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Users\dmreyes\Desktop\DIRECCIÓN ACADÉMICA INSTITUTO\"/>
    </mc:Choice>
  </mc:AlternateContent>
  <xr:revisionPtr revIDLastSave="0" documentId="13_ncr:1_{F9B41D64-4707-4BD3-A497-3724449313E2}" xr6:coauthVersionLast="36" xr6:coauthVersionMax="36" xr10:uidLastSave="{00000000-0000-0000-0000-000000000000}"/>
  <bookViews>
    <workbookView xWindow="0" yWindow="0" windowWidth="15360" windowHeight="7620" tabRatio="703" xr2:uid="{00000000-000D-0000-FFFF-FFFF00000000}"/>
  </bookViews>
  <sheets>
    <sheet name="Menú" sheetId="7" r:id="rId1"/>
    <sheet name="1" sheetId="1" r:id="rId2"/>
    <sheet name="2" sheetId="4" r:id="rId3"/>
    <sheet name="3" sheetId="3" r:id="rId4"/>
    <sheet name="4" sheetId="5" r:id="rId5"/>
    <sheet name="5" sheetId="6" r:id="rId6"/>
  </sheets>
  <definedNames>
    <definedName name="_xlnm.Print_Area" localSheetId="0">Menú!$B$2:$J$24</definedName>
  </definedNames>
  <calcPr calcId="191029"/>
</workbook>
</file>

<file path=xl/calcChain.xml><?xml version="1.0" encoding="utf-8"?>
<calcChain xmlns="http://schemas.openxmlformats.org/spreadsheetml/2006/main">
  <c r="H55" i="6" l="1"/>
  <c r="H54" i="6"/>
  <c r="H53" i="6"/>
  <c r="H52" i="6"/>
  <c r="B41" i="6" l="1"/>
  <c r="B42" i="6" s="1"/>
  <c r="B43" i="6" s="1"/>
  <c r="B44" i="6" s="1"/>
  <c r="B45" i="6" s="1"/>
  <c r="B46" i="6" s="1"/>
  <c r="B47" i="6" s="1"/>
  <c r="B48" i="6" s="1"/>
  <c r="B40" i="6"/>
  <c r="C40" i="6"/>
  <c r="C41" i="6"/>
  <c r="C42" i="6"/>
  <c r="C43" i="6"/>
  <c r="C44" i="6"/>
  <c r="C45" i="6"/>
  <c r="C46" i="6"/>
  <c r="C47" i="6"/>
  <c r="C48" i="6"/>
  <c r="C39" i="6"/>
  <c r="F11" i="5" l="1"/>
  <c r="G11" i="5"/>
  <c r="E11" i="5" l="1"/>
  <c r="D11" i="5"/>
  <c r="C11" i="5"/>
  <c r="J16" i="6" l="1"/>
  <c r="J17" i="6"/>
  <c r="J18" i="6"/>
  <c r="J19" i="6"/>
  <c r="J20" i="6"/>
  <c r="J21" i="6"/>
  <c r="J22" i="6"/>
  <c r="J23" i="6"/>
  <c r="J24" i="6"/>
  <c r="J15" i="6"/>
  <c r="H16" i="6"/>
  <c r="H17" i="6"/>
  <c r="H18" i="6"/>
  <c r="H19" i="6"/>
  <c r="H20" i="6"/>
  <c r="H21" i="6"/>
  <c r="H22" i="6"/>
  <c r="H23" i="6"/>
  <c r="H24" i="6"/>
  <c r="H15" i="6"/>
  <c r="D33" i="6"/>
  <c r="G16" i="6"/>
  <c r="G17" i="6" s="1"/>
  <c r="G18" i="6" s="1"/>
  <c r="G19" i="6" s="1"/>
  <c r="G20" i="6" s="1"/>
  <c r="G21" i="6" s="1"/>
  <c r="G22" i="6" s="1"/>
  <c r="G23" i="6" s="1"/>
  <c r="G24" i="6" s="1"/>
  <c r="G25" i="6" s="1"/>
  <c r="C16" i="6"/>
  <c r="C17" i="6"/>
  <c r="C18" i="6"/>
  <c r="C19" i="6"/>
  <c r="C20" i="6"/>
  <c r="C21" i="6"/>
  <c r="C22" i="6"/>
  <c r="C23" i="6"/>
  <c r="C24" i="6"/>
  <c r="C15" i="6"/>
  <c r="B16" i="6"/>
  <c r="B17" i="6"/>
  <c r="B18" i="6"/>
  <c r="B19" i="6"/>
  <c r="B20" i="6"/>
  <c r="B21" i="6"/>
  <c r="B22" i="6"/>
  <c r="B23" i="6"/>
  <c r="B24" i="6"/>
  <c r="B15" i="6"/>
  <c r="B14" i="6"/>
  <c r="C23" i="4" l="1"/>
  <c r="C9" i="5" s="1"/>
  <c r="B49" i="5"/>
  <c r="B45" i="5"/>
  <c r="B23" i="5"/>
  <c r="C23" i="5" s="1"/>
  <c r="G6" i="4"/>
  <c r="G7" i="4"/>
  <c r="G8" i="4"/>
  <c r="G9" i="4"/>
  <c r="G10" i="4"/>
  <c r="G11" i="4"/>
  <c r="G5" i="4"/>
  <c r="B34" i="5"/>
  <c r="C34" i="5" s="1"/>
  <c r="B30" i="5"/>
  <c r="G12" i="4" l="1"/>
  <c r="C12" i="5" s="1"/>
  <c r="D23" i="5"/>
  <c r="B36" i="5"/>
  <c r="D34" i="5"/>
  <c r="E23" i="5" l="1"/>
  <c r="F23" i="5" s="1"/>
  <c r="E34" i="5"/>
  <c r="G23" i="5" l="1"/>
  <c r="F34" i="5"/>
  <c r="G34" i="5" l="1"/>
  <c r="D10" i="3" l="1"/>
  <c r="D9" i="3"/>
  <c r="F17" i="4"/>
  <c r="F31" i="4"/>
  <c r="C10" i="5" s="1"/>
  <c r="D10" i="5" s="1"/>
  <c r="E10" i="5" s="1"/>
  <c r="F10" i="5" s="1"/>
  <c r="G10" i="5" s="1"/>
  <c r="C12" i="4"/>
  <c r="D11" i="3" l="1"/>
  <c r="C33" i="6"/>
  <c r="C4" i="3"/>
  <c r="B24" i="5"/>
  <c r="C25" i="5"/>
  <c r="C49" i="5" s="1"/>
  <c r="D12" i="5"/>
  <c r="D9" i="5"/>
  <c r="E9" i="5" s="1"/>
  <c r="F9" i="5" s="1"/>
  <c r="R16" i="1"/>
  <c r="S16" i="1"/>
  <c r="V16" i="1"/>
  <c r="W16" i="1"/>
  <c r="G2" i="1"/>
  <c r="B31" i="1"/>
  <c r="P18" i="1"/>
  <c r="P19" i="1"/>
  <c r="Q19" i="1" s="1"/>
  <c r="R19" i="1" s="1"/>
  <c r="P20" i="1"/>
  <c r="Q20" i="1" s="1"/>
  <c r="R20" i="1" s="1"/>
  <c r="S20" i="1" s="1"/>
  <c r="P21" i="1"/>
  <c r="Q21" i="1" s="1"/>
  <c r="R21" i="1" s="1"/>
  <c r="P22" i="1"/>
  <c r="P23" i="1"/>
  <c r="P24" i="1"/>
  <c r="P25" i="1"/>
  <c r="Q25" i="1" s="1"/>
  <c r="R25" i="1" s="1"/>
  <c r="P26" i="1"/>
  <c r="Q26" i="1" s="1"/>
  <c r="R26" i="1" s="1"/>
  <c r="S26" i="1" s="1"/>
  <c r="P17" i="1"/>
  <c r="P16" i="1"/>
  <c r="Q16" i="1"/>
  <c r="T16" i="1"/>
  <c r="U16" i="1"/>
  <c r="P4" i="1"/>
  <c r="Q4" i="1" s="1"/>
  <c r="R4" i="1" s="1"/>
  <c r="S4" i="1" s="1"/>
  <c r="P5" i="1"/>
  <c r="Q5" i="1" s="1"/>
  <c r="R5" i="1" s="1"/>
  <c r="S5" i="1" s="1"/>
  <c r="P6" i="1"/>
  <c r="Q6" i="1" s="1"/>
  <c r="R6" i="1" s="1"/>
  <c r="S6" i="1" s="1"/>
  <c r="P7" i="1"/>
  <c r="Q7" i="1" s="1"/>
  <c r="R7" i="1" s="1"/>
  <c r="S7" i="1" s="1"/>
  <c r="P8" i="1"/>
  <c r="Q8" i="1" s="1"/>
  <c r="R8" i="1" s="1"/>
  <c r="S8" i="1" s="1"/>
  <c r="P9" i="1"/>
  <c r="Q9" i="1" s="1"/>
  <c r="R9" i="1" s="1"/>
  <c r="S9" i="1" s="1"/>
  <c r="P10" i="1"/>
  <c r="Q10" i="1" s="1"/>
  <c r="R10" i="1" s="1"/>
  <c r="S10" i="1" s="1"/>
  <c r="P11" i="1"/>
  <c r="Q11" i="1" s="1"/>
  <c r="R11" i="1" s="1"/>
  <c r="S11" i="1" s="1"/>
  <c r="P12" i="1"/>
  <c r="Q12" i="1" s="1"/>
  <c r="R12" i="1" s="1"/>
  <c r="S12" i="1" s="1"/>
  <c r="P3" i="1"/>
  <c r="Q3" i="1" s="1"/>
  <c r="R3" i="1" s="1"/>
  <c r="S3" i="1" s="1"/>
  <c r="L4" i="1"/>
  <c r="L5" i="1"/>
  <c r="M5" i="1" s="1"/>
  <c r="N5" i="1" s="1"/>
  <c r="O5" i="1" s="1"/>
  <c r="L6" i="1"/>
  <c r="M6" i="1" s="1"/>
  <c r="N6" i="1" s="1"/>
  <c r="O6" i="1" s="1"/>
  <c r="L7" i="1"/>
  <c r="M7" i="1" s="1"/>
  <c r="N7" i="1" s="1"/>
  <c r="O7" i="1" s="1"/>
  <c r="L8" i="1"/>
  <c r="L9" i="1"/>
  <c r="L10" i="1"/>
  <c r="M10" i="1" s="1"/>
  <c r="N10" i="1" s="1"/>
  <c r="O10" i="1" s="1"/>
  <c r="L11" i="1"/>
  <c r="M11" i="1" s="1"/>
  <c r="N11" i="1" s="1"/>
  <c r="O11" i="1" s="1"/>
  <c r="L12" i="1"/>
  <c r="M12" i="1" s="1"/>
  <c r="N12" i="1" s="1"/>
  <c r="O12" i="1" s="1"/>
  <c r="L3" i="1"/>
  <c r="M3" i="1" s="1"/>
  <c r="N3" i="1" s="1"/>
  <c r="O3" i="1" s="1"/>
  <c r="D27" i="1"/>
  <c r="E4" i="1"/>
  <c r="E5" i="1"/>
  <c r="E6" i="1"/>
  <c r="E7" i="1"/>
  <c r="E8" i="1"/>
  <c r="E9" i="1"/>
  <c r="E10" i="1"/>
  <c r="E11" i="1"/>
  <c r="E12" i="1"/>
  <c r="E3" i="1"/>
  <c r="B18" i="1"/>
  <c r="B19" i="1"/>
  <c r="B20" i="1"/>
  <c r="B21" i="1"/>
  <c r="B22" i="1"/>
  <c r="B23" i="1"/>
  <c r="B24" i="1"/>
  <c r="B25" i="1"/>
  <c r="B26" i="1"/>
  <c r="B17" i="1"/>
  <c r="C18" i="1"/>
  <c r="E18" i="1" s="1"/>
  <c r="C19" i="1"/>
  <c r="E19" i="1" s="1"/>
  <c r="C20" i="1"/>
  <c r="E20" i="1" s="1"/>
  <c r="C21" i="1"/>
  <c r="L21" i="1" s="1"/>
  <c r="M21" i="1" s="1"/>
  <c r="N21" i="1" s="1"/>
  <c r="O21" i="1" s="1"/>
  <c r="C22" i="1"/>
  <c r="E22" i="1" s="1"/>
  <c r="C23" i="1"/>
  <c r="E23" i="1" s="1"/>
  <c r="C24" i="1"/>
  <c r="E24" i="1" s="1"/>
  <c r="C25" i="1"/>
  <c r="E25" i="1" s="1"/>
  <c r="C26" i="1"/>
  <c r="E26" i="1" s="1"/>
  <c r="C17" i="1"/>
  <c r="E17" i="1" s="1"/>
  <c r="A17" i="1"/>
  <c r="A4" i="1"/>
  <c r="A18" i="1" s="1"/>
  <c r="C5" i="5" l="1"/>
  <c r="C20" i="5" s="1"/>
  <c r="D7" i="6" s="1"/>
  <c r="E9" i="3"/>
  <c r="G9" i="5"/>
  <c r="H2" i="1"/>
  <c r="B28" i="4"/>
  <c r="C34" i="6"/>
  <c r="C35" i="6" s="1"/>
  <c r="F33" i="6"/>
  <c r="W12" i="1"/>
  <c r="W11" i="1"/>
  <c r="W10" i="1"/>
  <c r="W7" i="1"/>
  <c r="W6" i="1"/>
  <c r="W5" i="1"/>
  <c r="W3" i="1"/>
  <c r="B26" i="5"/>
  <c r="B48" i="5" s="1"/>
  <c r="B50" i="5" s="1"/>
  <c r="C24" i="5"/>
  <c r="E12" i="5"/>
  <c r="F12" i="5" s="1"/>
  <c r="D25" i="5"/>
  <c r="D49" i="5" s="1"/>
  <c r="C31" i="1"/>
  <c r="L2" i="1"/>
  <c r="L16" i="1" s="1"/>
  <c r="S25" i="1"/>
  <c r="S21" i="1"/>
  <c r="W21" i="1" s="1"/>
  <c r="V21" i="1"/>
  <c r="S19" i="1"/>
  <c r="V12" i="1"/>
  <c r="V10" i="1"/>
  <c r="V6" i="1"/>
  <c r="V3" i="1"/>
  <c r="V11" i="1"/>
  <c r="V7" i="1"/>
  <c r="V5" i="1"/>
  <c r="I2" i="1"/>
  <c r="Z3" i="1"/>
  <c r="AA3" i="1" s="1"/>
  <c r="AB3" i="1" s="1"/>
  <c r="AC3" i="1" s="1"/>
  <c r="L19" i="1"/>
  <c r="M19" i="1" s="1"/>
  <c r="L17" i="1"/>
  <c r="M17" i="1" s="1"/>
  <c r="N17" i="1" s="1"/>
  <c r="O17" i="1" s="1"/>
  <c r="L18" i="1"/>
  <c r="M18" i="1" s="1"/>
  <c r="N18" i="1" s="1"/>
  <c r="O18" i="1" s="1"/>
  <c r="L23" i="1"/>
  <c r="M23" i="1" s="1"/>
  <c r="N23" i="1" s="1"/>
  <c r="O23" i="1" s="1"/>
  <c r="Q23" i="1"/>
  <c r="R23" i="1" s="1"/>
  <c r="S23" i="1" s="1"/>
  <c r="L22" i="1"/>
  <c r="M22" i="1" s="1"/>
  <c r="N22" i="1" s="1"/>
  <c r="O22" i="1" s="1"/>
  <c r="A5" i="1"/>
  <c r="A6" i="1" s="1"/>
  <c r="A7" i="1" s="1"/>
  <c r="A8" i="1" s="1"/>
  <c r="A9" i="1" s="1"/>
  <c r="A10" i="1" s="1"/>
  <c r="A11" i="1" s="1"/>
  <c r="A12" i="1" s="1"/>
  <c r="A26" i="1" s="1"/>
  <c r="E21" i="1"/>
  <c r="E27" i="1" s="1"/>
  <c r="L25" i="1"/>
  <c r="M25" i="1" s="1"/>
  <c r="U21" i="1"/>
  <c r="Q17" i="1"/>
  <c r="R17" i="1" s="1"/>
  <c r="S17" i="1" s="1"/>
  <c r="L26" i="1"/>
  <c r="M26" i="1" s="1"/>
  <c r="U6" i="1"/>
  <c r="L24" i="1"/>
  <c r="M24" i="1" s="1"/>
  <c r="N24" i="1" s="1"/>
  <c r="O24" i="1" s="1"/>
  <c r="L20" i="1"/>
  <c r="M20" i="1" s="1"/>
  <c r="Q24" i="1"/>
  <c r="R24" i="1" s="1"/>
  <c r="Q22" i="1"/>
  <c r="R22" i="1" s="1"/>
  <c r="S22" i="1" s="1"/>
  <c r="Q18" i="1"/>
  <c r="R18" i="1" s="1"/>
  <c r="T21" i="1"/>
  <c r="T9" i="1"/>
  <c r="U5" i="1"/>
  <c r="U10" i="1"/>
  <c r="T3" i="1"/>
  <c r="T10" i="1"/>
  <c r="T6" i="1"/>
  <c r="U11" i="1"/>
  <c r="U7" i="1"/>
  <c r="U3" i="1"/>
  <c r="T5" i="1"/>
  <c r="U12" i="1"/>
  <c r="T12" i="1"/>
  <c r="T8" i="1"/>
  <c r="T4" i="1"/>
  <c r="T11" i="1"/>
  <c r="M9" i="1"/>
  <c r="M8" i="1"/>
  <c r="T7" i="1"/>
  <c r="M4" i="1"/>
  <c r="E13" i="1"/>
  <c r="D5" i="5" l="1"/>
  <c r="D20" i="5" s="1"/>
  <c r="E7" i="6" s="1"/>
  <c r="E10" i="3"/>
  <c r="C43" i="5"/>
  <c r="G12" i="5"/>
  <c r="F25" i="5"/>
  <c r="J2" i="1"/>
  <c r="B31" i="4" s="1"/>
  <c r="B30" i="4"/>
  <c r="M2" i="1"/>
  <c r="B29" i="4"/>
  <c r="A21" i="1"/>
  <c r="F24" i="1"/>
  <c r="F21" i="1"/>
  <c r="F25" i="1"/>
  <c r="F18" i="1"/>
  <c r="F22" i="1"/>
  <c r="F26" i="1"/>
  <c r="F19" i="1"/>
  <c r="F23" i="1"/>
  <c r="F17" i="1"/>
  <c r="F20" i="1"/>
  <c r="F4" i="1"/>
  <c r="D16" i="6" s="1"/>
  <c r="E16" i="6" s="1"/>
  <c r="F5" i="1"/>
  <c r="D17" i="6" s="1"/>
  <c r="E17" i="6" s="1"/>
  <c r="F9" i="1"/>
  <c r="D21" i="6" s="1"/>
  <c r="E21" i="6" s="1"/>
  <c r="F3" i="1"/>
  <c r="D15" i="6" s="1"/>
  <c r="E15" i="6" s="1"/>
  <c r="F6" i="1"/>
  <c r="D18" i="6" s="1"/>
  <c r="E18" i="6" s="1"/>
  <c r="F10" i="1"/>
  <c r="D22" i="6" s="1"/>
  <c r="E22" i="6" s="1"/>
  <c r="F7" i="1"/>
  <c r="D19" i="6" s="1"/>
  <c r="E19" i="6" s="1"/>
  <c r="F11" i="1"/>
  <c r="D23" i="6" s="1"/>
  <c r="E23" i="6" s="1"/>
  <c r="F8" i="1"/>
  <c r="D20" i="6" s="1"/>
  <c r="E20" i="6" s="1"/>
  <c r="F12" i="1"/>
  <c r="D24" i="6" s="1"/>
  <c r="E24" i="6" s="1"/>
  <c r="B33" i="1"/>
  <c r="B32" i="1"/>
  <c r="C6" i="5" s="1"/>
  <c r="W23" i="1"/>
  <c r="W22" i="1"/>
  <c r="U26" i="1"/>
  <c r="N26" i="1"/>
  <c r="U25" i="1"/>
  <c r="N25" i="1"/>
  <c r="U9" i="1"/>
  <c r="N9" i="1"/>
  <c r="U8" i="1"/>
  <c r="N8" i="1"/>
  <c r="U20" i="1"/>
  <c r="N20" i="1"/>
  <c r="U19" i="1"/>
  <c r="N19" i="1"/>
  <c r="U4" i="1"/>
  <c r="N4" i="1"/>
  <c r="W17" i="1"/>
  <c r="D24" i="5"/>
  <c r="C26" i="5"/>
  <c r="C48" i="5" s="1"/>
  <c r="C50" i="5" s="1"/>
  <c r="E25" i="5"/>
  <c r="E49" i="5" s="1"/>
  <c r="D31" i="1"/>
  <c r="V23" i="1"/>
  <c r="S18" i="1"/>
  <c r="W18" i="1" s="1"/>
  <c r="V18" i="1"/>
  <c r="V22" i="1"/>
  <c r="V17" i="1"/>
  <c r="S24" i="1"/>
  <c r="W24" i="1" s="1"/>
  <c r="V24" i="1"/>
  <c r="T18" i="1"/>
  <c r="A24" i="1"/>
  <c r="A19" i="1"/>
  <c r="U23" i="1"/>
  <c r="U18" i="1"/>
  <c r="T25" i="1"/>
  <c r="U22" i="1"/>
  <c r="T22" i="1"/>
  <c r="A25" i="1"/>
  <c r="A22" i="1"/>
  <c r="T23" i="1"/>
  <c r="A23" i="1"/>
  <c r="A20" i="1"/>
  <c r="U24" i="1"/>
  <c r="T20" i="1"/>
  <c r="U17" i="1"/>
  <c r="T17" i="1"/>
  <c r="T26" i="1"/>
  <c r="T24" i="1"/>
  <c r="T19" i="1"/>
  <c r="T13" i="1"/>
  <c r="C32" i="1" s="1"/>
  <c r="D6" i="5" s="1"/>
  <c r="D43" i="5" l="1"/>
  <c r="E5" i="5"/>
  <c r="E20" i="5" s="1"/>
  <c r="F7" i="6" s="1"/>
  <c r="E11" i="3"/>
  <c r="G25" i="5"/>
  <c r="D8" i="3"/>
  <c r="D12" i="3" s="1"/>
  <c r="D14" i="3" s="1"/>
  <c r="C8" i="6" s="1"/>
  <c r="M16" i="1"/>
  <c r="N2" i="1"/>
  <c r="E27" i="6"/>
  <c r="E28" i="6" s="1"/>
  <c r="C7" i="5"/>
  <c r="C8" i="5" s="1"/>
  <c r="U13" i="1"/>
  <c r="D32" i="1" s="1"/>
  <c r="E6" i="5" s="1"/>
  <c r="F27" i="1"/>
  <c r="F13" i="1"/>
  <c r="B34" i="1"/>
  <c r="O26" i="1"/>
  <c r="W26" i="1" s="1"/>
  <c r="V26" i="1"/>
  <c r="O25" i="1"/>
  <c r="W25" i="1" s="1"/>
  <c r="V25" i="1"/>
  <c r="O9" i="1"/>
  <c r="W9" i="1" s="1"/>
  <c r="V9" i="1"/>
  <c r="O8" i="1"/>
  <c r="W8" i="1" s="1"/>
  <c r="V8" i="1"/>
  <c r="O20" i="1"/>
  <c r="W20" i="1" s="1"/>
  <c r="V20" i="1"/>
  <c r="O19" i="1"/>
  <c r="W19" i="1" s="1"/>
  <c r="V19" i="1"/>
  <c r="O4" i="1"/>
  <c r="W4" i="1" s="1"/>
  <c r="V4" i="1"/>
  <c r="E24" i="5"/>
  <c r="F24" i="5" s="1"/>
  <c r="D26" i="5"/>
  <c r="D48" i="5" s="1"/>
  <c r="D50" i="5" s="1"/>
  <c r="F49" i="5"/>
  <c r="E31" i="1"/>
  <c r="U27" i="1"/>
  <c r="D33" i="1" s="1"/>
  <c r="T27" i="1"/>
  <c r="C33" i="1" s="1"/>
  <c r="E43" i="5" l="1"/>
  <c r="F5" i="5"/>
  <c r="F20" i="5" s="1"/>
  <c r="G7" i="6" s="1"/>
  <c r="E12" i="3"/>
  <c r="G24" i="5"/>
  <c r="G26" i="5" s="1"/>
  <c r="F26" i="5"/>
  <c r="D16" i="3"/>
  <c r="N16" i="1"/>
  <c r="O2" i="1"/>
  <c r="O16" i="1" s="1"/>
  <c r="C13" i="5"/>
  <c r="C55" i="5" s="1"/>
  <c r="C56" i="5" s="1"/>
  <c r="C57" i="5" s="1"/>
  <c r="F23" i="6"/>
  <c r="D47" i="6" s="1"/>
  <c r="E47" i="6" s="1"/>
  <c r="F24" i="6"/>
  <c r="D48" i="6" s="1"/>
  <c r="E48" i="6" s="1"/>
  <c r="F19" i="6"/>
  <c r="D43" i="6" s="1"/>
  <c r="E43" i="6" s="1"/>
  <c r="F20" i="6"/>
  <c r="D44" i="6" s="1"/>
  <c r="E44" i="6" s="1"/>
  <c r="F16" i="6"/>
  <c r="D40" i="6" s="1"/>
  <c r="E40" i="6" s="1"/>
  <c r="F18" i="6"/>
  <c r="D42" i="6" s="1"/>
  <c r="E42" i="6" s="1"/>
  <c r="F15" i="6"/>
  <c r="D39" i="6" s="1"/>
  <c r="E39" i="6" s="1"/>
  <c r="E49" i="6" s="1"/>
  <c r="E29" i="6" s="1"/>
  <c r="F17" i="6"/>
  <c r="D41" i="6" s="1"/>
  <c r="E41" i="6" s="1"/>
  <c r="F21" i="6"/>
  <c r="D45" i="6" s="1"/>
  <c r="E45" i="6" s="1"/>
  <c r="F22" i="6"/>
  <c r="D46" i="6" s="1"/>
  <c r="E46" i="6" s="1"/>
  <c r="V13" i="1"/>
  <c r="V27" i="1"/>
  <c r="E33" i="1" s="1"/>
  <c r="F7" i="5" s="1"/>
  <c r="W27" i="1"/>
  <c r="W13" i="1"/>
  <c r="E26" i="5"/>
  <c r="E48" i="5" s="1"/>
  <c r="E50" i="5" s="1"/>
  <c r="G49" i="5"/>
  <c r="C34" i="1"/>
  <c r="D7" i="5"/>
  <c r="D8" i="5" s="1"/>
  <c r="D34" i="1"/>
  <c r="E7" i="5"/>
  <c r="E8" i="5" s="1"/>
  <c r="F31" i="1"/>
  <c r="E13" i="3" s="1"/>
  <c r="F43" i="5" l="1"/>
  <c r="J8" i="3"/>
  <c r="B31" i="5" s="1"/>
  <c r="B32" i="5" s="1"/>
  <c r="B38" i="5" s="1"/>
  <c r="B22" i="5" s="1"/>
  <c r="B44" i="5" s="1"/>
  <c r="B46" i="5" s="1"/>
  <c r="B52" i="5" s="1"/>
  <c r="F33" i="1"/>
  <c r="G7" i="5" s="1"/>
  <c r="F32" i="1"/>
  <c r="G6" i="5" s="1"/>
  <c r="E32" i="1"/>
  <c r="F6" i="5" s="1"/>
  <c r="F8" i="5" s="1"/>
  <c r="F13" i="5" s="1"/>
  <c r="D13" i="5"/>
  <c r="D55" i="5" s="1"/>
  <c r="D56" i="5" s="1"/>
  <c r="D57" i="5" s="1"/>
  <c r="E13" i="5"/>
  <c r="E55" i="5" s="1"/>
  <c r="E56" i="5" s="1"/>
  <c r="E57" i="5" s="1"/>
  <c r="E34" i="6"/>
  <c r="F34" i="6" s="1"/>
  <c r="D34" i="6"/>
  <c r="F25" i="6"/>
  <c r="B34" i="6" s="1"/>
  <c r="B35" i="6" s="1"/>
  <c r="G48" i="5"/>
  <c r="G50" i="5" s="1"/>
  <c r="F48" i="5"/>
  <c r="F50" i="5" s="1"/>
  <c r="G5" i="5"/>
  <c r="G20" i="5" s="1"/>
  <c r="H7" i="6" s="1"/>
  <c r="F34" i="1" l="1"/>
  <c r="E34" i="1"/>
  <c r="G8" i="5"/>
  <c r="G13" i="5" s="1"/>
  <c r="G55" i="5" s="1"/>
  <c r="G56" i="5" s="1"/>
  <c r="G57" i="5" s="1"/>
  <c r="B27" i="5"/>
  <c r="B39" i="5" s="1"/>
  <c r="I9" i="3"/>
  <c r="F9" i="3"/>
  <c r="G9" i="3" s="1"/>
  <c r="C14" i="5" s="1"/>
  <c r="C15" i="5" s="1"/>
  <c r="C16" i="5" s="1"/>
  <c r="C29" i="5" s="1"/>
  <c r="F55" i="5"/>
  <c r="F56" i="5" s="1"/>
  <c r="F57" i="5" s="1"/>
  <c r="I16" i="6"/>
  <c r="I17" i="6"/>
  <c r="I22" i="6"/>
  <c r="I20" i="6"/>
  <c r="I21" i="6"/>
  <c r="I23" i="6"/>
  <c r="I24" i="6"/>
  <c r="I15" i="6"/>
  <c r="I19" i="6"/>
  <c r="I18" i="6"/>
  <c r="G43" i="5"/>
  <c r="C17" i="5" l="1"/>
  <c r="C35" i="5" s="1"/>
  <c r="C36" i="5" s="1"/>
  <c r="H9" i="3"/>
  <c r="J9" i="3" s="1"/>
  <c r="I10" i="3" s="1"/>
  <c r="E35" i="6"/>
  <c r="F35" i="6" s="1"/>
  <c r="D35" i="6"/>
  <c r="C30" i="5"/>
  <c r="C45" i="5"/>
  <c r="F10" i="3" l="1"/>
  <c r="G10" i="3" s="1"/>
  <c r="D14" i="5" s="1"/>
  <c r="D15" i="5" s="1"/>
  <c r="D16" i="5" s="1"/>
  <c r="D29" i="5" s="1"/>
  <c r="D45" i="5" s="1"/>
  <c r="C31" i="5"/>
  <c r="C32" i="5" s="1"/>
  <c r="C38" i="5" s="1"/>
  <c r="C22" i="5" s="1"/>
  <c r="H10" i="3"/>
  <c r="J10" i="3" l="1"/>
  <c r="D31" i="5" s="1"/>
  <c r="D30" i="5"/>
  <c r="D17" i="5"/>
  <c r="D35" i="5" s="1"/>
  <c r="D36" i="5" s="1"/>
  <c r="C27" i="5"/>
  <c r="C39" i="5" s="1"/>
  <c r="C44" i="5"/>
  <c r="C46" i="5" l="1"/>
  <c r="C52" i="5" s="1"/>
  <c r="C58" i="5" s="1"/>
  <c r="C59" i="5" s="1"/>
  <c r="D8" i="6" s="1"/>
  <c r="I11" i="3"/>
  <c r="F11" i="3"/>
  <c r="G11" i="3" s="1"/>
  <c r="E14" i="5" s="1"/>
  <c r="E15" i="5" s="1"/>
  <c r="E16" i="5" s="1"/>
  <c r="E29" i="5" s="1"/>
  <c r="E30" i="5" s="1"/>
  <c r="D32" i="5"/>
  <c r="D38" i="5" s="1"/>
  <c r="D22" i="5" s="1"/>
  <c r="D27" i="5" s="1"/>
  <c r="D39" i="5" s="1"/>
  <c r="H11" i="3"/>
  <c r="J11" i="3" l="1"/>
  <c r="I12" i="3" s="1"/>
  <c r="D44" i="5"/>
  <c r="E45" i="5"/>
  <c r="E17" i="5"/>
  <c r="E35" i="5" s="1"/>
  <c r="E36" i="5" s="1"/>
  <c r="F12" i="3"/>
  <c r="G12" i="3" s="1"/>
  <c r="F14" i="5" s="1"/>
  <c r="F15" i="5" s="1"/>
  <c r="F16" i="5" s="1"/>
  <c r="F17" i="5" s="1"/>
  <c r="E31" i="5"/>
  <c r="E32" i="5" s="1"/>
  <c r="D46" i="5" l="1"/>
  <c r="D52" i="5" s="1"/>
  <c r="D58" i="5" s="1"/>
  <c r="D59" i="5" s="1"/>
  <c r="E8" i="6" s="1"/>
  <c r="H12" i="3"/>
  <c r="J12" i="3" s="1"/>
  <c r="F13" i="3" s="1"/>
  <c r="G13" i="3" s="1"/>
  <c r="G14" i="5" s="1"/>
  <c r="G15" i="5" s="1"/>
  <c r="G16" i="5" s="1"/>
  <c r="G17" i="5" s="1"/>
  <c r="E38" i="5"/>
  <c r="E22" i="5" s="1"/>
  <c r="E27" i="5" s="1"/>
  <c r="E39" i="5" s="1"/>
  <c r="F29" i="5"/>
  <c r="F45" i="5" s="1"/>
  <c r="F35" i="5"/>
  <c r="F36" i="5" s="1"/>
  <c r="E44" i="5" l="1"/>
  <c r="I13" i="3"/>
  <c r="H13" i="3" s="1"/>
  <c r="J13" i="3" s="1"/>
  <c r="G31" i="5" s="1"/>
  <c r="F31" i="5"/>
  <c r="F30" i="5"/>
  <c r="G29" i="5"/>
  <c r="E46" i="5" l="1"/>
  <c r="E52" i="5" s="1"/>
  <c r="E58" i="5"/>
  <c r="E59" i="5" s="1"/>
  <c r="F8" i="6" s="1"/>
  <c r="F32" i="5"/>
  <c r="F38" i="5" s="1"/>
  <c r="F22" i="5" s="1"/>
  <c r="F44" i="5" s="1"/>
  <c r="G30" i="5"/>
  <c r="G32" i="5" s="1"/>
  <c r="G45" i="5"/>
  <c r="G35" i="5"/>
  <c r="G36" i="5" s="1"/>
  <c r="F46" i="5" l="1"/>
  <c r="F52" i="5" s="1"/>
  <c r="F58" i="5" s="1"/>
  <c r="F59" i="5" s="1"/>
  <c r="G8" i="6" s="1"/>
  <c r="F27" i="5"/>
  <c r="F39" i="5" s="1"/>
  <c r="G38" i="5"/>
  <c r="G22" i="5" s="1"/>
  <c r="G27" i="5" l="1"/>
  <c r="G39" i="5" s="1"/>
  <c r="G44" i="5"/>
  <c r="G46" i="5" l="1"/>
  <c r="G52" i="5" s="1"/>
  <c r="G58" i="5" s="1"/>
  <c r="G59" i="5" s="1"/>
  <c r="H8" i="6" s="1"/>
  <c r="D11" i="6" s="1"/>
  <c r="C9" i="6" l="1"/>
  <c r="E9" i="6"/>
  <c r="D9" i="6"/>
  <c r="F9" i="6"/>
  <c r="G9" i="6"/>
  <c r="H9" i="6"/>
  <c r="D10" i="6"/>
  <c r="H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Z1" authorId="0" shapeId="0" xr:uid="{00000000-0006-0000-0100-000001000000}">
      <text>
        <r>
          <rPr>
            <b/>
            <sz val="9"/>
            <color indexed="81"/>
            <rFont val="Tahoma"/>
            <family val="2"/>
          </rPr>
          <t>DARIO MAURICIO REYES GIRALDO:</t>
        </r>
        <r>
          <rPr>
            <sz val="9"/>
            <color indexed="81"/>
            <rFont val="Tahoma"/>
            <family val="2"/>
          </rPr>
          <t xml:space="preserve">
Defina el año base o de inicio de la operación del negocio.</t>
        </r>
      </text>
    </comment>
    <comment ref="B3" authorId="0" shapeId="0" xr:uid="{00000000-0006-0000-0100-000002000000}">
      <text>
        <r>
          <rPr>
            <b/>
            <sz val="9"/>
            <color indexed="81"/>
            <rFont val="Tahoma"/>
            <family val="2"/>
          </rPr>
          <t>DARIO MAURICIO REYES GIRALDO:</t>
        </r>
        <r>
          <rPr>
            <sz val="9"/>
            <color indexed="81"/>
            <rFont val="Tahoma"/>
            <family val="2"/>
          </rPr>
          <t xml:space="preserve">
Digita el nombre de cada línea de producto o servicio a vender</t>
        </r>
      </text>
    </comment>
    <comment ref="C3" authorId="0" shapeId="0" xr:uid="{00000000-0006-0000-0100-000003000000}">
      <text>
        <r>
          <rPr>
            <b/>
            <sz val="9"/>
            <color indexed="81"/>
            <rFont val="Tahoma"/>
            <family val="2"/>
          </rPr>
          <t>DARIO MAURICIO REYES GIRALDO:</t>
        </r>
        <r>
          <rPr>
            <sz val="9"/>
            <color indexed="81"/>
            <rFont val="Tahoma"/>
            <family val="2"/>
          </rPr>
          <t xml:space="preserve">
Digita las cantidades a vender en el primer año de cada pdto/servicio.</t>
        </r>
      </text>
    </comment>
    <comment ref="D3" authorId="0" shapeId="0" xr:uid="{00000000-0006-0000-0100-000004000000}">
      <text>
        <r>
          <rPr>
            <b/>
            <sz val="9"/>
            <color indexed="81"/>
            <rFont val="Tahoma"/>
            <family val="2"/>
          </rPr>
          <t>DARIO MAURICIO REYES GIRALDO:</t>
        </r>
        <r>
          <rPr>
            <sz val="9"/>
            <color indexed="81"/>
            <rFont val="Tahoma"/>
            <family val="2"/>
          </rPr>
          <t xml:space="preserve">
Digita el precio UNITARIO, sin IVA, de cada pdto/servicio.</t>
        </r>
      </text>
    </comment>
    <comment ref="G3" authorId="0" shapeId="0" xr:uid="{00000000-0006-0000-0100-000005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3" authorId="0" shapeId="0" xr:uid="{00000000-0006-0000-0100-000006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3" authorId="0" shapeId="0" xr:uid="{00000000-0006-0000-0100-000007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3" authorId="0" shapeId="0" xr:uid="{00000000-0006-0000-0100-000008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Y4" authorId="0" shapeId="0" xr:uid="{00000000-0006-0000-0100-000009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Y5" authorId="0" shapeId="0" xr:uid="{00000000-0006-0000-0100-00000A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AB7" authorId="0" shapeId="0" xr:uid="{00000000-0006-0000-0100-00000B000000}">
      <text>
        <r>
          <rPr>
            <b/>
            <sz val="9"/>
            <color indexed="81"/>
            <rFont val="Tahoma"/>
            <family val="2"/>
          </rPr>
          <t>DARIO MAURICIO REYES GIRALDO:</t>
        </r>
        <r>
          <rPr>
            <sz val="9"/>
            <color indexed="81"/>
            <rFont val="Tahoma"/>
            <family val="2"/>
          </rPr>
          <t xml:space="preserve">
incluya la tasa de impuesto de Renta vigente.</t>
        </r>
      </text>
    </comment>
    <comment ref="D17" authorId="0" shapeId="0" xr:uid="{00000000-0006-0000-0100-00000C000000}">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C4" authorId="0" shapeId="0" xr:uid="{00000000-0006-0000-0200-000001000000}">
      <text>
        <r>
          <rPr>
            <b/>
            <sz val="9"/>
            <color indexed="81"/>
            <rFont val="Tahoma"/>
            <family val="2"/>
          </rPr>
          <t>DARIO MAURICIO REYES GIRALDO:</t>
        </r>
        <r>
          <rPr>
            <sz val="9"/>
            <color indexed="81"/>
            <rFont val="Tahoma"/>
            <family val="2"/>
          </rPr>
          <t xml:space="preserve">
Todos los valores deben se anuales.</t>
        </r>
      </text>
    </comment>
    <comment ref="C18" authorId="0" shapeId="0" xr:uid="{00000000-0006-0000-0200-000002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F18" authorId="0" shapeId="0" xr:uid="{00000000-0006-0000-0200-000003000000}">
      <text>
        <r>
          <rPr>
            <b/>
            <sz val="9"/>
            <color indexed="81"/>
            <rFont val="Tahoma"/>
            <family val="2"/>
          </rPr>
          <t>DARIO MAURICIO REYES GIRALDO:</t>
        </r>
        <r>
          <rPr>
            <sz val="9"/>
            <color indexed="81"/>
            <rFont val="Tahoma"/>
            <family val="2"/>
          </rPr>
          <t xml:space="preserve">
Todos los valores deben se anuales.</t>
        </r>
      </text>
    </comment>
    <comment ref="C20" authorId="0" shapeId="0" xr:uid="{00000000-0006-0000-0200-000004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2" authorId="0" shapeId="0" xr:uid="{00000000-0006-0000-0200-000005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5" authorId="0" shapeId="0" xr:uid="{00000000-0006-0000-0200-000006000000}">
      <text>
        <r>
          <rPr>
            <b/>
            <sz val="9"/>
            <color indexed="81"/>
            <rFont val="Tahoma"/>
            <family val="2"/>
          </rPr>
          <t>DARIO MAURICIO REYES GIRALDO:</t>
        </r>
        <r>
          <rPr>
            <sz val="9"/>
            <color indexed="81"/>
            <rFont val="Tahoma"/>
            <family val="2"/>
          </rPr>
          <t xml:space="preserve">
Incluya el valor anual del presupuesto para el desarrollo de las estrategias de:
1. Producto (diseño, empaque, imagen)
2. Promoción.
3. Comunicación.
4. Servicio.
5. Precio (si hay presupuestos asociados para este proceso).</t>
        </r>
      </text>
    </comment>
    <comment ref="E25" authorId="0" shapeId="0" xr:uid="{00000000-0006-0000-0200-000007000000}">
      <text>
        <r>
          <rPr>
            <b/>
            <sz val="9"/>
            <color indexed="81"/>
            <rFont val="Tahoma"/>
            <family val="2"/>
          </rPr>
          <t>DARIO MAURICIO REYES GIRALDO:</t>
        </r>
        <r>
          <rPr>
            <sz val="9"/>
            <color indexed="81"/>
            <rFont val="Tahoma"/>
            <family val="2"/>
          </rPr>
          <t xml:space="preserve">
Digite el nombre de los rubros adicionales.</t>
        </r>
      </text>
    </comment>
    <comment ref="E26" authorId="0" shapeId="0" xr:uid="{00000000-0006-0000-0200-000008000000}">
      <text>
        <r>
          <rPr>
            <b/>
            <sz val="9"/>
            <color indexed="81"/>
            <rFont val="Tahoma"/>
            <family val="2"/>
          </rPr>
          <t>DARIO MAURICIO REYES GIRALDO:</t>
        </r>
        <r>
          <rPr>
            <sz val="9"/>
            <color indexed="81"/>
            <rFont val="Tahoma"/>
            <family val="2"/>
          </rPr>
          <t xml:space="preserve">
Digite el nombre de los rubros adicionales.</t>
        </r>
      </text>
    </comment>
    <comment ref="E27" authorId="0" shapeId="0" xr:uid="{00000000-0006-0000-0200-000009000000}">
      <text>
        <r>
          <rPr>
            <b/>
            <sz val="9"/>
            <color indexed="81"/>
            <rFont val="Tahoma"/>
            <family val="2"/>
          </rPr>
          <t>DARIO MAURICIO REYES GIRALDO:</t>
        </r>
        <r>
          <rPr>
            <sz val="9"/>
            <color indexed="81"/>
            <rFont val="Tahoma"/>
            <family val="2"/>
          </rPr>
          <t xml:space="preserve">
Digite el nombre de los rubros adicionales.</t>
        </r>
      </text>
    </comment>
    <comment ref="E28" authorId="0" shapeId="0" xr:uid="{00000000-0006-0000-0200-00000A000000}">
      <text>
        <r>
          <rPr>
            <b/>
            <sz val="9"/>
            <color indexed="81"/>
            <rFont val="Tahoma"/>
            <family val="2"/>
          </rPr>
          <t>DARIO MAURICIO REYES GIRALDO:</t>
        </r>
        <r>
          <rPr>
            <sz val="9"/>
            <color indexed="81"/>
            <rFont val="Tahoma"/>
            <family val="2"/>
          </rPr>
          <t xml:space="preserve">
Digite el nombre de los rubros adicionales.</t>
        </r>
      </text>
    </comment>
    <comment ref="E29" authorId="0" shapeId="0" xr:uid="{00000000-0006-0000-0200-00000B000000}">
      <text>
        <r>
          <rPr>
            <b/>
            <sz val="9"/>
            <color indexed="81"/>
            <rFont val="Tahoma"/>
            <family val="2"/>
          </rPr>
          <t>DARIO MAURICIO REYES GIRALDO:</t>
        </r>
        <r>
          <rPr>
            <sz val="9"/>
            <color indexed="81"/>
            <rFont val="Tahoma"/>
            <family val="2"/>
          </rPr>
          <t xml:space="preserve">
Digite el nombre de los rubros adicionales.</t>
        </r>
      </text>
    </comment>
    <comment ref="E30" authorId="0" shapeId="0" xr:uid="{00000000-0006-0000-0200-00000C000000}">
      <text>
        <r>
          <rPr>
            <b/>
            <sz val="9"/>
            <color indexed="81"/>
            <rFont val="Tahoma"/>
            <family val="2"/>
          </rPr>
          <t>DARIO MAURICIO REYES GIRALDO:</t>
        </r>
        <r>
          <rPr>
            <sz val="9"/>
            <color indexed="81"/>
            <rFont val="Tahoma"/>
            <family val="2"/>
          </rPr>
          <t xml:space="preserve">
Digite el nombre de los rubros adicionales.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F4" authorId="0" shapeId="0" xr:uid="{00000000-0006-0000-0300-000001000000}">
      <text>
        <r>
          <rPr>
            <b/>
            <sz val="9"/>
            <color indexed="81"/>
            <rFont val="Tahoma"/>
            <family val="2"/>
          </rPr>
          <t>DARIO MAURICIO REYES GIRALDO:</t>
        </r>
        <r>
          <rPr>
            <sz val="9"/>
            <color indexed="81"/>
            <rFont val="Tahoma"/>
            <family val="2"/>
          </rPr>
          <t xml:space="preserve">
Digite la tasa de interés anual a la que un banco les podría prestar esete dinero.</t>
        </r>
      </text>
    </comment>
    <comment ref="J4" authorId="0" shapeId="0" xr:uid="{00000000-0006-0000-0300-000002000000}">
      <text>
        <r>
          <rPr>
            <b/>
            <sz val="9"/>
            <color indexed="81"/>
            <rFont val="Tahoma"/>
            <family val="2"/>
          </rPr>
          <t>DARIO MAURICIO REYES GIRALDO:</t>
        </r>
        <r>
          <rPr>
            <sz val="9"/>
            <color indexed="81"/>
            <rFont val="Tahoma"/>
            <family val="2"/>
          </rPr>
          <t xml:space="preserve">
Escoja un valor entre 1 y 5.</t>
        </r>
      </text>
    </comment>
    <comment ref="C7" authorId="0" shapeId="0" xr:uid="{00000000-0006-0000-0300-000003000000}">
      <text>
        <r>
          <rPr>
            <b/>
            <sz val="9"/>
            <color indexed="81"/>
            <rFont val="Tahoma"/>
            <family val="2"/>
          </rPr>
          <t>DARIO MAURICIO REYES GIRALDO:</t>
        </r>
        <r>
          <rPr>
            <sz val="9"/>
            <color indexed="81"/>
            <rFont val="Tahoma"/>
            <family val="2"/>
          </rPr>
          <t xml:space="preserve">
Este valor debe ser el resultado de la política de Capital de Trabajo, es decir, deben calcular cuantos meses de efectivo  requieren para cubrir estas necesidades, hasta que se recuperen las primeras ventas. Luego el negocio debe ser autosuficiente por si mismo.</t>
        </r>
      </text>
    </comment>
    <comment ref="D15" authorId="0" shapeId="0" xr:uid="{00000000-0006-0000-0300-000004000000}">
      <text>
        <r>
          <rPr>
            <b/>
            <sz val="9"/>
            <color indexed="81"/>
            <rFont val="Tahoma"/>
            <family val="2"/>
          </rPr>
          <t>DARIO MAURICIO REYES GIRALDO:</t>
        </r>
        <r>
          <rPr>
            <sz val="9"/>
            <color indexed="81"/>
            <rFont val="Tahoma"/>
            <family val="2"/>
          </rPr>
          <t xml:space="preserve">
Digitar el valor del aporte realizado por los emprendedores.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E3" authorId="0" shapeId="0" xr:uid="{00000000-0006-0000-0500-000001000000}">
      <text>
        <r>
          <rPr>
            <b/>
            <sz val="9"/>
            <color indexed="81"/>
            <rFont val="Tahoma"/>
            <family val="2"/>
          </rPr>
          <t>DARIO MAURICIO REYES GIRALDO:</t>
        </r>
        <r>
          <rPr>
            <sz val="9"/>
            <color indexed="81"/>
            <rFont val="Tahoma"/>
            <family val="2"/>
          </rPr>
          <t xml:space="preserve">
Esta es la tasa mínima que usted como emprendedor espera obtener al invertir en este plan de negocio.
Sea justo y realista en su determinación, revise la rentabilidad promedio de las empresas del sector, también tenga en cuenta que usted debe aspirar como mínimo a ganar rentabilidades por encima de las que ofrezcan las inversiones de bajo o cero riesgo, en nuestro caso puede tomar como punto de partida las tasas de los CDT.  A esta tasa le puede sumar la tasa de inflación promedio para los próximos 5 años, estos indicadores los puede consultar en la Página del Banco de la República o En la de estudios económicos de Bancolombia, por último puede sumar un porcentaje adicional debido al riesgo implícito en el tipo de actividad económica que usted como emprendedor piensa desarrollar, para ello consulte la rentabilidad promedio de la Industria. </t>
        </r>
      </text>
    </comment>
    <comment ref="H11" authorId="0" shapeId="0" xr:uid="{00000000-0006-0000-0500-000002000000}">
      <text>
        <r>
          <rPr>
            <b/>
            <sz val="9"/>
            <color indexed="81"/>
            <rFont val="Tahoma"/>
            <family val="2"/>
          </rPr>
          <t>DARIO MAURICIO REYES GIRALDO:</t>
        </r>
        <r>
          <rPr>
            <sz val="9"/>
            <color indexed="81"/>
            <rFont val="Tahoma"/>
            <family val="2"/>
          </rPr>
          <t xml:space="preserve">
Si el resultado es negativo, no es valido!</t>
        </r>
      </text>
    </comment>
  </commentList>
</comments>
</file>

<file path=xl/sharedStrings.xml><?xml version="1.0" encoding="utf-8"?>
<sst xmlns="http://schemas.openxmlformats.org/spreadsheetml/2006/main" count="200" uniqueCount="160">
  <si>
    <t>CANTIDADES</t>
  </si>
  <si>
    <t>INGRESOS TOTALES</t>
  </si>
  <si>
    <t>COSTOS TOTALES</t>
  </si>
  <si>
    <t>NOMBRE DEL PRODUCTO SERVICIO</t>
  </si>
  <si>
    <t>NOMBRE DEL PRODUCTO O SERVICIO</t>
  </si>
  <si>
    <t>INGRESOS/VENTAS DEL PRIMER AÑO</t>
  </si>
  <si>
    <t>COSTOS DE CADA PRODUCTO O SERVICIO</t>
  </si>
  <si>
    <t>PRECIO DE VENTA UNITARIO SIN IVA</t>
  </si>
  <si>
    <t>TOTAL</t>
  </si>
  <si>
    <t>AÑO BASE</t>
  </si>
  <si>
    <t>AÑO</t>
  </si>
  <si>
    <t>AÑO 3</t>
  </si>
  <si>
    <t>CRECIMIENTO PORCENTUAL  EN VTAS (CANTIDADES)</t>
  </si>
  <si>
    <t>AÑO 2</t>
  </si>
  <si>
    <t>INFLACIÓN</t>
  </si>
  <si>
    <t>IPP</t>
  </si>
  <si>
    <t>INCREMENTO EN PRECIO</t>
  </si>
  <si>
    <t>año 2</t>
  </si>
  <si>
    <t>año 3</t>
  </si>
  <si>
    <t>PROYECCIONES</t>
  </si>
  <si>
    <t>VENTAS ANUALES</t>
  </si>
  <si>
    <t>COSTOS ANUALES</t>
  </si>
  <si>
    <t>MARGEN OPERATIVO</t>
  </si>
  <si>
    <t>AÑO 4</t>
  </si>
  <si>
    <t>AÑO 5</t>
  </si>
  <si>
    <t>año 4</t>
  </si>
  <si>
    <t>año 5</t>
  </si>
  <si>
    <t>AÑO:</t>
  </si>
  <si>
    <t>NÓMINAS:</t>
  </si>
  <si>
    <t>ADMINISTRATIVA:</t>
  </si>
  <si>
    <t>VALOR AÑO 1</t>
  </si>
  <si>
    <t>VENTAS</t>
  </si>
  <si>
    <t>VENTAS:</t>
  </si>
  <si>
    <t>GASTOS FIJOS</t>
  </si>
  <si>
    <t>GASTOS FIJOS:</t>
  </si>
  <si>
    <t>SERVICIOS PÚBLICOS:</t>
  </si>
  <si>
    <t>TELEFONÍA CELULAR:</t>
  </si>
  <si>
    <t>INTERNET:</t>
  </si>
  <si>
    <t>PAPELERÍA:</t>
  </si>
  <si>
    <t>SERVICIOS DE SEGURIDAD:</t>
  </si>
  <si>
    <t>SERVICIOS DE ASEO:</t>
  </si>
  <si>
    <t>TOTAL GASTOS FIJOS</t>
  </si>
  <si>
    <t>INCLUYA EN CADA CATEGORÍA LOS COSTOS Y GASTOS FIJOS DEL PRIMER AÑO, EN LOS QUE DEBERÁN INCURRRIR PARA LA OPERACIÓN DEL NEGOCIO</t>
  </si>
  <si>
    <t>TERRENOS</t>
  </si>
  <si>
    <t>MUEBLES Y ENSERES</t>
  </si>
  <si>
    <t>EQUIPO DE OFICINA</t>
  </si>
  <si>
    <t>PROPIEDAD PLANTA Y EQUIPO</t>
  </si>
  <si>
    <t>EQUIPO DE TRANSPORTE</t>
  </si>
  <si>
    <t>FRANQUICIAS</t>
  </si>
  <si>
    <t>GASTOS DE PUESTA EN MARCHA</t>
  </si>
  <si>
    <t>TOTAL INVERSIONES</t>
  </si>
  <si>
    <t>INVERSIÓN INICIAL</t>
  </si>
  <si>
    <t>CALCULO DEL CAPITAL DE TRABAJO INICIAL</t>
  </si>
  <si>
    <t>COSTOS OPERATIVOS</t>
  </si>
  <si>
    <t>MESES</t>
  </si>
  <si>
    <t>VALOR</t>
  </si>
  <si>
    <t>TOTAL NÓMINAS</t>
  </si>
  <si>
    <t>NÓMINAS</t>
  </si>
  <si>
    <t>MARKETING MIX</t>
  </si>
  <si>
    <t>TOTAL INVERSIÓN</t>
  </si>
  <si>
    <t>APORTE DE LOS EMPRENDEDORES</t>
  </si>
  <si>
    <t>PRÉSTAMO A SOLICITAR</t>
  </si>
  <si>
    <t>TASA DE INT ANUAL CRÉDITO</t>
  </si>
  <si>
    <t>AÑOS</t>
  </si>
  <si>
    <t>BALANCE</t>
  </si>
  <si>
    <t xml:space="preserve">ACTIVO </t>
  </si>
  <si>
    <t>COSTO VENTAS</t>
  </si>
  <si>
    <t>UTILIDAD BRUTA</t>
  </si>
  <si>
    <t>GASTOS ADTIVOS Y VTAS</t>
  </si>
  <si>
    <t>OTROS GASTOS</t>
  </si>
  <si>
    <t>UTILIDAD OPERATIVA</t>
  </si>
  <si>
    <t>GASTOS FINACIEROS</t>
  </si>
  <si>
    <t>UTILIDAD ANTES DE IMPTOS</t>
  </si>
  <si>
    <t>IMPUESTOS</t>
  </si>
  <si>
    <t>UTILIDAD NETA</t>
  </si>
  <si>
    <t>PASIVO</t>
  </si>
  <si>
    <t>Impuestos X Pagar</t>
  </si>
  <si>
    <t>TOTAL PASIVO CORRIENTE</t>
  </si>
  <si>
    <t>Obligaciones Financieras</t>
  </si>
  <si>
    <t>PATRIMONIO</t>
  </si>
  <si>
    <t>Capital Social</t>
  </si>
  <si>
    <t>Utilidades del Ejercicio</t>
  </si>
  <si>
    <t>TOTAL PATRIMONIO</t>
  </si>
  <si>
    <t>TOTAL PAS + PAT</t>
  </si>
  <si>
    <t>AÑO 0</t>
  </si>
  <si>
    <t>TOTAL ACTIVO</t>
  </si>
  <si>
    <t>DEPRECIACIÓN</t>
  </si>
  <si>
    <t>DEPRECIACIÓN ACUMULADA</t>
  </si>
  <si>
    <t>ACTIVO FIJO NETO</t>
  </si>
  <si>
    <t>ESTADO DE RESULTADOS</t>
  </si>
  <si>
    <t>CUADRE (ACT = PAS+PAT)</t>
  </si>
  <si>
    <t>TASA IMPTO RENTA</t>
  </si>
  <si>
    <t>DEP</t>
  </si>
  <si>
    <t>FIJO NO DEPRECIABLE</t>
  </si>
  <si>
    <t>FIJO DEPRECIABLE</t>
  </si>
  <si>
    <t>CAJA/BANCOS</t>
  </si>
  <si>
    <t>FLUJO DE CAJA DEL PROYECTO:</t>
  </si>
  <si>
    <t>CAPITAL INVERTIDO</t>
  </si>
  <si>
    <t>Activos Corrientes</t>
  </si>
  <si>
    <t>Pasivos Corrientes</t>
  </si>
  <si>
    <t>KTNO</t>
  </si>
  <si>
    <t>Activo Fijo Neto</t>
  </si>
  <si>
    <t>Depreciación Acumulada</t>
  </si>
  <si>
    <t>Activo Fijo Bruto</t>
  </si>
  <si>
    <t>Total Capital Operativo Neto</t>
  </si>
  <si>
    <t>CALCULO DEL FLUJO DE CAJA LIBRE</t>
  </si>
  <si>
    <t>EBIT</t>
  </si>
  <si>
    <t>Impuestos</t>
  </si>
  <si>
    <t>NOPLAT</t>
  </si>
  <si>
    <t>Inversión Neta</t>
  </si>
  <si>
    <t>Flujo de Caja Libre del periódo</t>
  </si>
  <si>
    <t>FLUJO DE CAJA DE PROYECTO</t>
  </si>
  <si>
    <t>INVERSIÓN AÑO 0</t>
  </si>
  <si>
    <t>VALOR PRESENTE NETO DEL PROYECTO =</t>
  </si>
  <si>
    <t>TASA INTERNA DE RETORNO =</t>
  </si>
  <si>
    <t>INVERSIÓN TOTAL Y NECESIDADES DE FINANCIACIÓN</t>
  </si>
  <si>
    <t xml:space="preserve">CALCULO DEL PRÉSTAMO </t>
  </si>
  <si>
    <t>ESTADOS FINANCIEROS BÁSICOS PROYECTADOS</t>
  </si>
  <si>
    <t>PUNTO DE EQULIBRIO</t>
  </si>
  <si>
    <t>MARGEN DE CONTRIBUCIÓN UNITARIO</t>
  </si>
  <si>
    <t>PARTICIPACIÓN % EN VENTAS TOTALES</t>
  </si>
  <si>
    <t>MARGEN DE CONTRIBUCIÓN PONDERADO</t>
  </si>
  <si>
    <t>UNIDADES</t>
  </si>
  <si>
    <t>PTO EQUILIBRIO POR REFERENCIA DE PDTO O SERVICIO</t>
  </si>
  <si>
    <t>COSTOS FIJO</t>
  </si>
  <si>
    <t>INGRESOS</t>
  </si>
  <si>
    <t>COSTO TOTAL</t>
  </si>
  <si>
    <t>COSTO</t>
  </si>
  <si>
    <t>COSTO VAR</t>
  </si>
  <si>
    <t>PUNTO DE EQULIBRIO = COSTOS Y GTOS FIJO/MCPP    =</t>
  </si>
  <si>
    <t>TOTAL MARGEN DE CONTRIBUCIÓN PROMEDIO PONDERADO  =</t>
  </si>
  <si>
    <t>EVALUACIÓN FINANCIERA Y PUNTO DE EQULIBRIO</t>
  </si>
  <si>
    <t>Todos los datos de los Estados financieros se generan de forma automática.</t>
  </si>
  <si>
    <t>DEFINA LA INVERISIÓN INICIAL QUE REALIZARÁN PARA LA PUESTA EN MARCHA DEL NEGOCIO:</t>
  </si>
  <si>
    <t>GASTOS FIJOS DEL PERIODO</t>
  </si>
  <si>
    <t>TUTORIAL</t>
  </si>
  <si>
    <t>PERIODO DE RECUPERACIÓN:</t>
  </si>
  <si>
    <r>
      <t xml:space="preserve">COSTO UNITARIO DEL PDTO O </t>
    </r>
    <r>
      <rPr>
        <b/>
        <u/>
        <sz val="8"/>
        <color theme="1"/>
        <rFont val="Antique Olive"/>
      </rPr>
      <t>SERVICIO</t>
    </r>
  </si>
  <si>
    <t>PRODUCCIÓN/SERVICIO:</t>
  </si>
  <si>
    <t>ARRIENDO:</t>
  </si>
  <si>
    <t>polizas de seguro</t>
  </si>
  <si>
    <t>Outsourcing</t>
  </si>
  <si>
    <t>PATENTES /INV en INTANGIBLES</t>
  </si>
  <si>
    <t>PRESUPUESTO DEL MARKETING MIX año de INICIO.</t>
  </si>
  <si>
    <t>GASTO PUBLICITARIO AÑOS SIGUIENTES</t>
  </si>
  <si>
    <t>inicial</t>
  </si>
  <si>
    <t>interés</t>
  </si>
  <si>
    <t>amort</t>
  </si>
  <si>
    <t>cuota</t>
  </si>
  <si>
    <t>final</t>
  </si>
  <si>
    <t>AÑOS DE CRÉDITO</t>
  </si>
  <si>
    <t xml:space="preserve">PRECIOS </t>
  </si>
  <si>
    <t>TOTAL VENTAS</t>
  </si>
  <si>
    <t>PUNTO DE EQULIBRIO EN PESOS (VALOR VENTAS MÍNIMAS EN TOTAL SIN IVA)</t>
  </si>
  <si>
    <t>PASIVO /ACTIVOS</t>
  </si>
  <si>
    <t>PATRIMONIO/ACTIVOS</t>
  </si>
  <si>
    <t>IMPTO</t>
  </si>
  <si>
    <t>COSTO DEUDA</t>
  </si>
  <si>
    <t>TASA M R EMPRENDEDORES</t>
  </si>
  <si>
    <t>TASA DE EVALUACIÓN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</si>
</sst>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Red]\-&quot;$&quot;#,##0.00"/>
    <numFmt numFmtId="165" formatCode="&quot;$&quot;\ #,##0.00_);[Red]\(&quot;$&quot;\ #,##0.00\)"/>
    <numFmt numFmtId="166" formatCode="_(&quot;$&quot;\ * #,##0.00_);_(&quot;$&quot;\ * \(#,##0.00\);_(&quot;$&quot;\ * &quot;-&quot;??_);_(@_)"/>
    <numFmt numFmtId="167" formatCode="_(* #,##0.00_);_(* \(#,##0.00\);_(* &quot;-&quot;??_);_(@_)"/>
    <numFmt numFmtId="168" formatCode="_(&quot;$&quot;\ * #,##0.0_);_(&quot;$&quot;\ * \(#,##0.0\);_(&quot;$&quot;\ * &quot;-&quot;??_);_(@_)"/>
    <numFmt numFmtId="169" formatCode="_(&quot;$&quot;\ * #,##0_);_(&quot;$&quot;\ * \(#,##0\);_(&quot;$&quot;\ * &quot;-&quot;??_);_(@_)"/>
    <numFmt numFmtId="170" formatCode="0.0%"/>
    <numFmt numFmtId="171" formatCode="_([$$-240A]\ * #,##0.00_);_([$$-240A]\ * \(#,##0.00\);_([$$-240A]\ * &quot;-&quot;??_);_(@_)"/>
    <numFmt numFmtId="172" formatCode="_(&quot;$&quot;\ * #,##0.00000_);_(&quot;$&quot;\ * \(#,##0.00000\);_(&quot;$&quot;\ * &quot;-&quot;??_);_(@_)"/>
    <numFmt numFmtId="173" formatCode="_ &quot;$&quot;\ * #,##0_ ;_ &quot;$&quot;\ * \-#,##0_ ;_ &quot;$&quot;\ * &quot;-&quot;??_ ;_ @_ "/>
    <numFmt numFmtId="174" formatCode="_(&quot;$&quot;\ * #,##0.0_);_(&quot;$&quot;\ * \(#,##0.0\);_(&quot;$&quot;\ * &quot;-&quot;?_);_(@_)"/>
    <numFmt numFmtId="175" formatCode="_(* #,##0_);_(* \(#,##0\);_(* &quot;-&quot;??_);_(@_)"/>
    <numFmt numFmtId="176" formatCode="_ &quot;$&quot;\ * #,##0.0_ ;_ &quot;$&quot;\ * \-#,##0.0_ ;_ &quot;$&quot;\ * &quot;-&quot;??_ ;_ @_ "/>
    <numFmt numFmtId="177" formatCode="_(* #,##0.0_);_(* \(#,##0.0\);_(* &quot;-&quot;??_);_(@_)"/>
    <numFmt numFmtId="178" formatCode="_ * #,##0.00_ ;_ * \-#,##0.00_ ;_ * &quot;-&quot;??_ ;_ @_ "/>
    <numFmt numFmtId="179" formatCode="&quot;$&quot;#,##0.00"/>
    <numFmt numFmtId="180" formatCode="_-&quot;$&quot;* #,##0.0_-;\-&quot;$&quot;* #,##0.0_-;_-&quot;$&quot;* &quot;-&quot;??_-;_-@_-"/>
  </numFmts>
  <fonts count="54">
    <font>
      <sz val="11"/>
      <color theme="1"/>
      <name val="Calibri"/>
      <family val="2"/>
      <scheme val="minor"/>
    </font>
    <font>
      <sz val="11"/>
      <color theme="1"/>
      <name val="Calibri"/>
      <family val="2"/>
      <scheme val="minor"/>
    </font>
    <font>
      <b/>
      <sz val="11"/>
      <color theme="1"/>
      <name val="Calibri"/>
      <family val="2"/>
      <scheme val="minor"/>
    </font>
    <font>
      <b/>
      <sz val="11"/>
      <color theme="1"/>
      <name val="Aharoni"/>
    </font>
    <font>
      <sz val="11"/>
      <color theme="1"/>
      <name val="Aharoni"/>
    </font>
    <font>
      <b/>
      <sz val="8"/>
      <color theme="1"/>
      <name val="Antique Olive"/>
      <family val="2"/>
    </font>
    <font>
      <sz val="11"/>
      <color theme="1"/>
      <name val="Arial"/>
      <family val="2"/>
    </font>
    <font>
      <b/>
      <sz val="11"/>
      <color theme="1"/>
      <name val="Arial"/>
      <family val="2"/>
    </font>
    <font>
      <sz val="18"/>
      <color theme="1"/>
      <name val="Aharoni"/>
    </font>
    <font>
      <sz val="20"/>
      <color theme="1"/>
      <name val="Aharoni"/>
    </font>
    <font>
      <b/>
      <sz val="10"/>
      <color theme="1"/>
      <name val="Aharoni"/>
    </font>
    <font>
      <b/>
      <sz val="12"/>
      <color theme="1"/>
      <name val="Aharoni"/>
    </font>
    <font>
      <b/>
      <sz val="14"/>
      <color theme="1"/>
      <name val="Aharoni"/>
    </font>
    <font>
      <b/>
      <sz val="18"/>
      <color theme="1"/>
      <name val="Aharoni"/>
    </font>
    <font>
      <sz val="9"/>
      <color indexed="81"/>
      <name val="Tahoma"/>
      <family val="2"/>
    </font>
    <font>
      <b/>
      <sz val="9"/>
      <color indexed="81"/>
      <name val="Tahoma"/>
      <family val="2"/>
    </font>
    <font>
      <sz val="10"/>
      <color theme="1"/>
      <name val="Aharoni"/>
    </font>
    <font>
      <sz val="9"/>
      <color theme="1"/>
      <name val="Arial"/>
      <family val="2"/>
    </font>
    <font>
      <sz val="11"/>
      <color theme="0"/>
      <name val="Calibri"/>
      <family val="2"/>
      <scheme val="minor"/>
    </font>
    <font>
      <b/>
      <sz val="9"/>
      <color theme="1"/>
      <name val="Aharoni"/>
    </font>
    <font>
      <sz val="10"/>
      <name val="Arial"/>
      <family val="2"/>
    </font>
    <font>
      <b/>
      <sz val="12"/>
      <color theme="1"/>
      <name val="Calibri"/>
      <family val="2"/>
      <scheme val="minor"/>
    </font>
    <font>
      <b/>
      <sz val="14"/>
      <color theme="1"/>
      <name val="Calibri"/>
      <family val="2"/>
      <scheme val="minor"/>
    </font>
    <font>
      <sz val="14"/>
      <color theme="1"/>
      <name val="Aharoni"/>
    </font>
    <font>
      <b/>
      <sz val="10"/>
      <name val="Arial"/>
      <family val="2"/>
    </font>
    <font>
      <sz val="11"/>
      <name val="Arial"/>
      <family val="2"/>
    </font>
    <font>
      <b/>
      <sz val="11"/>
      <name val="Arial"/>
      <family val="2"/>
    </font>
    <font>
      <sz val="10"/>
      <color theme="1"/>
      <name val="Arial"/>
      <family val="2"/>
    </font>
    <font>
      <b/>
      <sz val="9"/>
      <name val="Arial"/>
      <family val="2"/>
    </font>
    <font>
      <sz val="11"/>
      <color theme="0"/>
      <name val="Arial"/>
      <family val="2"/>
    </font>
    <font>
      <sz val="18"/>
      <color theme="0"/>
      <name val="Aharoni"/>
    </font>
    <font>
      <sz val="12"/>
      <color theme="0"/>
      <name val="Aharoni"/>
    </font>
    <font>
      <sz val="12"/>
      <color theme="1"/>
      <name val="Aharoni"/>
    </font>
    <font>
      <b/>
      <sz val="12"/>
      <color rgb="FFFF0000"/>
      <name val="Calibri"/>
      <family val="2"/>
      <scheme val="minor"/>
    </font>
    <font>
      <sz val="9"/>
      <color theme="1"/>
      <name val="Aharoni"/>
    </font>
    <font>
      <b/>
      <sz val="20"/>
      <color theme="1"/>
      <name val="Aharoni"/>
    </font>
    <font>
      <u/>
      <sz val="11"/>
      <color theme="10"/>
      <name val="Calibri"/>
      <family val="2"/>
      <scheme val="minor"/>
    </font>
    <font>
      <u/>
      <sz val="16"/>
      <color rgb="FF0070C0"/>
      <name val="Arial"/>
      <family val="2"/>
    </font>
    <font>
      <b/>
      <sz val="16"/>
      <color theme="1"/>
      <name val="Calibri"/>
      <family val="2"/>
      <scheme val="minor"/>
    </font>
    <font>
      <b/>
      <sz val="18"/>
      <color theme="1"/>
      <name val="Calibri"/>
      <family val="2"/>
      <scheme val="minor"/>
    </font>
    <font>
      <sz val="22"/>
      <color theme="1"/>
      <name val="Aharoni"/>
    </font>
    <font>
      <b/>
      <sz val="12"/>
      <color theme="1"/>
      <name val="Aharoni"/>
    </font>
    <font>
      <sz val="14"/>
      <color theme="1"/>
      <name val="Calibri"/>
      <family val="2"/>
      <scheme val="minor"/>
    </font>
    <font>
      <b/>
      <sz val="16"/>
      <color theme="0"/>
      <name val="Arial"/>
      <family val="2"/>
    </font>
    <font>
      <b/>
      <u/>
      <sz val="8"/>
      <color theme="1"/>
      <name val="Antique Olive"/>
    </font>
    <font>
      <b/>
      <sz val="8"/>
      <color theme="1"/>
      <name val="Antique Olive"/>
    </font>
    <font>
      <b/>
      <sz val="11"/>
      <color theme="1"/>
      <name val="Aharoni"/>
    </font>
    <font>
      <b/>
      <sz val="9"/>
      <color theme="1"/>
      <name val="Aharoni"/>
    </font>
    <font>
      <sz val="10"/>
      <color theme="1"/>
      <name val="Aharoni"/>
    </font>
    <font>
      <b/>
      <sz val="16"/>
      <color theme="1"/>
      <name val="Arial"/>
      <family val="2"/>
    </font>
    <font>
      <b/>
      <sz val="8"/>
      <color theme="1"/>
      <name val="Aharoni"/>
    </font>
    <font>
      <sz val="11"/>
      <color rgb="FFFF0000"/>
      <name val="Calibri"/>
      <family val="2"/>
      <scheme val="minor"/>
    </font>
    <font>
      <b/>
      <sz val="11"/>
      <color theme="0"/>
      <name val="Calibri"/>
      <family val="2"/>
      <scheme val="minor"/>
    </font>
    <font>
      <b/>
      <sz val="11"/>
      <color theme="0"/>
      <name val="Aharoni"/>
    </font>
  </fonts>
  <fills count="8">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bgColor indexed="64"/>
      </patternFill>
    </fill>
    <fill>
      <patternFill patternType="solid">
        <fgColor rgb="FFFFFF00"/>
        <bgColor indexed="64"/>
      </patternFill>
    </fill>
  </fills>
  <borders count="17">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0" fontId="36" fillId="0" borderId="0" applyNumberFormat="0" applyFill="0" applyBorder="0" applyAlignment="0" applyProtection="0"/>
    <xf numFmtId="0" fontId="20" fillId="0" borderId="0"/>
  </cellStyleXfs>
  <cellXfs count="175">
    <xf numFmtId="0" fontId="0" fillId="0" borderId="0" xfId="0"/>
    <xf numFmtId="0" fontId="25" fillId="0" borderId="0" xfId="0" applyFont="1" applyFill="1" applyBorder="1" applyProtection="1">
      <protection hidden="1"/>
    </xf>
    <xf numFmtId="173" fontId="0" fillId="0" borderId="0" xfId="1" applyNumberFormat="1" applyFont="1" applyFill="1" applyProtection="1">
      <protection hidden="1"/>
    </xf>
    <xf numFmtId="173" fontId="0" fillId="0" borderId="7" xfId="1" applyNumberFormat="1" applyFont="1" applyFill="1" applyBorder="1" applyProtection="1">
      <protection hidden="1"/>
    </xf>
    <xf numFmtId="0" fontId="26" fillId="0" borderId="0" xfId="0" applyFont="1" applyFill="1" applyBorder="1" applyProtection="1">
      <protection hidden="1"/>
    </xf>
    <xf numFmtId="173" fontId="24" fillId="0" borderId="0" xfId="1" applyNumberFormat="1" applyFont="1" applyFill="1" applyProtection="1">
      <protection hidden="1"/>
    </xf>
    <xf numFmtId="173" fontId="24" fillId="0" borderId="1" xfId="1" applyNumberFormat="1" applyFont="1" applyFill="1" applyBorder="1" applyProtection="1">
      <protection hidden="1"/>
    </xf>
    <xf numFmtId="175" fontId="20" fillId="0" borderId="0" xfId="3" applyNumberFormat="1" applyFont="1" applyFill="1" applyProtection="1">
      <protection hidden="1"/>
    </xf>
    <xf numFmtId="0" fontId="0" fillId="0" borderId="0" xfId="0" applyFill="1" applyProtection="1">
      <protection hidden="1"/>
    </xf>
    <xf numFmtId="176" fontId="0" fillId="0" borderId="0" xfId="1" applyNumberFormat="1" applyFont="1" applyFill="1" applyProtection="1">
      <protection hidden="1"/>
    </xf>
    <xf numFmtId="176" fontId="0" fillId="0" borderId="7" xfId="1" applyNumberFormat="1" applyFont="1" applyFill="1" applyBorder="1" applyProtection="1">
      <protection hidden="1"/>
    </xf>
    <xf numFmtId="175" fontId="27" fillId="0" borderId="0" xfId="3" applyNumberFormat="1" applyFont="1" applyFill="1" applyBorder="1" applyProtection="1">
      <protection hidden="1"/>
    </xf>
    <xf numFmtId="0" fontId="28" fillId="0" borderId="0" xfId="0" applyFont="1" applyFill="1" applyBorder="1" applyProtection="1">
      <protection hidden="1"/>
    </xf>
    <xf numFmtId="0" fontId="29" fillId="4" borderId="0" xfId="0" applyFont="1" applyFill="1" applyProtection="1">
      <protection locked="0"/>
    </xf>
    <xf numFmtId="166" fontId="29" fillId="4" borderId="0" xfId="1" applyFont="1" applyFill="1" applyProtection="1">
      <protection locked="0"/>
    </xf>
    <xf numFmtId="0" fontId="0" fillId="0" borderId="0" xfId="0" applyProtection="1">
      <protection hidden="1"/>
    </xf>
    <xf numFmtId="0" fontId="31" fillId="6" borderId="0" xfId="0" applyFont="1" applyFill="1" applyProtection="1">
      <protection hidden="1"/>
    </xf>
    <xf numFmtId="0" fontId="4" fillId="0" borderId="0" xfId="0" applyFont="1" applyProtection="1">
      <protection hidden="1"/>
    </xf>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12" fillId="0" borderId="0" xfId="0" applyFont="1" applyFill="1" applyAlignment="1" applyProtection="1">
      <alignment horizontal="right"/>
      <protection hidden="1"/>
    </xf>
    <xf numFmtId="0" fontId="13" fillId="3" borderId="0" xfId="0" applyFont="1" applyFill="1" applyAlignment="1" applyProtection="1">
      <alignment wrapText="1"/>
      <protection hidden="1"/>
    </xf>
    <xf numFmtId="0" fontId="7" fillId="0" borderId="0" xfId="0" applyFont="1" applyAlignment="1" applyProtection="1">
      <alignment horizontal="center"/>
      <protection hidden="1"/>
    </xf>
    <xf numFmtId="169" fontId="6" fillId="0" borderId="0" xfId="1" applyNumberFormat="1" applyFont="1" applyProtection="1">
      <protection hidden="1"/>
    </xf>
    <xf numFmtId="9" fontId="0" fillId="0" borderId="0" xfId="2" applyFont="1" applyAlignment="1" applyProtection="1">
      <alignment horizontal="center"/>
      <protection hidden="1"/>
    </xf>
    <xf numFmtId="169" fontId="0" fillId="0" borderId="0" xfId="1" applyNumberFormat="1" applyFont="1" applyProtection="1">
      <protection hidden="1"/>
    </xf>
    <xf numFmtId="166" fontId="0" fillId="0" borderId="0" xfId="1" applyFont="1" applyProtection="1">
      <protection hidden="1"/>
    </xf>
    <xf numFmtId="166" fontId="0" fillId="0" borderId="0" xfId="0" applyNumberFormat="1" applyProtection="1">
      <protection hidden="1"/>
    </xf>
    <xf numFmtId="0" fontId="12" fillId="0" borderId="4" xfId="0" applyFont="1" applyFill="1" applyBorder="1" applyProtection="1">
      <protection hidden="1"/>
    </xf>
    <xf numFmtId="0" fontId="13" fillId="0" borderId="5" xfId="0" applyFont="1" applyFill="1" applyBorder="1" applyAlignment="1" applyProtection="1">
      <alignment horizontal="center"/>
      <protection hidden="1"/>
    </xf>
    <xf numFmtId="0" fontId="13" fillId="0" borderId="6" xfId="0" applyFont="1" applyFill="1" applyBorder="1" applyAlignment="1" applyProtection="1">
      <alignment horizontal="center"/>
      <protection hidden="1"/>
    </xf>
    <xf numFmtId="0" fontId="3" fillId="0" borderId="4" xfId="0" applyFont="1" applyBorder="1" applyProtection="1">
      <protection hidden="1"/>
    </xf>
    <xf numFmtId="0" fontId="0" fillId="0" borderId="5" xfId="0" applyBorder="1" applyProtection="1">
      <protection hidden="1"/>
    </xf>
    <xf numFmtId="0" fontId="0" fillId="0" borderId="6" xfId="0" applyBorder="1" applyProtection="1">
      <protection hidden="1"/>
    </xf>
    <xf numFmtId="169" fontId="7" fillId="5" borderId="0" xfId="0" applyNumberFormat="1" applyFont="1" applyFill="1" applyProtection="1">
      <protection hidden="1"/>
    </xf>
    <xf numFmtId="9" fontId="7" fillId="5" borderId="0" xfId="2" applyFont="1" applyFill="1" applyAlignment="1" applyProtection="1">
      <alignment horizontal="center"/>
      <protection hidden="1"/>
    </xf>
    <xf numFmtId="166" fontId="2" fillId="0" borderId="0" xfId="0" applyNumberFormat="1" applyFont="1" applyProtection="1">
      <protection hidden="1"/>
    </xf>
    <xf numFmtId="169" fontId="0" fillId="0" borderId="0" xfId="0" applyNumberFormat="1" applyProtection="1">
      <protection hidden="1"/>
    </xf>
    <xf numFmtId="0" fontId="5" fillId="0" borderId="0" xfId="0" applyFont="1" applyAlignment="1" applyProtection="1">
      <alignment vertical="center"/>
      <protection hidden="1"/>
    </xf>
    <xf numFmtId="0" fontId="6" fillId="0" borderId="0" xfId="0" applyFont="1" applyProtection="1">
      <protection hidden="1"/>
    </xf>
    <xf numFmtId="0" fontId="6" fillId="0" borderId="0" xfId="0" applyFont="1" applyAlignment="1" applyProtection="1">
      <alignment horizontal="center"/>
      <protection hidden="1"/>
    </xf>
    <xf numFmtId="171" fontId="0" fillId="0" borderId="0" xfId="0" applyNumberFormat="1" applyProtection="1">
      <protection hidden="1"/>
    </xf>
    <xf numFmtId="49" fontId="6" fillId="0" borderId="0" xfId="0" applyNumberFormat="1" applyFont="1" applyProtection="1">
      <protection hidden="1"/>
    </xf>
    <xf numFmtId="0" fontId="11" fillId="0" borderId="0" xfId="0" applyFont="1" applyProtection="1">
      <protection hidden="1"/>
    </xf>
    <xf numFmtId="0" fontId="9" fillId="0" borderId="0" xfId="0" applyFont="1" applyAlignment="1" applyProtection="1">
      <alignment horizontal="center"/>
      <protection hidden="1"/>
    </xf>
    <xf numFmtId="0" fontId="9" fillId="0" borderId="0" xfId="0" applyFont="1" applyProtection="1">
      <protection hidden="1"/>
    </xf>
    <xf numFmtId="0" fontId="17" fillId="0" borderId="0" xfId="0" applyFont="1" applyProtection="1">
      <protection hidden="1"/>
    </xf>
    <xf numFmtId="168" fontId="6" fillId="0" borderId="0" xfId="1" applyNumberFormat="1" applyFont="1" applyProtection="1">
      <protection hidden="1"/>
    </xf>
    <xf numFmtId="168" fontId="6" fillId="0" borderId="0" xfId="0" applyNumberFormat="1" applyFont="1" applyProtection="1">
      <protection hidden="1"/>
    </xf>
    <xf numFmtId="0" fontId="16" fillId="0" borderId="0" xfId="0" applyFont="1" applyProtection="1">
      <protection hidden="1"/>
    </xf>
    <xf numFmtId="9" fontId="29" fillId="4" borderId="0" xfId="2" applyFont="1" applyFill="1" applyProtection="1">
      <protection locked="0"/>
    </xf>
    <xf numFmtId="0" fontId="30" fillId="6" borderId="0" xfId="0" applyFont="1" applyFill="1" applyProtection="1">
      <protection locked="0"/>
    </xf>
    <xf numFmtId="170" fontId="30" fillId="6" borderId="0" xfId="2" applyNumberFormat="1" applyFont="1" applyFill="1" applyBorder="1" applyProtection="1">
      <protection locked="0"/>
    </xf>
    <xf numFmtId="170" fontId="30" fillId="6" borderId="14" xfId="2" applyNumberFormat="1" applyFont="1" applyFill="1" applyBorder="1" applyProtection="1">
      <protection locked="0"/>
    </xf>
    <xf numFmtId="170" fontId="30" fillId="6" borderId="3" xfId="2" applyNumberFormat="1" applyFont="1" applyFill="1" applyBorder="1" applyProtection="1">
      <protection locked="0"/>
    </xf>
    <xf numFmtId="170" fontId="30" fillId="6" borderId="12" xfId="2" applyNumberFormat="1" applyFont="1" applyFill="1" applyBorder="1" applyProtection="1">
      <protection locked="0"/>
    </xf>
    <xf numFmtId="170" fontId="30" fillId="6" borderId="5" xfId="2" applyNumberFormat="1" applyFont="1" applyFill="1" applyBorder="1" applyProtection="1">
      <protection locked="0"/>
    </xf>
    <xf numFmtId="167" fontId="29" fillId="4" borderId="0" xfId="4" applyFont="1" applyFill="1" applyProtection="1">
      <protection locked="0"/>
    </xf>
    <xf numFmtId="177" fontId="29" fillId="4" borderId="0" xfId="4" applyNumberFormat="1" applyFont="1" applyFill="1" applyAlignment="1" applyProtection="1">
      <alignment horizontal="center"/>
      <protection locked="0"/>
    </xf>
    <xf numFmtId="166" fontId="29" fillId="4" borderId="0" xfId="1" applyFont="1" applyFill="1" applyAlignment="1" applyProtection="1">
      <alignment horizontal="center"/>
      <protection locked="0"/>
    </xf>
    <xf numFmtId="0" fontId="13" fillId="0" borderId="0" xfId="0" applyFont="1" applyAlignment="1" applyProtection="1">
      <alignment horizontal="center" vertical="center"/>
      <protection hidden="1"/>
    </xf>
    <xf numFmtId="0" fontId="26" fillId="5" borderId="0" xfId="0" applyFont="1" applyFill="1" applyBorder="1" applyProtection="1">
      <protection hidden="1"/>
    </xf>
    <xf numFmtId="0" fontId="0" fillId="5" borderId="0" xfId="0" applyFill="1" applyProtection="1">
      <protection hidden="1"/>
    </xf>
    <xf numFmtId="173" fontId="24" fillId="5" borderId="1" xfId="1" applyNumberFormat="1" applyFont="1" applyFill="1" applyBorder="1" applyProtection="1">
      <protection hidden="1"/>
    </xf>
    <xf numFmtId="0" fontId="8" fillId="0" borderId="0" xfId="0" applyFont="1" applyAlignment="1" applyProtection="1">
      <alignment horizontal="center" vertical="center"/>
      <protection hidden="1"/>
    </xf>
    <xf numFmtId="168" fontId="0" fillId="0" borderId="0" xfId="1" applyNumberFormat="1" applyFont="1" applyProtection="1">
      <protection hidden="1"/>
    </xf>
    <xf numFmtId="0" fontId="2" fillId="0" borderId="1" xfId="0" applyFont="1" applyBorder="1" applyProtection="1">
      <protection hidden="1"/>
    </xf>
    <xf numFmtId="168" fontId="0" fillId="0" borderId="1" xfId="0" applyNumberFormat="1" applyBorder="1" applyProtection="1">
      <protection hidden="1"/>
    </xf>
    <xf numFmtId="174" fontId="0" fillId="0" borderId="1" xfId="0" applyNumberFormat="1" applyBorder="1" applyProtection="1">
      <protection hidden="1"/>
    </xf>
    <xf numFmtId="174" fontId="0" fillId="0" borderId="0" xfId="0" applyNumberFormat="1" applyProtection="1">
      <protection hidden="1"/>
    </xf>
    <xf numFmtId="0" fontId="2" fillId="0" borderId="2" xfId="0" applyFont="1" applyBorder="1" applyProtection="1">
      <protection hidden="1"/>
    </xf>
    <xf numFmtId="174" fontId="2" fillId="0" borderId="2" xfId="0" applyNumberFormat="1" applyFont="1" applyBorder="1" applyProtection="1">
      <protection hidden="1"/>
    </xf>
    <xf numFmtId="0" fontId="23" fillId="0" borderId="0" xfId="0" applyFont="1" applyAlignment="1" applyProtection="1">
      <alignment horizontal="center" vertical="center"/>
      <protection hidden="1"/>
    </xf>
    <xf numFmtId="166" fontId="2" fillId="0" borderId="1" xfId="0" applyNumberFormat="1" applyFont="1" applyBorder="1" applyProtection="1">
      <protection hidden="1"/>
    </xf>
    <xf numFmtId="166" fontId="0" fillId="5" borderId="0" xfId="0" applyNumberFormat="1" applyFill="1" applyProtection="1">
      <protection hidden="1"/>
    </xf>
    <xf numFmtId="0" fontId="18" fillId="0" borderId="0" xfId="0" applyFont="1" applyProtection="1">
      <protection hidden="1"/>
    </xf>
    <xf numFmtId="166" fontId="18" fillId="0" borderId="0" xfId="0" applyNumberFormat="1" applyFont="1" applyProtection="1">
      <protection hidden="1"/>
    </xf>
    <xf numFmtId="0" fontId="7" fillId="0" borderId="0" xfId="0" applyFont="1" applyProtection="1">
      <protection hidden="1"/>
    </xf>
    <xf numFmtId="166" fontId="21" fillId="0" borderId="0" xfId="0" applyNumberFormat="1" applyFont="1" applyProtection="1">
      <protection hidden="1"/>
    </xf>
    <xf numFmtId="0" fontId="3" fillId="0" borderId="0" xfId="0" applyFont="1" applyAlignment="1" applyProtection="1">
      <alignment horizontal="left" wrapText="1"/>
      <protection hidden="1"/>
    </xf>
    <xf numFmtId="0" fontId="3" fillId="0" borderId="0" xfId="0" applyFont="1" applyProtection="1">
      <protection hidden="1"/>
    </xf>
    <xf numFmtId="0" fontId="19" fillId="0" borderId="0" xfId="0" applyFont="1" applyAlignment="1" applyProtection="1">
      <alignment wrapText="1"/>
      <protection hidden="1"/>
    </xf>
    <xf numFmtId="172" fontId="0" fillId="0" borderId="0" xfId="1" applyNumberFormat="1" applyFont="1" applyProtection="1">
      <protection hidden="1"/>
    </xf>
    <xf numFmtId="0" fontId="16" fillId="0" borderId="0" xfId="0" applyFont="1" applyAlignment="1" applyProtection="1">
      <alignment horizontal="center"/>
      <protection hidden="1"/>
    </xf>
    <xf numFmtId="0" fontId="32" fillId="5" borderId="0" xfId="0" applyFont="1" applyFill="1" applyProtection="1">
      <protection hidden="1"/>
    </xf>
    <xf numFmtId="166" fontId="21" fillId="5" borderId="0" xfId="0" applyNumberFormat="1" applyFont="1" applyFill="1" applyProtection="1">
      <protection hidden="1"/>
    </xf>
    <xf numFmtId="166" fontId="33" fillId="0" borderId="0" xfId="0" applyNumberFormat="1" applyFont="1" applyProtection="1">
      <protection hidden="1"/>
    </xf>
    <xf numFmtId="0" fontId="23" fillId="0" borderId="9"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0" fillId="0" borderId="11" xfId="0" applyBorder="1" applyProtection="1">
      <protection hidden="1"/>
    </xf>
    <xf numFmtId="0" fontId="34" fillId="0" borderId="0" xfId="0" applyFont="1" applyAlignment="1" applyProtection="1">
      <alignment wrapText="1"/>
      <protection hidden="1"/>
    </xf>
    <xf numFmtId="0" fontId="6" fillId="0" borderId="0" xfId="0" applyFont="1" applyAlignment="1" applyProtection="1">
      <protection hidden="1"/>
    </xf>
    <xf numFmtId="166" fontId="6" fillId="0" borderId="0" xfId="0" applyNumberFormat="1" applyFont="1" applyAlignment="1" applyProtection="1">
      <protection hidden="1"/>
    </xf>
    <xf numFmtId="9" fontId="6" fillId="0" borderId="0" xfId="0" applyNumberFormat="1" applyFont="1" applyProtection="1">
      <protection hidden="1"/>
    </xf>
    <xf numFmtId="166" fontId="6" fillId="0" borderId="0" xfId="0" applyNumberFormat="1" applyFont="1" applyProtection="1">
      <protection hidden="1"/>
    </xf>
    <xf numFmtId="167" fontId="6" fillId="0" borderId="0" xfId="0" applyNumberFormat="1" applyFont="1" applyProtection="1">
      <protection hidden="1"/>
    </xf>
    <xf numFmtId="167" fontId="18" fillId="0" borderId="0" xfId="0" applyNumberFormat="1" applyFont="1" applyProtection="1">
      <protection hidden="1"/>
    </xf>
    <xf numFmtId="0" fontId="6" fillId="0" borderId="0" xfId="0" applyFont="1" applyAlignment="1" applyProtection="1">
      <alignment horizontal="left"/>
      <protection hidden="1"/>
    </xf>
    <xf numFmtId="0" fontId="0" fillId="0" borderId="0" xfId="0" applyAlignment="1" applyProtection="1">
      <protection hidden="1"/>
    </xf>
    <xf numFmtId="166" fontId="0" fillId="0" borderId="0" xfId="0" applyNumberFormat="1" applyAlignment="1" applyProtection="1">
      <protection hidden="1"/>
    </xf>
    <xf numFmtId="9" fontId="0" fillId="0" borderId="0" xfId="0" applyNumberFormat="1" applyProtection="1">
      <protection hidden="1"/>
    </xf>
    <xf numFmtId="167" fontId="35" fillId="0" borderId="0" xfId="4" applyFont="1" applyProtection="1">
      <protection hidden="1"/>
    </xf>
    <xf numFmtId="166" fontId="35" fillId="0" borderId="0" xfId="1" applyFont="1" applyProtection="1">
      <protection hidden="1"/>
    </xf>
    <xf numFmtId="0" fontId="2" fillId="0" borderId="0" xfId="0" applyFont="1" applyProtection="1">
      <protection hidden="1"/>
    </xf>
    <xf numFmtId="167" fontId="2" fillId="0" borderId="0" xfId="4" applyFont="1" applyProtection="1">
      <protection hidden="1"/>
    </xf>
    <xf numFmtId="0" fontId="19" fillId="0" borderId="0" xfId="0" applyFont="1" applyAlignment="1" applyProtection="1">
      <alignment wrapText="1"/>
      <protection locked="0"/>
    </xf>
    <xf numFmtId="0" fontId="21" fillId="0" borderId="8" xfId="0" applyFont="1" applyBorder="1" applyProtection="1">
      <protection hidden="1"/>
    </xf>
    <xf numFmtId="164" fontId="0" fillId="0" borderId="0" xfId="0" applyNumberFormat="1" applyProtection="1">
      <protection hidden="1"/>
    </xf>
    <xf numFmtId="0" fontId="20" fillId="0" borderId="0" xfId="6"/>
    <xf numFmtId="178" fontId="20" fillId="0" borderId="0" xfId="6" applyNumberFormat="1"/>
    <xf numFmtId="164" fontId="20" fillId="0" borderId="0" xfId="6" applyNumberFormat="1"/>
    <xf numFmtId="0" fontId="18" fillId="0" borderId="0" xfId="0" applyNumberFormat="1" applyFont="1" applyProtection="1">
      <protection hidden="1"/>
    </xf>
    <xf numFmtId="0" fontId="22" fillId="0" borderId="4" xfId="0" applyFont="1" applyBorder="1" applyProtection="1">
      <protection hidden="1"/>
    </xf>
    <xf numFmtId="2" fontId="39" fillId="7" borderId="5" xfId="0" applyNumberFormat="1" applyFont="1" applyFill="1" applyBorder="1" applyProtection="1">
      <protection hidden="1"/>
    </xf>
    <xf numFmtId="0" fontId="38" fillId="0" borderId="6" xfId="0" applyFont="1" applyBorder="1" applyProtection="1">
      <protection hidden="1"/>
    </xf>
    <xf numFmtId="0" fontId="41" fillId="0" borderId="4" xfId="0" applyFont="1" applyBorder="1" applyProtection="1">
      <protection hidden="1"/>
    </xf>
    <xf numFmtId="179" fontId="42" fillId="0" borderId="3" xfId="0" applyNumberFormat="1" applyFont="1" applyBorder="1" applyProtection="1">
      <protection hidden="1"/>
    </xf>
    <xf numFmtId="179" fontId="42" fillId="0" borderId="12" xfId="0" applyNumberFormat="1" applyFont="1" applyBorder="1" applyProtection="1">
      <protection hidden="1"/>
    </xf>
    <xf numFmtId="0" fontId="0" fillId="0" borderId="0" xfId="0" applyNumberFormat="1" applyProtection="1">
      <protection hidden="1"/>
    </xf>
    <xf numFmtId="165" fontId="39" fillId="5" borderId="6" xfId="0" applyNumberFormat="1" applyFont="1" applyFill="1" applyBorder="1" applyProtection="1">
      <protection hidden="1"/>
    </xf>
    <xf numFmtId="10" fontId="40" fillId="0" borderId="6" xfId="2" applyNumberFormat="1" applyFont="1" applyBorder="1" applyAlignment="1" applyProtection="1">
      <alignment horizontal="center" vertical="center"/>
      <protection hidden="1"/>
    </xf>
    <xf numFmtId="0" fontId="45" fillId="0" borderId="0" xfId="0" applyFont="1" applyAlignment="1" applyProtection="1">
      <alignment wrapText="1"/>
      <protection hidden="1"/>
    </xf>
    <xf numFmtId="0" fontId="46" fillId="0" borderId="0" xfId="0" applyFont="1" applyProtection="1">
      <protection hidden="1"/>
    </xf>
    <xf numFmtId="0" fontId="47" fillId="0" borderId="0" xfId="0" applyFont="1" applyAlignment="1" applyProtection="1">
      <alignment wrapText="1"/>
      <protection hidden="1"/>
    </xf>
    <xf numFmtId="0" fontId="2" fillId="0" borderId="0" xfId="0" applyFont="1" applyAlignment="1" applyProtection="1">
      <alignment horizontal="center"/>
      <protection hidden="1"/>
    </xf>
    <xf numFmtId="0" fontId="47" fillId="0" borderId="0" xfId="0" applyFont="1" applyAlignment="1" applyProtection="1">
      <alignment wrapText="1"/>
      <protection locked="0"/>
    </xf>
    <xf numFmtId="0" fontId="48" fillId="0" borderId="0" xfId="0" applyFont="1" applyProtection="1">
      <protection hidden="1"/>
    </xf>
    <xf numFmtId="170" fontId="29" fillId="4" borderId="0" xfId="2" applyNumberFormat="1" applyFont="1" applyFill="1" applyProtection="1">
      <protection locked="0"/>
    </xf>
    <xf numFmtId="168" fontId="49" fillId="7" borderId="1" xfId="1" applyNumberFormat="1" applyFont="1" applyFill="1" applyBorder="1" applyProtection="1">
      <protection hidden="1"/>
    </xf>
    <xf numFmtId="0" fontId="50" fillId="0" borderId="13" xfId="0" applyFont="1" applyBorder="1" applyAlignment="1" applyProtection="1">
      <alignment wrapText="1"/>
      <protection hidden="1"/>
    </xf>
    <xf numFmtId="0" fontId="50" fillId="0" borderId="11" xfId="0" applyFont="1" applyBorder="1" applyProtection="1">
      <protection hidden="1"/>
    </xf>
    <xf numFmtId="0" fontId="0" fillId="0" borderId="8" xfId="0" applyBorder="1" applyProtection="1">
      <protection hidden="1"/>
    </xf>
    <xf numFmtId="0" fontId="26" fillId="0" borderId="15" xfId="0" applyFont="1" applyFill="1" applyBorder="1" applyAlignment="1">
      <alignment horizontal="center"/>
    </xf>
    <xf numFmtId="0" fontId="26" fillId="0" borderId="16" xfId="0" applyFont="1" applyFill="1" applyBorder="1" applyAlignment="1">
      <alignment horizontal="center"/>
    </xf>
    <xf numFmtId="0" fontId="2" fillId="0" borderId="13" xfId="0" applyFont="1" applyBorder="1" applyAlignment="1" applyProtection="1">
      <alignment horizontal="center"/>
      <protection hidden="1"/>
    </xf>
    <xf numFmtId="180" fontId="6" fillId="0" borderId="0" xfId="0" applyNumberFormat="1" applyFont="1" applyBorder="1"/>
    <xf numFmtId="180" fontId="6" fillId="0" borderId="14" xfId="0" applyNumberFormat="1" applyFont="1" applyBorder="1"/>
    <xf numFmtId="0" fontId="2" fillId="0" borderId="11" xfId="0" applyFont="1" applyBorder="1" applyAlignment="1" applyProtection="1">
      <alignment horizontal="center"/>
      <protection hidden="1"/>
    </xf>
    <xf numFmtId="180" fontId="6" fillId="0" borderId="0" xfId="0" applyNumberFormat="1" applyFont="1" applyFill="1" applyBorder="1" applyProtection="1">
      <protection hidden="1"/>
    </xf>
    <xf numFmtId="180" fontId="6" fillId="0" borderId="14" xfId="0" applyNumberFormat="1" applyFont="1" applyFill="1" applyBorder="1" applyProtection="1">
      <protection hidden="1"/>
    </xf>
    <xf numFmtId="180" fontId="6" fillId="0" borderId="3" xfId="0" applyNumberFormat="1" applyFont="1" applyFill="1" applyBorder="1" applyProtection="1">
      <protection hidden="1"/>
    </xf>
    <xf numFmtId="180" fontId="6" fillId="0" borderId="12" xfId="0" applyNumberFormat="1" applyFont="1" applyFill="1" applyBorder="1" applyProtection="1">
      <protection hidden="1"/>
    </xf>
    <xf numFmtId="0" fontId="18" fillId="4" borderId="0" xfId="0" applyFont="1" applyFill="1" applyProtection="1">
      <protection locked="0" hidden="1"/>
    </xf>
    <xf numFmtId="0" fontId="51" fillId="0" borderId="0" xfId="0" applyFont="1" applyProtection="1">
      <protection hidden="1"/>
    </xf>
    <xf numFmtId="166" fontId="18" fillId="0" borderId="0" xfId="1" applyFont="1" applyProtection="1">
      <protection hidden="1"/>
    </xf>
    <xf numFmtId="0" fontId="18" fillId="0" borderId="0" xfId="0" applyFont="1" applyAlignment="1" applyProtection="1">
      <alignment horizontal="center"/>
      <protection hidden="1"/>
    </xf>
    <xf numFmtId="166" fontId="52" fillId="0" borderId="0" xfId="1" applyFont="1" applyProtection="1">
      <protection hidden="1"/>
    </xf>
    <xf numFmtId="9" fontId="18" fillId="0" borderId="0" xfId="2" applyFont="1" applyProtection="1">
      <protection hidden="1"/>
    </xf>
    <xf numFmtId="0" fontId="37" fillId="7" borderId="0" xfId="5" applyFont="1" applyFill="1" applyAlignment="1">
      <alignment horizontal="center"/>
    </xf>
    <xf numFmtId="0" fontId="4" fillId="0" borderId="0" xfId="0" applyFont="1" applyAlignment="1" applyProtection="1">
      <alignment horizontal="center"/>
      <protection hidden="1"/>
    </xf>
    <xf numFmtId="0" fontId="12" fillId="0" borderId="0" xfId="0" applyFont="1" applyAlignment="1" applyProtection="1">
      <alignment horizontal="center" vertical="center"/>
      <protection hidden="1"/>
    </xf>
    <xf numFmtId="0" fontId="10" fillId="0" borderId="0" xfId="0" applyFont="1" applyAlignment="1" applyProtection="1">
      <alignment horizontal="center" wrapText="1"/>
      <protection hidden="1"/>
    </xf>
    <xf numFmtId="0" fontId="12" fillId="0" borderId="0" xfId="0" applyFont="1" applyFill="1" applyAlignment="1" applyProtection="1">
      <alignment horizontal="left" wrapText="1"/>
      <protection hidden="1"/>
    </xf>
    <xf numFmtId="0" fontId="3" fillId="2" borderId="8" xfId="0" applyFont="1" applyFill="1" applyBorder="1" applyAlignment="1" applyProtection="1">
      <alignment horizontal="left" wrapText="1"/>
      <protection hidden="1"/>
    </xf>
    <xf numFmtId="0" fontId="3" fillId="2" borderId="9" xfId="0" applyFont="1" applyFill="1" applyBorder="1" applyAlignment="1" applyProtection="1">
      <alignment horizontal="left" wrapText="1"/>
      <protection hidden="1"/>
    </xf>
    <xf numFmtId="0" fontId="3" fillId="2" borderId="10" xfId="0" applyFont="1" applyFill="1" applyBorder="1" applyAlignment="1" applyProtection="1">
      <alignment horizontal="left" wrapText="1"/>
      <protection hidden="1"/>
    </xf>
    <xf numFmtId="0" fontId="3" fillId="2" borderId="11" xfId="0" applyFont="1" applyFill="1" applyBorder="1" applyAlignment="1" applyProtection="1">
      <alignment horizontal="left" wrapText="1"/>
      <protection hidden="1"/>
    </xf>
    <xf numFmtId="0" fontId="3" fillId="2" borderId="3" xfId="0" applyFont="1" applyFill="1" applyBorder="1" applyAlignment="1" applyProtection="1">
      <alignment horizontal="left" wrapText="1"/>
      <protection hidden="1"/>
    </xf>
    <xf numFmtId="0" fontId="3" fillId="2" borderId="12" xfId="0" applyFont="1" applyFill="1" applyBorder="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Alignment="1" applyProtection="1">
      <alignment horizontal="center"/>
      <protection hidden="1"/>
    </xf>
    <xf numFmtId="10" fontId="29" fillId="4" borderId="0" xfId="2" applyNumberFormat="1" applyFont="1" applyFill="1" applyAlignment="1" applyProtection="1">
      <alignment horizontal="center"/>
      <protection locked="0"/>
    </xf>
    <xf numFmtId="0" fontId="3" fillId="0" borderId="0" xfId="0" applyFont="1" applyAlignment="1" applyProtection="1">
      <alignment horizontal="center"/>
      <protection hidden="1"/>
    </xf>
    <xf numFmtId="0" fontId="2" fillId="0" borderId="0" xfId="0" applyFont="1" applyAlignment="1" applyProtection="1">
      <alignment horizontal="center"/>
      <protection hidden="1"/>
    </xf>
    <xf numFmtId="0" fontId="11"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3" fillId="5" borderId="0" xfId="0" applyFont="1" applyFill="1" applyAlignment="1" applyProtection="1">
      <alignment horizontal="center" vertical="center"/>
      <protection hidden="1"/>
    </xf>
    <xf numFmtId="0" fontId="53" fillId="0" borderId="0" xfId="0" applyFont="1" applyAlignment="1" applyProtection="1">
      <alignment horizontal="left"/>
      <protection hidden="1"/>
    </xf>
    <xf numFmtId="0" fontId="11" fillId="0" borderId="0" xfId="0" applyFont="1" applyAlignment="1" applyProtection="1">
      <alignment horizontal="left" wrapText="1"/>
      <protection hidden="1"/>
    </xf>
    <xf numFmtId="0" fontId="3" fillId="0" borderId="0" xfId="0" applyFont="1" applyAlignment="1" applyProtection="1">
      <alignment horizontal="left"/>
      <protection hidden="1"/>
    </xf>
    <xf numFmtId="0" fontId="11" fillId="0" borderId="0" xfId="0" applyFont="1" applyAlignment="1" applyProtection="1">
      <alignment wrapText="1"/>
      <protection hidden="1"/>
    </xf>
    <xf numFmtId="10" fontId="43" fillId="4" borderId="0" xfId="2" applyNumberFormat="1" applyFont="1" applyFill="1" applyAlignment="1" applyProtection="1">
      <alignment horizontal="center" vertical="center"/>
      <protection locked="0"/>
    </xf>
    <xf numFmtId="0" fontId="12" fillId="5" borderId="0" xfId="0" applyFont="1" applyFill="1" applyAlignment="1" applyProtection="1">
      <alignment horizontal="center"/>
      <protection hidden="1"/>
    </xf>
    <xf numFmtId="10" fontId="43" fillId="0" borderId="0" xfId="2" applyNumberFormat="1" applyFont="1" applyFill="1" applyAlignment="1" applyProtection="1">
      <alignment horizontal="center" vertical="center"/>
      <protection locked="0"/>
    </xf>
  </cellXfs>
  <cellStyles count="7">
    <cellStyle name="Hipervínculo" xfId="5" builtinId="8"/>
    <cellStyle name="Millares" xfId="4" builtinId="3"/>
    <cellStyle name="Millares_Modelo Financiero ACME Final 2" xfId="3" xr:uid="{00000000-0005-0000-0000-000002000000}"/>
    <cellStyle name="Moneda" xfId="1" builtinId="4"/>
    <cellStyle name="Normal" xfId="0" builtinId="0"/>
    <cellStyle name="Normal 2" xfId="6" xr:uid="{00000000-0005-0000-0000-000005000000}"/>
    <cellStyle name="Porcentaje"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4.9989318521683403E-2"/>
      </font>
      <fill>
        <patternFill>
          <bgColor rgb="FF00B05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20978299507161174"/>
          <c:y val="4.2355815040486779E-2"/>
          <c:w val="0.70800194207522693"/>
          <c:h val="0.80141434497983866"/>
        </c:manualLayout>
      </c:layout>
      <c:lineChart>
        <c:grouping val="standard"/>
        <c:varyColors val="0"/>
        <c:ser>
          <c:idx val="0"/>
          <c:order val="0"/>
          <c:tx>
            <c:strRef>
              <c:f>'5'!$C$32</c:f>
              <c:strCache>
                <c:ptCount val="1"/>
                <c:pt idx="0">
                  <c:v>COSTOS FIJO</c:v>
                </c:pt>
              </c:strCache>
            </c:strRef>
          </c:tx>
          <c:marker>
            <c:symbol val="none"/>
          </c:marker>
          <c:cat>
            <c:numRef>
              <c:f>'5'!$B$33:$B$35</c:f>
              <c:numCache>
                <c:formatCode>_(* #,##0.00_);_(* \(#,##0.00\);_(* "-"??_);_(@_)</c:formatCode>
                <c:ptCount val="3"/>
                <c:pt idx="0" formatCode="General">
                  <c:v>0</c:v>
                </c:pt>
                <c:pt idx="1">
                  <c:v>0</c:v>
                </c:pt>
                <c:pt idx="2">
                  <c:v>0</c:v>
                </c:pt>
              </c:numCache>
            </c:numRef>
          </c:cat>
          <c:val>
            <c:numRef>
              <c:f>'5'!$C$33:$C$35</c:f>
              <c:numCache>
                <c:formatCode>_("$"\ * #,##0.00_);_("$"\ * \(#,##0.00\);_("$"\ * "-"??_);_(@_)</c:formatCode>
                <c:ptCount val="3"/>
                <c:pt idx="0">
                  <c:v>0</c:v>
                </c:pt>
                <c:pt idx="1">
                  <c:v>0</c:v>
                </c:pt>
                <c:pt idx="2">
                  <c:v>0</c:v>
                </c:pt>
              </c:numCache>
            </c:numRef>
          </c:val>
          <c:smooth val="0"/>
          <c:extLst>
            <c:ext xmlns:c16="http://schemas.microsoft.com/office/drawing/2014/chart" uri="{C3380CC4-5D6E-409C-BE32-E72D297353CC}">
              <c16:uniqueId val="{00000000-8A79-4BFE-9417-0186D0F8B071}"/>
            </c:ext>
          </c:extLst>
        </c:ser>
        <c:ser>
          <c:idx val="1"/>
          <c:order val="1"/>
          <c:tx>
            <c:strRef>
              <c:f>'5'!$D$32</c:f>
              <c:strCache>
                <c:ptCount val="1"/>
                <c:pt idx="0">
                  <c:v>INGRESOS</c:v>
                </c:pt>
              </c:strCache>
            </c:strRef>
          </c:tx>
          <c:marker>
            <c:symbol val="none"/>
          </c:marker>
          <c:cat>
            <c:numRef>
              <c:f>'5'!$B$33:$B$35</c:f>
              <c:numCache>
                <c:formatCode>_(* #,##0.00_);_(* \(#,##0.00\);_(* "-"??_);_(@_)</c:formatCode>
                <c:ptCount val="3"/>
                <c:pt idx="0" formatCode="General">
                  <c:v>0</c:v>
                </c:pt>
                <c:pt idx="1">
                  <c:v>0</c:v>
                </c:pt>
                <c:pt idx="2">
                  <c:v>0</c:v>
                </c:pt>
              </c:numCache>
            </c:numRef>
          </c:cat>
          <c:val>
            <c:numRef>
              <c:f>'5'!$D$33:$D$35</c:f>
              <c:numCache>
                <c:formatCode>_("$"\ * #,##0.00_);_("$"\ * \(#,##0.00\);_("$"\ * "-"??_);_(@_)</c:formatCode>
                <c:ptCount val="3"/>
                <c:pt idx="0" formatCode="General">
                  <c:v>0</c:v>
                </c:pt>
                <c:pt idx="1">
                  <c:v>0</c:v>
                </c:pt>
                <c:pt idx="2">
                  <c:v>0</c:v>
                </c:pt>
              </c:numCache>
            </c:numRef>
          </c:val>
          <c:smooth val="0"/>
          <c:extLst>
            <c:ext xmlns:c16="http://schemas.microsoft.com/office/drawing/2014/chart" uri="{C3380CC4-5D6E-409C-BE32-E72D297353CC}">
              <c16:uniqueId val="{00000001-8A79-4BFE-9417-0186D0F8B071}"/>
            </c:ext>
          </c:extLst>
        </c:ser>
        <c:ser>
          <c:idx val="2"/>
          <c:order val="2"/>
          <c:tx>
            <c:strRef>
              <c:f>'5'!$F$32</c:f>
              <c:strCache>
                <c:ptCount val="1"/>
                <c:pt idx="0">
                  <c:v>COSTO TOTAL</c:v>
                </c:pt>
              </c:strCache>
            </c:strRef>
          </c:tx>
          <c:marker>
            <c:symbol val="none"/>
          </c:marker>
          <c:cat>
            <c:numRef>
              <c:f>'5'!$B$33:$B$35</c:f>
              <c:numCache>
                <c:formatCode>_(* #,##0.00_);_(* \(#,##0.00\);_(* "-"??_);_(@_)</c:formatCode>
                <c:ptCount val="3"/>
                <c:pt idx="0" formatCode="General">
                  <c:v>0</c:v>
                </c:pt>
                <c:pt idx="1">
                  <c:v>0</c:v>
                </c:pt>
                <c:pt idx="2">
                  <c:v>0</c:v>
                </c:pt>
              </c:numCache>
            </c:numRef>
          </c:cat>
          <c:val>
            <c:numRef>
              <c:f>'5'!$F$33:$F$35</c:f>
              <c:numCache>
                <c:formatCode>_("$"\ * #,##0.00_);_("$"\ * \(#,##0.00\);_("$"\ * "-"??_);_(@_)</c:formatCode>
                <c:ptCount val="3"/>
                <c:pt idx="0">
                  <c:v>0</c:v>
                </c:pt>
                <c:pt idx="1">
                  <c:v>0</c:v>
                </c:pt>
                <c:pt idx="2">
                  <c:v>0</c:v>
                </c:pt>
              </c:numCache>
            </c:numRef>
          </c:val>
          <c:smooth val="0"/>
          <c:extLst>
            <c:ext xmlns:c16="http://schemas.microsoft.com/office/drawing/2014/chart" uri="{C3380CC4-5D6E-409C-BE32-E72D297353CC}">
              <c16:uniqueId val="{00000002-8A79-4BFE-9417-0186D0F8B071}"/>
            </c:ext>
          </c:extLst>
        </c:ser>
        <c:dLbls>
          <c:showLegendKey val="0"/>
          <c:showVal val="0"/>
          <c:showCatName val="0"/>
          <c:showSerName val="0"/>
          <c:showPercent val="0"/>
          <c:showBubbleSize val="0"/>
        </c:dLbls>
        <c:smooth val="0"/>
        <c:axId val="123640448"/>
        <c:axId val="123654528"/>
      </c:lineChart>
      <c:catAx>
        <c:axId val="123640448"/>
        <c:scaling>
          <c:orientation val="minMax"/>
        </c:scaling>
        <c:delete val="0"/>
        <c:axPos val="b"/>
        <c:numFmt formatCode="General" sourceLinked="1"/>
        <c:majorTickMark val="out"/>
        <c:minorTickMark val="none"/>
        <c:tickLblPos val="nextTo"/>
        <c:crossAx val="123654528"/>
        <c:crosses val="autoZero"/>
        <c:auto val="1"/>
        <c:lblAlgn val="ctr"/>
        <c:lblOffset val="100"/>
        <c:noMultiLvlLbl val="0"/>
      </c:catAx>
      <c:valAx>
        <c:axId val="123654528"/>
        <c:scaling>
          <c:orientation val="minMax"/>
        </c:scaling>
        <c:delete val="0"/>
        <c:axPos val="l"/>
        <c:majorGridlines/>
        <c:numFmt formatCode="_(&quot;$&quot;\ * #,##0.00_);_(&quot;$&quot;\ * \(#,##0.00\);_(&quot;$&quot;\ * &quot;-&quot;??_);_(@_)" sourceLinked="1"/>
        <c:majorTickMark val="out"/>
        <c:minorTickMark val="none"/>
        <c:tickLblPos val="nextTo"/>
        <c:txPr>
          <a:bodyPr/>
          <a:lstStyle/>
          <a:p>
            <a:pPr>
              <a:defRPr sz="800">
                <a:latin typeface="Arial" pitchFamily="34" charset="0"/>
                <a:cs typeface="Arial" pitchFamily="34" charset="0"/>
              </a:defRPr>
            </a:pPr>
            <a:endParaRPr lang="es-CO"/>
          </a:p>
        </c:txPr>
        <c:crossAx val="123640448"/>
        <c:crosses val="autoZero"/>
        <c:crossBetween val="midCat"/>
      </c:valAx>
    </c:plotArea>
    <c:legend>
      <c:legendPos val="r"/>
      <c:layout>
        <c:manualLayout>
          <c:xMode val="edge"/>
          <c:yMode val="edge"/>
          <c:x val="2.2698594538394724E-2"/>
          <c:y val="0.93824729917921001"/>
          <c:w val="0.95884696821386661"/>
          <c:h val="5.8173535020252409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3'!A1"/><Relationship Id="rId7" Type="http://schemas.openxmlformats.org/officeDocument/2006/relationships/image" Target="../media/image1.png"/><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mailto:dmreyes@ean.edu.co" TargetMode="External"/><Relationship Id="rId5" Type="http://schemas.openxmlformats.org/officeDocument/2006/relationships/hyperlink" Target="#'5'!A1"/><Relationship Id="rId4" Type="http://schemas.openxmlformats.org/officeDocument/2006/relationships/hyperlink" Target="#'4'!A1"/></Relationships>
</file>

<file path=xl/drawings/_rels/drawing2.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hyperlink" Target="mailto:dmreyes@ean.edu.co" TargetMode="External"/><Relationship Id="rId2" Type="http://schemas.openxmlformats.org/officeDocument/2006/relationships/hyperlink" Target="#Men&#250;!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200025</xdr:colOff>
      <xdr:row>2</xdr:row>
      <xdr:rowOff>19050</xdr:rowOff>
    </xdr:from>
    <xdr:to>
      <xdr:col>5</xdr:col>
      <xdr:colOff>190500</xdr:colOff>
      <xdr:row>22</xdr:row>
      <xdr:rowOff>95250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962025" y="400050"/>
          <a:ext cx="3038475"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200">
              <a:latin typeface="Aharoni" pitchFamily="2" charset="-79"/>
              <a:cs typeface="Aharoni" pitchFamily="2" charset="-79"/>
            </a:rPr>
            <a:t>BIENVENIDO A LA SIMULACIÓN</a:t>
          </a:r>
          <a:r>
            <a:rPr lang="es-CO" sz="1200" baseline="0">
              <a:latin typeface="Aharoni" pitchFamily="2" charset="-79"/>
              <a:cs typeface="Aharoni" pitchFamily="2" charset="-79"/>
            </a:rPr>
            <a:t> FINANCIERA BÁSICA DE TU MODELO DE NEGOCIO.</a:t>
          </a:r>
        </a:p>
        <a:p>
          <a:pPr algn="just"/>
          <a:endParaRPr lang="es-CO" sz="1200" baseline="0">
            <a:latin typeface="Aharoni" pitchFamily="2" charset="-79"/>
            <a:cs typeface="Aharoni" pitchFamily="2" charset="-79"/>
          </a:endParaRPr>
        </a:p>
        <a:p>
          <a:pPr algn="just"/>
          <a:r>
            <a:rPr lang="es-CO" sz="1200" baseline="0">
              <a:latin typeface="Aharoni" pitchFamily="2" charset="-79"/>
              <a:cs typeface="Aharoni" pitchFamily="2" charset="-79"/>
            </a:rPr>
            <a:t>ANTES DE DIGITAR LA INFORMACIÓN EN ESTE SIMULADOR, TEN EN CUENTA QUE:</a:t>
          </a:r>
        </a:p>
        <a:p>
          <a:pPr algn="just"/>
          <a:endParaRPr lang="es-CO" sz="1200" baseline="0">
            <a:latin typeface="Aharoni" pitchFamily="2" charset="-79"/>
            <a:cs typeface="Aharoni" pitchFamily="2" charset="-79"/>
          </a:endParaRPr>
        </a:p>
        <a:p>
          <a:pPr algn="just"/>
          <a:r>
            <a:rPr lang="es-CO" sz="1800" baseline="0">
              <a:latin typeface="Aharoni" pitchFamily="2" charset="-79"/>
              <a:cs typeface="Aharoni" pitchFamily="2" charset="-79"/>
            </a:rPr>
            <a:t>1. </a:t>
          </a:r>
          <a:r>
            <a:rPr lang="es-CO" sz="1100" baseline="0">
              <a:latin typeface="Aharoni" pitchFamily="2" charset="-79"/>
              <a:cs typeface="Aharoni" pitchFamily="2" charset="-79"/>
            </a:rPr>
            <a:t>SOLO SE PODRÁN MODIFICAR LAS CELDAS RESALTAS CON COLOR AZUL</a:t>
          </a:r>
          <a:r>
            <a:rPr lang="es-CO" sz="1200" baseline="0">
              <a:latin typeface="Aharoni" pitchFamily="2" charset="-79"/>
              <a:cs typeface="Aharoni" pitchFamily="2" charset="-79"/>
            </a:rPr>
            <a:t>.</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2. </a:t>
          </a:r>
          <a:r>
            <a:rPr lang="es-CO" sz="1100" baseline="0">
              <a:latin typeface="Aharoni" pitchFamily="2" charset="-79"/>
              <a:cs typeface="Aharoni" pitchFamily="2" charset="-79"/>
            </a:rPr>
            <a:t>REVISA LOS COMENTARIOS DE LAS CELDAS, TE DARÁN CLAVES PARA EL CORRECTO DILIGENCIAMIENTO DE LA INFORMACIÓN.</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3. </a:t>
          </a:r>
          <a:r>
            <a:rPr lang="es-CO" sz="1100" baseline="0">
              <a:latin typeface="Aharoni" pitchFamily="2" charset="-79"/>
              <a:cs typeface="Aharoni" pitchFamily="2" charset="-79"/>
            </a:rPr>
            <a:t>LOS ESTADOS FINANCIEROS SE ELABORAN DE FORMA AUTÓMATICA Y NO REQUIEREN NINGUNA INTERVENCIÓN DEL EMPRENDEDOR.</a:t>
          </a:r>
        </a:p>
        <a:p>
          <a:pPr algn="just"/>
          <a:endParaRPr lang="es-CO" sz="1200" baseline="0">
            <a:latin typeface="Aharoni" pitchFamily="2" charset="-79"/>
            <a:cs typeface="Aharoni" pitchFamily="2" charset="-79"/>
          </a:endParaRPr>
        </a:p>
        <a:p>
          <a:endParaRPr lang="es-CO" sz="1100" baseline="0"/>
        </a:p>
        <a:p>
          <a:endParaRPr lang="es-CO" sz="1100"/>
        </a:p>
      </xdr:txBody>
    </xdr:sp>
    <xdr:clientData/>
  </xdr:twoCellAnchor>
  <xdr:oneCellAnchor>
    <xdr:from>
      <xdr:col>9</xdr:col>
      <xdr:colOff>257175</xdr:colOff>
      <xdr:row>19</xdr:row>
      <xdr:rowOff>66675</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353175" y="34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238124</xdr:colOff>
      <xdr:row>2</xdr:row>
      <xdr:rowOff>171450</xdr:rowOff>
    </xdr:from>
    <xdr:to>
      <xdr:col>8</xdr:col>
      <xdr:colOff>514349</xdr:colOff>
      <xdr:row>5</xdr:row>
      <xdr:rowOff>152400</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3286124" y="361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PROYECCIÓN</a:t>
          </a:r>
          <a:r>
            <a:rPr lang="es-CO" sz="1400" b="1" baseline="0">
              <a:latin typeface="Arial" pitchFamily="34" charset="0"/>
              <a:cs typeface="Arial" pitchFamily="34" charset="0"/>
            </a:rPr>
            <a:t> DE VENTAS Y PREMISAS</a:t>
          </a:r>
          <a:endParaRPr lang="es-CO" sz="1400" b="1">
            <a:latin typeface="Arial" pitchFamily="34" charset="0"/>
            <a:cs typeface="Arial" pitchFamily="34" charset="0"/>
          </a:endParaRPr>
        </a:p>
      </xdr:txBody>
    </xdr:sp>
    <xdr:clientData/>
  </xdr:twoCellAnchor>
  <xdr:twoCellAnchor>
    <xdr:from>
      <xdr:col>5</xdr:col>
      <xdr:colOff>228600</xdr:colOff>
      <xdr:row>6</xdr:row>
      <xdr:rowOff>171450</xdr:rowOff>
    </xdr:from>
    <xdr:to>
      <xdr:col>8</xdr:col>
      <xdr:colOff>504825</xdr:colOff>
      <xdr:row>9</xdr:row>
      <xdr:rowOff>152400</xdr:rowOff>
    </xdr:to>
    <xdr:sp macro="" textlink="">
      <xdr:nvSpPr>
        <xdr:cNvPr id="5" name="4 CuadroTexto">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3276600" y="1123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INFRAESTRUCTURA</a:t>
          </a:r>
          <a:r>
            <a:rPr lang="es-CO" sz="1400" b="1" baseline="0">
              <a:latin typeface="Arial" pitchFamily="34" charset="0"/>
              <a:cs typeface="Arial" pitchFamily="34" charset="0"/>
            </a:rPr>
            <a:t>  Y GASTOS</a:t>
          </a:r>
          <a:endParaRPr lang="es-CO" sz="1400" b="1">
            <a:latin typeface="Arial" pitchFamily="34" charset="0"/>
            <a:cs typeface="Arial" pitchFamily="34" charset="0"/>
          </a:endParaRPr>
        </a:p>
      </xdr:txBody>
    </xdr:sp>
    <xdr:clientData/>
  </xdr:twoCellAnchor>
  <xdr:twoCellAnchor>
    <xdr:from>
      <xdr:col>5</xdr:col>
      <xdr:colOff>209550</xdr:colOff>
      <xdr:row>10</xdr:row>
      <xdr:rowOff>123825</xdr:rowOff>
    </xdr:from>
    <xdr:to>
      <xdr:col>8</xdr:col>
      <xdr:colOff>485775</xdr:colOff>
      <xdr:row>13</xdr:row>
      <xdr:rowOff>104775</xdr:rowOff>
    </xdr:to>
    <xdr:sp macro="" textlink="">
      <xdr:nvSpPr>
        <xdr:cNvPr id="6" name="5 CuadroTexto">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257550" y="183832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INVERSIÓN</a:t>
          </a:r>
          <a:r>
            <a:rPr lang="es-CO" sz="1400" b="1" baseline="0">
              <a:latin typeface="Arial" pitchFamily="34" charset="0"/>
              <a:cs typeface="Arial" pitchFamily="34" charset="0"/>
            </a:rPr>
            <a:t> TOTAL Y FINANCIACIÓN</a:t>
          </a:r>
          <a:endParaRPr lang="es-CO" sz="1400" b="1">
            <a:latin typeface="Arial" pitchFamily="34" charset="0"/>
            <a:cs typeface="Arial" pitchFamily="34" charset="0"/>
          </a:endParaRPr>
        </a:p>
      </xdr:txBody>
    </xdr:sp>
    <xdr:clientData/>
  </xdr:twoCellAnchor>
  <xdr:twoCellAnchor>
    <xdr:from>
      <xdr:col>5</xdr:col>
      <xdr:colOff>200025</xdr:colOff>
      <xdr:row>14</xdr:row>
      <xdr:rowOff>38100</xdr:rowOff>
    </xdr:from>
    <xdr:to>
      <xdr:col>8</xdr:col>
      <xdr:colOff>476250</xdr:colOff>
      <xdr:row>17</xdr:row>
      <xdr:rowOff>19050</xdr:rowOff>
    </xdr:to>
    <xdr:sp macro="" textlink="">
      <xdr:nvSpPr>
        <xdr:cNvPr id="7" name="6 CuadroTexto">
          <a:hlinkClick xmlns:r="http://schemas.openxmlformats.org/officeDocument/2006/relationships" r:id="rId4"/>
          <a:extLst>
            <a:ext uri="{FF2B5EF4-FFF2-40B4-BE49-F238E27FC236}">
              <a16:creationId xmlns:a16="http://schemas.microsoft.com/office/drawing/2014/main" id="{00000000-0008-0000-0000-000007000000}"/>
            </a:ext>
          </a:extLst>
        </xdr:cNvPr>
        <xdr:cNvSpPr txBox="1"/>
      </xdr:nvSpPr>
      <xdr:spPr>
        <a:xfrm>
          <a:off x="3248025" y="251460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ESTADOS</a:t>
          </a:r>
          <a:r>
            <a:rPr lang="es-CO" sz="1400" b="1" baseline="0">
              <a:latin typeface="Arial" pitchFamily="34" charset="0"/>
              <a:cs typeface="Arial" pitchFamily="34" charset="0"/>
            </a:rPr>
            <a:t> FINANCIEROS</a:t>
          </a:r>
          <a:endParaRPr lang="es-CO" sz="1400" b="1">
            <a:latin typeface="Arial" pitchFamily="34" charset="0"/>
            <a:cs typeface="Arial" pitchFamily="34" charset="0"/>
          </a:endParaRPr>
        </a:p>
      </xdr:txBody>
    </xdr:sp>
    <xdr:clientData/>
  </xdr:twoCellAnchor>
  <xdr:twoCellAnchor>
    <xdr:from>
      <xdr:col>5</xdr:col>
      <xdr:colOff>180975</xdr:colOff>
      <xdr:row>18</xdr:row>
      <xdr:rowOff>19050</xdr:rowOff>
    </xdr:from>
    <xdr:to>
      <xdr:col>8</xdr:col>
      <xdr:colOff>457200</xdr:colOff>
      <xdr:row>21</xdr:row>
      <xdr:rowOff>0</xdr:rowOff>
    </xdr:to>
    <xdr:sp macro="" textlink="">
      <xdr:nvSpPr>
        <xdr:cNvPr id="8" name="7 CuadroTexto">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3228975" y="32575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RESULTADOS DE LA SIMULACIÓN </a:t>
          </a:r>
        </a:p>
      </xdr:txBody>
    </xdr:sp>
    <xdr:clientData/>
  </xdr:twoCellAnchor>
  <xdr:twoCellAnchor>
    <xdr:from>
      <xdr:col>1</xdr:col>
      <xdr:colOff>209550</xdr:colOff>
      <xdr:row>21</xdr:row>
      <xdr:rowOff>85725</xdr:rowOff>
    </xdr:from>
    <xdr:to>
      <xdr:col>5</xdr:col>
      <xdr:colOff>200025</xdr:colOff>
      <xdr:row>23</xdr:row>
      <xdr:rowOff>95249</xdr:rowOff>
    </xdr:to>
    <xdr:sp macro="" textlink="">
      <xdr:nvSpPr>
        <xdr:cNvPr id="13" name="12 CuadroTexto">
          <a:hlinkClick xmlns:r="http://schemas.openxmlformats.org/officeDocument/2006/relationships" r:id="rId6"/>
          <a:extLst>
            <a:ext uri="{FF2B5EF4-FFF2-40B4-BE49-F238E27FC236}">
              <a16:creationId xmlns:a16="http://schemas.microsoft.com/office/drawing/2014/main" id="{00000000-0008-0000-0000-00000D000000}"/>
            </a:ext>
          </a:extLst>
        </xdr:cNvPr>
        <xdr:cNvSpPr txBox="1"/>
      </xdr:nvSpPr>
      <xdr:spPr>
        <a:xfrm>
          <a:off x="971550" y="4086225"/>
          <a:ext cx="3038475" cy="4571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Asociado Universidad  Univerisdad  -EAN.</a:t>
          </a:r>
        </a:p>
        <a:p>
          <a:pPr>
            <a:lnSpc>
              <a:spcPts val="900"/>
            </a:lnSpc>
          </a:pPr>
          <a:r>
            <a:rPr lang="es-CO" sz="800" b="1" baseline="0"/>
            <a:t>contacto: dmreyes@ean.edu.co - @dmreyesg</a:t>
          </a:r>
        </a:p>
        <a:p>
          <a:pPr>
            <a:lnSpc>
              <a:spcPts val="900"/>
            </a:lnSpc>
          </a:pPr>
          <a:r>
            <a:rPr lang="es-CO" sz="800" b="1" baseline="0"/>
            <a:t> </a:t>
          </a:r>
        </a:p>
        <a:p>
          <a:pPr>
            <a:lnSpc>
              <a:spcPts val="500"/>
            </a:lnSpc>
          </a:pPr>
          <a:endParaRPr lang="es-CO" sz="500"/>
        </a:p>
      </xdr:txBody>
    </xdr:sp>
    <xdr:clientData/>
  </xdr:twoCellAnchor>
  <xdr:twoCellAnchor editAs="oneCell">
    <xdr:from>
      <xdr:col>8</xdr:col>
      <xdr:colOff>581026</xdr:colOff>
      <xdr:row>1</xdr:row>
      <xdr:rowOff>38100</xdr:rowOff>
    </xdr:from>
    <xdr:to>
      <xdr:col>9</xdr:col>
      <xdr:colOff>695326</xdr:colOff>
      <xdr:row>6</xdr:row>
      <xdr:rowOff>41163</xdr:rowOff>
    </xdr:to>
    <xdr:pic>
      <xdr:nvPicPr>
        <xdr:cNvPr id="12" name="Imagen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77026" y="228600"/>
          <a:ext cx="876300" cy="95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13</xdr:row>
      <xdr:rowOff>142866</xdr:rowOff>
    </xdr:from>
    <xdr:to>
      <xdr:col>9</xdr:col>
      <xdr:colOff>180975</xdr:colOff>
      <xdr:row>35</xdr:row>
      <xdr:rowOff>57149</xdr:rowOff>
    </xdr:to>
    <xdr:sp macro="" textlink="">
      <xdr:nvSpPr>
        <xdr:cNvPr id="6" name="5 Flecha doblada">
          <a:extLst>
            <a:ext uri="{FF2B5EF4-FFF2-40B4-BE49-F238E27FC236}">
              <a16:creationId xmlns:a16="http://schemas.microsoft.com/office/drawing/2014/main" id="{00000000-0008-0000-0100-000006000000}"/>
            </a:ext>
          </a:extLst>
        </xdr:cNvPr>
        <xdr:cNvSpPr/>
      </xdr:nvSpPr>
      <xdr:spPr>
        <a:xfrm rot="10800000">
          <a:off x="8296275" y="3495666"/>
          <a:ext cx="1066800" cy="447675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400050</xdr:colOff>
      <xdr:row>13</xdr:row>
      <xdr:rowOff>152399</xdr:rowOff>
    </xdr:from>
    <xdr:to>
      <xdr:col>9</xdr:col>
      <xdr:colOff>171450</xdr:colOff>
      <xdr:row>32</xdr:row>
      <xdr:rowOff>161925</xdr:rowOff>
    </xdr:to>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9115425" y="3505199"/>
          <a:ext cx="238125" cy="398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latin typeface="Arial Black" pitchFamily="34" charset="0"/>
              <a:cs typeface="Aharoni" pitchFamily="2" charset="-79"/>
            </a:rPr>
            <a:t>REVISA</a:t>
          </a:r>
          <a:r>
            <a:rPr lang="es-CO" sz="900" baseline="0">
              <a:latin typeface="Arial Black" pitchFamily="34" charset="0"/>
              <a:cs typeface="Aharoni" pitchFamily="2" charset="-79"/>
            </a:rPr>
            <a:t> LAS PROYECCIONES</a:t>
          </a:r>
          <a:endParaRPr lang="es-CO" sz="900">
            <a:latin typeface="Arial Black" pitchFamily="34" charset="0"/>
            <a:cs typeface="Aharoni" pitchFamily="2" charset="-79"/>
          </a:endParaRPr>
        </a:p>
      </xdr:txBody>
    </xdr:sp>
    <xdr:clientData/>
  </xdr:twoCellAnchor>
  <xdr:twoCellAnchor>
    <xdr:from>
      <xdr:col>10</xdr:col>
      <xdr:colOff>257175</xdr:colOff>
      <xdr:row>9</xdr:row>
      <xdr:rowOff>76200</xdr:rowOff>
    </xdr:from>
    <xdr:to>
      <xdr:col>27</xdr:col>
      <xdr:colOff>447675</xdr:colOff>
      <xdr:row>11</xdr:row>
      <xdr:rowOff>104775</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9505950" y="2667000"/>
          <a:ext cx="223837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304800</xdr:colOff>
      <xdr:row>12</xdr:row>
      <xdr:rowOff>142875</xdr:rowOff>
    </xdr:from>
    <xdr:to>
      <xdr:col>7</xdr:col>
      <xdr:colOff>295275</xdr:colOff>
      <xdr:row>18</xdr:row>
      <xdr:rowOff>152400</xdr:rowOff>
    </xdr:to>
    <xdr:sp macro="" textlink="">
      <xdr:nvSpPr>
        <xdr:cNvPr id="2" name="1 Flecha abajo">
          <a:extLst>
            <a:ext uri="{FF2B5EF4-FFF2-40B4-BE49-F238E27FC236}">
              <a16:creationId xmlns:a16="http://schemas.microsoft.com/office/drawing/2014/main" id="{00000000-0008-0000-0100-000002000000}"/>
            </a:ext>
          </a:extLst>
        </xdr:cNvPr>
        <xdr:cNvSpPr/>
      </xdr:nvSpPr>
      <xdr:spPr>
        <a:xfrm>
          <a:off x="7686675" y="3305175"/>
          <a:ext cx="457200" cy="1362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0</xdr:colOff>
      <xdr:row>37</xdr:row>
      <xdr:rowOff>0</xdr:rowOff>
    </xdr:from>
    <xdr:to>
      <xdr:col>29</xdr:col>
      <xdr:colOff>255058</xdr:colOff>
      <xdr:row>40</xdr:row>
      <xdr:rowOff>136525</xdr:rowOff>
    </xdr:to>
    <xdr:sp macro="" textlink="">
      <xdr:nvSpPr>
        <xdr:cNvPr id="9" name="12 CuadroTexto">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9937750" y="831850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1009650</xdr:colOff>
      <xdr:row>7</xdr:row>
      <xdr:rowOff>28575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438650" y="809625"/>
          <a:ext cx="256222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685800</xdr:colOff>
      <xdr:row>19</xdr:row>
      <xdr:rowOff>171450</xdr:rowOff>
    </xdr:from>
    <xdr:to>
      <xdr:col>12</xdr:col>
      <xdr:colOff>676275</xdr:colOff>
      <xdr:row>23</xdr:row>
      <xdr:rowOff>107950</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9658350" y="367665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781050</xdr:colOff>
      <xdr:row>13</xdr:row>
      <xdr:rowOff>152400</xdr:rowOff>
    </xdr:from>
    <xdr:to>
      <xdr:col>8</xdr:col>
      <xdr:colOff>504825</xdr:colOff>
      <xdr:row>15</xdr:row>
      <xdr:rowOff>133350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115050" y="2771775"/>
          <a:ext cx="2562225" cy="3714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638175</xdr:colOff>
      <xdr:row>17</xdr:row>
      <xdr:rowOff>19050</xdr:rowOff>
    </xdr:from>
    <xdr:to>
      <xdr:col>12</xdr:col>
      <xdr:colOff>171450</xdr:colOff>
      <xdr:row>20</xdr:row>
      <xdr:rowOff>155575</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572625" y="3609975"/>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76201</xdr:colOff>
      <xdr:row>0</xdr:row>
      <xdr:rowOff>66675</xdr:rowOff>
    </xdr:from>
    <xdr:to>
      <xdr:col>9</xdr:col>
      <xdr:colOff>666750</xdr:colOff>
      <xdr:row>0</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9486901" y="66675"/>
          <a:ext cx="2114549" cy="3048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7</xdr:col>
      <xdr:colOff>190500</xdr:colOff>
      <xdr:row>51</xdr:row>
      <xdr:rowOff>158750</xdr:rowOff>
    </xdr:from>
    <xdr:to>
      <xdr:col>11</xdr:col>
      <xdr:colOff>180975</xdr:colOff>
      <xdr:row>55</xdr:row>
      <xdr:rowOff>83609</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9842500" y="10689167"/>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857248</xdr:colOff>
      <xdr:row>13</xdr:row>
      <xdr:rowOff>128589</xdr:rowOff>
    </xdr:from>
    <xdr:to>
      <xdr:col>12</xdr:col>
      <xdr:colOff>190498</xdr:colOff>
      <xdr:row>26</xdr:row>
      <xdr:rowOff>28576</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561976</xdr:colOff>
      <xdr:row>1</xdr:row>
      <xdr:rowOff>200025</xdr:rowOff>
    </xdr:from>
    <xdr:to>
      <xdr:col>8</xdr:col>
      <xdr:colOff>676276</xdr:colOff>
      <xdr:row>2</xdr:row>
      <xdr:rowOff>76200</xdr:rowOff>
    </xdr:to>
    <xdr:sp macro="" textlink="">
      <xdr:nvSpPr>
        <xdr:cNvPr id="3" name="2 CuadroTexto">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8334376" y="2000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866776</xdr:colOff>
      <xdr:row>26</xdr:row>
      <xdr:rowOff>161925</xdr:rowOff>
    </xdr:from>
    <xdr:to>
      <xdr:col>9</xdr:col>
      <xdr:colOff>219076</xdr:colOff>
      <xdr:row>28</xdr:row>
      <xdr:rowOff>9525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8639176" y="58007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8</xdr:col>
      <xdr:colOff>59531</xdr:colOff>
      <xdr:row>30</xdr:row>
      <xdr:rowOff>154781</xdr:rowOff>
    </xdr:from>
    <xdr:to>
      <xdr:col>12</xdr:col>
      <xdr:colOff>14288</xdr:colOff>
      <xdr:row>34</xdr:row>
      <xdr:rowOff>100806</xdr:rowOff>
    </xdr:to>
    <xdr:sp macro="" textlink="">
      <xdr:nvSpPr>
        <xdr:cNvPr id="6" name="12 CuadroTexto">
          <a:hlinkClick xmlns:r="http://schemas.openxmlformats.org/officeDocument/2006/relationships" r:id="rId3"/>
          <a:extLst>
            <a:ext uri="{FF2B5EF4-FFF2-40B4-BE49-F238E27FC236}">
              <a16:creationId xmlns:a16="http://schemas.microsoft.com/office/drawing/2014/main" id="{00000000-0008-0000-0500-000006000000}"/>
            </a:ext>
          </a:extLst>
        </xdr:cNvPr>
        <xdr:cNvSpPr txBox="1"/>
      </xdr:nvSpPr>
      <xdr:spPr>
        <a:xfrm>
          <a:off x="10751344" y="6893719"/>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m2meVNuuANI"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23:H23"/>
  <sheetViews>
    <sheetView showGridLines="0" showRowColHeaders="0" tabSelected="1" view="pageBreakPreview" zoomScaleNormal="100" zoomScaleSheetLayoutView="100" workbookViewId="0"/>
  </sheetViews>
  <sheetFormatPr baseColWidth="10" defaultRowHeight="15"/>
  <sheetData>
    <row r="23" spans="7:8" ht="20.25">
      <c r="G23" s="149" t="s">
        <v>135</v>
      </c>
      <c r="H23" s="149"/>
    </row>
  </sheetData>
  <sheetProtection algorithmName="SHA-512" hashValue="qMYMYC3mPprmgwq+iE0gDINjFQi/ooyDwKL4PJKrG/dV/hj/tQbfg1gZfjbKbJU6lprMrZyYtTpH9/wv5VBROg==" saltValue="sSdmD0maTdOHDSjElDeMAA==" spinCount="100000" sheet="1" objects="1" scenarios="1"/>
  <mergeCells count="1">
    <mergeCell ref="G23:H23"/>
  </mergeCells>
  <hyperlinks>
    <hyperlink ref="G23" r:id="rId1" xr:uid="{00000000-0004-0000-0000-000000000000}"/>
  </hyperlinks>
  <pageMargins left="0.7" right="0.7" top="0.75" bottom="0.75" header="0.3" footer="0.3"/>
  <pageSetup paperSize="9" scale="6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35"/>
  <sheetViews>
    <sheetView showGridLines="0" zoomScale="80" zoomScaleNormal="80" workbookViewId="0">
      <selection activeCell="Z2" sqref="Z2"/>
    </sheetView>
  </sheetViews>
  <sheetFormatPr baseColWidth="10" defaultRowHeight="15"/>
  <cols>
    <col min="1" max="1" width="22.5703125" style="15" customWidth="1"/>
    <col min="2" max="2" width="34.5703125" style="15" bestFit="1" customWidth="1"/>
    <col min="3" max="6" width="26" style="15" bestFit="1" customWidth="1"/>
    <col min="7" max="10" width="9.42578125" style="15" bestFit="1" customWidth="1"/>
    <col min="11" max="11" width="4.28515625" style="15" customWidth="1"/>
    <col min="12" max="15" width="11.42578125" style="15" hidden="1" customWidth="1"/>
    <col min="16" max="19" width="12" style="15" hidden="1" customWidth="1"/>
    <col min="20" max="24" width="15.5703125" style="15" hidden="1" customWidth="1"/>
    <col min="25" max="25" width="22.140625" style="15" bestFit="1" customWidth="1"/>
    <col min="26" max="27" width="9.42578125" style="15" bestFit="1" customWidth="1"/>
    <col min="28" max="28" width="11.42578125" style="15" bestFit="1" customWidth="1"/>
    <col min="29" max="29" width="9.42578125" style="15" bestFit="1" customWidth="1"/>
    <col min="30" max="16384" width="11.42578125" style="15"/>
  </cols>
  <sheetData>
    <row r="1" spans="1:29" ht="30.75" customHeight="1">
      <c r="A1" s="151" t="s">
        <v>5</v>
      </c>
      <c r="B1" s="151"/>
      <c r="C1" s="151"/>
      <c r="D1" s="151"/>
      <c r="E1" s="151"/>
      <c r="G1" s="152" t="s">
        <v>12</v>
      </c>
      <c r="H1" s="152"/>
      <c r="I1" s="152"/>
      <c r="J1" s="152"/>
      <c r="P1" s="15" t="s">
        <v>16</v>
      </c>
      <c r="Y1" s="16" t="s">
        <v>9</v>
      </c>
      <c r="Z1" s="51">
        <v>2020</v>
      </c>
      <c r="AA1" s="17"/>
    </row>
    <row r="2" spans="1:29" ht="32.25" customHeight="1" thickBot="1">
      <c r="B2" s="18" t="s">
        <v>4</v>
      </c>
      <c r="C2" s="19" t="s">
        <v>0</v>
      </c>
      <c r="D2" s="18" t="s">
        <v>7</v>
      </c>
      <c r="E2" s="19" t="s">
        <v>1</v>
      </c>
      <c r="F2" s="20" t="s">
        <v>27</v>
      </c>
      <c r="G2" s="21">
        <f>'1'!Z1+1</f>
        <v>2021</v>
      </c>
      <c r="H2" s="21">
        <f>G2+1</f>
        <v>2022</v>
      </c>
      <c r="I2" s="21">
        <f t="shared" ref="I2:J2" si="0">H2+1</f>
        <v>2023</v>
      </c>
      <c r="J2" s="21">
        <f t="shared" si="0"/>
        <v>2024</v>
      </c>
      <c r="L2" s="15">
        <f>G2</f>
        <v>2021</v>
      </c>
      <c r="M2" s="15">
        <f>H2</f>
        <v>2022</v>
      </c>
      <c r="N2" s="15">
        <f>M2+1</f>
        <v>2023</v>
      </c>
      <c r="O2" s="15">
        <f>N2+1</f>
        <v>2024</v>
      </c>
      <c r="P2" s="15" t="s">
        <v>13</v>
      </c>
      <c r="Q2" s="15" t="s">
        <v>11</v>
      </c>
      <c r="R2" s="15" t="s">
        <v>23</v>
      </c>
      <c r="S2" s="15" t="s">
        <v>24</v>
      </c>
      <c r="T2" s="15" t="s">
        <v>17</v>
      </c>
      <c r="U2" s="15" t="s">
        <v>18</v>
      </c>
      <c r="V2" s="15" t="s">
        <v>25</v>
      </c>
      <c r="W2" s="15" t="s">
        <v>26</v>
      </c>
      <c r="Y2" s="17"/>
      <c r="Z2" s="17"/>
      <c r="AA2" s="17"/>
    </row>
    <row r="3" spans="1:29" ht="24" thickBot="1">
      <c r="A3" s="22">
        <v>1</v>
      </c>
      <c r="B3" s="13"/>
      <c r="C3" s="57">
        <v>0</v>
      </c>
      <c r="D3" s="14">
        <v>0</v>
      </c>
      <c r="E3" s="23">
        <f>C3*D3</f>
        <v>0</v>
      </c>
      <c r="F3" s="24">
        <f>IF($E$13=0,0,E3/$E$13)</f>
        <v>0</v>
      </c>
      <c r="G3" s="128">
        <v>0</v>
      </c>
      <c r="H3" s="128">
        <v>0</v>
      </c>
      <c r="I3" s="128">
        <v>0</v>
      </c>
      <c r="J3" s="128">
        <v>0</v>
      </c>
      <c r="K3" s="25"/>
      <c r="L3" s="15">
        <f t="shared" ref="L3:L12" si="1">C3*(1+G3)</f>
        <v>0</v>
      </c>
      <c r="M3" s="15">
        <f>L3*(1+H3)</f>
        <v>0</v>
      </c>
      <c r="N3" s="15">
        <f t="shared" ref="N3:O3" si="2">M3*(1+I3)</f>
        <v>0</v>
      </c>
      <c r="O3" s="15">
        <f t="shared" si="2"/>
        <v>0</v>
      </c>
      <c r="P3" s="26">
        <f>D3*(1+'1'!$Z$4)</f>
        <v>0</v>
      </c>
      <c r="Q3" s="26">
        <f>P3*(1+'1'!$AA$4)</f>
        <v>0</v>
      </c>
      <c r="R3" s="26">
        <f>Q3*(1+'1'!$AB$4)</f>
        <v>0</v>
      </c>
      <c r="S3" s="26">
        <f>R3*(1+'1'!$AC$4)</f>
        <v>0</v>
      </c>
      <c r="T3" s="27">
        <f>L3*P3</f>
        <v>0</v>
      </c>
      <c r="U3" s="27">
        <f>M3*Q3</f>
        <v>0</v>
      </c>
      <c r="V3" s="27">
        <f>N3*R3</f>
        <v>0</v>
      </c>
      <c r="W3" s="27">
        <f>O3*S3</f>
        <v>0</v>
      </c>
      <c r="X3" s="27"/>
      <c r="Y3" s="28" t="s">
        <v>10</v>
      </c>
      <c r="Z3" s="29">
        <f>G2</f>
        <v>2021</v>
      </c>
      <c r="AA3" s="29">
        <f>Z3+1</f>
        <v>2022</v>
      </c>
      <c r="AB3" s="29">
        <f t="shared" ref="AB3:AC3" si="3">AA3+1</f>
        <v>2023</v>
      </c>
      <c r="AC3" s="30">
        <f t="shared" si="3"/>
        <v>2024</v>
      </c>
    </row>
    <row r="4" spans="1:29" ht="23.25">
      <c r="A4" s="22">
        <f>A3+1</f>
        <v>2</v>
      </c>
      <c r="B4" s="13"/>
      <c r="C4" s="57">
        <v>0</v>
      </c>
      <c r="D4" s="14">
        <v>0</v>
      </c>
      <c r="E4" s="23">
        <f t="shared" ref="E4:E12" si="4">C4*D4</f>
        <v>0</v>
      </c>
      <c r="F4" s="24">
        <f t="shared" ref="F4:F12" si="5">IF($E$13=0,0,E4/$E$13)</f>
        <v>0</v>
      </c>
      <c r="G4" s="128">
        <v>0</v>
      </c>
      <c r="H4" s="128">
        <v>0</v>
      </c>
      <c r="I4" s="128">
        <v>0</v>
      </c>
      <c r="J4" s="128">
        <v>0</v>
      </c>
      <c r="K4" s="25"/>
      <c r="L4" s="15">
        <f t="shared" si="1"/>
        <v>0</v>
      </c>
      <c r="M4" s="15">
        <f t="shared" ref="M4:M12" si="6">L4*(1+H4)</f>
        <v>0</v>
      </c>
      <c r="N4" s="15">
        <f t="shared" ref="N4:N12" si="7">M4*(1+I4)</f>
        <v>0</v>
      </c>
      <c r="O4" s="15">
        <f t="shared" ref="O4:O12" si="8">N4*(1+J4)</f>
        <v>0</v>
      </c>
      <c r="P4" s="26">
        <f>D4*(1+'1'!$Z$4)</f>
        <v>0</v>
      </c>
      <c r="Q4" s="26">
        <f>P4*(1+'1'!$AA$4)</f>
        <v>0</v>
      </c>
      <c r="R4" s="26">
        <f>Q4*(1+'1'!$AB$4)</f>
        <v>0</v>
      </c>
      <c r="S4" s="26">
        <f>R4*(1+'1'!$AC$4)</f>
        <v>0</v>
      </c>
      <c r="T4" s="27">
        <f t="shared" ref="T4:T12" si="9">L4*P4</f>
        <v>0</v>
      </c>
      <c r="U4" s="27">
        <f t="shared" ref="U4:U12" si="10">M4*Q4</f>
        <v>0</v>
      </c>
      <c r="V4" s="27">
        <f t="shared" ref="V4:V12" si="11">N4*R4</f>
        <v>0</v>
      </c>
      <c r="W4" s="27">
        <f t="shared" ref="W4:W12" si="12">O4*S4</f>
        <v>0</v>
      </c>
      <c r="X4" s="27"/>
      <c r="Y4" s="130" t="s">
        <v>14</v>
      </c>
      <c r="Z4" s="52">
        <v>0</v>
      </c>
      <c r="AA4" s="52">
        <v>0</v>
      </c>
      <c r="AB4" s="52">
        <v>0</v>
      </c>
      <c r="AC4" s="53">
        <v>0</v>
      </c>
    </row>
    <row r="5" spans="1:29" ht="24" thickBot="1">
      <c r="A5" s="22">
        <f t="shared" ref="A5:A12" si="13">A4+1</f>
        <v>3</v>
      </c>
      <c r="B5" s="13"/>
      <c r="C5" s="57"/>
      <c r="D5" s="14">
        <v>0</v>
      </c>
      <c r="E5" s="23">
        <f t="shared" si="4"/>
        <v>0</v>
      </c>
      <c r="F5" s="24">
        <f t="shared" si="5"/>
        <v>0</v>
      </c>
      <c r="G5" s="50">
        <v>0</v>
      </c>
      <c r="H5" s="50">
        <v>0</v>
      </c>
      <c r="I5" s="50">
        <v>0</v>
      </c>
      <c r="J5" s="50">
        <v>0</v>
      </c>
      <c r="K5" s="25"/>
      <c r="L5" s="15">
        <f t="shared" si="1"/>
        <v>0</v>
      </c>
      <c r="M5" s="15">
        <f t="shared" si="6"/>
        <v>0</v>
      </c>
      <c r="N5" s="15">
        <f t="shared" si="7"/>
        <v>0</v>
      </c>
      <c r="O5" s="15">
        <f t="shared" si="8"/>
        <v>0</v>
      </c>
      <c r="P5" s="26">
        <f>D5*(1+'1'!$Z$4)</f>
        <v>0</v>
      </c>
      <c r="Q5" s="26">
        <f>P5*(1+'1'!$AA$4)</f>
        <v>0</v>
      </c>
      <c r="R5" s="26">
        <f>Q5*(1+'1'!$AB$4)</f>
        <v>0</v>
      </c>
      <c r="S5" s="26">
        <f>R5*(1+'1'!$AC$4)</f>
        <v>0</v>
      </c>
      <c r="T5" s="27">
        <f t="shared" si="9"/>
        <v>0</v>
      </c>
      <c r="U5" s="27">
        <f t="shared" si="10"/>
        <v>0</v>
      </c>
      <c r="V5" s="27">
        <f t="shared" si="11"/>
        <v>0</v>
      </c>
      <c r="W5" s="27">
        <f t="shared" si="12"/>
        <v>0</v>
      </c>
      <c r="X5" s="27"/>
      <c r="Y5" s="131" t="s">
        <v>15</v>
      </c>
      <c r="Z5" s="54">
        <v>0</v>
      </c>
      <c r="AA5" s="54">
        <v>0</v>
      </c>
      <c r="AB5" s="54">
        <v>0</v>
      </c>
      <c r="AC5" s="55">
        <v>0</v>
      </c>
    </row>
    <row r="6" spans="1:29" ht="15.75" thickBot="1">
      <c r="A6" s="22">
        <f t="shared" si="13"/>
        <v>4</v>
      </c>
      <c r="B6" s="13"/>
      <c r="C6" s="57">
        <v>0</v>
      </c>
      <c r="D6" s="14">
        <v>0</v>
      </c>
      <c r="E6" s="23">
        <f t="shared" si="4"/>
        <v>0</v>
      </c>
      <c r="F6" s="24">
        <f t="shared" si="5"/>
        <v>0</v>
      </c>
      <c r="G6" s="50">
        <v>0</v>
      </c>
      <c r="H6" s="50">
        <v>0</v>
      </c>
      <c r="I6" s="50">
        <v>0</v>
      </c>
      <c r="J6" s="50">
        <v>0</v>
      </c>
      <c r="K6" s="25"/>
      <c r="L6" s="15">
        <f t="shared" si="1"/>
        <v>0</v>
      </c>
      <c r="M6" s="15">
        <f t="shared" si="6"/>
        <v>0</v>
      </c>
      <c r="N6" s="15">
        <f t="shared" si="7"/>
        <v>0</v>
      </c>
      <c r="O6" s="15">
        <f t="shared" si="8"/>
        <v>0</v>
      </c>
      <c r="P6" s="26">
        <f>D6*(1+'1'!$Z$4)</f>
        <v>0</v>
      </c>
      <c r="Q6" s="26">
        <f>P6*(1+'1'!$AA$4)</f>
        <v>0</v>
      </c>
      <c r="R6" s="26">
        <f>Q6*(1+'1'!$AB$4)</f>
        <v>0</v>
      </c>
      <c r="S6" s="26">
        <f>R6*(1+'1'!$AC$4)</f>
        <v>0</v>
      </c>
      <c r="T6" s="27">
        <f t="shared" si="9"/>
        <v>0</v>
      </c>
      <c r="U6" s="27">
        <f t="shared" si="10"/>
        <v>0</v>
      </c>
      <c r="V6" s="27">
        <f t="shared" si="11"/>
        <v>0</v>
      </c>
      <c r="W6" s="27">
        <f t="shared" si="12"/>
        <v>0</v>
      </c>
      <c r="X6" s="27"/>
    </row>
    <row r="7" spans="1:29" ht="24" thickBot="1">
      <c r="A7" s="22">
        <f t="shared" si="13"/>
        <v>5</v>
      </c>
      <c r="B7" s="13"/>
      <c r="C7" s="57">
        <v>0</v>
      </c>
      <c r="D7" s="14">
        <v>0</v>
      </c>
      <c r="E7" s="23">
        <f t="shared" si="4"/>
        <v>0</v>
      </c>
      <c r="F7" s="24">
        <f t="shared" si="5"/>
        <v>0</v>
      </c>
      <c r="G7" s="50">
        <v>0</v>
      </c>
      <c r="H7" s="50">
        <v>0</v>
      </c>
      <c r="I7" s="50">
        <v>0</v>
      </c>
      <c r="J7" s="50">
        <v>0</v>
      </c>
      <c r="K7" s="25"/>
      <c r="L7" s="15">
        <f t="shared" si="1"/>
        <v>0</v>
      </c>
      <c r="M7" s="15">
        <f t="shared" si="6"/>
        <v>0</v>
      </c>
      <c r="N7" s="15">
        <f t="shared" si="7"/>
        <v>0</v>
      </c>
      <c r="O7" s="15">
        <f t="shared" si="8"/>
        <v>0</v>
      </c>
      <c r="P7" s="26">
        <f>D7*(1+'1'!$Z$4)</f>
        <v>0</v>
      </c>
      <c r="Q7" s="26">
        <f>P7*(1+'1'!$AA$4)</f>
        <v>0</v>
      </c>
      <c r="R7" s="26">
        <f>Q7*(1+'1'!$AB$4)</f>
        <v>0</v>
      </c>
      <c r="S7" s="26">
        <f>R7*(1+'1'!$AC$4)</f>
        <v>0</v>
      </c>
      <c r="T7" s="27">
        <f t="shared" si="9"/>
        <v>0</v>
      </c>
      <c r="U7" s="27">
        <f t="shared" si="10"/>
        <v>0</v>
      </c>
      <c r="V7" s="27">
        <f t="shared" si="11"/>
        <v>0</v>
      </c>
      <c r="W7" s="27">
        <f t="shared" si="12"/>
        <v>0</v>
      </c>
      <c r="X7" s="27"/>
      <c r="Y7" s="31" t="s">
        <v>91</v>
      </c>
      <c r="Z7" s="32"/>
      <c r="AA7" s="32"/>
      <c r="AB7" s="56">
        <v>0.34</v>
      </c>
      <c r="AC7" s="33"/>
    </row>
    <row r="8" spans="1:29">
      <c r="A8" s="22">
        <f t="shared" si="13"/>
        <v>6</v>
      </c>
      <c r="B8" s="13"/>
      <c r="C8" s="57">
        <v>0</v>
      </c>
      <c r="D8" s="14">
        <v>0</v>
      </c>
      <c r="E8" s="23">
        <f t="shared" si="4"/>
        <v>0</v>
      </c>
      <c r="F8" s="24">
        <f t="shared" si="5"/>
        <v>0</v>
      </c>
      <c r="G8" s="50">
        <v>0</v>
      </c>
      <c r="H8" s="50">
        <v>0</v>
      </c>
      <c r="I8" s="50">
        <v>0</v>
      </c>
      <c r="J8" s="50">
        <v>0</v>
      </c>
      <c r="K8" s="25"/>
      <c r="L8" s="15">
        <f t="shared" si="1"/>
        <v>0</v>
      </c>
      <c r="M8" s="15">
        <f t="shared" si="6"/>
        <v>0</v>
      </c>
      <c r="N8" s="15">
        <f t="shared" si="7"/>
        <v>0</v>
      </c>
      <c r="O8" s="15">
        <f t="shared" si="8"/>
        <v>0</v>
      </c>
      <c r="P8" s="26">
        <f>D8*(1+'1'!$Z$4)</f>
        <v>0</v>
      </c>
      <c r="Q8" s="26">
        <f>P8*(1+'1'!$AA$4)</f>
        <v>0</v>
      </c>
      <c r="R8" s="26">
        <f>Q8*(1+'1'!$AB$4)</f>
        <v>0</v>
      </c>
      <c r="S8" s="26">
        <f>R8*(1+'1'!$AC$4)</f>
        <v>0</v>
      </c>
      <c r="T8" s="27">
        <f t="shared" si="9"/>
        <v>0</v>
      </c>
      <c r="U8" s="27">
        <f t="shared" si="10"/>
        <v>0</v>
      </c>
      <c r="V8" s="27">
        <f t="shared" si="11"/>
        <v>0</v>
      </c>
      <c r="W8" s="27">
        <f t="shared" si="12"/>
        <v>0</v>
      </c>
      <c r="X8" s="27"/>
    </row>
    <row r="9" spans="1:29">
      <c r="A9" s="22">
        <f t="shared" si="13"/>
        <v>7</v>
      </c>
      <c r="B9" s="13"/>
      <c r="C9" s="57">
        <v>0</v>
      </c>
      <c r="D9" s="14">
        <v>0</v>
      </c>
      <c r="E9" s="23">
        <f t="shared" si="4"/>
        <v>0</v>
      </c>
      <c r="F9" s="24">
        <f t="shared" si="5"/>
        <v>0</v>
      </c>
      <c r="G9" s="50">
        <v>0</v>
      </c>
      <c r="H9" s="50">
        <v>0</v>
      </c>
      <c r="I9" s="50">
        <v>0</v>
      </c>
      <c r="J9" s="50">
        <v>0</v>
      </c>
      <c r="K9" s="25"/>
      <c r="L9" s="15">
        <f t="shared" si="1"/>
        <v>0</v>
      </c>
      <c r="M9" s="15">
        <f t="shared" si="6"/>
        <v>0</v>
      </c>
      <c r="N9" s="15">
        <f t="shared" si="7"/>
        <v>0</v>
      </c>
      <c r="O9" s="15">
        <f t="shared" si="8"/>
        <v>0</v>
      </c>
      <c r="P9" s="26">
        <f>D9*(1+'1'!$Z$4)</f>
        <v>0</v>
      </c>
      <c r="Q9" s="26">
        <f>P9*(1+'1'!$AA$4)</f>
        <v>0</v>
      </c>
      <c r="R9" s="26">
        <f>Q9*(1+'1'!$AB$4)</f>
        <v>0</v>
      </c>
      <c r="S9" s="26">
        <f>R9*(1+'1'!$AC$4)</f>
        <v>0</v>
      </c>
      <c r="T9" s="27">
        <f t="shared" si="9"/>
        <v>0</v>
      </c>
      <c r="U9" s="27">
        <f t="shared" si="10"/>
        <v>0</v>
      </c>
      <c r="V9" s="27">
        <f t="shared" si="11"/>
        <v>0</v>
      </c>
      <c r="W9" s="27">
        <f t="shared" si="12"/>
        <v>0</v>
      </c>
      <c r="X9" s="27"/>
    </row>
    <row r="10" spans="1:29">
      <c r="A10" s="22">
        <f t="shared" si="13"/>
        <v>8</v>
      </c>
      <c r="B10" s="13"/>
      <c r="C10" s="57">
        <v>0</v>
      </c>
      <c r="D10" s="14">
        <v>0</v>
      </c>
      <c r="E10" s="23">
        <f t="shared" si="4"/>
        <v>0</v>
      </c>
      <c r="F10" s="24">
        <f t="shared" si="5"/>
        <v>0</v>
      </c>
      <c r="G10" s="50">
        <v>0</v>
      </c>
      <c r="H10" s="50">
        <v>0</v>
      </c>
      <c r="I10" s="50">
        <v>0</v>
      </c>
      <c r="J10" s="50">
        <v>0</v>
      </c>
      <c r="K10" s="25"/>
      <c r="L10" s="15">
        <f t="shared" si="1"/>
        <v>0</v>
      </c>
      <c r="M10" s="15">
        <f t="shared" si="6"/>
        <v>0</v>
      </c>
      <c r="N10" s="15">
        <f t="shared" si="7"/>
        <v>0</v>
      </c>
      <c r="O10" s="15">
        <f t="shared" si="8"/>
        <v>0</v>
      </c>
      <c r="P10" s="26">
        <f>D10*(1+'1'!$Z$4)</f>
        <v>0</v>
      </c>
      <c r="Q10" s="26">
        <f>P10*(1+'1'!$AA$4)</f>
        <v>0</v>
      </c>
      <c r="R10" s="26">
        <f>Q10*(1+'1'!$AB$4)</f>
        <v>0</v>
      </c>
      <c r="S10" s="26">
        <f>R10*(1+'1'!$AC$4)</f>
        <v>0</v>
      </c>
      <c r="T10" s="27">
        <f t="shared" si="9"/>
        <v>0</v>
      </c>
      <c r="U10" s="27">
        <f t="shared" si="10"/>
        <v>0</v>
      </c>
      <c r="V10" s="27">
        <f t="shared" si="11"/>
        <v>0</v>
      </c>
      <c r="W10" s="27">
        <f t="shared" si="12"/>
        <v>0</v>
      </c>
      <c r="X10" s="27"/>
    </row>
    <row r="11" spans="1:29">
      <c r="A11" s="22">
        <f t="shared" si="13"/>
        <v>9</v>
      </c>
      <c r="B11" s="13"/>
      <c r="C11" s="57">
        <v>0</v>
      </c>
      <c r="D11" s="14">
        <v>0</v>
      </c>
      <c r="E11" s="23">
        <f t="shared" si="4"/>
        <v>0</v>
      </c>
      <c r="F11" s="24">
        <f t="shared" si="5"/>
        <v>0</v>
      </c>
      <c r="G11" s="50">
        <v>0</v>
      </c>
      <c r="H11" s="50">
        <v>0</v>
      </c>
      <c r="I11" s="50">
        <v>0</v>
      </c>
      <c r="J11" s="50">
        <v>0</v>
      </c>
      <c r="K11" s="25"/>
      <c r="L11" s="15">
        <f t="shared" si="1"/>
        <v>0</v>
      </c>
      <c r="M11" s="15">
        <f t="shared" si="6"/>
        <v>0</v>
      </c>
      <c r="N11" s="15">
        <f t="shared" si="7"/>
        <v>0</v>
      </c>
      <c r="O11" s="15">
        <f t="shared" si="8"/>
        <v>0</v>
      </c>
      <c r="P11" s="26">
        <f>D11*(1+'1'!$Z$4)</f>
        <v>0</v>
      </c>
      <c r="Q11" s="26">
        <f>P11*(1+'1'!$AA$4)</f>
        <v>0</v>
      </c>
      <c r="R11" s="26">
        <f>Q11*(1+'1'!$AB$4)</f>
        <v>0</v>
      </c>
      <c r="S11" s="26">
        <f>R11*(1+'1'!$AC$4)</f>
        <v>0</v>
      </c>
      <c r="T11" s="27">
        <f t="shared" si="9"/>
        <v>0</v>
      </c>
      <c r="U11" s="27">
        <f t="shared" si="10"/>
        <v>0</v>
      </c>
      <c r="V11" s="27">
        <f t="shared" si="11"/>
        <v>0</v>
      </c>
      <c r="W11" s="27">
        <f t="shared" si="12"/>
        <v>0</v>
      </c>
      <c r="X11" s="27"/>
    </row>
    <row r="12" spans="1:29">
      <c r="A12" s="22">
        <f t="shared" si="13"/>
        <v>10</v>
      </c>
      <c r="B12" s="13"/>
      <c r="C12" s="57">
        <v>0</v>
      </c>
      <c r="D12" s="14">
        <v>0</v>
      </c>
      <c r="E12" s="23">
        <f t="shared" si="4"/>
        <v>0</v>
      </c>
      <c r="F12" s="24">
        <f t="shared" si="5"/>
        <v>0</v>
      </c>
      <c r="G12" s="50">
        <v>0</v>
      </c>
      <c r="H12" s="50">
        <v>0</v>
      </c>
      <c r="I12" s="50">
        <v>0</v>
      </c>
      <c r="J12" s="50">
        <v>0</v>
      </c>
      <c r="K12" s="25"/>
      <c r="L12" s="15">
        <f t="shared" si="1"/>
        <v>0</v>
      </c>
      <c r="M12" s="15">
        <f t="shared" si="6"/>
        <v>0</v>
      </c>
      <c r="N12" s="15">
        <f t="shared" si="7"/>
        <v>0</v>
      </c>
      <c r="O12" s="15">
        <f t="shared" si="8"/>
        <v>0</v>
      </c>
      <c r="P12" s="26">
        <f>D12*(1+'1'!$Z$4)</f>
        <v>0</v>
      </c>
      <c r="Q12" s="26">
        <f>P12*(1+'1'!$AA$4)</f>
        <v>0</v>
      </c>
      <c r="R12" s="26">
        <f>Q12*(1+'1'!$AB$4)</f>
        <v>0</v>
      </c>
      <c r="S12" s="26">
        <f>R12*(1+'1'!$AC$4)</f>
        <v>0</v>
      </c>
      <c r="T12" s="27">
        <f t="shared" si="9"/>
        <v>0</v>
      </c>
      <c r="U12" s="27">
        <f t="shared" si="10"/>
        <v>0</v>
      </c>
      <c r="V12" s="27">
        <f t="shared" si="11"/>
        <v>0</v>
      </c>
      <c r="W12" s="27">
        <f t="shared" si="12"/>
        <v>0</v>
      </c>
      <c r="X12" s="27"/>
    </row>
    <row r="13" spans="1:29">
      <c r="D13" s="15" t="s">
        <v>8</v>
      </c>
      <c r="E13" s="34">
        <f>SUM(E3:E12)</f>
        <v>0</v>
      </c>
      <c r="F13" s="35">
        <f>SUM(F3:F12)</f>
        <v>0</v>
      </c>
      <c r="T13" s="36">
        <f>SUM(T3:T12)</f>
        <v>0</v>
      </c>
      <c r="U13" s="36">
        <f>SUM(U3:U12)</f>
        <v>0</v>
      </c>
      <c r="V13" s="36">
        <f>SUM(V3:V12)</f>
        <v>0</v>
      </c>
      <c r="W13" s="36">
        <f>SUM(W3:W12)</f>
        <v>0</v>
      </c>
      <c r="X13" s="27"/>
    </row>
    <row r="15" spans="1:29" ht="23.25" customHeight="1">
      <c r="A15" s="151" t="s">
        <v>6</v>
      </c>
      <c r="B15" s="151"/>
      <c r="C15" s="151"/>
      <c r="D15" s="151"/>
      <c r="E15" s="151"/>
      <c r="G15" s="37"/>
    </row>
    <row r="16" spans="1:29" ht="25.5" customHeight="1">
      <c r="B16" s="18" t="s">
        <v>3</v>
      </c>
      <c r="C16" s="38" t="s">
        <v>0</v>
      </c>
      <c r="D16" s="122" t="s">
        <v>137</v>
      </c>
      <c r="E16" s="19" t="s">
        <v>2</v>
      </c>
      <c r="L16" s="15">
        <f>L2</f>
        <v>2021</v>
      </c>
      <c r="M16" s="15">
        <f t="shared" ref="M16:W16" si="14">M2</f>
        <v>2022</v>
      </c>
      <c r="N16" s="15">
        <f t="shared" si="14"/>
        <v>2023</v>
      </c>
      <c r="O16" s="15">
        <f t="shared" si="14"/>
        <v>2024</v>
      </c>
      <c r="P16" s="15" t="str">
        <f t="shared" si="14"/>
        <v>AÑO 2</v>
      </c>
      <c r="Q16" s="15" t="str">
        <f t="shared" si="14"/>
        <v>AÑO 3</v>
      </c>
      <c r="R16" s="15" t="str">
        <f t="shared" si="14"/>
        <v>AÑO 4</v>
      </c>
      <c r="S16" s="15" t="str">
        <f t="shared" si="14"/>
        <v>AÑO 5</v>
      </c>
      <c r="T16" s="15" t="str">
        <f t="shared" si="14"/>
        <v>año 2</v>
      </c>
      <c r="U16" s="15" t="str">
        <f t="shared" si="14"/>
        <v>año 3</v>
      </c>
      <c r="V16" s="15" t="str">
        <f t="shared" si="14"/>
        <v>año 4</v>
      </c>
      <c r="W16" s="15" t="str">
        <f t="shared" si="14"/>
        <v>año 5</v>
      </c>
    </row>
    <row r="17" spans="1:24">
      <c r="A17" s="22">
        <f>A3</f>
        <v>1</v>
      </c>
      <c r="B17" s="98">
        <f>B3</f>
        <v>0</v>
      </c>
      <c r="C17" s="40">
        <f>C3</f>
        <v>0</v>
      </c>
      <c r="D17" s="14">
        <v>0</v>
      </c>
      <c r="E17" s="23">
        <f>C17*D17</f>
        <v>0</v>
      </c>
      <c r="F17" s="24">
        <f>IF($E$27=0,0,E17/$E$27)</f>
        <v>0</v>
      </c>
      <c r="L17" s="15">
        <f t="shared" ref="L17:L26" si="15">C17*(1+G3)</f>
        <v>0</v>
      </c>
      <c r="M17" s="15">
        <f>L17*(1+H3)</f>
        <v>0</v>
      </c>
      <c r="N17" s="15">
        <f t="shared" ref="N17:O17" si="16">M17*(1+I3)</f>
        <v>0</v>
      </c>
      <c r="O17" s="15">
        <f t="shared" si="16"/>
        <v>0</v>
      </c>
      <c r="P17" s="41">
        <f>D17*(1+'1'!$Z$5)</f>
        <v>0</v>
      </c>
      <c r="Q17" s="26">
        <f>P17*(1+'1'!$AA$5)</f>
        <v>0</v>
      </c>
      <c r="R17" s="26">
        <f>Q17*(1+'1'!$AB$5)</f>
        <v>0</v>
      </c>
      <c r="S17" s="26">
        <f>R17*(1+'1'!$AC$5)</f>
        <v>0</v>
      </c>
      <c r="T17" s="41">
        <f t="shared" ref="T17:U19" si="17">L17*P17</f>
        <v>0</v>
      </c>
      <c r="U17" s="27">
        <f t="shared" si="17"/>
        <v>0</v>
      </c>
      <c r="V17" s="27">
        <f t="shared" ref="V17:W17" si="18">N17*R17</f>
        <v>0</v>
      </c>
      <c r="W17" s="27">
        <f t="shared" si="18"/>
        <v>0</v>
      </c>
      <c r="X17" s="27"/>
    </row>
    <row r="18" spans="1:24">
      <c r="A18" s="22">
        <f t="shared" ref="A18:B25" si="19">A4</f>
        <v>2</v>
      </c>
      <c r="B18" s="42">
        <f t="shared" si="19"/>
        <v>0</v>
      </c>
      <c r="C18" s="40">
        <f t="shared" ref="C18:C26" si="20">C4</f>
        <v>0</v>
      </c>
      <c r="D18" s="14">
        <v>0</v>
      </c>
      <c r="E18" s="23">
        <f t="shared" ref="E18:E26" si="21">C18*D18</f>
        <v>0</v>
      </c>
      <c r="F18" s="24">
        <f t="shared" ref="F18:F26" si="22">IF($E$27=0,0,E18/$E$27)</f>
        <v>0</v>
      </c>
      <c r="L18" s="15">
        <f t="shared" si="15"/>
        <v>0</v>
      </c>
      <c r="M18" s="15">
        <f t="shared" ref="M18:M26" si="23">L18*(1+H4)</f>
        <v>0</v>
      </c>
      <c r="N18" s="15">
        <f t="shared" ref="N18:N26" si="24">M18*(1+I4)</f>
        <v>0</v>
      </c>
      <c r="O18" s="15">
        <f t="shared" ref="O18:O26" si="25">N18*(1+J4)</f>
        <v>0</v>
      </c>
      <c r="P18" s="41">
        <f>D18*(1+'1'!$Z$5)</f>
        <v>0</v>
      </c>
      <c r="Q18" s="26">
        <f>P18*(1+'1'!$AA$5)</f>
        <v>0</v>
      </c>
      <c r="R18" s="26">
        <f>Q18*(1+'1'!$AB$5)</f>
        <v>0</v>
      </c>
      <c r="S18" s="26">
        <f>R18*(1+'1'!$AC$5)</f>
        <v>0</v>
      </c>
      <c r="T18" s="41">
        <f t="shared" si="17"/>
        <v>0</v>
      </c>
      <c r="U18" s="27">
        <f t="shared" si="17"/>
        <v>0</v>
      </c>
      <c r="V18" s="27">
        <f t="shared" ref="V18:V26" si="26">N18*R18</f>
        <v>0</v>
      </c>
      <c r="W18" s="27">
        <f t="shared" ref="W18:W26" si="27">O18*S18</f>
        <v>0</v>
      </c>
      <c r="X18" s="27"/>
    </row>
    <row r="19" spans="1:24">
      <c r="A19" s="22">
        <f t="shared" si="19"/>
        <v>3</v>
      </c>
      <c r="B19" s="42">
        <f t="shared" si="19"/>
        <v>0</v>
      </c>
      <c r="C19" s="40">
        <f t="shared" si="20"/>
        <v>0</v>
      </c>
      <c r="D19" s="14">
        <v>0</v>
      </c>
      <c r="E19" s="23">
        <f t="shared" si="21"/>
        <v>0</v>
      </c>
      <c r="F19" s="24">
        <f t="shared" si="22"/>
        <v>0</v>
      </c>
      <c r="L19" s="15">
        <f t="shared" si="15"/>
        <v>0</v>
      </c>
      <c r="M19" s="15">
        <f t="shared" si="23"/>
        <v>0</v>
      </c>
      <c r="N19" s="15">
        <f t="shared" si="24"/>
        <v>0</v>
      </c>
      <c r="O19" s="15">
        <f t="shared" si="25"/>
        <v>0</v>
      </c>
      <c r="P19" s="41">
        <f>D19*(1+'1'!$Z$5)</f>
        <v>0</v>
      </c>
      <c r="Q19" s="26">
        <f>P19*(1+'1'!$AA$5)</f>
        <v>0</v>
      </c>
      <c r="R19" s="26">
        <f>Q19*(1+'1'!$AB$5)</f>
        <v>0</v>
      </c>
      <c r="S19" s="26">
        <f>R19*(1+'1'!$AC$5)</f>
        <v>0</v>
      </c>
      <c r="T19" s="41">
        <f t="shared" si="17"/>
        <v>0</v>
      </c>
      <c r="U19" s="27">
        <f t="shared" si="17"/>
        <v>0</v>
      </c>
      <c r="V19" s="27">
        <f t="shared" si="26"/>
        <v>0</v>
      </c>
      <c r="W19" s="27">
        <f t="shared" si="27"/>
        <v>0</v>
      </c>
      <c r="X19" s="27"/>
    </row>
    <row r="20" spans="1:24">
      <c r="A20" s="22">
        <f t="shared" si="19"/>
        <v>4</v>
      </c>
      <c r="B20" s="42">
        <f t="shared" si="19"/>
        <v>0</v>
      </c>
      <c r="C20" s="40">
        <f t="shared" si="20"/>
        <v>0</v>
      </c>
      <c r="D20" s="14">
        <v>0</v>
      </c>
      <c r="E20" s="23">
        <f t="shared" si="21"/>
        <v>0</v>
      </c>
      <c r="F20" s="24">
        <f t="shared" si="22"/>
        <v>0</v>
      </c>
      <c r="L20" s="15">
        <f t="shared" si="15"/>
        <v>0</v>
      </c>
      <c r="M20" s="15">
        <f t="shared" si="23"/>
        <v>0</v>
      </c>
      <c r="N20" s="15">
        <f t="shared" si="24"/>
        <v>0</v>
      </c>
      <c r="O20" s="15">
        <f t="shared" si="25"/>
        <v>0</v>
      </c>
      <c r="P20" s="41">
        <f>D20*(1+'1'!$Z$5)</f>
        <v>0</v>
      </c>
      <c r="Q20" s="26">
        <f>P20*(1+'1'!$AA$5)</f>
        <v>0</v>
      </c>
      <c r="R20" s="26">
        <f>Q20*(1+'1'!$AB$5)</f>
        <v>0</v>
      </c>
      <c r="S20" s="26">
        <f>R20*(1+'1'!$AC$5)</f>
        <v>0</v>
      </c>
      <c r="T20" s="41">
        <f t="shared" ref="T20:T26" si="28">L20*P20</f>
        <v>0</v>
      </c>
      <c r="U20" s="27">
        <f t="shared" ref="U20:U26" si="29">M20*Q20</f>
        <v>0</v>
      </c>
      <c r="V20" s="27">
        <f t="shared" si="26"/>
        <v>0</v>
      </c>
      <c r="W20" s="27">
        <f t="shared" si="27"/>
        <v>0</v>
      </c>
      <c r="X20" s="27"/>
    </row>
    <row r="21" spans="1:24">
      <c r="A21" s="22">
        <f t="shared" si="19"/>
        <v>5</v>
      </c>
      <c r="B21" s="42">
        <f t="shared" si="19"/>
        <v>0</v>
      </c>
      <c r="C21" s="40">
        <f t="shared" si="20"/>
        <v>0</v>
      </c>
      <c r="D21" s="14">
        <v>0</v>
      </c>
      <c r="E21" s="23">
        <f t="shared" si="21"/>
        <v>0</v>
      </c>
      <c r="F21" s="24">
        <f t="shared" si="22"/>
        <v>0</v>
      </c>
      <c r="L21" s="15">
        <f t="shared" si="15"/>
        <v>0</v>
      </c>
      <c r="M21" s="15">
        <f t="shared" si="23"/>
        <v>0</v>
      </c>
      <c r="N21" s="15">
        <f t="shared" si="24"/>
        <v>0</v>
      </c>
      <c r="O21" s="15">
        <f t="shared" si="25"/>
        <v>0</v>
      </c>
      <c r="P21" s="41">
        <f>D21*(1+'1'!$Z$5)</f>
        <v>0</v>
      </c>
      <c r="Q21" s="26">
        <f>P21*(1+'1'!$AA$5)</f>
        <v>0</v>
      </c>
      <c r="R21" s="26">
        <f>Q21*(1+'1'!$AB$5)</f>
        <v>0</v>
      </c>
      <c r="S21" s="26">
        <f>R21*(1+'1'!$AC$5)</f>
        <v>0</v>
      </c>
      <c r="T21" s="41">
        <f t="shared" si="28"/>
        <v>0</v>
      </c>
      <c r="U21" s="27">
        <f t="shared" si="29"/>
        <v>0</v>
      </c>
      <c r="V21" s="27">
        <f t="shared" si="26"/>
        <v>0</v>
      </c>
      <c r="W21" s="27">
        <f t="shared" si="27"/>
        <v>0</v>
      </c>
      <c r="X21" s="27"/>
    </row>
    <row r="22" spans="1:24">
      <c r="A22" s="22">
        <f t="shared" si="19"/>
        <v>6</v>
      </c>
      <c r="B22" s="42">
        <f t="shared" si="19"/>
        <v>0</v>
      </c>
      <c r="C22" s="40">
        <f t="shared" si="20"/>
        <v>0</v>
      </c>
      <c r="D22" s="14">
        <v>0</v>
      </c>
      <c r="E22" s="23">
        <f t="shared" si="21"/>
        <v>0</v>
      </c>
      <c r="F22" s="24">
        <f t="shared" si="22"/>
        <v>0</v>
      </c>
      <c r="L22" s="15">
        <f t="shared" si="15"/>
        <v>0</v>
      </c>
      <c r="M22" s="15">
        <f t="shared" si="23"/>
        <v>0</v>
      </c>
      <c r="N22" s="15">
        <f t="shared" si="24"/>
        <v>0</v>
      </c>
      <c r="O22" s="15">
        <f t="shared" si="25"/>
        <v>0</v>
      </c>
      <c r="P22" s="41">
        <f>D22*(1+'1'!$Z$5)</f>
        <v>0</v>
      </c>
      <c r="Q22" s="26">
        <f>P22*(1+'1'!$AA$5)</f>
        <v>0</v>
      </c>
      <c r="R22" s="26">
        <f>Q22*(1+'1'!$AB$5)</f>
        <v>0</v>
      </c>
      <c r="S22" s="26">
        <f>R22*(1+'1'!$AC$5)</f>
        <v>0</v>
      </c>
      <c r="T22" s="41">
        <f t="shared" si="28"/>
        <v>0</v>
      </c>
      <c r="U22" s="27">
        <f t="shared" si="29"/>
        <v>0</v>
      </c>
      <c r="V22" s="27">
        <f t="shared" si="26"/>
        <v>0</v>
      </c>
      <c r="W22" s="27">
        <f t="shared" si="27"/>
        <v>0</v>
      </c>
      <c r="X22" s="27"/>
    </row>
    <row r="23" spans="1:24">
      <c r="A23" s="22">
        <f t="shared" si="19"/>
        <v>7</v>
      </c>
      <c r="B23" s="42">
        <f t="shared" si="19"/>
        <v>0</v>
      </c>
      <c r="C23" s="40">
        <f t="shared" si="20"/>
        <v>0</v>
      </c>
      <c r="D23" s="14">
        <v>0</v>
      </c>
      <c r="E23" s="23">
        <f t="shared" si="21"/>
        <v>0</v>
      </c>
      <c r="F23" s="24">
        <f t="shared" si="22"/>
        <v>0</v>
      </c>
      <c r="L23" s="15">
        <f t="shared" si="15"/>
        <v>0</v>
      </c>
      <c r="M23" s="15">
        <f t="shared" si="23"/>
        <v>0</v>
      </c>
      <c r="N23" s="15">
        <f t="shared" si="24"/>
        <v>0</v>
      </c>
      <c r="O23" s="15">
        <f t="shared" si="25"/>
        <v>0</v>
      </c>
      <c r="P23" s="41">
        <f>D23*(1+'1'!$Z$5)</f>
        <v>0</v>
      </c>
      <c r="Q23" s="26">
        <f>P23*(1+'1'!$AA$5)</f>
        <v>0</v>
      </c>
      <c r="R23" s="26">
        <f>Q23*(1+'1'!$AB$5)</f>
        <v>0</v>
      </c>
      <c r="S23" s="26">
        <f>R23*(1+'1'!$AC$5)</f>
        <v>0</v>
      </c>
      <c r="T23" s="41">
        <f t="shared" si="28"/>
        <v>0</v>
      </c>
      <c r="U23" s="27">
        <f t="shared" si="29"/>
        <v>0</v>
      </c>
      <c r="V23" s="27">
        <f t="shared" si="26"/>
        <v>0</v>
      </c>
      <c r="W23" s="27">
        <f t="shared" si="27"/>
        <v>0</v>
      </c>
      <c r="X23" s="27"/>
    </row>
    <row r="24" spans="1:24">
      <c r="A24" s="22">
        <f t="shared" si="19"/>
        <v>8</v>
      </c>
      <c r="B24" s="42">
        <f t="shared" si="19"/>
        <v>0</v>
      </c>
      <c r="C24" s="40">
        <f t="shared" si="20"/>
        <v>0</v>
      </c>
      <c r="D24" s="14">
        <v>0</v>
      </c>
      <c r="E24" s="23">
        <f t="shared" si="21"/>
        <v>0</v>
      </c>
      <c r="F24" s="24">
        <f t="shared" si="22"/>
        <v>0</v>
      </c>
      <c r="L24" s="15">
        <f t="shared" si="15"/>
        <v>0</v>
      </c>
      <c r="M24" s="15">
        <f t="shared" si="23"/>
        <v>0</v>
      </c>
      <c r="N24" s="15">
        <f t="shared" si="24"/>
        <v>0</v>
      </c>
      <c r="O24" s="15">
        <f t="shared" si="25"/>
        <v>0</v>
      </c>
      <c r="P24" s="41">
        <f>D24*(1+'1'!$Z$5)</f>
        <v>0</v>
      </c>
      <c r="Q24" s="26">
        <f>P24*(1+'1'!$AA$5)</f>
        <v>0</v>
      </c>
      <c r="R24" s="26">
        <f>Q24*(1+'1'!$AB$5)</f>
        <v>0</v>
      </c>
      <c r="S24" s="26">
        <f>R24*(1+'1'!$AC$5)</f>
        <v>0</v>
      </c>
      <c r="T24" s="41">
        <f t="shared" si="28"/>
        <v>0</v>
      </c>
      <c r="U24" s="27">
        <f t="shared" si="29"/>
        <v>0</v>
      </c>
      <c r="V24" s="27">
        <f t="shared" si="26"/>
        <v>0</v>
      </c>
      <c r="W24" s="27">
        <f t="shared" si="27"/>
        <v>0</v>
      </c>
      <c r="X24" s="27"/>
    </row>
    <row r="25" spans="1:24">
      <c r="A25" s="22">
        <f t="shared" si="19"/>
        <v>9</v>
      </c>
      <c r="B25" s="42">
        <f t="shared" si="19"/>
        <v>0</v>
      </c>
      <c r="C25" s="40">
        <f t="shared" si="20"/>
        <v>0</v>
      </c>
      <c r="D25" s="14">
        <v>0</v>
      </c>
      <c r="E25" s="23">
        <f t="shared" si="21"/>
        <v>0</v>
      </c>
      <c r="F25" s="24">
        <f t="shared" si="22"/>
        <v>0</v>
      </c>
      <c r="L25" s="15">
        <f t="shared" si="15"/>
        <v>0</v>
      </c>
      <c r="M25" s="15">
        <f t="shared" si="23"/>
        <v>0</v>
      </c>
      <c r="N25" s="15">
        <f t="shared" si="24"/>
        <v>0</v>
      </c>
      <c r="O25" s="15">
        <f t="shared" si="25"/>
        <v>0</v>
      </c>
      <c r="P25" s="41">
        <f>D25*(1+'1'!$Z$5)</f>
        <v>0</v>
      </c>
      <c r="Q25" s="26">
        <f>P25*(1+'1'!$AA$5)</f>
        <v>0</v>
      </c>
      <c r="R25" s="26">
        <f>Q25*(1+'1'!$AB$5)</f>
        <v>0</v>
      </c>
      <c r="S25" s="26">
        <f>R25*(1+'1'!$AC$5)</f>
        <v>0</v>
      </c>
      <c r="T25" s="41">
        <f t="shared" si="28"/>
        <v>0</v>
      </c>
      <c r="U25" s="27">
        <f t="shared" si="29"/>
        <v>0</v>
      </c>
      <c r="V25" s="27">
        <f t="shared" si="26"/>
        <v>0</v>
      </c>
      <c r="W25" s="27">
        <f t="shared" si="27"/>
        <v>0</v>
      </c>
      <c r="X25" s="27"/>
    </row>
    <row r="26" spans="1:24">
      <c r="A26" s="22">
        <f>A12</f>
        <v>10</v>
      </c>
      <c r="B26" s="42">
        <f t="shared" ref="B26" si="30">B12</f>
        <v>0</v>
      </c>
      <c r="C26" s="40">
        <f t="shared" si="20"/>
        <v>0</v>
      </c>
      <c r="D26" s="14">
        <v>0</v>
      </c>
      <c r="E26" s="23">
        <f t="shared" si="21"/>
        <v>0</v>
      </c>
      <c r="F26" s="24">
        <f t="shared" si="22"/>
        <v>0</v>
      </c>
      <c r="L26" s="15">
        <f t="shared" si="15"/>
        <v>0</v>
      </c>
      <c r="M26" s="15">
        <f t="shared" si="23"/>
        <v>0</v>
      </c>
      <c r="N26" s="15">
        <f t="shared" si="24"/>
        <v>0</v>
      </c>
      <c r="O26" s="15">
        <f t="shared" si="25"/>
        <v>0</v>
      </c>
      <c r="P26" s="41">
        <f>D26*(1+'1'!$Z$5)</f>
        <v>0</v>
      </c>
      <c r="Q26" s="26">
        <f>P26*(1+'1'!$AA$5)</f>
        <v>0</v>
      </c>
      <c r="R26" s="26">
        <f>Q26*(1+'1'!$AB$5)</f>
        <v>0</v>
      </c>
      <c r="S26" s="26">
        <f>R26*(1+'1'!$AC$5)</f>
        <v>0</v>
      </c>
      <c r="T26" s="41">
        <f t="shared" si="28"/>
        <v>0</v>
      </c>
      <c r="U26" s="27">
        <f t="shared" si="29"/>
        <v>0</v>
      </c>
      <c r="V26" s="27">
        <f t="shared" si="26"/>
        <v>0</v>
      </c>
      <c r="W26" s="27">
        <f t="shared" si="27"/>
        <v>0</v>
      </c>
      <c r="X26" s="27"/>
    </row>
    <row r="27" spans="1:24">
      <c r="D27" s="15" t="str">
        <f>D13</f>
        <v>TOTAL</v>
      </c>
      <c r="E27" s="34">
        <f>SUM(E17:E26)</f>
        <v>0</v>
      </c>
      <c r="F27" s="35">
        <f>SUM(F17:F26)</f>
        <v>0</v>
      </c>
      <c r="T27" s="36">
        <f>SUM(T17:T26)</f>
        <v>0</v>
      </c>
      <c r="U27" s="36">
        <f>SUM(U17:U26)</f>
        <v>0</v>
      </c>
      <c r="V27" s="36">
        <f t="shared" ref="V27:W27" si="31">SUM(V17:V26)</f>
        <v>0</v>
      </c>
      <c r="W27" s="36">
        <f t="shared" si="31"/>
        <v>0</v>
      </c>
      <c r="X27" s="27"/>
    </row>
    <row r="30" spans="1:24">
      <c r="A30" s="150" t="s">
        <v>19</v>
      </c>
      <c r="B30" s="150"/>
      <c r="C30" s="150"/>
      <c r="D30" s="150"/>
      <c r="E30" s="150"/>
      <c r="F30" s="150"/>
    </row>
    <row r="31" spans="1:24" ht="26.25">
      <c r="A31" s="43" t="s">
        <v>10</v>
      </c>
      <c r="B31" s="44">
        <f>'1'!Z1</f>
        <v>2020</v>
      </c>
      <c r="C31" s="44">
        <f>B31+1</f>
        <v>2021</v>
      </c>
      <c r="D31" s="44">
        <f>C31+1</f>
        <v>2022</v>
      </c>
      <c r="E31" s="44">
        <f>D31+1</f>
        <v>2023</v>
      </c>
      <c r="F31" s="44">
        <f>E31+1</f>
        <v>2024</v>
      </c>
      <c r="H31" s="45"/>
      <c r="I31" s="45"/>
      <c r="J31" s="45"/>
      <c r="K31" s="45"/>
      <c r="L31" s="45"/>
      <c r="M31" s="45"/>
      <c r="N31" s="45"/>
      <c r="O31" s="45"/>
      <c r="P31" s="45"/>
      <c r="Q31" s="45"/>
      <c r="R31" s="45"/>
      <c r="S31" s="45"/>
      <c r="T31" s="45"/>
      <c r="U31" s="45"/>
      <c r="V31" s="45"/>
    </row>
    <row r="32" spans="1:24">
      <c r="A32" s="46" t="s">
        <v>20</v>
      </c>
      <c r="B32" s="47">
        <f>'1'!E13</f>
        <v>0</v>
      </c>
      <c r="C32" s="48">
        <f>'1'!T13</f>
        <v>0</v>
      </c>
      <c r="D32" s="48">
        <f>'1'!U13</f>
        <v>0</v>
      </c>
      <c r="E32" s="48">
        <f>'1'!V13</f>
        <v>0</v>
      </c>
      <c r="F32" s="48">
        <f>'1'!W13</f>
        <v>0</v>
      </c>
    </row>
    <row r="33" spans="1:6">
      <c r="A33" s="46" t="s">
        <v>21</v>
      </c>
      <c r="B33" s="47">
        <f>'1'!E27</f>
        <v>0</v>
      </c>
      <c r="C33" s="47">
        <f>'1'!T27</f>
        <v>0</v>
      </c>
      <c r="D33" s="47">
        <f>'1'!U27</f>
        <v>0</v>
      </c>
      <c r="E33" s="47">
        <f>'1'!V27</f>
        <v>0</v>
      </c>
      <c r="F33" s="47">
        <f>'1'!W27</f>
        <v>0</v>
      </c>
    </row>
    <row r="34" spans="1:6" ht="21" thickBot="1">
      <c r="A34" s="49" t="s">
        <v>22</v>
      </c>
      <c r="B34" s="129">
        <f>B32-B33</f>
        <v>0</v>
      </c>
      <c r="C34" s="129">
        <f t="shared" ref="C34:D34" si="32">C32-C33</f>
        <v>0</v>
      </c>
      <c r="D34" s="129">
        <f t="shared" si="32"/>
        <v>0</v>
      </c>
      <c r="E34" s="129">
        <f t="shared" ref="E34" si="33">E32-E33</f>
        <v>0</v>
      </c>
      <c r="F34" s="129">
        <f t="shared" ref="F34" si="34">F32-F33</f>
        <v>0</v>
      </c>
    </row>
    <row r="35" spans="1:6" ht="15.75" thickTop="1"/>
  </sheetData>
  <sheetProtection algorithmName="SHA-512" hashValue="IM2j+jM+f5Q0iSszpln9SjYa1ct3EnrJ+Fgo/eN1hcEJORKRM/VAmG9BLJ7GlrkOo/6UzT1NeQHoNEo7xoCZ8g==" saltValue="pvCg7EA79uYf5kWmnFj3uQ==" spinCount="100000" sheet="1" formatCells="0" formatColumns="0" formatRows="0"/>
  <mergeCells count="4">
    <mergeCell ref="A30:F30"/>
    <mergeCell ref="A1:E1"/>
    <mergeCell ref="A15:E15"/>
    <mergeCell ref="G1:J1"/>
  </mergeCells>
  <conditionalFormatting sqref="B34:F34">
    <cfRule type="cellIs" dxfId="11" priority="1" operator="lessThan">
      <formula>0</formula>
    </cfRule>
  </conditionalFormatting>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H31"/>
  <sheetViews>
    <sheetView showGridLines="0" workbookViewId="0">
      <pane ySplit="14" topLeftCell="A15" activePane="bottomLeft" state="frozenSplit"/>
      <selection activeCell="B40" sqref="B40"/>
      <selection pane="bottomLeft" activeCell="F19" sqref="F19"/>
    </sheetView>
  </sheetViews>
  <sheetFormatPr baseColWidth="10" defaultRowHeight="15"/>
  <cols>
    <col min="1" max="1" width="5.42578125" style="15" customWidth="1"/>
    <col min="2" max="2" width="29.42578125" style="15" bestFit="1" customWidth="1"/>
    <col min="3" max="3" width="20.28515625" style="15" customWidth="1"/>
    <col min="4" max="4" width="11.42578125" style="15"/>
    <col min="5" max="5" width="23.28515625" style="15" customWidth="1"/>
    <col min="6" max="6" width="17.7109375" style="15" bestFit="1" customWidth="1"/>
    <col min="7" max="7" width="15.5703125" style="15" bestFit="1" customWidth="1"/>
    <col min="8" max="16384" width="11.42578125" style="15"/>
  </cols>
  <sheetData>
    <row r="1" spans="2:8">
      <c r="B1" s="153" t="s">
        <v>133</v>
      </c>
      <c r="C1" s="153"/>
      <c r="D1" s="153"/>
      <c r="E1" s="153"/>
      <c r="F1" s="153"/>
      <c r="G1" s="153"/>
      <c r="H1" s="153"/>
    </row>
    <row r="2" spans="2:8" ht="3.75" customHeight="1">
      <c r="B2" s="153"/>
      <c r="C2" s="153"/>
      <c r="D2" s="153"/>
      <c r="E2" s="153"/>
      <c r="F2" s="153"/>
      <c r="G2" s="153"/>
      <c r="H2" s="153"/>
    </row>
    <row r="3" spans="2:8">
      <c r="C3" s="22" t="s">
        <v>51</v>
      </c>
      <c r="F3" s="75" t="s">
        <v>92</v>
      </c>
      <c r="G3" s="75"/>
    </row>
    <row r="4" spans="2:8">
      <c r="B4" s="49" t="s">
        <v>43</v>
      </c>
      <c r="C4" s="14">
        <v>0</v>
      </c>
      <c r="F4" s="75"/>
      <c r="G4" s="75"/>
    </row>
    <row r="5" spans="2:8">
      <c r="B5" s="49" t="s">
        <v>46</v>
      </c>
      <c r="C5" s="14">
        <v>0</v>
      </c>
      <c r="F5" s="75">
        <v>10</v>
      </c>
      <c r="G5" s="76">
        <f t="shared" ref="G5:G11" si="0">C5/F5</f>
        <v>0</v>
      </c>
    </row>
    <row r="6" spans="2:8">
      <c r="B6" s="49" t="s">
        <v>44</v>
      </c>
      <c r="C6" s="14">
        <v>0</v>
      </c>
      <c r="F6" s="75">
        <v>5</v>
      </c>
      <c r="G6" s="76">
        <f t="shared" si="0"/>
        <v>0</v>
      </c>
    </row>
    <row r="7" spans="2:8">
      <c r="B7" s="49" t="s">
        <v>45</v>
      </c>
      <c r="C7" s="14">
        <v>0</v>
      </c>
      <c r="F7" s="75">
        <v>5</v>
      </c>
      <c r="G7" s="76">
        <f t="shared" si="0"/>
        <v>0</v>
      </c>
    </row>
    <row r="8" spans="2:8">
      <c r="B8" s="49" t="s">
        <v>47</v>
      </c>
      <c r="C8" s="14">
        <v>0</v>
      </c>
      <c r="F8" s="75">
        <v>5</v>
      </c>
      <c r="G8" s="76">
        <f t="shared" si="0"/>
        <v>0</v>
      </c>
    </row>
    <row r="9" spans="2:8">
      <c r="B9" s="49" t="s">
        <v>48</v>
      </c>
      <c r="C9" s="14">
        <v>0</v>
      </c>
      <c r="F9" s="75">
        <v>5</v>
      </c>
      <c r="G9" s="76">
        <f t="shared" si="0"/>
        <v>0</v>
      </c>
    </row>
    <row r="10" spans="2:8">
      <c r="B10" s="127" t="s">
        <v>142</v>
      </c>
      <c r="C10" s="14">
        <v>0</v>
      </c>
      <c r="F10" s="75">
        <v>5</v>
      </c>
      <c r="G10" s="76">
        <f t="shared" si="0"/>
        <v>0</v>
      </c>
    </row>
    <row r="11" spans="2:8">
      <c r="B11" s="49" t="s">
        <v>49</v>
      </c>
      <c r="C11" s="14">
        <v>0</v>
      </c>
      <c r="F11" s="75">
        <v>5</v>
      </c>
      <c r="G11" s="76">
        <f t="shared" si="0"/>
        <v>0</v>
      </c>
    </row>
    <row r="12" spans="2:8" ht="16.5" thickBot="1">
      <c r="B12" s="77" t="s">
        <v>50</v>
      </c>
      <c r="C12" s="78">
        <f>SUM(C4:C11)</f>
        <v>0</v>
      </c>
      <c r="F12" s="75"/>
      <c r="G12" s="76">
        <f>SUM(G5:G11)</f>
        <v>0</v>
      </c>
    </row>
    <row r="13" spans="2:8">
      <c r="B13" s="154" t="s">
        <v>42</v>
      </c>
      <c r="C13" s="155"/>
      <c r="D13" s="155"/>
      <c r="E13" s="155"/>
      <c r="F13" s="155"/>
      <c r="G13" s="155"/>
      <c r="H13" s="156"/>
    </row>
    <row r="14" spans="2:8" ht="15.75" thickBot="1">
      <c r="B14" s="157"/>
      <c r="C14" s="158"/>
      <c r="D14" s="158"/>
      <c r="E14" s="158"/>
      <c r="F14" s="158"/>
      <c r="G14" s="158"/>
      <c r="H14" s="159"/>
    </row>
    <row r="15" spans="2:8">
      <c r="B15" s="79"/>
      <c r="C15" s="79"/>
      <c r="D15" s="79"/>
      <c r="E15" s="79"/>
      <c r="F15" s="79"/>
      <c r="G15" s="79"/>
      <c r="H15" s="79"/>
    </row>
    <row r="16" spans="2:8">
      <c r="B16" s="77" t="s">
        <v>28</v>
      </c>
      <c r="E16" s="77" t="s">
        <v>34</v>
      </c>
      <c r="F16" s="39"/>
    </row>
    <row r="17" spans="2:6">
      <c r="C17" s="77" t="s">
        <v>30</v>
      </c>
      <c r="F17" s="77" t="str">
        <f>C17</f>
        <v>VALOR AÑO 1</v>
      </c>
    </row>
    <row r="18" spans="2:6">
      <c r="B18" s="80" t="s">
        <v>29</v>
      </c>
      <c r="C18" s="14">
        <v>0</v>
      </c>
      <c r="E18" s="124" t="s">
        <v>139</v>
      </c>
      <c r="F18" s="14">
        <v>0</v>
      </c>
    </row>
    <row r="19" spans="2:6">
      <c r="C19" s="82"/>
      <c r="E19" s="81" t="s">
        <v>35</v>
      </c>
      <c r="F19" s="14">
        <v>0</v>
      </c>
    </row>
    <row r="20" spans="2:6">
      <c r="B20" s="80" t="s">
        <v>32</v>
      </c>
      <c r="C20" s="14">
        <v>0</v>
      </c>
      <c r="E20" s="81" t="s">
        <v>36</v>
      </c>
      <c r="F20" s="14">
        <v>0</v>
      </c>
    </row>
    <row r="21" spans="2:6">
      <c r="C21" s="82"/>
      <c r="E21" s="81" t="s">
        <v>37</v>
      </c>
      <c r="F21" s="14">
        <v>0</v>
      </c>
    </row>
    <row r="22" spans="2:6">
      <c r="B22" s="123" t="s">
        <v>138</v>
      </c>
      <c r="C22" s="14">
        <v>0</v>
      </c>
      <c r="E22" s="81" t="s">
        <v>38</v>
      </c>
      <c r="F22" s="14">
        <v>0</v>
      </c>
    </row>
    <row r="23" spans="2:6" ht="15.75">
      <c r="B23" s="15" t="s">
        <v>56</v>
      </c>
      <c r="C23" s="78">
        <f>C18+C20+C22</f>
        <v>0</v>
      </c>
      <c r="E23" s="81" t="s">
        <v>39</v>
      </c>
      <c r="F23" s="14">
        <v>0</v>
      </c>
    </row>
    <row r="24" spans="2:6">
      <c r="E24" s="81" t="s">
        <v>40</v>
      </c>
      <c r="F24" s="14">
        <v>0</v>
      </c>
    </row>
    <row r="25" spans="2:6" ht="24.75">
      <c r="B25" s="81" t="s">
        <v>143</v>
      </c>
      <c r="C25" s="14">
        <v>0</v>
      </c>
      <c r="E25" s="126" t="s">
        <v>140</v>
      </c>
      <c r="F25" s="14">
        <v>0</v>
      </c>
    </row>
    <row r="26" spans="2:6">
      <c r="E26" s="126" t="s">
        <v>141</v>
      </c>
      <c r="F26" s="14">
        <v>0</v>
      </c>
    </row>
    <row r="27" spans="2:6">
      <c r="B27" s="104" t="s">
        <v>144</v>
      </c>
      <c r="C27" s="104"/>
      <c r="E27" s="106"/>
      <c r="F27" s="14">
        <v>0</v>
      </c>
    </row>
    <row r="28" spans="2:6">
      <c r="B28" s="125">
        <f>'1'!G2</f>
        <v>2021</v>
      </c>
      <c r="C28" s="14">
        <v>0</v>
      </c>
      <c r="E28" s="106"/>
      <c r="F28" s="14">
        <v>0</v>
      </c>
    </row>
    <row r="29" spans="2:6">
      <c r="B29" s="125">
        <f>'1'!H2</f>
        <v>2022</v>
      </c>
      <c r="C29" s="14">
        <v>0</v>
      </c>
      <c r="E29" s="106"/>
      <c r="F29" s="14">
        <v>0</v>
      </c>
    </row>
    <row r="30" spans="2:6">
      <c r="B30" s="125">
        <f>'1'!I2</f>
        <v>2023</v>
      </c>
      <c r="C30" s="14">
        <v>0</v>
      </c>
      <c r="E30" s="106"/>
      <c r="F30" s="14">
        <v>0</v>
      </c>
    </row>
    <row r="31" spans="2:6" ht="15.75">
      <c r="B31" s="125">
        <f>'1'!J2</f>
        <v>2024</v>
      </c>
      <c r="C31" s="14">
        <v>0</v>
      </c>
      <c r="E31" s="81" t="s">
        <v>41</v>
      </c>
      <c r="F31" s="78">
        <f>SUM(F18:F30)</f>
        <v>0</v>
      </c>
    </row>
  </sheetData>
  <sheetProtection password="8F5C" sheet="1" objects="1" scenarios="1" formatCells="0" formatColumns="0" formatRows="0"/>
  <mergeCells count="2">
    <mergeCell ref="B1:H2"/>
    <mergeCell ref="B13:H14"/>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L16"/>
  <sheetViews>
    <sheetView showGridLines="0" workbookViewId="0">
      <selection activeCell="F4" sqref="F4:G4"/>
    </sheetView>
  </sheetViews>
  <sheetFormatPr baseColWidth="10" defaultRowHeight="15"/>
  <cols>
    <col min="1" max="1" width="11.42578125" style="15"/>
    <col min="2" max="2" width="39" style="15" bestFit="1" customWidth="1"/>
    <col min="3" max="4" width="18.5703125" style="15" bestFit="1" customWidth="1"/>
    <col min="5" max="5" width="12.85546875" style="15" customWidth="1"/>
    <col min="6" max="6" width="15.5703125" style="15" bestFit="1" customWidth="1"/>
    <col min="7" max="7" width="14.42578125" style="15" bestFit="1" customWidth="1"/>
    <col min="8" max="8" width="14.42578125" style="15" customWidth="1"/>
    <col min="9" max="9" width="17" style="15" bestFit="1" customWidth="1"/>
    <col min="10" max="10" width="15.7109375" style="15" customWidth="1"/>
    <col min="11" max="16384" width="11.42578125" style="15"/>
  </cols>
  <sheetData>
    <row r="2" spans="2:12" ht="29.25" customHeight="1">
      <c r="B2" s="151" t="s">
        <v>115</v>
      </c>
      <c r="C2" s="151"/>
      <c r="D2" s="151"/>
      <c r="E2" s="151"/>
      <c r="F2" s="151"/>
      <c r="G2" s="151"/>
      <c r="H2" s="151"/>
      <c r="I2" s="151"/>
      <c r="J2" s="151"/>
    </row>
    <row r="3" spans="2:12">
      <c r="F3" s="161" t="s">
        <v>62</v>
      </c>
      <c r="G3" s="161"/>
    </row>
    <row r="4" spans="2:12" ht="15.75">
      <c r="B4" s="17" t="s">
        <v>50</v>
      </c>
      <c r="C4" s="78">
        <f>'2'!C12</f>
        <v>0</v>
      </c>
      <c r="F4" s="162">
        <v>0.05</v>
      </c>
      <c r="G4" s="162"/>
      <c r="I4" s="15" t="s">
        <v>150</v>
      </c>
      <c r="J4" s="143">
        <v>5</v>
      </c>
      <c r="L4" s="75">
        <v>1</v>
      </c>
    </row>
    <row r="5" spans="2:12">
      <c r="L5" s="75">
        <v>2</v>
      </c>
    </row>
    <row r="6" spans="2:12" ht="15.75" thickBot="1">
      <c r="B6" s="17" t="s">
        <v>52</v>
      </c>
      <c r="F6" s="160" t="s">
        <v>116</v>
      </c>
      <c r="G6" s="160"/>
      <c r="H6" s="160"/>
      <c r="I6" s="160"/>
      <c r="J6" s="160"/>
      <c r="L6" s="75">
        <v>3</v>
      </c>
    </row>
    <row r="7" spans="2:12">
      <c r="C7" s="83" t="s">
        <v>54</v>
      </c>
      <c r="D7" s="83" t="s">
        <v>55</v>
      </c>
      <c r="E7" s="132"/>
      <c r="F7" s="133" t="s">
        <v>145</v>
      </c>
      <c r="G7" s="133" t="s">
        <v>146</v>
      </c>
      <c r="H7" s="133" t="s">
        <v>147</v>
      </c>
      <c r="I7" s="133" t="s">
        <v>148</v>
      </c>
      <c r="J7" s="134" t="s">
        <v>149</v>
      </c>
      <c r="L7" s="75">
        <v>4</v>
      </c>
    </row>
    <row r="8" spans="2:12">
      <c r="B8" s="49" t="s">
        <v>53</v>
      </c>
      <c r="C8" s="58">
        <v>0</v>
      </c>
      <c r="D8" s="26">
        <f>('1'!B33/12)*C8</f>
        <v>0</v>
      </c>
      <c r="E8" s="135" t="s">
        <v>84</v>
      </c>
      <c r="F8" s="136"/>
      <c r="G8" s="136"/>
      <c r="H8" s="136"/>
      <c r="I8" s="136"/>
      <c r="J8" s="137">
        <f>D16</f>
        <v>0</v>
      </c>
      <c r="L8" s="75">
        <v>5</v>
      </c>
    </row>
    <row r="9" spans="2:12">
      <c r="B9" s="49" t="s">
        <v>57</v>
      </c>
      <c r="C9" s="58">
        <v>0</v>
      </c>
      <c r="D9" s="26">
        <f>('2'!C23/12)*C9</f>
        <v>0</v>
      </c>
      <c r="E9" s="135">
        <f>'1'!B31</f>
        <v>2020</v>
      </c>
      <c r="F9" s="139">
        <f t="shared" ref="F9:F13" si="0">IF(J8&gt;0,J8,0)</f>
        <v>0</v>
      </c>
      <c r="G9" s="139">
        <f>F9*$F$4</f>
        <v>0</v>
      </c>
      <c r="H9" s="139">
        <f>IF(J8&lt;1,0,(I9-G9))</f>
        <v>0</v>
      </c>
      <c r="I9" s="139">
        <f>PMT(F4,J4,J8)*-1</f>
        <v>0</v>
      </c>
      <c r="J9" s="140">
        <f>F9-H9</f>
        <v>0</v>
      </c>
    </row>
    <row r="10" spans="2:12">
      <c r="B10" s="49" t="s">
        <v>58</v>
      </c>
      <c r="C10" s="58">
        <v>0</v>
      </c>
      <c r="D10" s="26">
        <f>('2'!C25/12)*C10</f>
        <v>0</v>
      </c>
      <c r="E10" s="135">
        <f>'1'!C31</f>
        <v>2021</v>
      </c>
      <c r="F10" s="139">
        <f t="shared" si="0"/>
        <v>0</v>
      </c>
      <c r="G10" s="139">
        <f t="shared" ref="G10:G13" si="1">F10*$F$4</f>
        <v>0</v>
      </c>
      <c r="H10" s="139">
        <f t="shared" ref="H10:H13" si="2">IF(J9&lt;1,0,(I10-G10))</f>
        <v>0</v>
      </c>
      <c r="I10" s="139">
        <f>IF(J9&lt;1,0,(I9*(1+$K$7)))</f>
        <v>0</v>
      </c>
      <c r="J10" s="140">
        <f t="shared" ref="J10:J13" si="3">F10-H10</f>
        <v>0</v>
      </c>
    </row>
    <row r="11" spans="2:12">
      <c r="B11" s="49" t="s">
        <v>33</v>
      </c>
      <c r="C11" s="58">
        <v>0</v>
      </c>
      <c r="D11" s="26">
        <f>('2'!F31/12)*C11</f>
        <v>0</v>
      </c>
      <c r="E11" s="135">
        <f>'1'!D31</f>
        <v>2022</v>
      </c>
      <c r="F11" s="139">
        <f t="shared" si="0"/>
        <v>0</v>
      </c>
      <c r="G11" s="139">
        <f t="shared" si="1"/>
        <v>0</v>
      </c>
      <c r="H11" s="139">
        <f t="shared" si="2"/>
        <v>0</v>
      </c>
      <c r="I11" s="139">
        <f t="shared" ref="I11:I13" si="4">IF(J10&lt;1,0,(I10*(1+$K$7)))</f>
        <v>0</v>
      </c>
      <c r="J11" s="140">
        <f t="shared" si="3"/>
        <v>0</v>
      </c>
    </row>
    <row r="12" spans="2:12" ht="15.75">
      <c r="B12" s="84" t="s">
        <v>8</v>
      </c>
      <c r="C12" s="62"/>
      <c r="D12" s="85">
        <f>SUM(D8:D11)</f>
        <v>0</v>
      </c>
      <c r="E12" s="135">
        <f>'1'!E31</f>
        <v>2023</v>
      </c>
      <c r="F12" s="139">
        <f t="shared" si="0"/>
        <v>0</v>
      </c>
      <c r="G12" s="139">
        <f t="shared" si="1"/>
        <v>0</v>
      </c>
      <c r="H12" s="139">
        <f t="shared" si="2"/>
        <v>0</v>
      </c>
      <c r="I12" s="139">
        <f t="shared" si="4"/>
        <v>0</v>
      </c>
      <c r="J12" s="140">
        <f t="shared" si="3"/>
        <v>0</v>
      </c>
    </row>
    <row r="13" spans="2:12" ht="15.75" thickBot="1">
      <c r="E13" s="138">
        <f>'1'!F31</f>
        <v>2024</v>
      </c>
      <c r="F13" s="141">
        <f t="shared" si="0"/>
        <v>0</v>
      </c>
      <c r="G13" s="141">
        <f t="shared" si="1"/>
        <v>0</v>
      </c>
      <c r="H13" s="141">
        <f t="shared" si="2"/>
        <v>0</v>
      </c>
      <c r="I13" s="141">
        <f t="shared" si="4"/>
        <v>0</v>
      </c>
      <c r="J13" s="142">
        <f t="shared" si="3"/>
        <v>0</v>
      </c>
    </row>
    <row r="14" spans="2:12" ht="15.75">
      <c r="B14" s="49" t="s">
        <v>59</v>
      </c>
      <c r="D14" s="78">
        <f>C4+D12</f>
        <v>0</v>
      </c>
    </row>
    <row r="15" spans="2:12">
      <c r="B15" s="49" t="s">
        <v>60</v>
      </c>
      <c r="D15" s="59">
        <v>0</v>
      </c>
    </row>
    <row r="16" spans="2:12" ht="15.75">
      <c r="B16" s="49" t="s">
        <v>61</v>
      </c>
      <c r="D16" s="86">
        <f>D14-D15</f>
        <v>0</v>
      </c>
    </row>
  </sheetData>
  <sheetProtection algorithmName="SHA-512" hashValue="B7ndtVYrux/uk+TvKDgtfYGjnqXa+9M3E9gljRPOZhV/jkPmtPJ48OWu3kAOqJQSLrGaBzYHxAE1Z4CTlcjgvQ==" saltValue="O/PBqDHoH4Qcnc7JWRDO+Q==" spinCount="100000" sheet="1" formatCells="0" formatColumns="0" formatRows="0"/>
  <mergeCells count="4">
    <mergeCell ref="F6:J6"/>
    <mergeCell ref="F3:G3"/>
    <mergeCell ref="F4:G4"/>
    <mergeCell ref="B2:J2"/>
  </mergeCells>
  <dataValidations count="1">
    <dataValidation type="list" allowBlank="1" showInputMessage="1" showErrorMessage="1" sqref="L4 J4" xr:uid="{00000000-0002-0000-0300-000000000000}">
      <formula1>$L$4:$L$8</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showGridLines="0" zoomScale="90" zoomScaleNormal="90" workbookViewId="0">
      <pane xSplit="7" ySplit="1" topLeftCell="H19" activePane="bottomRight" state="frozenSplit"/>
      <selection pane="topRight" activeCell="E1" sqref="E1"/>
      <selection pane="bottomLeft" activeCell="A12" sqref="A12"/>
      <selection pane="bottomRight" sqref="A1:G1"/>
    </sheetView>
  </sheetViews>
  <sheetFormatPr baseColWidth="10" defaultRowHeight="15"/>
  <cols>
    <col min="1" max="1" width="26.7109375" style="15" customWidth="1"/>
    <col min="2" max="2" width="25.85546875" style="15" bestFit="1" customWidth="1"/>
    <col min="3" max="3" width="21.7109375" style="15" bestFit="1" customWidth="1"/>
    <col min="4" max="7" width="18.42578125" style="15" bestFit="1" customWidth="1"/>
    <col min="8" max="16384" width="11.42578125" style="15"/>
  </cols>
  <sheetData>
    <row r="1" spans="1:7" ht="34.5" customHeight="1">
      <c r="A1" s="166" t="s">
        <v>117</v>
      </c>
      <c r="B1" s="166"/>
      <c r="C1" s="166"/>
      <c r="D1" s="166"/>
      <c r="E1" s="166"/>
      <c r="F1" s="166"/>
      <c r="G1" s="166"/>
    </row>
    <row r="2" spans="1:7" ht="23.25">
      <c r="A2" s="167" t="s">
        <v>132</v>
      </c>
      <c r="B2" s="167"/>
      <c r="C2" s="167"/>
      <c r="D2" s="167"/>
      <c r="E2" s="167"/>
      <c r="F2" s="167"/>
      <c r="G2" s="167"/>
    </row>
    <row r="3" spans="1:7" ht="8.25" customHeight="1">
      <c r="A3" s="60"/>
      <c r="B3" s="60"/>
      <c r="C3" s="60"/>
      <c r="D3" s="60"/>
      <c r="E3" s="60"/>
      <c r="F3" s="60"/>
      <c r="G3" s="60"/>
    </row>
    <row r="4" spans="1:7" ht="15.75">
      <c r="A4" s="165" t="s">
        <v>89</v>
      </c>
      <c r="B4" s="165"/>
      <c r="C4" s="165"/>
      <c r="D4" s="165"/>
      <c r="E4" s="165"/>
      <c r="F4" s="165"/>
      <c r="G4" s="165"/>
    </row>
    <row r="5" spans="1:7" ht="23.25">
      <c r="C5" s="64">
        <f>'1'!B31</f>
        <v>2020</v>
      </c>
      <c r="D5" s="64">
        <f>'1'!C31</f>
        <v>2021</v>
      </c>
      <c r="E5" s="64">
        <f>'1'!D31</f>
        <v>2022</v>
      </c>
      <c r="F5" s="64">
        <f>'1'!E31</f>
        <v>2023</v>
      </c>
      <c r="G5" s="64">
        <f>'1'!F31</f>
        <v>2024</v>
      </c>
    </row>
    <row r="6" spans="1:7">
      <c r="B6" s="15" t="s">
        <v>31</v>
      </c>
      <c r="C6" s="65">
        <f>'1'!B32</f>
        <v>0</v>
      </c>
      <c r="D6" s="65">
        <f>'1'!C32</f>
        <v>0</v>
      </c>
      <c r="E6" s="65">
        <f>'1'!D32</f>
        <v>0</v>
      </c>
      <c r="F6" s="65">
        <f>'1'!E32</f>
        <v>0</v>
      </c>
      <c r="G6" s="65">
        <f>'1'!F32</f>
        <v>0</v>
      </c>
    </row>
    <row r="7" spans="1:7">
      <c r="B7" s="15" t="s">
        <v>66</v>
      </c>
      <c r="C7" s="65">
        <f>'1'!B33</f>
        <v>0</v>
      </c>
      <c r="D7" s="65">
        <f>'1'!C33</f>
        <v>0</v>
      </c>
      <c r="E7" s="65">
        <f>'1'!D33</f>
        <v>0</v>
      </c>
      <c r="F7" s="65">
        <f>'1'!E33</f>
        <v>0</v>
      </c>
      <c r="G7" s="65">
        <f>'1'!F33</f>
        <v>0</v>
      </c>
    </row>
    <row r="8" spans="1:7" ht="15.75" thickBot="1">
      <c r="B8" s="66" t="s">
        <v>67</v>
      </c>
      <c r="C8" s="67">
        <f>C6-C7</f>
        <v>0</v>
      </c>
      <c r="D8" s="67">
        <f t="shared" ref="D8:G8" si="0">D6-D7</f>
        <v>0</v>
      </c>
      <c r="E8" s="67">
        <f t="shared" si="0"/>
        <v>0</v>
      </c>
      <c r="F8" s="67">
        <f t="shared" si="0"/>
        <v>0</v>
      </c>
      <c r="G8" s="67">
        <f t="shared" si="0"/>
        <v>0</v>
      </c>
    </row>
    <row r="9" spans="1:7" ht="15.75" thickTop="1">
      <c r="B9" s="15" t="s">
        <v>68</v>
      </c>
      <c r="C9" s="65">
        <f>'2'!C23</f>
        <v>0</v>
      </c>
      <c r="D9" s="65">
        <f>C9*(1+'1'!Z4)</f>
        <v>0</v>
      </c>
      <c r="E9" s="65">
        <f>D9*(1+'1'!AA4)</f>
        <v>0</v>
      </c>
      <c r="F9" s="65">
        <f>E9*(1+'1'!AB4)</f>
        <v>0</v>
      </c>
      <c r="G9" s="65">
        <f>F9*(1+'1'!AC4)</f>
        <v>0</v>
      </c>
    </row>
    <row r="10" spans="1:7">
      <c r="B10" s="15" t="s">
        <v>134</v>
      </c>
      <c r="C10" s="65">
        <f>'2'!F31</f>
        <v>0</v>
      </c>
      <c r="D10" s="65">
        <f>C10*(1+'1'!Z4)</f>
        <v>0</v>
      </c>
      <c r="E10" s="65">
        <f>D10*(1+'1'!AA4)</f>
        <v>0</v>
      </c>
      <c r="F10" s="65">
        <f>E10*(1+'1'!AB4)</f>
        <v>0</v>
      </c>
      <c r="G10" s="65">
        <f>F10*(1+'1'!AC4)</f>
        <v>0</v>
      </c>
    </row>
    <row r="11" spans="1:7">
      <c r="B11" s="15" t="s">
        <v>69</v>
      </c>
      <c r="C11" s="65">
        <f>'2'!C25</f>
        <v>0</v>
      </c>
      <c r="D11" s="65">
        <f>'2'!C28</f>
        <v>0</v>
      </c>
      <c r="E11" s="65">
        <f>'2'!C29</f>
        <v>0</v>
      </c>
      <c r="F11" s="65">
        <f>'2'!C30</f>
        <v>0</v>
      </c>
      <c r="G11" s="65">
        <f>'2'!C31</f>
        <v>0</v>
      </c>
    </row>
    <row r="12" spans="1:7">
      <c r="B12" s="15" t="s">
        <v>86</v>
      </c>
      <c r="C12" s="65">
        <f>'2'!G12</f>
        <v>0</v>
      </c>
      <c r="D12" s="65">
        <f>C12</f>
        <v>0</v>
      </c>
      <c r="E12" s="65">
        <f t="shared" ref="E12:G12" si="1">D12</f>
        <v>0</v>
      </c>
      <c r="F12" s="65">
        <f t="shared" si="1"/>
        <v>0</v>
      </c>
      <c r="G12" s="65">
        <f t="shared" si="1"/>
        <v>0</v>
      </c>
    </row>
    <row r="13" spans="1:7" ht="15.75" thickBot="1">
      <c r="B13" s="66" t="s">
        <v>70</v>
      </c>
      <c r="C13" s="68">
        <f>C8-C9-C10-C11-C12</f>
        <v>0</v>
      </c>
      <c r="D13" s="68">
        <f t="shared" ref="D13:G13" si="2">D8-D9-D10-D11-D12</f>
        <v>0</v>
      </c>
      <c r="E13" s="68">
        <f t="shared" si="2"/>
        <v>0</v>
      </c>
      <c r="F13" s="68">
        <f t="shared" si="2"/>
        <v>0</v>
      </c>
      <c r="G13" s="68">
        <f t="shared" si="2"/>
        <v>0</v>
      </c>
    </row>
    <row r="14" spans="1:7" ht="15.75" thickTop="1">
      <c r="B14" s="15" t="s">
        <v>71</v>
      </c>
      <c r="C14" s="65">
        <f>'3'!G9</f>
        <v>0</v>
      </c>
      <c r="D14" s="65">
        <f>'3'!G10</f>
        <v>0</v>
      </c>
      <c r="E14" s="65">
        <f>'3'!G11</f>
        <v>0</v>
      </c>
      <c r="F14" s="65">
        <f>'3'!G12</f>
        <v>0</v>
      </c>
      <c r="G14" s="65">
        <f>'3'!G13</f>
        <v>0</v>
      </c>
    </row>
    <row r="15" spans="1:7" ht="15.75" thickBot="1">
      <c r="B15" s="66" t="s">
        <v>72</v>
      </c>
      <c r="C15" s="68">
        <f>C13-C14</f>
        <v>0</v>
      </c>
      <c r="D15" s="68">
        <f t="shared" ref="D15:G15" si="3">D13-D14</f>
        <v>0</v>
      </c>
      <c r="E15" s="68">
        <f t="shared" si="3"/>
        <v>0</v>
      </c>
      <c r="F15" s="68">
        <f t="shared" si="3"/>
        <v>0</v>
      </c>
      <c r="G15" s="68">
        <f t="shared" si="3"/>
        <v>0</v>
      </c>
    </row>
    <row r="16" spans="1:7" ht="15.75" thickTop="1">
      <c r="B16" s="15" t="s">
        <v>73</v>
      </c>
      <c r="C16" s="69">
        <f>IF(C15*'1'!$AB$7&lt;0,0,C15*'1'!$AB$7)</f>
        <v>0</v>
      </c>
      <c r="D16" s="69">
        <f>IF(D15*'1'!$AB$7&lt;0,0,D15*'1'!$AB$7)</f>
        <v>0</v>
      </c>
      <c r="E16" s="69">
        <f>IF(E15*'1'!$AB$7&lt;0,0,E15*'1'!$AB$7)</f>
        <v>0</v>
      </c>
      <c r="F16" s="69">
        <f>IF(F15*'1'!$AB$7&lt;0,0,F15*'1'!$AB$7)</f>
        <v>0</v>
      </c>
      <c r="G16" s="69">
        <f>IF(G15*'1'!$AB$7&lt;0,0,G15*'1'!$AB$7)</f>
        <v>0</v>
      </c>
    </row>
    <row r="17" spans="1:8" ht="15.75" thickBot="1">
      <c r="B17" s="70" t="s">
        <v>74</v>
      </c>
      <c r="C17" s="71">
        <f>C15-C16</f>
        <v>0</v>
      </c>
      <c r="D17" s="71">
        <f t="shared" ref="D17:G17" si="4">D15-D16</f>
        <v>0</v>
      </c>
      <c r="E17" s="71">
        <f t="shared" si="4"/>
        <v>0</v>
      </c>
      <c r="F17" s="71">
        <f t="shared" si="4"/>
        <v>0</v>
      </c>
      <c r="G17" s="71">
        <f t="shared" si="4"/>
        <v>0</v>
      </c>
    </row>
    <row r="19" spans="1:8" ht="15.75">
      <c r="A19" s="165" t="s">
        <v>64</v>
      </c>
      <c r="B19" s="165"/>
      <c r="C19" s="165"/>
      <c r="D19" s="165"/>
      <c r="E19" s="165"/>
      <c r="F19" s="165"/>
      <c r="G19" s="165"/>
    </row>
    <row r="20" spans="1:8" ht="23.25">
      <c r="B20" s="72" t="s">
        <v>84</v>
      </c>
      <c r="C20" s="64">
        <f>C5</f>
        <v>2020</v>
      </c>
      <c r="D20" s="64">
        <f>D5</f>
        <v>2021</v>
      </c>
      <c r="E20" s="64">
        <f>E5</f>
        <v>2022</v>
      </c>
      <c r="F20" s="64">
        <f>F5</f>
        <v>2023</v>
      </c>
      <c r="G20" s="64">
        <f>G5</f>
        <v>2024</v>
      </c>
    </row>
    <row r="21" spans="1:8">
      <c r="A21" s="164" t="s">
        <v>65</v>
      </c>
      <c r="B21" s="164"/>
      <c r="C21" s="164"/>
      <c r="D21" s="164"/>
      <c r="E21" s="164"/>
      <c r="F21" s="164"/>
      <c r="G21" s="164"/>
    </row>
    <row r="22" spans="1:8">
      <c r="A22" s="15" t="s">
        <v>95</v>
      </c>
      <c r="B22" s="27">
        <f>B38-B26</f>
        <v>0</v>
      </c>
      <c r="C22" s="27">
        <f t="shared" ref="C22:G22" si="5">C38-C26</f>
        <v>0</v>
      </c>
      <c r="D22" s="27">
        <f t="shared" si="5"/>
        <v>0</v>
      </c>
      <c r="E22" s="27">
        <f t="shared" si="5"/>
        <v>0</v>
      </c>
      <c r="F22" s="27">
        <f t="shared" si="5"/>
        <v>0</v>
      </c>
      <c r="G22" s="27">
        <f t="shared" si="5"/>
        <v>0</v>
      </c>
    </row>
    <row r="23" spans="1:8">
      <c r="A23" s="15" t="s">
        <v>93</v>
      </c>
      <c r="B23" s="27">
        <f>'2'!C4</f>
        <v>0</v>
      </c>
      <c r="C23" s="27">
        <f>B23</f>
        <v>0</v>
      </c>
      <c r="D23" s="27">
        <f t="shared" ref="D23:G23" si="6">C23</f>
        <v>0</v>
      </c>
      <c r="E23" s="27">
        <f t="shared" si="6"/>
        <v>0</v>
      </c>
      <c r="F23" s="27">
        <f t="shared" si="6"/>
        <v>0</v>
      </c>
      <c r="G23" s="27">
        <f t="shared" si="6"/>
        <v>0</v>
      </c>
      <c r="H23" s="27"/>
    </row>
    <row r="24" spans="1:8">
      <c r="A24" s="15" t="s">
        <v>94</v>
      </c>
      <c r="B24" s="27">
        <f>'2'!C12-'2'!C4</f>
        <v>0</v>
      </c>
      <c r="C24" s="27">
        <f>B24</f>
        <v>0</v>
      </c>
      <c r="D24" s="27">
        <f t="shared" ref="D24:G24" si="7">C24</f>
        <v>0</v>
      </c>
      <c r="E24" s="27">
        <f t="shared" si="7"/>
        <v>0</v>
      </c>
      <c r="F24" s="27">
        <f t="shared" si="7"/>
        <v>0</v>
      </c>
      <c r="G24" s="27">
        <f t="shared" si="7"/>
        <v>0</v>
      </c>
      <c r="H24" s="27"/>
    </row>
    <row r="25" spans="1:8">
      <c r="A25" s="15" t="s">
        <v>87</v>
      </c>
      <c r="B25" s="27">
        <v>0</v>
      </c>
      <c r="C25" s="27">
        <f>C12</f>
        <v>0</v>
      </c>
      <c r="D25" s="27">
        <f>D12+C12</f>
        <v>0</v>
      </c>
      <c r="E25" s="27">
        <f>E12+D12+C12</f>
        <v>0</v>
      </c>
      <c r="F25" s="27">
        <f>F12+E12+D12+C12</f>
        <v>0</v>
      </c>
      <c r="G25" s="27">
        <f>F25+G12</f>
        <v>0</v>
      </c>
      <c r="H25" s="27"/>
    </row>
    <row r="26" spans="1:8">
      <c r="A26" s="15" t="s">
        <v>88</v>
      </c>
      <c r="B26" s="27">
        <f>B23+(B24-B25)</f>
        <v>0</v>
      </c>
      <c r="C26" s="27">
        <f>C23+(C24-C25)</f>
        <v>0</v>
      </c>
      <c r="D26" s="27">
        <f t="shared" ref="D26:G26" si="8">D23+(D24-D25)</f>
        <v>0</v>
      </c>
      <c r="E26" s="27">
        <f t="shared" si="8"/>
        <v>0</v>
      </c>
      <c r="F26" s="27">
        <f t="shared" si="8"/>
        <v>0</v>
      </c>
      <c r="G26" s="27">
        <f t="shared" si="8"/>
        <v>0</v>
      </c>
      <c r="H26" s="27"/>
    </row>
    <row r="27" spans="1:8" ht="15.75" thickBot="1">
      <c r="A27" s="66" t="s">
        <v>85</v>
      </c>
      <c r="B27" s="73">
        <f>B22+B26</f>
        <v>0</v>
      </c>
      <c r="C27" s="73">
        <f t="shared" ref="C27:G27" si="9">C22+C26</f>
        <v>0</v>
      </c>
      <c r="D27" s="73">
        <f t="shared" si="9"/>
        <v>0</v>
      </c>
      <c r="E27" s="73">
        <f t="shared" si="9"/>
        <v>0</v>
      </c>
      <c r="F27" s="73">
        <f t="shared" si="9"/>
        <v>0</v>
      </c>
      <c r="G27" s="73">
        <f t="shared" si="9"/>
        <v>0</v>
      </c>
      <c r="H27" s="27"/>
    </row>
    <row r="28" spans="1:8" ht="15.75" thickTop="1">
      <c r="A28" s="164" t="s">
        <v>75</v>
      </c>
      <c r="B28" s="164"/>
      <c r="C28" s="164"/>
      <c r="D28" s="164"/>
      <c r="E28" s="164"/>
      <c r="F28" s="164"/>
      <c r="G28" s="164"/>
    </row>
    <row r="29" spans="1:8">
      <c r="A29" s="15" t="s">
        <v>76</v>
      </c>
      <c r="B29" s="15">
        <v>0</v>
      </c>
      <c r="C29" s="69">
        <f>C16</f>
        <v>0</v>
      </c>
      <c r="D29" s="69">
        <f>D16</f>
        <v>0</v>
      </c>
      <c r="E29" s="69">
        <f>E16</f>
        <v>0</v>
      </c>
      <c r="F29" s="69">
        <f>F16</f>
        <v>0</v>
      </c>
      <c r="G29" s="69">
        <f>G16</f>
        <v>0</v>
      </c>
    </row>
    <row r="30" spans="1:8">
      <c r="A30" s="15" t="s">
        <v>77</v>
      </c>
      <c r="B30" s="69">
        <f>B29</f>
        <v>0</v>
      </c>
      <c r="C30" s="69">
        <f t="shared" ref="C30:G30" si="10">C29</f>
        <v>0</v>
      </c>
      <c r="D30" s="69">
        <f t="shared" si="10"/>
        <v>0</v>
      </c>
      <c r="E30" s="69">
        <f t="shared" si="10"/>
        <v>0</v>
      </c>
      <c r="F30" s="69">
        <f t="shared" si="10"/>
        <v>0</v>
      </c>
      <c r="G30" s="69">
        <f t="shared" si="10"/>
        <v>0</v>
      </c>
    </row>
    <row r="31" spans="1:8">
      <c r="A31" s="15" t="s">
        <v>78</v>
      </c>
      <c r="B31" s="26">
        <f>'3'!J8</f>
        <v>0</v>
      </c>
      <c r="C31" s="26">
        <f>'3'!J9</f>
        <v>0</v>
      </c>
      <c r="D31" s="26">
        <f>'3'!J10</f>
        <v>0</v>
      </c>
      <c r="E31" s="26">
        <f>'3'!J11</f>
        <v>0</v>
      </c>
      <c r="F31" s="26">
        <f>'3'!J12</f>
        <v>0</v>
      </c>
      <c r="G31" s="26">
        <f>'3'!J13</f>
        <v>0</v>
      </c>
    </row>
    <row r="32" spans="1:8" ht="15.75" thickBot="1">
      <c r="A32" s="66" t="s">
        <v>75</v>
      </c>
      <c r="B32" s="73">
        <f>B30+B31</f>
        <v>0</v>
      </c>
      <c r="C32" s="73">
        <f t="shared" ref="C32:G32" si="11">C30+C31</f>
        <v>0</v>
      </c>
      <c r="D32" s="73">
        <f t="shared" si="11"/>
        <v>0</v>
      </c>
      <c r="E32" s="73">
        <f t="shared" si="11"/>
        <v>0</v>
      </c>
      <c r="F32" s="73">
        <f t="shared" si="11"/>
        <v>0</v>
      </c>
      <c r="G32" s="73">
        <f t="shared" si="11"/>
        <v>0</v>
      </c>
    </row>
    <row r="33" spans="1:7" ht="15.75" thickTop="1">
      <c r="A33" s="164" t="s">
        <v>79</v>
      </c>
      <c r="B33" s="164"/>
      <c r="C33" s="164"/>
      <c r="D33" s="164"/>
      <c r="E33" s="164"/>
      <c r="F33" s="164"/>
      <c r="G33" s="164"/>
    </row>
    <row r="34" spans="1:7">
      <c r="A34" s="15" t="s">
        <v>80</v>
      </c>
      <c r="B34" s="27">
        <f>'3'!D15</f>
        <v>0</v>
      </c>
      <c r="C34" s="27">
        <f>B34</f>
        <v>0</v>
      </c>
      <c r="D34" s="27">
        <f t="shared" ref="D34:G34" si="12">C34</f>
        <v>0</v>
      </c>
      <c r="E34" s="27">
        <f t="shared" si="12"/>
        <v>0</v>
      </c>
      <c r="F34" s="27">
        <f t="shared" si="12"/>
        <v>0</v>
      </c>
      <c r="G34" s="27">
        <f t="shared" si="12"/>
        <v>0</v>
      </c>
    </row>
    <row r="35" spans="1:7">
      <c r="A35" s="15" t="s">
        <v>81</v>
      </c>
      <c r="B35" s="15">
        <v>0</v>
      </c>
      <c r="C35" s="69">
        <f>C17</f>
        <v>0</v>
      </c>
      <c r="D35" s="69">
        <f>D17</f>
        <v>0</v>
      </c>
      <c r="E35" s="69">
        <f>E17</f>
        <v>0</v>
      </c>
      <c r="F35" s="69">
        <f>F17</f>
        <v>0</v>
      </c>
      <c r="G35" s="69">
        <f>G17</f>
        <v>0</v>
      </c>
    </row>
    <row r="36" spans="1:7" ht="15.75" thickBot="1">
      <c r="A36" s="66" t="s">
        <v>82</v>
      </c>
      <c r="B36" s="73">
        <f>B34+B35</f>
        <v>0</v>
      </c>
      <c r="C36" s="73">
        <f t="shared" ref="C36:G36" si="13">C34+C35</f>
        <v>0</v>
      </c>
      <c r="D36" s="73">
        <f t="shared" si="13"/>
        <v>0</v>
      </c>
      <c r="E36" s="73">
        <f t="shared" si="13"/>
        <v>0</v>
      </c>
      <c r="F36" s="73">
        <f t="shared" si="13"/>
        <v>0</v>
      </c>
      <c r="G36" s="73">
        <f t="shared" si="13"/>
        <v>0</v>
      </c>
    </row>
    <row r="37" spans="1:7" ht="15.75" thickTop="1"/>
    <row r="38" spans="1:7" ht="15.75" thickBot="1">
      <c r="A38" s="66" t="s">
        <v>83</v>
      </c>
      <c r="B38" s="73">
        <f>B32+B36</f>
        <v>0</v>
      </c>
      <c r="C38" s="73">
        <f t="shared" ref="C38:G38" si="14">C32+C36</f>
        <v>0</v>
      </c>
      <c r="D38" s="73">
        <f t="shared" si="14"/>
        <v>0</v>
      </c>
      <c r="E38" s="73">
        <f t="shared" si="14"/>
        <v>0</v>
      </c>
      <c r="F38" s="73">
        <f t="shared" si="14"/>
        <v>0</v>
      </c>
      <c r="G38" s="73">
        <f t="shared" si="14"/>
        <v>0</v>
      </c>
    </row>
    <row r="39" spans="1:7" ht="15.75" thickTop="1">
      <c r="A39" s="62" t="s">
        <v>90</v>
      </c>
      <c r="B39" s="74">
        <f>B27-B38</f>
        <v>0</v>
      </c>
      <c r="C39" s="74">
        <f t="shared" ref="C39:G39" si="15">C27-C38</f>
        <v>0</v>
      </c>
      <c r="D39" s="74">
        <f t="shared" si="15"/>
        <v>0</v>
      </c>
      <c r="E39" s="74">
        <f t="shared" si="15"/>
        <v>0</v>
      </c>
      <c r="F39" s="74">
        <f t="shared" si="15"/>
        <v>0</v>
      </c>
      <c r="G39" s="74">
        <f t="shared" si="15"/>
        <v>0</v>
      </c>
    </row>
    <row r="41" spans="1:7" ht="15.75">
      <c r="A41" s="165" t="s">
        <v>96</v>
      </c>
      <c r="B41" s="165"/>
      <c r="C41" s="165"/>
      <c r="D41" s="165"/>
      <c r="E41" s="165"/>
      <c r="F41" s="165"/>
      <c r="G41" s="165"/>
    </row>
    <row r="42" spans="1:7">
      <c r="A42" s="164" t="s">
        <v>97</v>
      </c>
      <c r="B42" s="164"/>
      <c r="C42" s="164"/>
      <c r="D42" s="164"/>
      <c r="E42" s="164"/>
      <c r="F42" s="164"/>
      <c r="G42" s="164"/>
    </row>
    <row r="43" spans="1:7" ht="23.25">
      <c r="A43" s="11"/>
      <c r="B43" s="72" t="s">
        <v>84</v>
      </c>
      <c r="C43" s="64">
        <f>C20</f>
        <v>2020</v>
      </c>
      <c r="D43" s="64">
        <f t="shared" ref="D43:G43" si="16">D20</f>
        <v>2021</v>
      </c>
      <c r="E43" s="64">
        <f t="shared" si="16"/>
        <v>2022</v>
      </c>
      <c r="F43" s="64">
        <f t="shared" si="16"/>
        <v>2023</v>
      </c>
      <c r="G43" s="64">
        <f t="shared" si="16"/>
        <v>2024</v>
      </c>
    </row>
    <row r="44" spans="1:7">
      <c r="A44" s="1" t="s">
        <v>98</v>
      </c>
      <c r="B44" s="2">
        <f>B22</f>
        <v>0</v>
      </c>
      <c r="C44" s="2">
        <f t="shared" ref="C44:G44" si="17">C22</f>
        <v>0</v>
      </c>
      <c r="D44" s="2">
        <f t="shared" si="17"/>
        <v>0</v>
      </c>
      <c r="E44" s="2">
        <f t="shared" si="17"/>
        <v>0</v>
      </c>
      <c r="F44" s="2">
        <f t="shared" si="17"/>
        <v>0</v>
      </c>
      <c r="G44" s="2">
        <f t="shared" si="17"/>
        <v>0</v>
      </c>
    </row>
    <row r="45" spans="1:7" ht="15.75" thickBot="1">
      <c r="A45" s="1" t="s">
        <v>99</v>
      </c>
      <c r="B45" s="3">
        <f>B29</f>
        <v>0</v>
      </c>
      <c r="C45" s="3">
        <f t="shared" ref="C45:G45" si="18">C29</f>
        <v>0</v>
      </c>
      <c r="D45" s="3">
        <f t="shared" si="18"/>
        <v>0</v>
      </c>
      <c r="E45" s="3">
        <f t="shared" si="18"/>
        <v>0</v>
      </c>
      <c r="F45" s="3">
        <f t="shared" si="18"/>
        <v>0</v>
      </c>
      <c r="G45" s="3">
        <f t="shared" si="18"/>
        <v>0</v>
      </c>
    </row>
    <row r="46" spans="1:7" ht="15.75" thickTop="1">
      <c r="A46" s="4" t="s">
        <v>100</v>
      </c>
      <c r="B46" s="5">
        <f t="shared" ref="B46:G46" si="19">B44-B45</f>
        <v>0</v>
      </c>
      <c r="C46" s="5">
        <f t="shared" si="19"/>
        <v>0</v>
      </c>
      <c r="D46" s="5">
        <f t="shared" si="19"/>
        <v>0</v>
      </c>
      <c r="E46" s="5">
        <f t="shared" si="19"/>
        <v>0</v>
      </c>
      <c r="F46" s="5">
        <f t="shared" si="19"/>
        <v>0</v>
      </c>
      <c r="G46" s="5">
        <f t="shared" si="19"/>
        <v>0</v>
      </c>
    </row>
    <row r="47" spans="1:7">
      <c r="A47" s="1"/>
      <c r="B47" s="2"/>
      <c r="C47" s="2"/>
      <c r="D47" s="2"/>
      <c r="E47" s="2"/>
      <c r="F47" s="2"/>
      <c r="G47" s="2"/>
    </row>
    <row r="48" spans="1:7">
      <c r="A48" s="4" t="s">
        <v>101</v>
      </c>
      <c r="B48" s="2">
        <f>B26</f>
        <v>0</v>
      </c>
      <c r="C48" s="2">
        <f t="shared" ref="C48:G48" si="20">C26</f>
        <v>0</v>
      </c>
      <c r="D48" s="2">
        <f t="shared" si="20"/>
        <v>0</v>
      </c>
      <c r="E48" s="2">
        <f t="shared" si="20"/>
        <v>0</v>
      </c>
      <c r="F48" s="2">
        <f t="shared" si="20"/>
        <v>0</v>
      </c>
      <c r="G48" s="2">
        <f t="shared" si="20"/>
        <v>0</v>
      </c>
    </row>
    <row r="49" spans="1:7" ht="15.75" thickBot="1">
      <c r="A49" s="1" t="s">
        <v>102</v>
      </c>
      <c r="B49" s="3">
        <f>B25</f>
        <v>0</v>
      </c>
      <c r="C49" s="3">
        <f t="shared" ref="C49:G49" si="21">C25</f>
        <v>0</v>
      </c>
      <c r="D49" s="3">
        <f t="shared" si="21"/>
        <v>0</v>
      </c>
      <c r="E49" s="3">
        <f t="shared" si="21"/>
        <v>0</v>
      </c>
      <c r="F49" s="3">
        <f t="shared" si="21"/>
        <v>0</v>
      </c>
      <c r="G49" s="3">
        <f t="shared" si="21"/>
        <v>0</v>
      </c>
    </row>
    <row r="50" spans="1:7" ht="15.75" thickTop="1">
      <c r="A50" s="4" t="s">
        <v>103</v>
      </c>
      <c r="B50" s="5">
        <f t="shared" ref="B50:G50" si="22">B48+B49</f>
        <v>0</v>
      </c>
      <c r="C50" s="5">
        <f t="shared" si="22"/>
        <v>0</v>
      </c>
      <c r="D50" s="5">
        <f t="shared" si="22"/>
        <v>0</v>
      </c>
      <c r="E50" s="5">
        <f t="shared" si="22"/>
        <v>0</v>
      </c>
      <c r="F50" s="5">
        <f t="shared" si="22"/>
        <v>0</v>
      </c>
      <c r="G50" s="5">
        <f t="shared" si="22"/>
        <v>0</v>
      </c>
    </row>
    <row r="51" spans="1:7">
      <c r="A51" s="1"/>
      <c r="B51" s="2"/>
      <c r="C51" s="2"/>
      <c r="D51" s="2"/>
      <c r="E51" s="2"/>
      <c r="F51" s="2"/>
      <c r="G51" s="2"/>
    </row>
    <row r="52" spans="1:7" ht="15.75" thickBot="1">
      <c r="A52" s="12" t="s">
        <v>104</v>
      </c>
      <c r="B52" s="6">
        <f t="shared" ref="B52:G52" si="23">B46+B48</f>
        <v>0</v>
      </c>
      <c r="C52" s="6">
        <f t="shared" si="23"/>
        <v>0</v>
      </c>
      <c r="D52" s="6">
        <f t="shared" si="23"/>
        <v>0</v>
      </c>
      <c r="E52" s="6">
        <f t="shared" si="23"/>
        <v>0</v>
      </c>
      <c r="F52" s="6">
        <f t="shared" si="23"/>
        <v>0</v>
      </c>
      <c r="G52" s="6">
        <f t="shared" si="23"/>
        <v>0</v>
      </c>
    </row>
    <row r="53" spans="1:7" ht="15.75" thickTop="1">
      <c r="A53" s="7"/>
      <c r="B53" s="2"/>
      <c r="C53" s="2"/>
      <c r="D53" s="2"/>
      <c r="E53" s="2"/>
      <c r="F53" s="2"/>
      <c r="G53" s="2"/>
    </row>
    <row r="54" spans="1:7">
      <c r="A54" s="163" t="s">
        <v>105</v>
      </c>
      <c r="B54" s="163"/>
      <c r="C54" s="163"/>
      <c r="D54" s="163"/>
      <c r="E54" s="163"/>
      <c r="F54" s="163"/>
      <c r="G54" s="163"/>
    </row>
    <row r="55" spans="1:7">
      <c r="A55" s="1" t="s">
        <v>106</v>
      </c>
      <c r="B55" s="8"/>
      <c r="C55" s="9">
        <f>C13</f>
        <v>0</v>
      </c>
      <c r="D55" s="9">
        <f t="shared" ref="D55:G55" si="24">D13</f>
        <v>0</v>
      </c>
      <c r="E55" s="9">
        <f t="shared" si="24"/>
        <v>0</v>
      </c>
      <c r="F55" s="9">
        <f t="shared" si="24"/>
        <v>0</v>
      </c>
      <c r="G55" s="9">
        <f t="shared" si="24"/>
        <v>0</v>
      </c>
    </row>
    <row r="56" spans="1:7" ht="15.75" thickBot="1">
      <c r="A56" s="1" t="s">
        <v>107</v>
      </c>
      <c r="B56" s="8"/>
      <c r="C56" s="10">
        <f>C55*'1'!$AB$7</f>
        <v>0</v>
      </c>
      <c r="D56" s="10">
        <f>D55*'1'!$AB$7</f>
        <v>0</v>
      </c>
      <c r="E56" s="10">
        <f>E55*'1'!$AB$7</f>
        <v>0</v>
      </c>
      <c r="F56" s="10">
        <f>F55*'1'!$AB$7</f>
        <v>0</v>
      </c>
      <c r="G56" s="10">
        <f>G55*'1'!$AB$7</f>
        <v>0</v>
      </c>
    </row>
    <row r="57" spans="1:7" ht="15.75" thickTop="1">
      <c r="A57" s="4" t="s">
        <v>108</v>
      </c>
      <c r="B57" s="8"/>
      <c r="C57" s="9">
        <f>C55-C56</f>
        <v>0</v>
      </c>
      <c r="D57" s="9">
        <f>D55-D56</f>
        <v>0</v>
      </c>
      <c r="E57" s="9">
        <f>E55-E56</f>
        <v>0</v>
      </c>
      <c r="F57" s="9">
        <f>F55-F56</f>
        <v>0</v>
      </c>
      <c r="G57" s="9">
        <f>G55-G56</f>
        <v>0</v>
      </c>
    </row>
    <row r="58" spans="1:7" ht="15.75" thickBot="1">
      <c r="A58" s="1" t="s">
        <v>109</v>
      </c>
      <c r="B58" s="8"/>
      <c r="C58" s="10">
        <f>-(C52-B52)</f>
        <v>0</v>
      </c>
      <c r="D58" s="10">
        <f t="shared" ref="D58:G58" si="25">-(D52-C52)</f>
        <v>0</v>
      </c>
      <c r="E58" s="10">
        <f t="shared" si="25"/>
        <v>0</v>
      </c>
      <c r="F58" s="10">
        <f t="shared" si="25"/>
        <v>0</v>
      </c>
      <c r="G58" s="10">
        <f t="shared" si="25"/>
        <v>0</v>
      </c>
    </row>
    <row r="59" spans="1:7" ht="16.5" thickTop="1" thickBot="1">
      <c r="A59" s="61" t="s">
        <v>110</v>
      </c>
      <c r="B59" s="62"/>
      <c r="C59" s="63">
        <f>SUM(C57:C58)</f>
        <v>0</v>
      </c>
      <c r="D59" s="63">
        <f t="shared" ref="D59:G59" si="26">SUM(D57:D58)</f>
        <v>0</v>
      </c>
      <c r="E59" s="63">
        <f t="shared" si="26"/>
        <v>0</v>
      </c>
      <c r="F59" s="63">
        <f t="shared" si="26"/>
        <v>0</v>
      </c>
      <c r="G59" s="63">
        <f t="shared" si="26"/>
        <v>0</v>
      </c>
    </row>
    <row r="60" spans="1:7" ht="15.75" thickTop="1"/>
  </sheetData>
  <sheetProtection algorithmName="SHA-512" hashValue="IQcSUX7WgA2g30pLr7tJMmGcfuMimbrrDJr6FK6q2BovQKn0/6cnsWuXbCiptrpMrL+x4GNmNQ/jXdjtPO3XfQ==" saltValue="CaVricx0vPQy+wJOqrscFw==" spinCount="100000" sheet="1" formatCells="0" formatColumns="0" formatRows="0"/>
  <mergeCells count="10">
    <mergeCell ref="A1:G1"/>
    <mergeCell ref="A2:G2"/>
    <mergeCell ref="A4:G4"/>
    <mergeCell ref="A41:G41"/>
    <mergeCell ref="A42:G42"/>
    <mergeCell ref="A54:G54"/>
    <mergeCell ref="A21:G21"/>
    <mergeCell ref="A28:G28"/>
    <mergeCell ref="A33:G33"/>
    <mergeCell ref="A19:G19"/>
  </mergeCells>
  <conditionalFormatting sqref="C17:G17">
    <cfRule type="cellIs" dxfId="10" priority="3" operator="lessThan">
      <formula>0</formula>
    </cfRule>
  </conditionalFormatting>
  <conditionalFormatting sqref="B22:G22">
    <cfRule type="cellIs" dxfId="9" priority="2" operator="lessThan">
      <formula>0</formula>
    </cfRule>
  </conditionalFormatting>
  <conditionalFormatting sqref="C59:G59">
    <cfRule type="cellIs" dxfId="8"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P66"/>
  <sheetViews>
    <sheetView showGridLines="0" zoomScale="80" zoomScaleNormal="80" workbookViewId="0">
      <selection activeCell="E5" sqref="E5:F5"/>
    </sheetView>
  </sheetViews>
  <sheetFormatPr baseColWidth="10" defaultRowHeight="15"/>
  <cols>
    <col min="1" max="1" width="11.42578125" style="15"/>
    <col min="2" max="2" width="32.5703125" style="15" customWidth="1"/>
    <col min="3" max="3" width="24.28515625" style="15" bestFit="1" customWidth="1"/>
    <col min="4" max="4" width="36.28515625" style="15" bestFit="1" customWidth="1"/>
    <col min="5" max="5" width="25.5703125" style="15" bestFit="1" customWidth="1"/>
    <col min="6" max="6" width="26" style="15" customWidth="1"/>
    <col min="7" max="8" width="20.7109375" style="15" bestFit="1" customWidth="1"/>
    <col min="9" max="9" width="11.42578125" style="15"/>
    <col min="10" max="10" width="12" style="15" bestFit="1" customWidth="1"/>
    <col min="11" max="14" width="11.42578125" style="15"/>
    <col min="15" max="15" width="15.28515625" style="15" bestFit="1" customWidth="1"/>
    <col min="16" max="16" width="21.5703125" style="15" bestFit="1" customWidth="1"/>
    <col min="17" max="16384" width="11.42578125" style="15"/>
  </cols>
  <sheetData>
    <row r="2" spans="2:16" ht="38.25" customHeight="1">
      <c r="B2" s="151" t="s">
        <v>131</v>
      </c>
      <c r="C2" s="151"/>
      <c r="D2" s="151"/>
      <c r="E2" s="151"/>
      <c r="F2" s="151"/>
      <c r="G2" s="151"/>
      <c r="H2" s="151"/>
    </row>
    <row r="3" spans="2:16" ht="15.75" customHeight="1">
      <c r="B3" s="171" t="s">
        <v>159</v>
      </c>
      <c r="C3" s="171"/>
      <c r="D3" s="171"/>
      <c r="E3" s="172">
        <v>0</v>
      </c>
      <c r="F3" s="172"/>
    </row>
    <row r="4" spans="2:16" ht="16.5" customHeight="1">
      <c r="B4" s="171"/>
      <c r="C4" s="171"/>
      <c r="D4" s="171"/>
      <c r="E4" s="172"/>
      <c r="F4" s="172"/>
      <c r="O4" s="108"/>
    </row>
    <row r="5" spans="2:16" ht="16.5" customHeight="1">
      <c r="B5" s="169"/>
      <c r="C5" s="169"/>
      <c r="D5" s="169"/>
      <c r="E5" s="174"/>
      <c r="F5" s="174"/>
      <c r="O5" s="108"/>
    </row>
    <row r="6" spans="2:16" ht="15.75" thickBot="1">
      <c r="O6" s="108"/>
      <c r="P6" s="111"/>
    </row>
    <row r="7" spans="2:16" ht="23.25">
      <c r="B7" s="107" t="s">
        <v>111</v>
      </c>
      <c r="C7" s="87" t="s">
        <v>112</v>
      </c>
      <c r="D7" s="88">
        <f>'4'!C20</f>
        <v>2020</v>
      </c>
      <c r="E7" s="88">
        <f>'4'!D20</f>
        <v>2021</v>
      </c>
      <c r="F7" s="88">
        <f>'4'!E20</f>
        <v>2022</v>
      </c>
      <c r="G7" s="88">
        <f>'4'!F20</f>
        <v>2023</v>
      </c>
      <c r="H7" s="89">
        <f>'4'!G20</f>
        <v>2024</v>
      </c>
      <c r="O7" s="108"/>
      <c r="P7" s="110"/>
    </row>
    <row r="8" spans="2:16" ht="19.5" thickBot="1">
      <c r="B8" s="90"/>
      <c r="C8" s="117">
        <f>-'3'!D14</f>
        <v>0</v>
      </c>
      <c r="D8" s="117">
        <f>'4'!C59</f>
        <v>0</v>
      </c>
      <c r="E8" s="117">
        <f>'4'!D59</f>
        <v>0</v>
      </c>
      <c r="F8" s="117">
        <f>'4'!E59</f>
        <v>0</v>
      </c>
      <c r="G8" s="117">
        <f>'4'!F59</f>
        <v>0</v>
      </c>
      <c r="H8" s="118">
        <f>'4'!G59</f>
        <v>0</v>
      </c>
      <c r="O8" s="108"/>
      <c r="P8" s="110"/>
    </row>
    <row r="9" spans="2:16" ht="15.75" thickBot="1">
      <c r="C9" s="112">
        <f>C8/(1+$E$3)^0</f>
        <v>0</v>
      </c>
      <c r="D9" s="112">
        <f>D8/(1+$E$3)^1</f>
        <v>0</v>
      </c>
      <c r="E9" s="112">
        <f>E8/(1+$E$3)^2</f>
        <v>0</v>
      </c>
      <c r="F9" s="112">
        <f>F8/(1+$E$3)^3</f>
        <v>0</v>
      </c>
      <c r="G9" s="112">
        <f>G8/(1+$E$3)^4</f>
        <v>0</v>
      </c>
      <c r="H9" s="112">
        <f>H8/(1+$E$3)^5</f>
        <v>0</v>
      </c>
      <c r="I9" s="119"/>
      <c r="O9" s="108"/>
      <c r="P9" s="110"/>
    </row>
    <row r="10" spans="2:16" ht="24" thickBot="1">
      <c r="B10" s="31" t="s">
        <v>113</v>
      </c>
      <c r="C10" s="32"/>
      <c r="D10" s="120">
        <f>NPV(E3,D8:H8)+$C$8</f>
        <v>0</v>
      </c>
      <c r="O10" s="108"/>
      <c r="P10" s="110"/>
    </row>
    <row r="11" spans="2:16" ht="28.5" thickBot="1">
      <c r="B11" s="116" t="s">
        <v>114</v>
      </c>
      <c r="C11" s="32"/>
      <c r="D11" s="121" t="str">
        <f>IF(ISERROR(IRR(C8:H8)),"NO_APLICA",(IRR(C8:H8)))</f>
        <v>NO_APLICA</v>
      </c>
      <c r="F11" s="113" t="s">
        <v>136</v>
      </c>
      <c r="G11" s="32"/>
      <c r="H11" s="114" t="str">
        <f>IF(ISERROR(-C9/AVERAGE(D9:H9)),"NO_APLICA",(-C9/AVERAGE(D9:H9)))</f>
        <v>NO_APLICA</v>
      </c>
      <c r="I11" s="115" t="s">
        <v>63</v>
      </c>
      <c r="P11" s="109"/>
    </row>
    <row r="13" spans="2:16" ht="18.75">
      <c r="B13" s="173" t="s">
        <v>118</v>
      </c>
      <c r="C13" s="173"/>
      <c r="D13" s="173"/>
      <c r="E13" s="173"/>
      <c r="F13" s="173"/>
      <c r="G13" s="173"/>
      <c r="H13" s="173"/>
    </row>
    <row r="14" spans="2:16" ht="36.75">
      <c r="B14" s="91" t="str">
        <f>'1'!B2</f>
        <v>NOMBRE DEL PRODUCTO O SERVICIO</v>
      </c>
      <c r="C14" s="91" t="s">
        <v>119</v>
      </c>
      <c r="D14" s="91" t="s">
        <v>120</v>
      </c>
      <c r="E14" s="91" t="s">
        <v>121</v>
      </c>
      <c r="F14" s="91" t="s">
        <v>123</v>
      </c>
      <c r="H14" s="75"/>
      <c r="I14" s="75"/>
      <c r="J14" s="75" t="s">
        <v>127</v>
      </c>
    </row>
    <row r="15" spans="2:16">
      <c r="B15" s="92">
        <f>'1'!B3</f>
        <v>0</v>
      </c>
      <c r="C15" s="93">
        <f>'1'!D3-'1'!D17</f>
        <v>0</v>
      </c>
      <c r="D15" s="94">
        <f>'1'!F3</f>
        <v>0</v>
      </c>
      <c r="E15" s="95">
        <f>C15*D15</f>
        <v>0</v>
      </c>
      <c r="F15" s="96">
        <f t="shared" ref="F15:F24" si="0">$E$28*D15</f>
        <v>0</v>
      </c>
      <c r="G15" s="39" t="s">
        <v>122</v>
      </c>
      <c r="H15" s="76">
        <f>'1'!D3</f>
        <v>0</v>
      </c>
      <c r="I15" s="97">
        <f t="shared" ref="I15:I24" si="1">$B$35*D15</f>
        <v>0</v>
      </c>
      <c r="J15" s="76">
        <f>'1'!D17</f>
        <v>0</v>
      </c>
    </row>
    <row r="16" spans="2:16">
      <c r="B16" s="98">
        <f>'1'!B4</f>
        <v>0</v>
      </c>
      <c r="C16" s="93">
        <f>'1'!D4-'1'!D18</f>
        <v>0</v>
      </c>
      <c r="D16" s="94">
        <f>'1'!F4</f>
        <v>0</v>
      </c>
      <c r="E16" s="95">
        <f t="shared" ref="E16:E24" si="2">C16*D16</f>
        <v>0</v>
      </c>
      <c r="F16" s="96">
        <f t="shared" si="0"/>
        <v>0</v>
      </c>
      <c r="G16" s="39" t="str">
        <f>G15</f>
        <v>UNIDADES</v>
      </c>
      <c r="H16" s="76">
        <f>'1'!D4</f>
        <v>0</v>
      </c>
      <c r="I16" s="97">
        <f t="shared" si="1"/>
        <v>0</v>
      </c>
      <c r="J16" s="76">
        <f>'1'!D18</f>
        <v>0</v>
      </c>
    </row>
    <row r="17" spans="2:10">
      <c r="B17" s="98">
        <f>'1'!B5</f>
        <v>0</v>
      </c>
      <c r="C17" s="93">
        <f>'1'!D5-'1'!D19</f>
        <v>0</v>
      </c>
      <c r="D17" s="94">
        <f>'1'!F5</f>
        <v>0</v>
      </c>
      <c r="E17" s="95">
        <f t="shared" si="2"/>
        <v>0</v>
      </c>
      <c r="F17" s="96">
        <f t="shared" si="0"/>
        <v>0</v>
      </c>
      <c r="G17" s="39" t="str">
        <f t="shared" ref="G17:G24" si="3">G16</f>
        <v>UNIDADES</v>
      </c>
      <c r="H17" s="76">
        <f>'1'!D5</f>
        <v>0</v>
      </c>
      <c r="I17" s="97">
        <f t="shared" si="1"/>
        <v>0</v>
      </c>
      <c r="J17" s="76">
        <f>'1'!D19</f>
        <v>0</v>
      </c>
    </row>
    <row r="18" spans="2:10">
      <c r="B18" s="98">
        <f>'1'!B6</f>
        <v>0</v>
      </c>
      <c r="C18" s="93">
        <f>'1'!D6-'1'!D20</f>
        <v>0</v>
      </c>
      <c r="D18" s="94">
        <f>'1'!F6</f>
        <v>0</v>
      </c>
      <c r="E18" s="95">
        <f t="shared" si="2"/>
        <v>0</v>
      </c>
      <c r="F18" s="96">
        <f t="shared" si="0"/>
        <v>0</v>
      </c>
      <c r="G18" s="39" t="str">
        <f t="shared" si="3"/>
        <v>UNIDADES</v>
      </c>
      <c r="H18" s="76">
        <f>'1'!D6</f>
        <v>0</v>
      </c>
      <c r="I18" s="97">
        <f t="shared" si="1"/>
        <v>0</v>
      </c>
      <c r="J18" s="76">
        <f>'1'!D20</f>
        <v>0</v>
      </c>
    </row>
    <row r="19" spans="2:10">
      <c r="B19" s="98">
        <f>'1'!B7</f>
        <v>0</v>
      </c>
      <c r="C19" s="93">
        <f>'1'!D7-'1'!D21</f>
        <v>0</v>
      </c>
      <c r="D19" s="94">
        <f>'1'!F7</f>
        <v>0</v>
      </c>
      <c r="E19" s="95">
        <f t="shared" si="2"/>
        <v>0</v>
      </c>
      <c r="F19" s="96">
        <f t="shared" si="0"/>
        <v>0</v>
      </c>
      <c r="G19" s="39" t="str">
        <f t="shared" si="3"/>
        <v>UNIDADES</v>
      </c>
      <c r="H19" s="76">
        <f>'1'!D7</f>
        <v>0</v>
      </c>
      <c r="I19" s="97">
        <f t="shared" si="1"/>
        <v>0</v>
      </c>
      <c r="J19" s="76">
        <f>'1'!D21</f>
        <v>0</v>
      </c>
    </row>
    <row r="20" spans="2:10">
      <c r="B20" s="98">
        <f>'1'!B8</f>
        <v>0</v>
      </c>
      <c r="C20" s="93">
        <f>'1'!D8-'1'!D22</f>
        <v>0</v>
      </c>
      <c r="D20" s="94">
        <f>'1'!F8</f>
        <v>0</v>
      </c>
      <c r="E20" s="95">
        <f t="shared" si="2"/>
        <v>0</v>
      </c>
      <c r="F20" s="96">
        <f t="shared" si="0"/>
        <v>0</v>
      </c>
      <c r="G20" s="39" t="str">
        <f t="shared" si="3"/>
        <v>UNIDADES</v>
      </c>
      <c r="H20" s="76">
        <f>'1'!D8</f>
        <v>0</v>
      </c>
      <c r="I20" s="97">
        <f t="shared" si="1"/>
        <v>0</v>
      </c>
      <c r="J20" s="76">
        <f>'1'!D22</f>
        <v>0</v>
      </c>
    </row>
    <row r="21" spans="2:10">
      <c r="B21" s="98">
        <f>'1'!B9</f>
        <v>0</v>
      </c>
      <c r="C21" s="93">
        <f>'1'!D9-'1'!D23</f>
        <v>0</v>
      </c>
      <c r="D21" s="94">
        <f>'1'!F9</f>
        <v>0</v>
      </c>
      <c r="E21" s="95">
        <f t="shared" si="2"/>
        <v>0</v>
      </c>
      <c r="F21" s="96">
        <f t="shared" si="0"/>
        <v>0</v>
      </c>
      <c r="G21" s="39" t="str">
        <f t="shared" si="3"/>
        <v>UNIDADES</v>
      </c>
      <c r="H21" s="76">
        <f>'1'!D9</f>
        <v>0</v>
      </c>
      <c r="I21" s="97">
        <f t="shared" si="1"/>
        <v>0</v>
      </c>
      <c r="J21" s="76">
        <f>'1'!D23</f>
        <v>0</v>
      </c>
    </row>
    <row r="22" spans="2:10">
      <c r="B22" s="98">
        <f>'1'!B10</f>
        <v>0</v>
      </c>
      <c r="C22" s="93">
        <f>'1'!D10-'1'!D24</f>
        <v>0</v>
      </c>
      <c r="D22" s="94">
        <f>'1'!F10</f>
        <v>0</v>
      </c>
      <c r="E22" s="95">
        <f t="shared" si="2"/>
        <v>0</v>
      </c>
      <c r="F22" s="96">
        <f t="shared" si="0"/>
        <v>0</v>
      </c>
      <c r="G22" s="39" t="str">
        <f t="shared" si="3"/>
        <v>UNIDADES</v>
      </c>
      <c r="H22" s="76">
        <f>'1'!D10</f>
        <v>0</v>
      </c>
      <c r="I22" s="97">
        <f t="shared" si="1"/>
        <v>0</v>
      </c>
      <c r="J22" s="76">
        <f>'1'!D24</f>
        <v>0</v>
      </c>
    </row>
    <row r="23" spans="2:10">
      <c r="B23" s="98">
        <f>'1'!B11</f>
        <v>0</v>
      </c>
      <c r="C23" s="93">
        <f>'1'!D11-'1'!D25</f>
        <v>0</v>
      </c>
      <c r="D23" s="94">
        <f>'1'!F11</f>
        <v>0</v>
      </c>
      <c r="E23" s="95">
        <f t="shared" si="2"/>
        <v>0</v>
      </c>
      <c r="F23" s="96">
        <f t="shared" si="0"/>
        <v>0</v>
      </c>
      <c r="G23" s="39" t="str">
        <f t="shared" si="3"/>
        <v>UNIDADES</v>
      </c>
      <c r="H23" s="76">
        <f>'1'!D11</f>
        <v>0</v>
      </c>
      <c r="I23" s="97">
        <f t="shared" si="1"/>
        <v>0</v>
      </c>
      <c r="J23" s="76">
        <f>'1'!D25</f>
        <v>0</v>
      </c>
    </row>
    <row r="24" spans="2:10">
      <c r="B24" s="92">
        <f>'1'!B12</f>
        <v>0</v>
      </c>
      <c r="C24" s="93">
        <f>'1'!D12-'1'!D26</f>
        <v>0</v>
      </c>
      <c r="D24" s="94">
        <f>'1'!F12</f>
        <v>0</v>
      </c>
      <c r="E24" s="95">
        <f t="shared" si="2"/>
        <v>0</v>
      </c>
      <c r="F24" s="96">
        <f t="shared" si="0"/>
        <v>0</v>
      </c>
      <c r="G24" s="39" t="str">
        <f t="shared" si="3"/>
        <v>UNIDADES</v>
      </c>
      <c r="H24" s="76">
        <f>'1'!D12</f>
        <v>0</v>
      </c>
      <c r="I24" s="97">
        <f t="shared" si="1"/>
        <v>0</v>
      </c>
      <c r="J24" s="76">
        <f>'1'!D26</f>
        <v>0</v>
      </c>
    </row>
    <row r="25" spans="2:10" ht="26.25">
      <c r="B25" s="99"/>
      <c r="C25" s="100"/>
      <c r="D25" s="101"/>
      <c r="E25" s="27"/>
      <c r="F25" s="102">
        <f>SUM(F15:F24)</f>
        <v>0</v>
      </c>
      <c r="G25" s="15" t="str">
        <f>G24</f>
        <v>UNIDADES</v>
      </c>
      <c r="H25" s="76"/>
      <c r="I25" s="97"/>
      <c r="J25" s="76"/>
    </row>
    <row r="26" spans="2:10" ht="12.75" customHeight="1">
      <c r="B26" s="99"/>
      <c r="C26" s="100"/>
      <c r="D26" s="101"/>
      <c r="E26" s="27"/>
      <c r="F26" s="102"/>
      <c r="H26" s="76"/>
      <c r="I26" s="97"/>
      <c r="J26" s="76"/>
    </row>
    <row r="27" spans="2:10" ht="21" customHeight="1">
      <c r="B27" s="170" t="s">
        <v>130</v>
      </c>
      <c r="C27" s="170"/>
      <c r="D27" s="170"/>
      <c r="E27" s="103">
        <f>SUM(E15:E24)</f>
        <v>0</v>
      </c>
      <c r="H27" s="75"/>
      <c r="I27" s="75"/>
      <c r="J27" s="75"/>
    </row>
    <row r="28" spans="2:10" ht="19.5" customHeight="1">
      <c r="B28" s="170" t="s">
        <v>129</v>
      </c>
      <c r="C28" s="170"/>
      <c r="D28" s="170"/>
      <c r="E28" s="102">
        <f>IF(E27=0,0,('2'!C23+'2'!F31+'2'!C25)/'5'!E27)</f>
        <v>0</v>
      </c>
      <c r="F28" s="104" t="s">
        <v>122</v>
      </c>
      <c r="H28" s="105"/>
    </row>
    <row r="29" spans="2:10" ht="26.25">
      <c r="B29" s="170" t="s">
        <v>153</v>
      </c>
      <c r="C29" s="170"/>
      <c r="D29" s="170"/>
      <c r="E29" s="103">
        <f>E49</f>
        <v>0</v>
      </c>
    </row>
    <row r="30" spans="2:10">
      <c r="B30" s="144"/>
      <c r="C30" s="144"/>
      <c r="D30" s="144"/>
      <c r="E30" s="144"/>
      <c r="F30" s="144"/>
      <c r="G30" s="144"/>
    </row>
    <row r="31" spans="2:10" s="75" customFormat="1"/>
    <row r="32" spans="2:10" s="75" customFormat="1">
      <c r="C32" s="75" t="s">
        <v>124</v>
      </c>
      <c r="D32" s="75" t="s">
        <v>125</v>
      </c>
      <c r="E32" s="75" t="s">
        <v>128</v>
      </c>
      <c r="F32" s="75" t="s">
        <v>126</v>
      </c>
    </row>
    <row r="33" spans="2:6" s="75" customFormat="1">
      <c r="B33" s="75">
        <v>0</v>
      </c>
      <c r="C33" s="76">
        <f>'2'!C25+'2'!F31+'2'!C23</f>
        <v>0</v>
      </c>
      <c r="D33" s="75">
        <f>0</f>
        <v>0</v>
      </c>
      <c r="E33" s="75">
        <v>0</v>
      </c>
      <c r="F33" s="76">
        <f>C33+E33</f>
        <v>0</v>
      </c>
    </row>
    <row r="34" spans="2:6" s="75" customFormat="1">
      <c r="B34" s="97">
        <f>F25</f>
        <v>0</v>
      </c>
      <c r="C34" s="76">
        <f>C33</f>
        <v>0</v>
      </c>
      <c r="D34" s="145">
        <f>SUMPRODUCT(F15:F24,H15:H24)</f>
        <v>0</v>
      </c>
      <c r="E34" s="145">
        <f>SUMPRODUCT(F15:F24,J15:J24)</f>
        <v>0</v>
      </c>
      <c r="F34" s="76">
        <f t="shared" ref="F34:F35" si="4">C34+E34</f>
        <v>0</v>
      </c>
    </row>
    <row r="35" spans="2:6" s="75" customFormat="1">
      <c r="B35" s="97">
        <f>B34*2</f>
        <v>0</v>
      </c>
      <c r="C35" s="76">
        <f>C34</f>
        <v>0</v>
      </c>
      <c r="D35" s="145">
        <f>SUMPRODUCT(H15:H24,I15:I24)</f>
        <v>0</v>
      </c>
      <c r="E35" s="145">
        <f>SUMPRODUCT(I15:I24,J15:J24)</f>
        <v>0</v>
      </c>
      <c r="F35" s="76">
        <f t="shared" si="4"/>
        <v>0</v>
      </c>
    </row>
    <row r="36" spans="2:6" s="75" customFormat="1">
      <c r="C36" s="76"/>
    </row>
    <row r="37" spans="2:6" s="75" customFormat="1">
      <c r="C37" s="76"/>
    </row>
    <row r="38" spans="2:6" s="75" customFormat="1">
      <c r="C38" s="146" t="s">
        <v>151</v>
      </c>
      <c r="D38" s="75" t="s">
        <v>122</v>
      </c>
      <c r="E38" s="75" t="s">
        <v>152</v>
      </c>
    </row>
    <row r="39" spans="2:6" s="75" customFormat="1">
      <c r="B39" s="75">
        <v>1</v>
      </c>
      <c r="C39" s="76">
        <f>'1'!D3</f>
        <v>0</v>
      </c>
      <c r="D39" s="97">
        <f>F15</f>
        <v>0</v>
      </c>
      <c r="E39" s="75">
        <f>C39*D39</f>
        <v>0</v>
      </c>
    </row>
    <row r="40" spans="2:6" s="75" customFormat="1">
      <c r="B40" s="75">
        <f>B39+1</f>
        <v>2</v>
      </c>
      <c r="C40" s="76">
        <f>'1'!D4</f>
        <v>0</v>
      </c>
      <c r="D40" s="97">
        <f t="shared" ref="D40:D48" si="5">F16</f>
        <v>0</v>
      </c>
      <c r="E40" s="75">
        <f t="shared" ref="E40:E48" si="6">C40*D40</f>
        <v>0</v>
      </c>
    </row>
    <row r="41" spans="2:6" s="75" customFormat="1">
      <c r="B41" s="75">
        <f t="shared" ref="B41:B48" si="7">B40+1</f>
        <v>3</v>
      </c>
      <c r="C41" s="76">
        <f>'1'!D5</f>
        <v>0</v>
      </c>
      <c r="D41" s="97">
        <f t="shared" si="5"/>
        <v>0</v>
      </c>
      <c r="E41" s="75">
        <f t="shared" si="6"/>
        <v>0</v>
      </c>
    </row>
    <row r="42" spans="2:6" s="75" customFormat="1">
      <c r="B42" s="75">
        <f t="shared" si="7"/>
        <v>4</v>
      </c>
      <c r="C42" s="76">
        <f>'1'!D6</f>
        <v>0</v>
      </c>
      <c r="D42" s="97">
        <f t="shared" si="5"/>
        <v>0</v>
      </c>
      <c r="E42" s="75">
        <f t="shared" si="6"/>
        <v>0</v>
      </c>
    </row>
    <row r="43" spans="2:6" s="75" customFormat="1">
      <c r="B43" s="75">
        <f t="shared" si="7"/>
        <v>5</v>
      </c>
      <c r="C43" s="76">
        <f>'1'!D7</f>
        <v>0</v>
      </c>
      <c r="D43" s="97">
        <f t="shared" si="5"/>
        <v>0</v>
      </c>
      <c r="E43" s="75">
        <f t="shared" si="6"/>
        <v>0</v>
      </c>
    </row>
    <row r="44" spans="2:6" s="75" customFormat="1">
      <c r="B44" s="75">
        <f t="shared" si="7"/>
        <v>6</v>
      </c>
      <c r="C44" s="76">
        <f>'1'!D8</f>
        <v>0</v>
      </c>
      <c r="D44" s="97">
        <f t="shared" si="5"/>
        <v>0</v>
      </c>
      <c r="E44" s="75">
        <f t="shared" si="6"/>
        <v>0</v>
      </c>
    </row>
    <row r="45" spans="2:6" s="75" customFormat="1">
      <c r="B45" s="75">
        <f t="shared" si="7"/>
        <v>7</v>
      </c>
      <c r="C45" s="76">
        <f>'1'!D9</f>
        <v>0</v>
      </c>
      <c r="D45" s="97">
        <f t="shared" si="5"/>
        <v>0</v>
      </c>
      <c r="E45" s="75">
        <f t="shared" si="6"/>
        <v>0</v>
      </c>
    </row>
    <row r="46" spans="2:6" s="75" customFormat="1">
      <c r="B46" s="75">
        <f t="shared" si="7"/>
        <v>8</v>
      </c>
      <c r="C46" s="76">
        <f>'1'!D10</f>
        <v>0</v>
      </c>
      <c r="D46" s="97">
        <f t="shared" si="5"/>
        <v>0</v>
      </c>
      <c r="E46" s="75">
        <f t="shared" si="6"/>
        <v>0</v>
      </c>
    </row>
    <row r="47" spans="2:6" s="75" customFormat="1">
      <c r="B47" s="75">
        <f t="shared" si="7"/>
        <v>9</v>
      </c>
      <c r="C47" s="76">
        <f>'1'!D11</f>
        <v>0</v>
      </c>
      <c r="D47" s="97">
        <f t="shared" si="5"/>
        <v>0</v>
      </c>
      <c r="E47" s="75">
        <f t="shared" si="6"/>
        <v>0</v>
      </c>
    </row>
    <row r="48" spans="2:6" s="75" customFormat="1">
      <c r="B48" s="75">
        <f t="shared" si="7"/>
        <v>10</v>
      </c>
      <c r="C48" s="76">
        <f>'1'!D12</f>
        <v>0</v>
      </c>
      <c r="D48" s="97">
        <f t="shared" si="5"/>
        <v>0</v>
      </c>
      <c r="E48" s="75">
        <f t="shared" si="6"/>
        <v>0</v>
      </c>
    </row>
    <row r="49" spans="2:8" s="75" customFormat="1">
      <c r="C49" s="76"/>
      <c r="E49" s="147">
        <f>SUM(E39:E48)</f>
        <v>0</v>
      </c>
    </row>
    <row r="50" spans="2:8" s="75" customFormat="1"/>
    <row r="51" spans="2:8" s="75" customFormat="1">
      <c r="C51" s="76"/>
    </row>
    <row r="52" spans="2:8" s="75" customFormat="1">
      <c r="B52" s="168"/>
      <c r="C52" s="168"/>
      <c r="D52" s="168"/>
      <c r="G52" s="75" t="s">
        <v>154</v>
      </c>
      <c r="H52" s="148" t="e">
        <f>'4'!B32/'4'!B27</f>
        <v>#DIV/0!</v>
      </c>
    </row>
    <row r="53" spans="2:8" s="75" customFormat="1">
      <c r="C53" s="76"/>
      <c r="G53" s="75" t="s">
        <v>155</v>
      </c>
      <c r="H53" s="148" t="e">
        <f>'4'!B36/'4'!B27</f>
        <v>#DIV/0!</v>
      </c>
    </row>
    <row r="54" spans="2:8" s="75" customFormat="1">
      <c r="G54" s="75" t="s">
        <v>156</v>
      </c>
      <c r="H54" s="75">
        <f>'1'!AB7</f>
        <v>0.34</v>
      </c>
    </row>
    <row r="55" spans="2:8" s="75" customFormat="1">
      <c r="G55" s="75" t="s">
        <v>157</v>
      </c>
      <c r="H55" s="148">
        <f>'3'!F4</f>
        <v>0.05</v>
      </c>
    </row>
    <row r="56" spans="2:8" s="75" customFormat="1">
      <c r="G56" s="75" t="s">
        <v>158</v>
      </c>
    </row>
    <row r="57" spans="2:8" s="75" customFormat="1"/>
    <row r="58" spans="2:8" s="75" customFormat="1"/>
    <row r="59" spans="2:8" s="75" customFormat="1"/>
    <row r="60" spans="2:8" s="75" customFormat="1"/>
    <row r="61" spans="2:8" s="75" customFormat="1"/>
    <row r="62" spans="2:8">
      <c r="B62" s="144"/>
      <c r="C62" s="144"/>
      <c r="D62" s="144"/>
      <c r="E62" s="144"/>
      <c r="F62" s="144"/>
      <c r="G62" s="144"/>
    </row>
    <row r="63" spans="2:8">
      <c r="B63" s="144"/>
      <c r="C63" s="144"/>
      <c r="D63" s="144"/>
      <c r="E63" s="144"/>
      <c r="F63" s="144"/>
      <c r="G63" s="144"/>
    </row>
    <row r="64" spans="2:8">
      <c r="B64" s="144"/>
      <c r="C64" s="144"/>
      <c r="D64" s="144"/>
      <c r="E64" s="144"/>
      <c r="F64" s="144"/>
      <c r="G64" s="144"/>
    </row>
    <row r="65" spans="2:7">
      <c r="B65" s="144"/>
      <c r="C65" s="144"/>
      <c r="D65" s="144"/>
      <c r="E65" s="144"/>
      <c r="F65" s="144"/>
      <c r="G65" s="144"/>
    </row>
    <row r="66" spans="2:7">
      <c r="B66" s="144"/>
      <c r="C66" s="144"/>
      <c r="D66" s="144"/>
      <c r="E66" s="144"/>
      <c r="F66" s="144"/>
      <c r="G66" s="144"/>
    </row>
  </sheetData>
  <sheetProtection algorithmName="SHA-512" hashValue="d8YmbEuhgH/1suTHnyk65cUm7JICPWvCYFmBmgZq8qv3j6oNX1dH6pxbsOvEemrfsUtiheOuJ37FLcWPLzLIBA==" saltValue="9SYKwqsdfai2EFAADOs7AQ==" spinCount="100000" sheet="1" formatCells="0" formatColumns="0" formatRows="0"/>
  <mergeCells count="10">
    <mergeCell ref="B2:F2"/>
    <mergeCell ref="G2:H2"/>
    <mergeCell ref="B3:D4"/>
    <mergeCell ref="E3:F4"/>
    <mergeCell ref="B13:H13"/>
    <mergeCell ref="B52:D52"/>
    <mergeCell ref="B5:D5"/>
    <mergeCell ref="B29:D29"/>
    <mergeCell ref="B27:D27"/>
    <mergeCell ref="B28:D28"/>
  </mergeCells>
  <conditionalFormatting sqref="D11">
    <cfRule type="containsText" dxfId="7" priority="2" operator="containsText" text="NO_APLICA">
      <formula>NOT(ISERROR(SEARCH("NO_APLICA",D11)))</formula>
    </cfRule>
    <cfRule type="cellIs" dxfId="6" priority="5" operator="lessThan">
      <formula>0</formula>
    </cfRule>
    <cfRule type="cellIs" dxfId="5" priority="6" operator="equal">
      <formula>$E$3</formula>
    </cfRule>
    <cfRule type="cellIs" dxfId="4" priority="7" operator="greaterThan">
      <formula>$E$3</formula>
    </cfRule>
    <cfRule type="cellIs" dxfId="3" priority="8" operator="lessThan">
      <formula>$E$3</formula>
    </cfRule>
  </conditionalFormatting>
  <conditionalFormatting sqref="D10">
    <cfRule type="cellIs" dxfId="2" priority="4" operator="lessThan">
      <formula>0</formula>
    </cfRule>
  </conditionalFormatting>
  <conditionalFormatting sqref="H11">
    <cfRule type="containsText" dxfId="1" priority="1" operator="containsText" text="NO_APLICA">
      <formula>NOT(ISERROR(SEARCH("NO_APLICA",H11)))</formula>
    </cfRule>
    <cfRule type="cellIs" dxfId="0" priority="3" operator="lessThan">
      <formula>0</formula>
    </cfRule>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E1867F41BDD9240A81FEDAA9DCD38CD" ma:contentTypeVersion="4" ma:contentTypeDescription="Crear nuevo documento." ma:contentTypeScope="" ma:versionID="073022b879163f8d5ebae8fc2c730274">
  <xsd:schema xmlns:xsd="http://www.w3.org/2001/XMLSchema" xmlns:xs="http://www.w3.org/2001/XMLSchema" xmlns:p="http://schemas.microsoft.com/office/2006/metadata/properties" xmlns:ns2="f7ff1548-ea36-4159-a306-74aa0083697f" xmlns:ns3="d59ba5de-05cd-4945-add5-aa2c30c31883" targetNamespace="http://schemas.microsoft.com/office/2006/metadata/properties" ma:root="true" ma:fieldsID="132ae79edaa00bd3d08c47edf1b971c7" ns2:_="" ns3:_="">
    <xsd:import namespace="f7ff1548-ea36-4159-a306-74aa0083697f"/>
    <xsd:import namespace="d59ba5de-05cd-4945-add5-aa2c30c318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f1548-ea36-4159-a306-74aa00836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ba5de-05cd-4945-add5-aa2c30c3188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641118-A753-42A3-B749-BC5DC5244A39}"/>
</file>

<file path=customXml/itemProps2.xml><?xml version="1.0" encoding="utf-8"?>
<ds:datastoreItem xmlns:ds="http://schemas.openxmlformats.org/officeDocument/2006/customXml" ds:itemID="{7C712E58-D6D2-4C0F-B37A-BDAB77C8BA24}"/>
</file>

<file path=customXml/itemProps3.xml><?xml version="1.0" encoding="utf-8"?>
<ds:datastoreItem xmlns:ds="http://schemas.openxmlformats.org/officeDocument/2006/customXml" ds:itemID="{1646126D-72FF-43C3-B754-1B03FE5D02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Menú</vt:lpstr>
      <vt:lpstr>1</vt:lpstr>
      <vt:lpstr>2</vt:lpstr>
      <vt:lpstr>3</vt:lpstr>
      <vt:lpstr>4</vt:lpstr>
      <vt:lpstr>5</vt:lpstr>
      <vt:lpstr>Menú!Área_de_impresión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MAURICIO REYES GIRALDO</dc:creator>
  <cp:lastModifiedBy>DARIO MAURICIO REYES GIRALDO</cp:lastModifiedBy>
  <dcterms:created xsi:type="dcterms:W3CDTF">2013-07-30T17:19:59Z</dcterms:created>
  <dcterms:modified xsi:type="dcterms:W3CDTF">2020-07-10T16:16:25Z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0x010100FE1867F41BDD9240A81FEDAA9DCD38CD</vt:lpwstr>
  </property>
</Properties>
</file>