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rocivil-my.sharepoint.com/personal/santiago_perez_aerocivil_gov_co/Documents/1) Jurados de Votacion/Entrega 2/Entrega/"/>
    </mc:Choice>
  </mc:AlternateContent>
  <xr:revisionPtr revIDLastSave="486" documentId="13_ncr:1_{2A083798-07E9-4372-8086-D65D2B54CC81}" xr6:coauthVersionLast="47" xr6:coauthVersionMax="47" xr10:uidLastSave="{D4046FBB-8FE9-4966-9EDB-4D0583DE9465}"/>
  <bookViews>
    <workbookView xWindow="-110" yWindow="-110" windowWidth="19420" windowHeight="12220" activeTab="3" xr2:uid="{C04E6A43-8F66-452A-BA2A-4D8E238A7594}"/>
  </bookViews>
  <sheets>
    <sheet name="Aspectos financieros" sheetId="1" r:id="rId1"/>
    <sheet name="Estado de resultados" sheetId="2" r:id="rId2"/>
    <sheet name="Balance general" sheetId="3" r:id="rId3"/>
    <sheet name="Flujo de caj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9" i="1"/>
  <c r="F15" i="1"/>
  <c r="B18" i="4"/>
  <c r="B7" i="4"/>
  <c r="B8" i="3"/>
  <c r="B16" i="3"/>
  <c r="B7" i="2"/>
  <c r="B5" i="2"/>
  <c r="D12" i="1"/>
  <c r="D10" i="1"/>
  <c r="D11" i="1"/>
  <c r="D9" i="1"/>
  <c r="C3" i="1"/>
  <c r="D3" i="1" s="1"/>
  <c r="C4" i="1"/>
  <c r="D4" i="1" s="1"/>
  <c r="E9" i="1" l="1"/>
  <c r="F9" i="1" s="1"/>
  <c r="I9" i="1" s="1"/>
  <c r="K9" i="1" s="1"/>
  <c r="E10" i="1"/>
  <c r="F10" i="1" s="1"/>
  <c r="I10" i="1" s="1"/>
  <c r="K10" i="1" s="1"/>
  <c r="E11" i="1"/>
  <c r="F11" i="1" s="1"/>
  <c r="I11" i="1" s="1"/>
  <c r="E12" i="1"/>
  <c r="F12" i="1" s="1"/>
  <c r="I12" i="1" s="1"/>
</calcChain>
</file>

<file path=xl/sharedStrings.xml><?xml version="1.0" encoding="utf-8"?>
<sst xmlns="http://schemas.openxmlformats.org/spreadsheetml/2006/main" count="85" uniqueCount="72">
  <si>
    <t>Caso de Estudio</t>
  </si>
  <si>
    <t>Facturación Anual (COP)</t>
  </si>
  <si>
    <t>Empresa textil</t>
  </si>
  <si>
    <t>Tráiler de comidas</t>
  </si>
  <si>
    <t>Rubro</t>
  </si>
  <si>
    <t>Inversión (COP)</t>
  </si>
  <si>
    <t>Detalle</t>
  </si>
  <si>
    <t>Página web y redes</t>
  </si>
  <si>
    <t>Presencia digital básica</t>
  </si>
  <si>
    <t>Publicidad paga</t>
  </si>
  <si>
    <t>Enfocado en crecimiento orgánico (voz a voz)</t>
  </si>
  <si>
    <t xml:space="preserve">Participación del Holding </t>
  </si>
  <si>
    <t>Ganancia</t>
  </si>
  <si>
    <t>Periodo</t>
  </si>
  <si>
    <t>EMPRENDIMEINTO</t>
  </si>
  <si>
    <t>Cantidad</t>
  </si>
  <si>
    <t>Año 1</t>
  </si>
  <si>
    <t>Año 2</t>
  </si>
  <si>
    <t>Costos mas Gastos Aprox</t>
  </si>
  <si>
    <t>Emprendimiento</t>
  </si>
  <si>
    <t>Holding</t>
  </si>
  <si>
    <t>Inversion inicial</t>
  </si>
  <si>
    <t>Indicadores clave de emprendimiento</t>
  </si>
  <si>
    <r>
      <t xml:space="preserve">Ganancias Anual </t>
    </r>
    <r>
      <rPr>
        <sz val="8"/>
        <color theme="1"/>
        <rFont val="Arial"/>
        <family val="2"/>
      </rPr>
      <t>([Facturado - Costos y Gastos] * Porcentaje de participacion)</t>
    </r>
  </si>
  <si>
    <t xml:space="preserve">ROI </t>
  </si>
  <si>
    <t>Payback (meses)</t>
  </si>
  <si>
    <t>Ingreso del holding</t>
  </si>
  <si>
    <t>Margen Neto (%)</t>
  </si>
  <si>
    <t>Año</t>
  </si>
  <si>
    <t>Ingresos proyectados (COP)</t>
  </si>
  <si>
    <t>Crecimiento (%)</t>
  </si>
  <si>
    <t>0.0</t>
  </si>
  <si>
    <t>381.0</t>
  </si>
  <si>
    <t>49.6</t>
  </si>
  <si>
    <t>59.7</t>
  </si>
  <si>
    <t>56.5</t>
  </si>
  <si>
    <t>Concepto</t>
  </si>
  <si>
    <t>Valor (COP)</t>
  </si>
  <si>
    <t>Ingresos por participación en utilidades (textil)</t>
  </si>
  <si>
    <t>Ingresos por participación en utilidades (tráiler de comidas)</t>
  </si>
  <si>
    <t>Total ingresos operacionales</t>
  </si>
  <si>
    <t>Gastos de marketing y página web</t>
  </si>
  <si>
    <t>Total gastos operacionales</t>
  </si>
  <si>
    <t>Utilidad operativa (EBIT)</t>
  </si>
  <si>
    <t>Utilidad neta</t>
  </si>
  <si>
    <t>Cuenta</t>
  </si>
  <si>
    <t>ACTIVOS</t>
  </si>
  <si>
    <t>Activos no corrientes</t>
  </si>
  <si>
    <t>Inversiones en emprendimientos</t>
  </si>
  <si>
    <t>Activos corrientes</t>
  </si>
  <si>
    <t>Efectivo y equivalentes</t>
  </si>
  <si>
    <t>Total activos</t>
  </si>
  <si>
    <t>PASIVOS</t>
  </si>
  <si>
    <t>Total pasivos</t>
  </si>
  <si>
    <t>PATRIMONIO</t>
  </si>
  <si>
    <t>Utilidad neta del ejercicio</t>
  </si>
  <si>
    <t>Total patrimonio</t>
  </si>
  <si>
    <t>Capital aportado</t>
  </si>
  <si>
    <t>Categoría</t>
  </si>
  <si>
    <t>FLUJO DE CAJA OPERACIONAL</t>
  </si>
  <si>
    <t>Ajustes no monetarios</t>
  </si>
  <si>
    <t>Variación capital de trabajo</t>
  </si>
  <si>
    <t>Flujo de caja operativo (FCO)</t>
  </si>
  <si>
    <t>FLUJO DE CAJA DE INVERSIÓN</t>
  </si>
  <si>
    <t>Inversión en emprendimientos</t>
  </si>
  <si>
    <t>FLUJO DE CAJA DE FINANCIACIÓN</t>
  </si>
  <si>
    <t>Aporte de socios</t>
  </si>
  <si>
    <t>EFECTIVO FINAL DEL AÑO</t>
  </si>
  <si>
    <t>Efectivo final</t>
  </si>
  <si>
    <t>Flujo de caja de inversión</t>
  </si>
  <si>
    <t>Flujo de caja de financiación</t>
  </si>
  <si>
    <t>ROI General Año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</si>
</sst>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164" fontId="3" fillId="0" borderId="1" xfId="1" applyNumberFormat="1" applyFont="1" applyBorder="1"/>
    <xf numFmtId="9" fontId="3" fillId="2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vertical="center" wrapText="1"/>
    </xf>
    <xf numFmtId="9" fontId="3" fillId="2" borderId="2" xfId="0" applyNumberFormat="1" applyFont="1" applyFill="1" applyBorder="1" applyAlignment="1">
      <alignment vertical="center" wrapText="1"/>
    </xf>
    <xf numFmtId="164" fontId="3" fillId="2" borderId="2" xfId="1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/>
    <xf numFmtId="2" fontId="3" fillId="0" borderId="1" xfId="1" applyNumberFormat="1" applyFont="1" applyBorder="1"/>
    <xf numFmtId="165" fontId="3" fillId="0" borderId="1" xfId="0" applyNumberFormat="1" applyFont="1" applyBorder="1"/>
    <xf numFmtId="164" fontId="3" fillId="0" borderId="2" xfId="1" applyNumberFormat="1" applyFont="1" applyBorder="1"/>
    <xf numFmtId="164" fontId="3" fillId="0" borderId="0" xfId="0" applyNumberFormat="1" applyFont="1"/>
    <xf numFmtId="0" fontId="3" fillId="0" borderId="0" xfId="0" applyFont="1" applyBorder="1"/>
    <xf numFmtId="164" fontId="3" fillId="0" borderId="5" xfId="1" applyNumberFormat="1" applyFont="1" applyBorder="1"/>
    <xf numFmtId="164" fontId="3" fillId="0" borderId="7" xfId="1" applyNumberFormat="1" applyFont="1" applyBorder="1"/>
    <xf numFmtId="164" fontId="3" fillId="0" borderId="0" xfId="1" applyNumberFormat="1" applyFont="1"/>
    <xf numFmtId="2" fontId="3" fillId="2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164" fontId="3" fillId="0" borderId="11" xfId="1" applyNumberFormat="1" applyFont="1" applyBorder="1"/>
    <xf numFmtId="0" fontId="4" fillId="3" borderId="12" xfId="0" applyFont="1" applyFill="1" applyBorder="1" applyAlignment="1">
      <alignment vertical="center" wrapText="1"/>
    </xf>
    <xf numFmtId="164" fontId="3" fillId="0" borderId="13" xfId="1" applyNumberFormat="1" applyFont="1" applyBorder="1"/>
    <xf numFmtId="0" fontId="4" fillId="3" borderId="14" xfId="0" applyFont="1" applyFill="1" applyBorder="1" applyAlignment="1">
      <alignment vertical="center" wrapText="1"/>
    </xf>
    <xf numFmtId="164" fontId="3" fillId="0" borderId="15" xfId="1" applyNumberFormat="1" applyFont="1" applyBorder="1"/>
    <xf numFmtId="0" fontId="4" fillId="3" borderId="16" xfId="0" applyFont="1" applyFill="1" applyBorder="1" applyAlignment="1">
      <alignment vertical="center" wrapText="1"/>
    </xf>
    <xf numFmtId="164" fontId="3" fillId="0" borderId="17" xfId="1" applyNumberFormat="1" applyFont="1" applyBorder="1"/>
    <xf numFmtId="0" fontId="3" fillId="3" borderId="1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D5BB8-19FB-41AD-AA15-0808836B8C1F}">
  <dimension ref="A1:M26"/>
  <sheetViews>
    <sheetView topLeftCell="B5" zoomScale="85" zoomScaleNormal="85" workbookViewId="0">
      <selection activeCell="I19" sqref="I19"/>
    </sheetView>
  </sheetViews>
  <sheetFormatPr baseColWidth="10" defaultRowHeight="14" x14ac:dyDescent="0.3"/>
  <cols>
    <col min="1" max="1" width="35.36328125" style="18" bestFit="1" customWidth="1"/>
    <col min="2" max="2" width="22.54296875" style="18" customWidth="1"/>
    <col min="3" max="3" width="42.54296875" style="18" bestFit="1" customWidth="1"/>
    <col min="4" max="6" width="15.6328125" style="18" bestFit="1" customWidth="1"/>
    <col min="7" max="8" width="14.7265625" style="18" customWidth="1"/>
    <col min="9" max="9" width="23.1796875" style="18" customWidth="1"/>
    <col min="10" max="10" width="10.453125" style="18" customWidth="1"/>
    <col min="11" max="11" width="9.08984375" style="18" customWidth="1"/>
    <col min="12" max="12" width="10.90625" style="18" customWidth="1"/>
    <col min="13" max="13" width="18.1796875" style="18" bestFit="1" customWidth="1"/>
    <col min="14" max="15" width="10.90625" style="18"/>
    <col min="16" max="16" width="13.6328125" style="18" customWidth="1"/>
    <col min="17" max="17" width="12.7265625" style="18" customWidth="1"/>
    <col min="18" max="18" width="18.1796875" style="18" customWidth="1"/>
    <col min="19" max="16384" width="10.90625" style="18"/>
  </cols>
  <sheetData>
    <row r="1" spans="1:13" ht="14.5" customHeight="1" x14ac:dyDescent="0.3">
      <c r="A1" s="11" t="s">
        <v>22</v>
      </c>
      <c r="B1" s="12"/>
      <c r="C1" s="12"/>
      <c r="D1" s="12"/>
      <c r="E1" s="12"/>
      <c r="F1" s="12"/>
      <c r="G1" s="12"/>
    </row>
    <row r="2" spans="1:13" ht="28" x14ac:dyDescent="0.3">
      <c r="A2" s="3" t="s">
        <v>0</v>
      </c>
      <c r="B2" s="3" t="s">
        <v>1</v>
      </c>
      <c r="C2" s="3" t="s">
        <v>18</v>
      </c>
      <c r="D2" s="3" t="s">
        <v>12</v>
      </c>
      <c r="E2" s="3" t="s">
        <v>11</v>
      </c>
      <c r="F2" s="3" t="s">
        <v>27</v>
      </c>
      <c r="G2" s="3" t="s">
        <v>26</v>
      </c>
    </row>
    <row r="3" spans="1:13" x14ac:dyDescent="0.3">
      <c r="A3" s="4" t="s">
        <v>2</v>
      </c>
      <c r="B3" s="1">
        <v>100000000</v>
      </c>
      <c r="C3" s="1">
        <f>B3*50%</f>
        <v>50000000</v>
      </c>
      <c r="D3" s="1">
        <f>B3-C3</f>
        <v>50000000</v>
      </c>
      <c r="E3" s="2">
        <v>7.0000000000000007E-2</v>
      </c>
      <c r="F3" s="2">
        <v>0.5</v>
      </c>
      <c r="G3" s="1">
        <v>3500000</v>
      </c>
    </row>
    <row r="4" spans="1:13" ht="31.5" customHeight="1" x14ac:dyDescent="0.3">
      <c r="A4" s="4" t="s">
        <v>3</v>
      </c>
      <c r="B4" s="1">
        <v>120000000</v>
      </c>
      <c r="C4" s="1">
        <f>B4*60%</f>
        <v>72000000</v>
      </c>
      <c r="D4" s="1">
        <f>B4-C4</f>
        <v>48000000</v>
      </c>
      <c r="E4" s="2">
        <v>0.5</v>
      </c>
      <c r="F4" s="2">
        <v>0.4</v>
      </c>
      <c r="G4" s="1">
        <v>24000000</v>
      </c>
    </row>
    <row r="7" spans="1:13" x14ac:dyDescent="0.3">
      <c r="D7" s="41" t="s">
        <v>19</v>
      </c>
      <c r="E7" s="41"/>
      <c r="F7" s="41"/>
      <c r="G7" s="41" t="s">
        <v>20</v>
      </c>
      <c r="H7" s="41"/>
      <c r="I7" s="41"/>
      <c r="J7" s="41"/>
      <c r="K7" s="41"/>
    </row>
    <row r="8" spans="1:13" ht="34" x14ac:dyDescent="0.3">
      <c r="A8" s="4" t="s">
        <v>14</v>
      </c>
      <c r="B8" s="4" t="s">
        <v>15</v>
      </c>
      <c r="C8" s="4" t="s">
        <v>13</v>
      </c>
      <c r="D8" s="3" t="s">
        <v>1</v>
      </c>
      <c r="E8" s="3" t="s">
        <v>18</v>
      </c>
      <c r="F8" s="3" t="s">
        <v>12</v>
      </c>
      <c r="G8" s="3" t="s">
        <v>11</v>
      </c>
      <c r="H8" s="3" t="s">
        <v>21</v>
      </c>
      <c r="I8" s="3" t="s">
        <v>23</v>
      </c>
      <c r="J8" s="3" t="s">
        <v>24</v>
      </c>
      <c r="K8" s="3" t="s">
        <v>25</v>
      </c>
    </row>
    <row r="9" spans="1:13" x14ac:dyDescent="0.3">
      <c r="A9" s="4" t="s">
        <v>2</v>
      </c>
      <c r="B9" s="4">
        <v>2</v>
      </c>
      <c r="C9" s="19" t="s">
        <v>16</v>
      </c>
      <c r="D9" s="1">
        <f>$B$3*B9</f>
        <v>200000000</v>
      </c>
      <c r="E9" s="1">
        <f>$C$3*B9</f>
        <v>100000000</v>
      </c>
      <c r="F9" s="20">
        <f>D9-E9</f>
        <v>100000000</v>
      </c>
      <c r="G9" s="2">
        <v>7.0000000000000007E-2</v>
      </c>
      <c r="H9" s="5">
        <v>7000000</v>
      </c>
      <c r="I9" s="1">
        <f>G9*F9</f>
        <v>7000000.0000000009</v>
      </c>
      <c r="J9" s="21">
        <f>(I9*B9)/(H9*B9)</f>
        <v>1.0000000000000002</v>
      </c>
      <c r="K9" s="19">
        <f>(1/J9)*12</f>
        <v>11.999999999999996</v>
      </c>
    </row>
    <row r="10" spans="1:13" x14ac:dyDescent="0.3">
      <c r="A10" s="4" t="s">
        <v>3</v>
      </c>
      <c r="B10" s="4">
        <v>2</v>
      </c>
      <c r="C10" s="19" t="s">
        <v>16</v>
      </c>
      <c r="D10" s="1">
        <f>$B$4*B10</f>
        <v>240000000</v>
      </c>
      <c r="E10" s="20">
        <f>$C$4*B10</f>
        <v>144000000</v>
      </c>
      <c r="F10" s="20">
        <f t="shared" ref="F10:F12" si="0">D10-E10</f>
        <v>96000000</v>
      </c>
      <c r="G10" s="2">
        <v>0.5</v>
      </c>
      <c r="H10" s="5">
        <v>14500000</v>
      </c>
      <c r="I10" s="1">
        <f t="shared" ref="I10:I12" si="1">G10*F10</f>
        <v>48000000</v>
      </c>
      <c r="J10" s="21">
        <f>(I10*B10)/(H10*B10)</f>
        <v>3.3103448275862069</v>
      </c>
      <c r="K10" s="22">
        <f>(1/J10)*12</f>
        <v>3.625</v>
      </c>
    </row>
    <row r="11" spans="1:13" x14ac:dyDescent="0.3">
      <c r="A11" s="4" t="s">
        <v>2</v>
      </c>
      <c r="B11" s="4">
        <v>2</v>
      </c>
      <c r="C11" s="19" t="s">
        <v>17</v>
      </c>
      <c r="D11" s="1">
        <f>$B$3*B11</f>
        <v>200000000</v>
      </c>
      <c r="E11" s="1">
        <f>$C$3*B11</f>
        <v>100000000</v>
      </c>
      <c r="F11" s="20">
        <f t="shared" si="0"/>
        <v>100000000</v>
      </c>
      <c r="G11" s="6">
        <v>7.0000000000000007E-2</v>
      </c>
      <c r="H11" s="7">
        <v>0</v>
      </c>
      <c r="I11" s="23">
        <f t="shared" si="1"/>
        <v>7000000.0000000009</v>
      </c>
      <c r="M11" s="24"/>
    </row>
    <row r="12" spans="1:13" x14ac:dyDescent="0.3">
      <c r="A12" s="4" t="s">
        <v>3</v>
      </c>
      <c r="B12" s="4">
        <v>3</v>
      </c>
      <c r="C12" s="19" t="s">
        <v>17</v>
      </c>
      <c r="D12" s="1">
        <f>$B$4*B12</f>
        <v>360000000</v>
      </c>
      <c r="E12" s="20">
        <f>$C$4*B12</f>
        <v>216000000</v>
      </c>
      <c r="F12" s="20">
        <f t="shared" si="0"/>
        <v>144000000</v>
      </c>
      <c r="G12" s="2">
        <v>0.5</v>
      </c>
      <c r="H12" s="5">
        <v>0</v>
      </c>
      <c r="I12" s="1">
        <f t="shared" si="1"/>
        <v>72000000</v>
      </c>
      <c r="M12" s="24"/>
    </row>
    <row r="13" spans="1:13" x14ac:dyDescent="0.3">
      <c r="A13" s="25"/>
      <c r="B13" s="25"/>
      <c r="C13" s="25"/>
      <c r="D13" s="25"/>
      <c r="E13" s="25"/>
      <c r="F13" s="25"/>
      <c r="G13" s="25"/>
      <c r="H13" s="25"/>
      <c r="I13" s="25"/>
      <c r="M13" s="24"/>
    </row>
    <row r="14" spans="1:13" ht="28" x14ac:dyDescent="0.3">
      <c r="A14" s="10" t="s">
        <v>4</v>
      </c>
      <c r="B14" s="10" t="s">
        <v>5</v>
      </c>
      <c r="C14" s="10" t="s">
        <v>6</v>
      </c>
      <c r="F14" s="30" t="s">
        <v>71</v>
      </c>
      <c r="I14" s="24"/>
    </row>
    <row r="15" spans="1:13" x14ac:dyDescent="0.3">
      <c r="A15" s="8" t="s">
        <v>7</v>
      </c>
      <c r="B15" s="1">
        <v>3000000</v>
      </c>
      <c r="C15" s="8" t="s">
        <v>8</v>
      </c>
      <c r="F15" s="29">
        <f>(((I9*B9)+(I10*B10))-B15)/((H9*B9)+(H10*B10))</f>
        <v>2.4883720930232558</v>
      </c>
    </row>
    <row r="16" spans="1:13" x14ac:dyDescent="0.3">
      <c r="A16" s="8" t="s">
        <v>9</v>
      </c>
      <c r="B16" s="1">
        <v>0</v>
      </c>
      <c r="C16" s="8" t="s">
        <v>10</v>
      </c>
    </row>
    <row r="21" spans="1:3" ht="28" x14ac:dyDescent="0.3">
      <c r="A21" s="10" t="s">
        <v>28</v>
      </c>
      <c r="B21" s="13" t="s">
        <v>29</v>
      </c>
      <c r="C21" s="10" t="s">
        <v>30</v>
      </c>
    </row>
    <row r="22" spans="1:3" x14ac:dyDescent="0.3">
      <c r="A22" s="8">
        <v>1</v>
      </c>
      <c r="B22" s="20">
        <v>100000000</v>
      </c>
      <c r="C22" s="9" t="s">
        <v>31</v>
      </c>
    </row>
    <row r="23" spans="1:3" x14ac:dyDescent="0.3">
      <c r="A23" s="8">
        <v>2</v>
      </c>
      <c r="B23" s="20">
        <v>481000000</v>
      </c>
      <c r="C23" s="9" t="s">
        <v>32</v>
      </c>
    </row>
    <row r="24" spans="1:3" x14ac:dyDescent="0.3">
      <c r="A24" s="8">
        <v>3</v>
      </c>
      <c r="B24" s="20">
        <v>720000000</v>
      </c>
      <c r="C24" s="9" t="s">
        <v>33</v>
      </c>
    </row>
    <row r="25" spans="1:3" x14ac:dyDescent="0.3">
      <c r="A25" s="8">
        <v>4</v>
      </c>
      <c r="B25" s="20">
        <v>1150000000</v>
      </c>
      <c r="C25" s="9" t="s">
        <v>34</v>
      </c>
    </row>
    <row r="26" spans="1:3" x14ac:dyDescent="0.3">
      <c r="A26" s="8">
        <v>5</v>
      </c>
      <c r="B26" s="20">
        <v>1800000000</v>
      </c>
      <c r="C26" s="9" t="s">
        <v>35</v>
      </c>
    </row>
  </sheetData>
  <mergeCells count="2">
    <mergeCell ref="D7:F7"/>
    <mergeCell ref="G7:K7"/>
  </mergeCells>
  <phoneticPr fontId="5" type="noConversion"/>
  <pageMargins left="0.7" right="0.7" top="1.3149999999999999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CAD5E-1230-4B33-92CD-BDDEACB20824}">
  <dimension ref="A1:G11"/>
  <sheetViews>
    <sheetView workbookViewId="0">
      <selection activeCell="D16" sqref="D16"/>
    </sheetView>
  </sheetViews>
  <sheetFormatPr baseColWidth="10" defaultRowHeight="14" x14ac:dyDescent="0.3"/>
  <cols>
    <col min="1" max="1" width="49" style="18" bestFit="1" customWidth="1"/>
    <col min="2" max="2" width="18.1796875" style="18" bestFit="1" customWidth="1"/>
    <col min="3" max="16384" width="10.90625" style="18"/>
  </cols>
  <sheetData>
    <row r="1" spans="1:7" ht="14.5" thickBot="1" x14ac:dyDescent="0.35"/>
    <row r="2" spans="1:7" x14ac:dyDescent="0.3">
      <c r="A2" s="31" t="s">
        <v>36</v>
      </c>
      <c r="B2" s="32" t="s">
        <v>37</v>
      </c>
    </row>
    <row r="3" spans="1:7" x14ac:dyDescent="0.3">
      <c r="A3" s="33" t="s">
        <v>38</v>
      </c>
      <c r="B3" s="34">
        <v>14000000</v>
      </c>
    </row>
    <row r="4" spans="1:7" ht="28.5" thickBot="1" x14ac:dyDescent="0.35">
      <c r="A4" s="35" t="s">
        <v>39</v>
      </c>
      <c r="B4" s="36">
        <v>96000000</v>
      </c>
    </row>
    <row r="5" spans="1:7" ht="14.5" thickBot="1" x14ac:dyDescent="0.35">
      <c r="A5" s="16" t="s">
        <v>40</v>
      </c>
      <c r="B5" s="27">
        <f>B3+B4</f>
        <v>110000000</v>
      </c>
    </row>
    <row r="6" spans="1:7" ht="14.5" thickBot="1" x14ac:dyDescent="0.35">
      <c r="A6" s="37" t="s">
        <v>41</v>
      </c>
      <c r="B6" s="38">
        <v>3000000</v>
      </c>
    </row>
    <row r="7" spans="1:7" ht="14.5" thickBot="1" x14ac:dyDescent="0.35">
      <c r="A7" s="16" t="s">
        <v>42</v>
      </c>
      <c r="B7" s="27">
        <f>B6</f>
        <v>3000000</v>
      </c>
    </row>
    <row r="8" spans="1:7" ht="14.5" thickBot="1" x14ac:dyDescent="0.35">
      <c r="A8" s="39" t="s">
        <v>43</v>
      </c>
      <c r="B8" s="40">
        <v>107000000</v>
      </c>
    </row>
    <row r="9" spans="1:7" ht="14.5" thickBot="1" x14ac:dyDescent="0.35">
      <c r="A9" s="16" t="s">
        <v>44</v>
      </c>
      <c r="B9" s="27">
        <v>107000000</v>
      </c>
    </row>
    <row r="11" spans="1:7" ht="14.5" x14ac:dyDescent="0.35">
      <c r="G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F7134-F5EB-432D-A520-9A87C9AE5063}">
  <dimension ref="A2:B16"/>
  <sheetViews>
    <sheetView workbookViewId="0">
      <selection activeCell="F17" sqref="F17"/>
    </sheetView>
  </sheetViews>
  <sheetFormatPr baseColWidth="10" defaultRowHeight="14" x14ac:dyDescent="0.3"/>
  <cols>
    <col min="1" max="1" width="27.1796875" style="18" bestFit="1" customWidth="1"/>
    <col min="2" max="2" width="18.1796875" style="28" bestFit="1" customWidth="1"/>
    <col min="3" max="16384" width="10.90625" style="18"/>
  </cols>
  <sheetData>
    <row r="2" spans="1:2" x14ac:dyDescent="0.3">
      <c r="A2" s="4" t="s">
        <v>45</v>
      </c>
      <c r="B2" s="14" t="s">
        <v>37</v>
      </c>
    </row>
    <row r="3" spans="1:2" x14ac:dyDescent="0.3">
      <c r="A3" s="4" t="s">
        <v>46</v>
      </c>
      <c r="B3" s="1"/>
    </row>
    <row r="4" spans="1:2" x14ac:dyDescent="0.3">
      <c r="A4" s="4" t="s">
        <v>47</v>
      </c>
      <c r="B4" s="1"/>
    </row>
    <row r="5" spans="1:2" ht="28" x14ac:dyDescent="0.3">
      <c r="A5" s="4" t="s">
        <v>48</v>
      </c>
      <c r="B5" s="1">
        <v>43000000</v>
      </c>
    </row>
    <row r="6" spans="1:2" x14ac:dyDescent="0.3">
      <c r="A6" s="4" t="s">
        <v>49</v>
      </c>
      <c r="B6" s="1"/>
    </row>
    <row r="7" spans="1:2" ht="14.5" thickBot="1" x14ac:dyDescent="0.35">
      <c r="A7" s="15" t="s">
        <v>50</v>
      </c>
      <c r="B7" s="26">
        <v>110000000</v>
      </c>
    </row>
    <row r="8" spans="1:2" ht="14.5" thickBot="1" x14ac:dyDescent="0.35">
      <c r="A8" s="16" t="s">
        <v>51</v>
      </c>
      <c r="B8" s="27">
        <f>B5+B7</f>
        <v>153000000</v>
      </c>
    </row>
    <row r="10" spans="1:2" ht="14.5" thickBot="1" x14ac:dyDescent="0.35">
      <c r="A10" s="15" t="s">
        <v>52</v>
      </c>
      <c r="B10" s="17"/>
    </row>
    <row r="11" spans="1:2" ht="14.5" thickBot="1" x14ac:dyDescent="0.35">
      <c r="A11" s="16" t="s">
        <v>53</v>
      </c>
      <c r="B11" s="27">
        <v>0</v>
      </c>
    </row>
    <row r="13" spans="1:2" x14ac:dyDescent="0.3">
      <c r="A13" s="4" t="s">
        <v>54</v>
      </c>
      <c r="B13" s="14"/>
    </row>
    <row r="14" spans="1:2" x14ac:dyDescent="0.3">
      <c r="A14" s="4" t="s">
        <v>57</v>
      </c>
      <c r="B14" s="1">
        <v>46000000</v>
      </c>
    </row>
    <row r="15" spans="1:2" ht="14.5" thickBot="1" x14ac:dyDescent="0.35">
      <c r="A15" s="15" t="s">
        <v>55</v>
      </c>
      <c r="B15" s="26">
        <v>107000000</v>
      </c>
    </row>
    <row r="16" spans="1:2" ht="14.5" thickBot="1" x14ac:dyDescent="0.35">
      <c r="A16" s="16" t="s">
        <v>56</v>
      </c>
      <c r="B16" s="27">
        <f>B14+B15</f>
        <v>153000000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EFDD-F2D0-4AE9-9B32-2883776F7369}">
  <dimension ref="A2:B18"/>
  <sheetViews>
    <sheetView tabSelected="1" workbookViewId="0">
      <selection activeCell="G20" sqref="G20"/>
    </sheetView>
  </sheetViews>
  <sheetFormatPr baseColWidth="10" defaultRowHeight="14" x14ac:dyDescent="0.3"/>
  <cols>
    <col min="1" max="1" width="34.81640625" style="18" bestFit="1" customWidth="1"/>
    <col min="2" max="2" width="14.6328125" style="18" bestFit="1" customWidth="1"/>
    <col min="3" max="16384" width="10.90625" style="18"/>
  </cols>
  <sheetData>
    <row r="2" spans="1:2" x14ac:dyDescent="0.3">
      <c r="A2" s="4" t="s">
        <v>58</v>
      </c>
      <c r="B2" s="14" t="s">
        <v>37</v>
      </c>
    </row>
    <row r="3" spans="1:2" x14ac:dyDescent="0.3">
      <c r="A3" s="4" t="s">
        <v>59</v>
      </c>
      <c r="B3" s="1"/>
    </row>
    <row r="4" spans="1:2" x14ac:dyDescent="0.3">
      <c r="A4" s="4" t="s">
        <v>44</v>
      </c>
      <c r="B4" s="1">
        <v>107000000</v>
      </c>
    </row>
    <row r="5" spans="1:2" x14ac:dyDescent="0.3">
      <c r="A5" s="4" t="s">
        <v>60</v>
      </c>
      <c r="B5" s="1">
        <v>0</v>
      </c>
    </row>
    <row r="6" spans="1:2" x14ac:dyDescent="0.3">
      <c r="A6" s="4" t="s">
        <v>61</v>
      </c>
      <c r="B6" s="1">
        <v>0</v>
      </c>
    </row>
    <row r="7" spans="1:2" x14ac:dyDescent="0.3">
      <c r="A7" s="4" t="s">
        <v>62</v>
      </c>
      <c r="B7" s="1">
        <f>B4</f>
        <v>107000000</v>
      </c>
    </row>
    <row r="9" spans="1:2" x14ac:dyDescent="0.3">
      <c r="A9" s="4" t="s">
        <v>63</v>
      </c>
      <c r="B9" s="14"/>
    </row>
    <row r="10" spans="1:2" x14ac:dyDescent="0.3">
      <c r="A10" s="4" t="s">
        <v>64</v>
      </c>
      <c r="B10" s="1">
        <v>-43000000</v>
      </c>
    </row>
    <row r="11" spans="1:2" x14ac:dyDescent="0.3">
      <c r="A11" s="4" t="s">
        <v>69</v>
      </c>
      <c r="B11" s="1">
        <v>-43000000</v>
      </c>
    </row>
    <row r="13" spans="1:2" x14ac:dyDescent="0.3">
      <c r="A13" s="4" t="s">
        <v>65</v>
      </c>
      <c r="B13" s="14"/>
    </row>
    <row r="14" spans="1:2" x14ac:dyDescent="0.3">
      <c r="A14" s="4" t="s">
        <v>66</v>
      </c>
      <c r="B14" s="1">
        <v>46000000</v>
      </c>
    </row>
    <row r="15" spans="1:2" x14ac:dyDescent="0.3">
      <c r="A15" s="4" t="s">
        <v>70</v>
      </c>
      <c r="B15" s="1">
        <v>46000000</v>
      </c>
    </row>
    <row r="17" spans="1:2" x14ac:dyDescent="0.3">
      <c r="A17" s="4" t="s">
        <v>67</v>
      </c>
      <c r="B17" s="14"/>
    </row>
    <row r="18" spans="1:2" x14ac:dyDescent="0.3">
      <c r="A18" s="4" t="s">
        <v>68</v>
      </c>
      <c r="B18" s="1">
        <f>B7+B11+B15</f>
        <v>110000000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Aspectos financieros</vt:lpstr>
      <vt:lpstr>Estado de resultados</vt:lpstr>
      <vt:lpstr>Balance general</vt:lpstr>
      <vt:lpstr>Flujo de caja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PEREZ SANDOVAL</dc:creator>
  <cp:lastModifiedBy>Santiago Perez Sandoval</cp:lastModifiedBy>
  <dcterms:created xsi:type="dcterms:W3CDTF">2025-07-21T23:05:29Z</dcterms:created>
  <dcterms:modified xsi:type="dcterms:W3CDTF">2025-12-25T15:32:09Z</dcterms:modified>
</cp:coreProperties>
</file>