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/>
  <mc:AlternateContent xmlns:mc="http://schemas.openxmlformats.org/markup-compatibility/2006">
    <mc:Choice Requires="x15">
      <x15ac:absPath xmlns:x15ac="http://schemas.microsoft.com/office/spreadsheetml/2010/11/ac" url="C:\Users\JaimeR.FlorezC\Desktop\Especialización\Seminario Investigación\Entregables\Entrega Final Semirario Investigación - Modelo Construcción Sostenible - GP1\"/>
    </mc:Choice>
  </mc:AlternateContent>
  <xr:revisionPtr revIDLastSave="0" documentId="13_ncr:1_{7B654984-7BDD-4DBB-AF7A-F0FFF5F42777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Términos y definiciones " sheetId="4" r:id="rId1"/>
    <sheet name="Modelo de construccion" sheetId="2" r:id="rId2"/>
    <sheet name="Porcentajes" sheetId="3" state="hidden" r:id="rId3"/>
  </sheets>
  <definedNames>
    <definedName name="_xlnm.Print_Area" localSheetId="0">'Términos y definiciones '!$A$10:$C$77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7" roundtripDataSignature="AMtx7mjP5xciC1nxerK7WH9k4HrJ5//6xg=="/>
    </ext>
  </extLst>
</workbook>
</file>

<file path=xl/calcChain.xml><?xml version="1.0" encoding="utf-8"?>
<calcChain xmlns="http://schemas.openxmlformats.org/spreadsheetml/2006/main">
  <c r="D141" i="2" l="1"/>
  <c r="D122" i="2"/>
  <c r="G141" i="2"/>
  <c r="F141" i="2"/>
  <c r="E141" i="2"/>
  <c r="B24" i="3" l="1"/>
  <c r="B42" i="3" s="1"/>
  <c r="B44" i="3" s="1"/>
  <c r="B9" i="3"/>
  <c r="B8" i="3"/>
  <c r="B7" i="3"/>
  <c r="B6" i="3"/>
  <c r="B5" i="3"/>
  <c r="B4" i="3"/>
  <c r="B10" i="3" s="1"/>
  <c r="B2" i="3"/>
  <c r="B1" i="3"/>
  <c r="B60" i="3" s="1"/>
  <c r="C196" i="2"/>
  <c r="C195" i="2"/>
  <c r="C193" i="2"/>
  <c r="C192" i="2"/>
  <c r="C190" i="2"/>
  <c r="C189" i="2"/>
  <c r="C187" i="2"/>
  <c r="C186" i="2"/>
  <c r="C185" i="2"/>
  <c r="C181" i="2"/>
  <c r="C180" i="2"/>
  <c r="C179" i="2"/>
  <c r="C177" i="2"/>
  <c r="C176" i="2"/>
  <c r="C172" i="2"/>
  <c r="C171" i="2"/>
  <c r="C170" i="2"/>
  <c r="C168" i="2"/>
  <c r="C167" i="2"/>
  <c r="C161" i="2"/>
  <c r="C160" i="2"/>
  <c r="C155" i="2"/>
  <c r="C154" i="2"/>
  <c r="C153" i="2"/>
  <c r="C152" i="2"/>
  <c r="C151" i="2"/>
  <c r="C149" i="2"/>
  <c r="C148" i="2"/>
  <c r="C147" i="2"/>
  <c r="C145" i="2"/>
  <c r="C144" i="2"/>
  <c r="C143" i="2"/>
  <c r="C137" i="2"/>
  <c r="C135" i="2"/>
  <c r="C129" i="2"/>
  <c r="C128" i="2"/>
  <c r="C127" i="2"/>
  <c r="C126" i="2"/>
  <c r="C124" i="2"/>
  <c r="C123" i="2"/>
  <c r="C117" i="2"/>
  <c r="C116" i="2"/>
  <c r="C114" i="2"/>
  <c r="C113" i="2"/>
  <c r="C112" i="2"/>
  <c r="C111" i="2"/>
  <c r="C106" i="2"/>
  <c r="C105" i="2"/>
  <c r="C103" i="2"/>
  <c r="C102" i="2"/>
  <c r="C101" i="2"/>
  <c r="C96" i="2"/>
  <c r="C95" i="2"/>
  <c r="C93" i="2"/>
  <c r="C92" i="2"/>
  <c r="C90" i="2"/>
  <c r="C89" i="2"/>
  <c r="C88" i="2"/>
  <c r="C83" i="2"/>
  <c r="C82" i="2"/>
  <c r="C81" i="2"/>
  <c r="C80" i="2"/>
  <c r="C78" i="2"/>
  <c r="C77" i="2"/>
  <c r="C71" i="2"/>
  <c r="C70" i="2"/>
  <c r="C69" i="2"/>
  <c r="C67" i="2"/>
  <c r="C66" i="2"/>
  <c r="C65" i="2"/>
  <c r="C64" i="2"/>
  <c r="C63" i="2"/>
  <c r="C61" i="2"/>
  <c r="C60" i="2"/>
  <c r="C59" i="2"/>
  <c r="C58" i="2"/>
  <c r="C53" i="2"/>
  <c r="C52" i="2"/>
  <c r="C51" i="2"/>
  <c r="C49" i="2"/>
  <c r="C48" i="2"/>
  <c r="C47" i="2"/>
  <c r="C46" i="2"/>
  <c r="C44" i="2"/>
  <c r="C42" i="2"/>
  <c r="C41" i="2"/>
  <c r="C40" i="2"/>
  <c r="C35" i="2"/>
  <c r="C34" i="2"/>
  <c r="C33" i="2"/>
  <c r="C32" i="2"/>
  <c r="C31" i="2"/>
  <c r="C30" i="2"/>
  <c r="C28" i="2"/>
  <c r="C27" i="2"/>
  <c r="C26" i="2"/>
  <c r="C25" i="2"/>
  <c r="C24" i="2"/>
  <c r="C22" i="2"/>
  <c r="C21" i="2"/>
  <c r="C20" i="2"/>
  <c r="C19" i="2"/>
  <c r="C18" i="2"/>
  <c r="C197" i="2" l="1"/>
  <c r="C182" i="2"/>
  <c r="D175" i="2" s="1"/>
  <c r="C162" i="2"/>
  <c r="C138" i="2"/>
  <c r="D133" i="2" s="1"/>
  <c r="G133" i="2"/>
  <c r="E133" i="2"/>
  <c r="F133" i="2"/>
  <c r="C130" i="2"/>
  <c r="C118" i="2"/>
  <c r="E110" i="2" s="1"/>
  <c r="C107" i="2"/>
  <c r="D100" i="2" s="1"/>
  <c r="C97" i="2"/>
  <c r="D87" i="2" s="1"/>
  <c r="C84" i="2"/>
  <c r="D76" i="2" s="1"/>
  <c r="C72" i="2"/>
  <c r="D57" i="2" s="1"/>
  <c r="C54" i="2"/>
  <c r="D39" i="2" s="1"/>
  <c r="C173" i="2"/>
  <c r="D166" i="2" s="1"/>
  <c r="C156" i="2"/>
  <c r="C36" i="2"/>
  <c r="B106" i="3"/>
  <c r="B61" i="3"/>
  <c r="B14" i="3"/>
  <c r="B13" i="3"/>
  <c r="B23" i="3"/>
  <c r="B12" i="3"/>
  <c r="B11" i="3"/>
  <c r="B15" i="3"/>
  <c r="B16" i="3"/>
  <c r="F166" i="2"/>
  <c r="E166" i="2"/>
  <c r="B48" i="3"/>
  <c r="B47" i="3"/>
  <c r="B49" i="3"/>
  <c r="B46" i="3"/>
  <c r="B45" i="3"/>
  <c r="B26" i="3"/>
  <c r="G17" i="2" l="1"/>
  <c r="D17" i="2"/>
  <c r="D184" i="2"/>
  <c r="E184" i="2"/>
  <c r="F184" i="2"/>
  <c r="G184" i="2"/>
  <c r="E175" i="2"/>
  <c r="F175" i="2"/>
  <c r="G175" i="2"/>
  <c r="G166" i="2"/>
  <c r="D159" i="2"/>
  <c r="F159" i="2"/>
  <c r="G159" i="2"/>
  <c r="E159" i="2"/>
  <c r="E122" i="2"/>
  <c r="F122" i="2"/>
  <c r="G122" i="2"/>
  <c r="G110" i="2"/>
  <c r="D110" i="2"/>
  <c r="F110" i="2"/>
  <c r="E100" i="2"/>
  <c r="F100" i="2"/>
  <c r="G100" i="2"/>
  <c r="E87" i="2"/>
  <c r="G87" i="2"/>
  <c r="F87" i="2"/>
  <c r="E76" i="2"/>
  <c r="G76" i="2"/>
  <c r="F76" i="2"/>
  <c r="E57" i="2"/>
  <c r="F57" i="2"/>
  <c r="G57" i="2"/>
  <c r="F39" i="2"/>
  <c r="E39" i="2"/>
  <c r="G39" i="2"/>
  <c r="E17" i="2"/>
  <c r="F17" i="2"/>
  <c r="B30" i="3"/>
  <c r="B29" i="3"/>
  <c r="B28" i="3"/>
  <c r="B27" i="3"/>
  <c r="B55" i="3"/>
  <c r="B54" i="3"/>
  <c r="B53" i="3"/>
  <c r="B52" i="3"/>
  <c r="B51" i="3"/>
  <c r="B50" i="3"/>
  <c r="B72" i="3"/>
  <c r="B63" i="3"/>
  <c r="B22" i="3"/>
  <c r="B21" i="3"/>
  <c r="B20" i="3"/>
  <c r="B19" i="3"/>
  <c r="B18" i="3"/>
  <c r="B17" i="3"/>
  <c r="B107" i="3"/>
  <c r="B150" i="3"/>
  <c r="B151" i="3" s="1"/>
  <c r="B31" i="3" l="1"/>
  <c r="B32" i="3"/>
  <c r="B56" i="3"/>
  <c r="B58" i="3"/>
  <c r="B57" i="3"/>
  <c r="B59" i="3"/>
  <c r="B161" i="3"/>
  <c r="B153" i="3"/>
  <c r="B65" i="3"/>
  <c r="B64" i="3"/>
  <c r="B66" i="3"/>
  <c r="B109" i="3"/>
  <c r="B118" i="3"/>
  <c r="B74" i="3"/>
  <c r="B85" i="3"/>
  <c r="B70" i="3" l="1"/>
  <c r="B69" i="3"/>
  <c r="B68" i="3"/>
  <c r="B67" i="3"/>
  <c r="B37" i="3"/>
  <c r="B36" i="3"/>
  <c r="B35" i="3"/>
  <c r="B34" i="3"/>
  <c r="B33" i="3"/>
  <c r="B75" i="3"/>
  <c r="B76" i="3"/>
  <c r="B78" i="3"/>
  <c r="B77" i="3"/>
  <c r="B126" i="3"/>
  <c r="B120" i="3"/>
  <c r="B122" i="3" s="1"/>
  <c r="B110" i="3"/>
  <c r="B111" i="3"/>
  <c r="B112" i="3"/>
  <c r="B71" i="3"/>
  <c r="B170" i="3"/>
  <c r="B171" i="3" s="1"/>
  <c r="B162" i="3"/>
  <c r="B95" i="3"/>
  <c r="B97" i="3" s="1"/>
  <c r="B87" i="3"/>
  <c r="B156" i="3"/>
  <c r="B155" i="3"/>
  <c r="B154" i="3"/>
  <c r="B160" i="3"/>
  <c r="B41" i="3"/>
  <c r="B128" i="3" l="1"/>
  <c r="B144" i="3"/>
  <c r="B146" i="3" s="1"/>
  <c r="B39" i="3"/>
  <c r="B38" i="3"/>
  <c r="B40" i="3"/>
  <c r="B124" i="3"/>
  <c r="B125" i="3" s="1"/>
  <c r="B173" i="3"/>
  <c r="B172" i="3"/>
  <c r="B175" i="3"/>
  <c r="B174" i="3"/>
  <c r="B116" i="3"/>
  <c r="B115" i="3"/>
  <c r="B114" i="3"/>
  <c r="B113" i="3"/>
  <c r="B81" i="3"/>
  <c r="B80" i="3"/>
  <c r="B79" i="3"/>
  <c r="B157" i="3"/>
  <c r="B158" i="3"/>
  <c r="B159" i="3"/>
  <c r="B100" i="3"/>
  <c r="B99" i="3"/>
  <c r="B98" i="3"/>
  <c r="B101" i="3"/>
  <c r="B105" i="3"/>
  <c r="B102" i="3"/>
  <c r="B165" i="3"/>
  <c r="B164" i="3"/>
  <c r="B163" i="3"/>
  <c r="B169" i="3"/>
  <c r="B91" i="3"/>
  <c r="B90" i="3"/>
  <c r="B89" i="3"/>
  <c r="B88" i="3"/>
  <c r="B94" i="3"/>
  <c r="B117" i="3"/>
  <c r="B104" i="3" l="1"/>
  <c r="B103" i="3"/>
  <c r="B166" i="3"/>
  <c r="B168" i="3"/>
  <c r="B167" i="3"/>
  <c r="B178" i="3"/>
  <c r="B176" i="3"/>
  <c r="B177" i="3" s="1"/>
  <c r="B148" i="3"/>
  <c r="B147" i="3"/>
  <c r="B149" i="3"/>
  <c r="B93" i="3"/>
  <c r="B92" i="3"/>
  <c r="B82" i="3"/>
  <c r="B83" i="3"/>
  <c r="B84" i="3"/>
  <c r="B130" i="3"/>
  <c r="B137" i="3"/>
  <c r="B143" i="3"/>
  <c r="B132" i="3"/>
  <c r="B131" i="3"/>
  <c r="B181" i="3" l="1"/>
  <c r="B182" i="3" s="1"/>
  <c r="B183" i="3" s="1"/>
  <c r="B179" i="3"/>
  <c r="B180" i="3" s="1"/>
  <c r="B184" i="3"/>
  <c r="B136" i="3"/>
  <c r="B135" i="3"/>
  <c r="B134" i="3"/>
  <c r="B139" i="3"/>
  <c r="B138" i="3"/>
  <c r="B140" i="3"/>
  <c r="B142" i="3"/>
  <c r="B141" i="3"/>
</calcChain>
</file>

<file path=xl/sharedStrings.xml><?xml version="1.0" encoding="utf-8"?>
<sst xmlns="http://schemas.openxmlformats.org/spreadsheetml/2006/main" count="694" uniqueCount="239">
  <si>
    <t>MODELO DE CONSTRUCCIÓN SOSTENIBLE</t>
  </si>
  <si>
    <t>DEFINICIÓN</t>
  </si>
  <si>
    <t>ECO-CONSTRUCCIÓN</t>
  </si>
  <si>
    <t>Tema 1 - RELACIÓN FÍSICA DE LOS EDIFICIOS CON SU ENTORNO INMEDIATO</t>
  </si>
  <si>
    <t>Relacionar el proyecto de construcción con su entorno inmediato.</t>
  </si>
  <si>
    <t>1.1. ACONDICIONAMIENTO DEL SITIO DE IMPLANTACIÓN PARA UN DESARROLLO URBANO SOSTENIBLE</t>
  </si>
  <si>
    <t>Desarrollar actividades para la implantación de la construcción en el lugar definido.</t>
  </si>
  <si>
    <t>1.2. CALIDAD DEL AMBIENTE DE LOS ESPACIOS EXTERIORES ASEQUIBLES AL PÚBLICO</t>
  </si>
  <si>
    <t>Garantizar la calidad de los ambientes exteriores de la construcción.</t>
  </si>
  <si>
    <t>1.2.1. Ambiente climático exterior satisfactorio</t>
  </si>
  <si>
    <t>1.2.2. Ambiente acústico exterior satisfactorio</t>
  </si>
  <si>
    <t>1.2.3. Ambiente visual satisfactorio</t>
  </si>
  <si>
    <t>1.2.4. Asegurar el derecho a la calidad sanitaria de los espacios en cuanto al uso de especies nativas en las zonas exteriores del proyecto</t>
  </si>
  <si>
    <t>1.2.5. Asegurar una iluminación exterior nocturna suficiente</t>
  </si>
  <si>
    <t>1.3. IMPACTO DE LA CONSTRUCCIÓN SOBRE LOS VECINOS</t>
  </si>
  <si>
    <t>Garantizar que la construcción no afecte a los vecinos inmediatos.</t>
  </si>
  <si>
    <t>1.3.1. Garantizar a los vecinos el derecho al sol y a la luz natural</t>
  </si>
  <si>
    <t>1.3.2. Garantizar a los vecinos el derecho a la calma</t>
  </si>
  <si>
    <t>1.3.3. Garantizar a los vecinos el derecho a la vista exterior</t>
  </si>
  <si>
    <t>1.3.4. Asegurar el derecho a los vecinos de la calidad sanitaria de los espacios exteriores</t>
  </si>
  <si>
    <t>1.3.5. Limitar las contaminaciones visuales nocturnas</t>
  </si>
  <si>
    <t>1.3.6. Escoger un sitio que no cause contaminaciones sobre los vecinos</t>
  </si>
  <si>
    <t>TOTAL</t>
  </si>
  <si>
    <t>Tema 2 - ELECCIÓN INTEGRADA DE LOS PROCESOS Y PRODUCTOS DE CONSTRUCCIÓN</t>
  </si>
  <si>
    <t>Realizar una correcta elección de los insumos de construcción y determinar el mantenimiento de los mismos.</t>
  </si>
  <si>
    <t>2.1. ELECCIÓN CONSTRUCTIVA PARA LA DURABILIDAD Y LA ADAPTABILIDAD DE LA CONSTRUCCIÓN</t>
  </si>
  <si>
    <t>Relación entre los materiales escogidos para la construcción y su vida útil.</t>
  </si>
  <si>
    <t xml:space="preserve">2.1.1. Elegir materiales, sistemas y procesos cuyas características sean verificadas y compatibles con el uso </t>
  </si>
  <si>
    <t>2.1.2. Adaptabilidad de la obra en el tiempo, en función de su vida útil y sus usos</t>
  </si>
  <si>
    <t>2.1.3. Desmontaje / separabilidad de productos y métodos de construcción para la gestión óptima del medio ambiente con el fin de la vida útil del proyecto</t>
  </si>
  <si>
    <t>2.2 ELECCIÓN CONSTRUCTIVA PARA LA FACILIDAD DEL MANTENIMIENTO DE LA CONSTRUCCIÓN</t>
  </si>
  <si>
    <t>Relación entre los materiales escogidos para la construcción y su mantenimiento.</t>
  </si>
  <si>
    <t xml:space="preserve">2.2.1 Seleccionar materiales, sistemas y procesos de construcción fáciles de mantener y limitar sus impactos ambientales </t>
  </si>
  <si>
    <t>2.3 SELECCIONAR PRODUCTOS DE CONSTRUCCIÓN CON EL OBJETIVO DE LIMITAR LOS IMPACTOS AMBIENTALES DE LA CONSTRUCCIÓN</t>
  </si>
  <si>
    <t>Relación entre los materiales escogidos para la construcción y su impacto al medio ambiente.</t>
  </si>
  <si>
    <t>2.3.1. Conocer los impactos ambientales de los productos de construcción</t>
  </si>
  <si>
    <t>2.3.2. Seleccionar los materiales de construcción para limitar los impactos ambientales de la construcción</t>
  </si>
  <si>
    <t xml:space="preserve">2.4 SELECCIONAR PRODUCTOS DE CONSTRUCCIÓN CON EL OBJETIVO DE LIMITAR LOS IMPACTOS SANITARIOS DE LA CONSTRUCCIÓN </t>
  </si>
  <si>
    <t>Relación entre los materiales escogidos para la construcción y su impacto sanitario a la construcción.</t>
  </si>
  <si>
    <t>2.4.1. Conocer el impacto sanitario de los productos de construcción frente a la calidad del aire interior</t>
  </si>
  <si>
    <t>2.4.2. Seleccionar productos de construcción que limiten los impactos sanitarios de la construcción</t>
  </si>
  <si>
    <t>2.4.3. Limitar el uso de la madera y tratamientos sobre la misma</t>
  </si>
  <si>
    <t>Tema 3 - CONSTRUCCIÓN DE BAJA CONTAMINACIÓN</t>
  </si>
  <si>
    <t>Utilización de materiales óptimos con el menor impacto al medio ambiente.</t>
  </si>
  <si>
    <t>3.1 OPTIMIZACIÓN DE LA GESTIÓN DE RESIDUOS DE OBRA</t>
  </si>
  <si>
    <t>Gestionar los residuos que surgen como producto de la generación de la construcción de manera eficiente.</t>
  </si>
  <si>
    <t>3.1.1. Identificar y cuantificar los residuos de la obra</t>
  </si>
  <si>
    <t xml:space="preserve">3.1.2. Reducir los residuos de obra en la construcción </t>
  </si>
  <si>
    <t>3.1.3. Valorizar en lo posible los residuos de obra, teniendo en cuenta los procesos e industrias locales existentes y garantizar el destino adecuado de los residuos</t>
  </si>
  <si>
    <t>3.1.4. Optimizar la recolección, clasificación y agrupación de residuos de obra</t>
  </si>
  <si>
    <t>3.2. LIMITACIÓN DE MOLESTIAS Y CONTAMINACIÓN SOBRE LA OBRA</t>
  </si>
  <si>
    <t>Disminuir los impactos generados por la construcción en el aire, el suelo y el agua.</t>
  </si>
  <si>
    <t>3.2.1. Limitar las contaminaciones acústicas</t>
  </si>
  <si>
    <t>3.2.2. Limitar las contaminaciones visuales y optimizar la limpieza de la obra</t>
  </si>
  <si>
    <t>3.2.3. Evitar la contaminación de las aguas y del suelo</t>
  </si>
  <si>
    <t xml:space="preserve">3.2.4. Evitar la contaminación del aire y controlar el impacto sanitario del aire </t>
  </si>
  <si>
    <t>3.2.5. Preservar la biodiversidad durante la obra</t>
  </si>
  <si>
    <t>3.3. LIMITACIÓN DE CONSUMOS DE RECURSOS EN LA OBRA</t>
  </si>
  <si>
    <t>Optimizar el consumo de recursos (energía y agua) en la construcción.</t>
  </si>
  <si>
    <t>3.3.1. Reducir los consumos de energía en la obra</t>
  </si>
  <si>
    <t>3.3.2. Reducir los consumos de agua en la obra</t>
  </si>
  <si>
    <t>ECO-GESTIÓN</t>
  </si>
  <si>
    <t>Tema 4 - GESTIÓN DE LA ENERGÍA</t>
  </si>
  <si>
    <t>Identificación, control y optimización de la energía con fines de uso racional.</t>
  </si>
  <si>
    <t>4.1. REDUCCIÓN DE LA DEMANDA ENERGÉTICA DEBIDO A LA CONCEPCIÓN ARQUITECTÓNICA</t>
  </si>
  <si>
    <t>Disminuir el uso de energía en la realización de la construcción.</t>
  </si>
  <si>
    <t>4.1.1. Mejorar la capacidad de la construcción para reducir sus necesidades energéticas</t>
  </si>
  <si>
    <t>4.1.2. Garantizar el flujo del aire</t>
  </si>
  <si>
    <t>4.2. REDUCCIÓN DE LOS CONSUMOS DE ENERGÍA PRIMARIA</t>
  </si>
  <si>
    <t>Disminuir el uso de energía disponible en la naturaleza antes de ser convertida o transformada.</t>
  </si>
  <si>
    <t>4.2.1. Reducir los consumos de energía primaria debido a la calefacción, refrigeración, iluminación, ACS (Agua caliente Sanitaria), ventilación y auxiliares de funcionamiento ligados al confort de los usuarios</t>
  </si>
  <si>
    <t>4.2.2. Limitar los consumos de iluminación artificial no ligados al confort visual de los usuarios</t>
  </si>
  <si>
    <t xml:space="preserve">4.2.3. Limitar los consumos de equipamientos electromecánicos </t>
  </si>
  <si>
    <t>4.2.4. Utilización de energías renovables</t>
  </si>
  <si>
    <t>Tema 5 - GESTIÓN DEL AGUA</t>
  </si>
  <si>
    <t>Uso de medios electrónicos y físicos para el buen uso de este recurso el cual es privilegiado y se debe optimizar de la mejor manera posible todas sus fuentes en la cual se pueda obtener el Agua.</t>
  </si>
  <si>
    <t>5.1 REDUCCIÓN DE LOS CONSUMOS DE AGUA POTABLE</t>
  </si>
  <si>
    <t>Control y medición del uso adecuado de agua potable para evitar su uso irracional.</t>
  </si>
  <si>
    <t>5.1.1. Limitar las necesidades de agua en los sanitarios</t>
  </si>
  <si>
    <t>5.1.2. Limitar el uso de agua potable</t>
  </si>
  <si>
    <t>5.1.3. Conocer los consumos globales de agua total y de agua potable</t>
  </si>
  <si>
    <t>5.2 GESTIÓN DE LAS AGUAS LLUVIAS EN LA ZONA DEL PROYECTO</t>
  </si>
  <si>
    <t>Gestionar el almacenamiento y el uso adecuado a las aguas lluvias, como método de ahorro de agua potable.</t>
  </si>
  <si>
    <t>5.2.1. Limitar el reemplazo de zonas verdes por zonas duras en el exterior del proyecto</t>
  </si>
  <si>
    <t>5.2.2. Administrar las aguas lluvias de manera alternativa</t>
  </si>
  <si>
    <t>5.3 GESTIÓN DE LAS AGUAS RESIDUALES</t>
  </si>
  <si>
    <t>Crear condiciones para hacer el reciclaje y reuso de aguas residuales mitigando el uso de aguas limpias.</t>
  </si>
  <si>
    <t>5.3.1. Controlar las descargas de las aguas residuales</t>
  </si>
  <si>
    <t>5.3.2. Reciclar las aguas grises</t>
  </si>
  <si>
    <t>Tema 6 - GESTIÓN DE LOS RESIDUOS</t>
  </si>
  <si>
    <t>Disposición adecuada de todos los materiales que pueden intervenir de manera activa o pasiva en la construcción.</t>
  </si>
  <si>
    <t>6.1. OPTIMIZACIÓN DE LA VALORIZACIÓN DE LOS RESIDUOS DE LA OPERACIÓN</t>
  </si>
  <si>
    <t>Acompañamiento de aliados especializados en el reutilización de los residuos que se puedan generar antes, durante y después de la construcción.</t>
  </si>
  <si>
    <t>6.1.1. Seleccionar las empresas de tratamiento de residuos privilegiando su valorización</t>
  </si>
  <si>
    <t>6.1.2. Promover la reutilización de residuos orgánicos en zonas de compostaje</t>
  </si>
  <si>
    <t>6.1.3. Promover la reducción del almacenamiento de los residuos de la operación</t>
  </si>
  <si>
    <t>6.2. CALIDAD DEL SISTEMA DE GESTIÓN DE RESIDUOS DE OPERACIÓN</t>
  </si>
  <si>
    <t>Definir  zonas que sean de fácil y rápida  identificación para los productos que se puedan reutilizar o reciclar.</t>
  </si>
  <si>
    <t>6.2.1. Dimensionamiento adecuado de las zonas de residuos</t>
  </si>
  <si>
    <t>6.2.2. Garantizar la higiene de las /zonas de residuos</t>
  </si>
  <si>
    <t>Tema 7 - CONSERVACIÓN Y MANTENIMIENTO</t>
  </si>
  <si>
    <t>Accesos fáciles y seguros a todas las áreas de la construcción para realizar sus mantenimientos, y de llegar a ser necesario, realizar los cambios que se pueda llegar a requerir para su buen funcionamiento y conservación.</t>
  </si>
  <si>
    <t>7.1. OPTIMIZAR LA CONSTRUCCIÓN PARA UN MANTENIMIENTO SIMPLIFICADO DE LOS SISTEMAS Y DE LA CONSTRUCCIÓN</t>
  </si>
  <si>
    <t>Crear condiciones y espacios que permitan el monitoreo y mantenimientos de todas las áreas de la construcción, en horarios o franjas adecuadas para no generar incomodidades con los usuarios o personas externas.</t>
  </si>
  <si>
    <t>7.1.1 Diseñar la construcción que permita facilitar las intervenciones de mantenimiento durante su operación</t>
  </si>
  <si>
    <t>7.1.2. Facilitar la planificación y la trazabilidad de las operaciones de mantenimiento</t>
  </si>
  <si>
    <t>7.1.3. Asegurar la facilidad de acceso para el mantenimiento de la construcción</t>
  </si>
  <si>
    <t>7.1.4. Garantizar la operación de la construcción y las condiciones de confort de los usuarios</t>
  </si>
  <si>
    <t>7.2.  CONTROL Y SEGUIMIENTO DE LOS CONSUMOS DE LA CONSTRUCCIÓN</t>
  </si>
  <si>
    <t>Uso de herramientas que permitan un control estricto del uso de energía y de agua, que contribuyan a tener un efecto positivo y uso acorde a lo que se necesita en la construcción.</t>
  </si>
  <si>
    <t>7.2.1. Colocar a disposición los medios para cuantificar el seguimiento de consumos de energía</t>
  </si>
  <si>
    <t>7.2.2. Colocar a disposición los medios para cuantificar el seguimiento de consumos de agua</t>
  </si>
  <si>
    <t>CONFORT</t>
  </si>
  <si>
    <t>Tema 8 - CONFORT TÉRMICO</t>
  </si>
  <si>
    <t>Lograr las condiciones necesarias para que el organismo se encuentre en equilibrio térmico.</t>
  </si>
  <si>
    <t>8.1. DISPOSICIONES ARQUITECTÓNICAS QUE OPTIMIZAN EL CONFORT TÉRMICO</t>
  </si>
  <si>
    <t>Los diseños de construcción deben contemplar espacios de ventilación y calefacción para garantizar el equilibrio térmico en el organismo de los residentes.</t>
  </si>
  <si>
    <t>8.1.1. Diseñar la distribución de la construcción para promover las buenas condiciones de confort térmico</t>
  </si>
  <si>
    <t>8.1.2. Controlar los sitios donde no se tiene confort térmico</t>
  </si>
  <si>
    <t xml:space="preserve">8.2. CREACIÓN DE CONDICIONES DE CONFORT TÉRMICO </t>
  </si>
  <si>
    <t>En la fase de diseños de obra, contemplar la instalación de puntos de ventilación como número de ventanas o puntos de aire acondicionado, garantizando el confort de los residentes.</t>
  </si>
  <si>
    <t>8.2.1. Definir / obtener un rango adecuado de temperatura y humedad en los espacios</t>
  </si>
  <si>
    <t>8.2.2. Asegurar la estabilidad de las temperaturas durante los periodos de ocupación</t>
  </si>
  <si>
    <t>8.2.3. Asegurar una velocidad de aire que no afecte el confort</t>
  </si>
  <si>
    <t>8.2.4. Controlar el nivel térmico de la construcción</t>
  </si>
  <si>
    <t>Tema 9 - CONFORT ACÚSTICO</t>
  </si>
  <si>
    <t>Lograr las condiciones necesarias para que el organismo no se vea afectado por la cantidad de decibeles en su entorno.</t>
  </si>
  <si>
    <t>9.1 CREACIÓN DE UNA CALIDAD DE AMBIENTE ACÚSTICO ADAPTADO A LAS DIFERENTES ZONAS</t>
  </si>
  <si>
    <t>Utilizar materiales que cumplan con las normas para lograr cumplir con el máximo permitido de decibeles, tanto en interiores como en exteriores.</t>
  </si>
  <si>
    <t>9.1.1. Optimización de la calidad acústica de los espacios</t>
  </si>
  <si>
    <t xml:space="preserve"> ESPACIOS EXTERNOS DE LA CONSTRUCCIÓN</t>
  </si>
  <si>
    <t>9.1.2. Optimización de la calidad acústica de los espacios</t>
  </si>
  <si>
    <t>Tema 10 - CONFORT VISUAL</t>
  </si>
  <si>
    <t>Lograr las condiciones necesarias para que el organismo no se vea afectado por la baja calidad de iluminación del entorno.</t>
  </si>
  <si>
    <t>10.1 OPTIMIZACIÓN DE LA ILUMINACIÓN NATURAL</t>
  </si>
  <si>
    <t>Diseñar en los espacios interiores y exteriores, sistemas que permitan la iluminación natural de manera que se aproveche la mayor cantidad de luz solar  para la construcción.</t>
  </si>
  <si>
    <t>ESPACIOS CERRADOS</t>
  </si>
  <si>
    <t>10.1.1. Disponer de acceso a la iluminación natural en los espacios sensibles</t>
  </si>
  <si>
    <t>10.1.2. Disponer de acceso a una visual sobre el exterior en los espacios sensibles</t>
  </si>
  <si>
    <t>10.1.3. Disponer de una iluminación mínima de iluminación natural</t>
  </si>
  <si>
    <t>ESPACIOS ABIERTOS</t>
  </si>
  <si>
    <t>10.1.4. Disponer de acceso a la iluminación natural</t>
  </si>
  <si>
    <t>10.1.5. Disponer de acceso a una visual sobre el exterior</t>
  </si>
  <si>
    <t>10.1.6. Disponer de una iluminación natural</t>
  </si>
  <si>
    <t>10.2 ILUMINACIÓN ARTIFICIAL CONFORTABLE</t>
  </si>
  <si>
    <t>Utilizar en los espacios interiores y exteriores luz blanca o azul, permite un mayor descanso de los ojos durante el día y noche.</t>
  </si>
  <si>
    <t>10.2.1. Disponer de un nivel de iluminación óptimo</t>
  </si>
  <si>
    <t>10.2.2. Asegurar una buena uniformidad de la iluminación</t>
  </si>
  <si>
    <t>10.2.3. Evitar el deslumbramiento debido  la iluminación artificial y buscar un equilibrio de las luminarias del ambiente luminoso interior</t>
  </si>
  <si>
    <t>10.2.4. Asegurar una calidad agradable de la iluminación emitida</t>
  </si>
  <si>
    <t>10.2.5. Control del ambiente visual para los usuarios</t>
  </si>
  <si>
    <t>Tema 11 - CONFORT OLFATIVO</t>
  </si>
  <si>
    <t>Lograr las condiciones necesarias para que el organismo no se vea afectado por la emisión de fluidos y vapores tóxicos.</t>
  </si>
  <si>
    <t>11.1 CONTROL DE LAS FUENTES DE OLORES DESAGRADABLES</t>
  </si>
  <si>
    <t>Durante la fase de diseños y ejecución de la construcción, utilizar materiales aislantes tanto de fluidos como de vapores, también considerar un punto lejano de la vivienda para la creación de los puntos de basuras y reciclaje.</t>
  </si>
  <si>
    <t>11.1.1. Identificar y reducir los efectos de las fuentes de olores</t>
  </si>
  <si>
    <t>11.1.2. Tratar las redes con malos olores para evitar la difusión de los olores</t>
  </si>
  <si>
    <t>SALUD</t>
  </si>
  <si>
    <t>Tema 12 - CONDICIONES DE SALUD</t>
  </si>
  <si>
    <t>Lograr las condiciones necesarias para garantizar que no se afecte la salud de los propietarios de ninguna manera.</t>
  </si>
  <si>
    <t>12.1 LIMITACIÓN DE LA EXPOSICIÓN ELECTROMAGNÉTICA</t>
  </si>
  <si>
    <t>Garantizar que las ondas electromagnéticas de las antenas de telefonía no afecten la salud de los residentes.</t>
  </si>
  <si>
    <t>12.1.1. Identificar las fuentes de emisiones electromagnéticas</t>
  </si>
  <si>
    <t>12.1.2. Limitar el impacto de las fuentes de emisiones electromagnéticas</t>
  </si>
  <si>
    <t>12.2 CREACIÓN DE CONDICIONES DE HIGIENE ESPECÍFICA</t>
  </si>
  <si>
    <t>Cada espacio de la construcción debe contar con todas las normas de higiene y salubridad necesarias.</t>
  </si>
  <si>
    <t xml:space="preserve">12.2.2. Optimizar las condiciones sanitarias </t>
  </si>
  <si>
    <t>12.2.3. Seleccionar materiales que limiten el crecimiento de hongos y bacterias</t>
  </si>
  <si>
    <t>Tema 13 - CALIDAD DEL AIRE</t>
  </si>
  <si>
    <t>Lograr la filtración y purificación del flujo de aire en el interior de la construcción.</t>
  </si>
  <si>
    <t>13.1. GARANTÍA DE UNA VENTILACIÓN EFICAZ</t>
  </si>
  <si>
    <t>Se debe garantizar la ventilación de los espacios para mejorar la calidad del aire interior.</t>
  </si>
  <si>
    <t>13.1.1. Asegurar el flujo de aire</t>
  </si>
  <si>
    <t>13.1.2. Asegurar la distribución óptima del aire interior en los espacios</t>
  </si>
  <si>
    <t>13.2 CONTROL DE LAS FUENTES DE CONTAMINACIÓN DEL AIRE INTERIOR</t>
  </si>
  <si>
    <t>Garantizar que la construcción cuente con una correcta circulación de aire en espacios cerrados que permita la oxigenación a los ocupantes y evacuación de partículas contaminantes que se encuentren en el interior.</t>
  </si>
  <si>
    <t>13.2.1. Identificar y reducir los efectos de las fuentes de contaminación internas "no ligadas a la construcción" y externas</t>
  </si>
  <si>
    <t>13.2.2. Controlar la exposición de los ocupantes a los contaminantes del aire interior</t>
  </si>
  <si>
    <t>13.2.3. Prevenir el desarrollo de bacterias en el aire</t>
  </si>
  <si>
    <t>Tema 14 - CALIDAD DEL AGUA</t>
  </si>
  <si>
    <t>Se debe planificar en la construcción el uso racional del agua, evitar la contaminación de aguas negras y subterráneas.</t>
  </si>
  <si>
    <t>14.1. CALIDAD DE LA CONCEPCIÓN DE LA RED INTERIOR</t>
  </si>
  <si>
    <t>Garantizar la calidad, ahorro y eficiencia en el uso del agua y el aprovechamiento de aguas lluvias.</t>
  </si>
  <si>
    <t>14.1.1. Seleccionar materiales compatibles con la naturaleza del agua distribuida</t>
  </si>
  <si>
    <t>14.1.2. Respetar las reglas de instalación de las tuberías</t>
  </si>
  <si>
    <t>14.2. CONTROL DE LA TEMPERATURA EN LA RED INTERIOR</t>
  </si>
  <si>
    <t>Se debe evitar humedades y agentes que generen crecimiento de hongos y bacterias que incrementen el riesgo de contraer enfermedades con una temperatura idónea para los residentes de la construcción.</t>
  </si>
  <si>
    <t>14.2.1. Asegurar una temperatura suficiente en las redes de ACS (Agua Caliente Sanitaria) en la distribución y producción con el objetivo de limitar el riesgo de bacterias por aguas estancadas</t>
  </si>
  <si>
    <t>14.2.3. Mantener y controlar la temperatura de las redes de ACS (Agua Caliente Sanitaria) y de AFS (Agua Fría Sanitaria)</t>
  </si>
  <si>
    <t>14.3. CONTROL DE LOS TRATAMIENTOS</t>
  </si>
  <si>
    <t>La construcción debe garantizar una gestión y control eficiente en el tratamiento de aguas negras, aguas lluvias y aguas grises.</t>
  </si>
  <si>
    <t>14.3.1. Seleccionar tratamientos de desinfección y/o anti-corrosión y/o anti-sarro y compatible con la naturaleza del agua distribuida</t>
  </si>
  <si>
    <t>14.3.2. Control de riesgos sanitarios debidos a la recuperación y a la reutilización en sitio de aguas recuperadas y al tratamiento de aguas reutilizadas</t>
  </si>
  <si>
    <t>14.4. CALIDAD DEL AGUA EN LOS ESPACIOS DE BAÑOS</t>
  </si>
  <si>
    <t>Diseñar un sistema eficiente para el tratamiento y manejo de aguas grises en los espacios de baños de la construcción, evitando que lleguen a la red principal de agua potable.</t>
  </si>
  <si>
    <t>14.4.1. Garantizar el manejo adecuado de las aguas contaminadas del baño</t>
  </si>
  <si>
    <t>14.4.2. Evitar los depósitos de contaminantes en las aguas del baño</t>
  </si>
  <si>
    <t>Aplica/No Aplica</t>
  </si>
  <si>
    <t>Porcentaje</t>
  </si>
  <si>
    <t>No Sostenible</t>
  </si>
  <si>
    <t>Poco Sostenible</t>
  </si>
  <si>
    <t>Sostenible</t>
  </si>
  <si>
    <t>Muy Sostenible</t>
  </si>
  <si>
    <t>(&lt;2.5%)</t>
  </si>
  <si>
    <t>(2.6%-3.5%)</t>
  </si>
  <si>
    <t>(3.6%-5%)</t>
  </si>
  <si>
    <t>1.1.1.Asegurar la coherencia entre el acondicionamiento del sitio de implantación y las políticas locales</t>
  </si>
  <si>
    <t>Aplica</t>
  </si>
  <si>
    <t>1.1.2. Optimizar los accesos y manejar los flujos de personas</t>
  </si>
  <si>
    <t>No Aplica</t>
  </si>
  <si>
    <t>1.1.3. Privilegiar la utilización del transporte público</t>
  </si>
  <si>
    <t>1.1.4. Privilegiar la vegetación de las superficies</t>
  </si>
  <si>
    <t>1.1.5. Preservar / Mejorar la biodiversidad</t>
  </si>
  <si>
    <t>1.3. IMPACTO de la construcción SOBRE LOS VECINOS</t>
  </si>
  <si>
    <t>2.3.3. Utilizar materiales que permitan un suministro de obra lo menos contaminante en CO2 (dióxido de carbono)</t>
  </si>
  <si>
    <t>2.3.4. Implementar en la obra materiales que permitan la captura de CO2 (dióxido de carbono)</t>
  </si>
  <si>
    <t>3.3.3. Facilitar la reutilización en sitio de tierras excavadas</t>
  </si>
  <si>
    <t>(2.6%-4%)</t>
  </si>
  <si>
    <t>(4.1%-5%)</t>
  </si>
  <si>
    <t>(3.1%-4%)</t>
  </si>
  <si>
    <t>ÁREAS PRIVADAS Y COMUNES</t>
  </si>
  <si>
    <t>(&lt;3%)</t>
  </si>
  <si>
    <t>(4.1%-7%)</t>
  </si>
  <si>
    <t>12.2.1. Crear las condiciones de higiene específica en los espacios de la construcción según su función</t>
  </si>
  <si>
    <t>No Sostenible       (&lt;3%)</t>
  </si>
  <si>
    <t>Poco Sostenible  (3.1%-4%)</t>
  </si>
  <si>
    <t>Sostenible       (4.1%-7%)</t>
  </si>
  <si>
    <t>Muy Sostenible (&gt;7%)</t>
  </si>
  <si>
    <t>14.1.3. Garantizar que la red de distribución esté protegida</t>
  </si>
  <si>
    <t>8.2. CREACIÓN DE CONDICIONES DE CONFORT TÉRMICO DURANTE EL PERIODO DE CALEFACCIÓN</t>
  </si>
  <si>
    <t>14.2.2. Mantener y controlar la temperatura de las redes de ACS (Agua Caliente Sanitaria) y de AFS (Agua Fría Sanitaria)</t>
  </si>
  <si>
    <t>(&gt;5%)</t>
  </si>
  <si>
    <t>(&gt;7%)</t>
  </si>
  <si>
    <t>UNIVERSIDAD EAN - ESPECIALIZACIÓN EN GERENCIA DE PROYECTOS</t>
  </si>
  <si>
    <t>JHON AGUIRRE</t>
  </si>
  <si>
    <t>RODRIGO FLÓREZ</t>
  </si>
  <si>
    <t>FELIPE MANCERA</t>
  </si>
  <si>
    <t>MICHAEL OLAYA</t>
  </si>
  <si>
    <t>ANDRÉS ORJUELA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</si>
</sst>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</font>
    <font>
      <b/>
      <sz val="26"/>
      <color theme="1"/>
      <name val="Arial"/>
      <family val="2"/>
    </font>
    <font>
      <sz val="11"/>
      <name val="Arial"/>
      <family val="2"/>
    </font>
    <font>
      <b/>
      <sz val="20"/>
      <color theme="0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1"/>
      <color rgb="FF4F6128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0"/>
      <name val="Arial"/>
      <family val="2"/>
    </font>
    <font>
      <b/>
      <sz val="10"/>
      <color theme="1"/>
      <name val="Arial"/>
      <family val="2"/>
    </font>
    <font>
      <b/>
      <sz val="22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rgb="FF4F6128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8"/>
      <color rgb="FF000000"/>
      <name val="Arial"/>
      <family val="2"/>
    </font>
    <font>
      <b/>
      <sz val="20"/>
      <color rgb="FF000000"/>
      <name val="Arial"/>
      <family val="2"/>
    </font>
    <font>
      <b/>
      <sz val="22"/>
      <color rgb="FF000000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C2D69B"/>
        <bgColor rgb="FFC2D69B"/>
      </patternFill>
    </fill>
    <fill>
      <patternFill patternType="solid">
        <fgColor rgb="FF17365D"/>
        <bgColor rgb="FF17365D"/>
      </patternFill>
    </fill>
    <fill>
      <patternFill patternType="solid">
        <fgColor rgb="FF548DD4"/>
        <bgColor rgb="FF548DD4"/>
      </patternFill>
    </fill>
    <fill>
      <patternFill patternType="solid">
        <fgColor theme="0"/>
        <bgColor theme="0"/>
      </patternFill>
    </fill>
    <fill>
      <patternFill patternType="solid">
        <fgColor rgb="FF953734"/>
        <bgColor rgb="FF953734"/>
      </patternFill>
    </fill>
    <fill>
      <patternFill patternType="solid">
        <fgColor rgb="FFD99594"/>
        <bgColor rgb="FFD99594"/>
      </patternFill>
    </fill>
    <fill>
      <patternFill patternType="solid">
        <fgColor rgb="FF31859B"/>
        <bgColor rgb="FF31859B"/>
      </patternFill>
    </fill>
    <fill>
      <patternFill patternType="solid">
        <fgColor rgb="FF92CDDC"/>
        <bgColor rgb="FF92CDDC"/>
      </patternFill>
    </fill>
    <fill>
      <patternFill patternType="solid">
        <fgColor theme="5" tint="0.39997558519241921"/>
        <bgColor rgb="FF548DD4"/>
      </patternFill>
    </fill>
    <fill>
      <patternFill patternType="solid">
        <fgColor theme="4" tint="-0.249977111117893"/>
        <bgColor rgb="FF17365D"/>
      </patternFill>
    </fill>
    <fill>
      <patternFill patternType="solid">
        <fgColor theme="4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0" fillId="0" borderId="10"/>
  </cellStyleXfs>
  <cellXfs count="249">
    <xf numFmtId="0" fontId="0" fillId="0" borderId="0" xfId="0" applyFont="1" applyAlignment="1"/>
    <xf numFmtId="0" fontId="0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3" fillId="4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11" fillId="7" borderId="8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/>
    </xf>
    <xf numFmtId="10" fontId="0" fillId="0" borderId="5" xfId="0" applyNumberFormat="1" applyFont="1" applyBorder="1" applyAlignment="1">
      <alignment horizontal="center" vertical="center"/>
    </xf>
    <xf numFmtId="9" fontId="7" fillId="0" borderId="0" xfId="0" applyNumberFormat="1" applyFont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10" fontId="0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left"/>
    </xf>
    <xf numFmtId="9" fontId="0" fillId="0" borderId="0" xfId="0" applyNumberFormat="1" applyFont="1"/>
    <xf numFmtId="0" fontId="9" fillId="0" borderId="5" xfId="0" applyFont="1" applyBorder="1" applyAlignment="1">
      <alignment horizontal="left" vertical="center" wrapText="1"/>
    </xf>
    <xf numFmtId="10" fontId="0" fillId="0" borderId="0" xfId="0" applyNumberFormat="1" applyFont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17" fontId="10" fillId="5" borderId="5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 wrapText="1"/>
    </xf>
    <xf numFmtId="0" fontId="9" fillId="0" borderId="5" xfId="0" applyFont="1" applyBorder="1" applyAlignment="1">
      <alignment horizontal="left" vertical="top"/>
    </xf>
    <xf numFmtId="0" fontId="9" fillId="6" borderId="5" xfId="0" applyFont="1" applyFill="1" applyBorder="1" applyAlignment="1">
      <alignment horizontal="left" vertical="center" wrapText="1"/>
    </xf>
    <xf numFmtId="10" fontId="0" fillId="0" borderId="0" xfId="0" applyNumberFormat="1" applyFont="1" applyAlignment="1">
      <alignment horizontal="center" vertical="center" wrapText="1"/>
    </xf>
    <xf numFmtId="10" fontId="0" fillId="6" borderId="5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6" borderId="11" xfId="0" applyFont="1" applyFill="1" applyBorder="1" applyAlignment="1">
      <alignment horizontal="left" vertical="center" wrapText="1"/>
    </xf>
    <xf numFmtId="0" fontId="6" fillId="8" borderId="5" xfId="0" applyFont="1" applyFill="1" applyBorder="1" applyAlignment="1">
      <alignment horizontal="center" vertical="center" wrapText="1"/>
    </xf>
    <xf numFmtId="10" fontId="17" fillId="0" borderId="5" xfId="0" applyNumberFormat="1" applyFont="1" applyBorder="1" applyAlignment="1">
      <alignment horizontal="center"/>
    </xf>
    <xf numFmtId="0" fontId="6" fillId="10" borderId="5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left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10" fontId="18" fillId="0" borderId="0" xfId="0" applyNumberFormat="1" applyFont="1" applyAlignment="1"/>
    <xf numFmtId="10" fontId="19" fillId="0" borderId="0" xfId="0" applyNumberFormat="1" applyFont="1"/>
    <xf numFmtId="0" fontId="6" fillId="0" borderId="5" xfId="0" applyFont="1" applyBorder="1" applyAlignment="1">
      <alignment horizontal="left" vertical="center" wrapText="1"/>
    </xf>
    <xf numFmtId="10" fontId="18" fillId="0" borderId="0" xfId="0" applyNumberFormat="1" applyFont="1"/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right" vertical="top" wrapText="1"/>
    </xf>
    <xf numFmtId="0" fontId="9" fillId="6" borderId="5" xfId="0" applyFont="1" applyFill="1" applyBorder="1" applyAlignment="1">
      <alignment horizontal="righ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6" borderId="0" xfId="0" applyFont="1" applyFill="1" applyAlignment="1">
      <alignment horizontal="left" vertical="center" wrapText="1"/>
    </xf>
    <xf numFmtId="10" fontId="19" fillId="6" borderId="0" xfId="0" applyNumberFormat="1" applyFont="1" applyFill="1"/>
    <xf numFmtId="0" fontId="2" fillId="6" borderId="0" xfId="0" applyFont="1" applyFill="1"/>
    <xf numFmtId="0" fontId="12" fillId="6" borderId="0" xfId="0" applyFont="1" applyFill="1" applyAlignment="1">
      <alignment horizontal="left" vertical="center" wrapText="1"/>
    </xf>
    <xf numFmtId="0" fontId="12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right" vertical="center" wrapText="1"/>
    </xf>
    <xf numFmtId="0" fontId="9" fillId="6" borderId="0" xfId="0" applyFont="1" applyFill="1" applyAlignment="1">
      <alignment vertical="center" wrapText="1"/>
    </xf>
    <xf numFmtId="0" fontId="6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0" fontId="13" fillId="6" borderId="0" xfId="0" applyFont="1" applyFill="1" applyAlignment="1">
      <alignment horizontal="center" vertical="center" wrapText="1"/>
    </xf>
    <xf numFmtId="17" fontId="10" fillId="11" borderId="5" xfId="0" applyNumberFormat="1" applyFont="1" applyFill="1" applyBorder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10" fontId="0" fillId="0" borderId="14" xfId="0" applyNumberFormat="1" applyFont="1" applyBorder="1" applyAlignment="1">
      <alignment horizontal="center" vertical="center"/>
    </xf>
    <xf numFmtId="0" fontId="20" fillId="0" borderId="10" xfId="1"/>
    <xf numFmtId="0" fontId="20" fillId="0" borderId="10" xfId="1" applyAlignment="1">
      <alignment vertical="center"/>
    </xf>
    <xf numFmtId="0" fontId="7" fillId="0" borderId="10" xfId="1" applyFont="1" applyAlignment="1">
      <alignment vertical="center"/>
    </xf>
    <xf numFmtId="0" fontId="20" fillId="0" borderId="10" xfId="1" applyAlignment="1">
      <alignment horizontal="left"/>
    </xf>
    <xf numFmtId="0" fontId="7" fillId="0" borderId="10" xfId="1" applyFont="1" applyAlignment="1">
      <alignment vertical="center" wrapText="1"/>
    </xf>
    <xf numFmtId="0" fontId="5" fillId="0" borderId="10" xfId="1" applyFont="1" applyAlignment="1">
      <alignment vertical="center"/>
    </xf>
    <xf numFmtId="0" fontId="7" fillId="0" borderId="10" xfId="1" applyFont="1" applyAlignment="1">
      <alignment horizontal="left" vertical="center"/>
    </xf>
    <xf numFmtId="0" fontId="20" fillId="0" borderId="10" xfId="1" applyAlignment="1">
      <alignment vertical="center" wrapText="1"/>
    </xf>
    <xf numFmtId="0" fontId="20" fillId="0" borderId="10" xfId="1" applyAlignment="1">
      <alignment horizontal="left" vertical="center"/>
    </xf>
    <xf numFmtId="0" fontId="9" fillId="0" borderId="10" xfId="1" applyFont="1" applyAlignment="1">
      <alignment wrapText="1"/>
    </xf>
    <xf numFmtId="0" fontId="10" fillId="10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5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20" fillId="6" borderId="5" xfId="0" applyFont="1" applyFill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3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0" xfId="0" applyFont="1" applyAlignment="1"/>
    <xf numFmtId="0" fontId="2" fillId="0" borderId="9" xfId="0" applyFont="1" applyBorder="1"/>
    <xf numFmtId="0" fontId="2" fillId="0" borderId="10" xfId="0" applyFont="1" applyBorder="1"/>
    <xf numFmtId="0" fontId="4" fillId="3" borderId="1" xfId="0" applyFont="1" applyFill="1" applyBorder="1" applyAlignment="1">
      <alignment horizontal="left" vertical="center" wrapText="1"/>
    </xf>
    <xf numFmtId="0" fontId="2" fillId="0" borderId="3" xfId="0" applyFont="1" applyBorder="1"/>
    <xf numFmtId="0" fontId="10" fillId="3" borderId="1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2" fillId="0" borderId="7" xfId="0" applyFont="1" applyBorder="1"/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2" fillId="0" borderId="13" xfId="0" applyFont="1" applyBorder="1"/>
    <xf numFmtId="0" fontId="10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2" fillId="0" borderId="14" xfId="0" applyFont="1" applyBorder="1"/>
    <xf numFmtId="0" fontId="10" fillId="8" borderId="6" xfId="0" applyFont="1" applyFill="1" applyBorder="1" applyAlignment="1">
      <alignment horizontal="left" vertical="center" wrapText="1"/>
    </xf>
    <xf numFmtId="0" fontId="10" fillId="10" borderId="6" xfId="0" applyFont="1" applyFill="1" applyBorder="1" applyAlignment="1">
      <alignment horizontal="left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9" fillId="6" borderId="0" xfId="0" applyFont="1" applyFill="1" applyAlignment="1">
      <alignment horizontal="left" vertical="center" wrapText="1"/>
    </xf>
    <xf numFmtId="10" fontId="18" fillId="0" borderId="0" xfId="0" applyNumberFormat="1" applyFont="1"/>
    <xf numFmtId="10" fontId="18" fillId="0" borderId="0" xfId="0" applyNumberFormat="1" applyFont="1" applyAlignment="1">
      <alignment wrapText="1"/>
    </xf>
    <xf numFmtId="0" fontId="10" fillId="6" borderId="0" xfId="0" applyFont="1" applyFill="1" applyAlignment="1">
      <alignment horizontal="left" vertical="center" wrapText="1"/>
    </xf>
    <xf numFmtId="0" fontId="0" fillId="0" borderId="15" xfId="0" applyFont="1" applyBorder="1" applyAlignment="1"/>
    <xf numFmtId="0" fontId="0" fillId="0" borderId="16" xfId="0" applyFont="1" applyBorder="1" applyAlignment="1"/>
    <xf numFmtId="0" fontId="0" fillId="0" borderId="17" xfId="0" applyFont="1" applyBorder="1" applyAlignment="1"/>
    <xf numFmtId="0" fontId="26" fillId="0" borderId="18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0" fillId="0" borderId="18" xfId="0" applyFont="1" applyBorder="1" applyAlignment="1"/>
    <xf numFmtId="0" fontId="0" fillId="0" borderId="10" xfId="0" applyFont="1" applyBorder="1" applyAlignment="1"/>
    <xf numFmtId="0" fontId="0" fillId="0" borderId="19" xfId="0" applyFont="1" applyBorder="1" applyAlignment="1"/>
    <xf numFmtId="0" fontId="25" fillId="0" borderId="18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0" fillId="0" borderId="20" xfId="0" applyFont="1" applyBorder="1" applyAlignment="1"/>
    <xf numFmtId="0" fontId="0" fillId="0" borderId="21" xfId="0" applyFont="1" applyBorder="1" applyAlignment="1"/>
    <xf numFmtId="0" fontId="0" fillId="0" borderId="22" xfId="0" applyFont="1" applyBorder="1" applyAlignment="1"/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0" fillId="0" borderId="10" xfId="0" applyFont="1" applyBorder="1" applyAlignment="1"/>
    <xf numFmtId="0" fontId="2" fillId="0" borderId="19" xfId="0" applyFont="1" applyBorder="1"/>
    <xf numFmtId="0" fontId="2" fillId="0" borderId="23" xfId="0" applyFont="1" applyBorder="1"/>
    <xf numFmtId="0" fontId="2" fillId="0" borderId="24" xfId="0" applyFont="1" applyBorder="1"/>
    <xf numFmtId="0" fontId="3" fillId="2" borderId="18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10" fillId="3" borderId="26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 wrapText="1"/>
    </xf>
    <xf numFmtId="0" fontId="14" fillId="0" borderId="31" xfId="0" applyFont="1" applyBorder="1"/>
    <xf numFmtId="0" fontId="15" fillId="0" borderId="30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/>
    </xf>
    <xf numFmtId="0" fontId="9" fillId="0" borderId="28" xfId="0" applyFont="1" applyBorder="1" applyAlignment="1">
      <alignment horizontal="right" vertical="center" wrapText="1"/>
    </xf>
    <xf numFmtId="0" fontId="14" fillId="0" borderId="32" xfId="0" applyFont="1" applyBorder="1"/>
    <xf numFmtId="0" fontId="10" fillId="3" borderId="18" xfId="0" applyFont="1" applyFill="1" applyBorder="1" applyAlignment="1">
      <alignment horizontal="left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/>
    </xf>
    <xf numFmtId="0" fontId="2" fillId="0" borderId="34" xfId="0" applyFont="1" applyBorder="1"/>
    <xf numFmtId="0" fontId="10" fillId="5" borderId="25" xfId="0" applyFont="1" applyFill="1" applyBorder="1" applyAlignment="1">
      <alignment horizontal="left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21" fillId="0" borderId="31" xfId="0" applyFont="1" applyBorder="1"/>
    <xf numFmtId="0" fontId="9" fillId="0" borderId="30" xfId="0" applyFont="1" applyBorder="1" applyAlignment="1">
      <alignment horizontal="left" vertical="top"/>
    </xf>
    <xf numFmtId="0" fontId="9" fillId="0" borderId="28" xfId="0" applyFont="1" applyBorder="1" applyAlignment="1">
      <alignment horizontal="right" vertical="top" wrapText="1"/>
    </xf>
    <xf numFmtId="0" fontId="21" fillId="0" borderId="32" xfId="0" applyFont="1" applyBorder="1"/>
    <xf numFmtId="0" fontId="10" fillId="5" borderId="18" xfId="0" applyFont="1" applyFill="1" applyBorder="1" applyAlignment="1">
      <alignment horizontal="left" vertical="center" wrapText="1"/>
    </xf>
    <xf numFmtId="0" fontId="9" fillId="6" borderId="30" xfId="0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right" vertical="center" wrapText="1"/>
    </xf>
    <xf numFmtId="0" fontId="6" fillId="0" borderId="28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 wrapText="1"/>
    </xf>
    <xf numFmtId="0" fontId="6" fillId="6" borderId="28" xfId="0" applyFont="1" applyFill="1" applyBorder="1" applyAlignment="1">
      <alignment horizontal="left" vertical="center" wrapText="1"/>
    </xf>
    <xf numFmtId="0" fontId="11" fillId="7" borderId="33" xfId="0" applyFont="1" applyFill="1" applyBorder="1" applyAlignment="1">
      <alignment horizontal="center" vertical="center" wrapText="1"/>
    </xf>
    <xf numFmtId="0" fontId="10" fillId="8" borderId="25" xfId="0" applyFont="1" applyFill="1" applyBorder="1" applyAlignment="1">
      <alignment horizontal="left" vertical="center" wrapText="1"/>
    </xf>
    <xf numFmtId="0" fontId="6" fillId="8" borderId="26" xfId="0" applyFont="1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left" vertical="center" wrapText="1"/>
    </xf>
    <xf numFmtId="0" fontId="12" fillId="0" borderId="28" xfId="0" applyFont="1" applyBorder="1" applyAlignment="1">
      <alignment horizontal="center" vertical="center" wrapText="1"/>
    </xf>
    <xf numFmtId="0" fontId="13" fillId="9" borderId="33" xfId="0" applyFont="1" applyFill="1" applyBorder="1" applyAlignment="1">
      <alignment horizontal="center" vertical="center" wrapText="1"/>
    </xf>
    <xf numFmtId="0" fontId="10" fillId="10" borderId="18" xfId="0" applyFont="1" applyFill="1" applyBorder="1" applyAlignment="1">
      <alignment horizontal="left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 wrapText="1"/>
    </xf>
    <xf numFmtId="0" fontId="10" fillId="10" borderId="30" xfId="0" applyFont="1" applyFill="1" applyBorder="1" applyAlignment="1">
      <alignment horizontal="left" vertical="center" wrapText="1"/>
    </xf>
    <xf numFmtId="0" fontId="8" fillId="10" borderId="26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2" fillId="0" borderId="32" xfId="0" applyFont="1" applyBorder="1"/>
    <xf numFmtId="0" fontId="10" fillId="10" borderId="25" xfId="0" applyFont="1" applyFill="1" applyBorder="1" applyAlignment="1">
      <alignment horizontal="left" vertical="center" wrapText="1"/>
    </xf>
    <xf numFmtId="0" fontId="8" fillId="10" borderId="29" xfId="0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/>
    </xf>
    <xf numFmtId="0" fontId="9" fillId="0" borderId="35" xfId="0" applyFont="1" applyBorder="1" applyAlignment="1">
      <alignment horizontal="left" vertical="center" wrapText="1"/>
    </xf>
    <xf numFmtId="0" fontId="14" fillId="0" borderId="36" xfId="0" applyFont="1" applyBorder="1"/>
    <xf numFmtId="0" fontId="9" fillId="0" borderId="37" xfId="0" applyFont="1" applyBorder="1" applyAlignment="1">
      <alignment horizontal="right" wrapText="1"/>
    </xf>
    <xf numFmtId="0" fontId="2" fillId="0" borderId="38" xfId="0" applyFont="1" applyBorder="1"/>
    <xf numFmtId="10" fontId="0" fillId="0" borderId="38" xfId="0" applyNumberFormat="1" applyFont="1" applyBorder="1" applyAlignment="1">
      <alignment horizont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/>
    <xf numFmtId="0" fontId="25" fillId="0" borderId="10" xfId="0" applyFont="1" applyBorder="1" applyAlignment="1"/>
    <xf numFmtId="0" fontId="26" fillId="0" borderId="10" xfId="0" applyFont="1" applyBorder="1" applyAlignment="1"/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" fillId="0" borderId="33" xfId="1" applyFont="1" applyBorder="1" applyAlignment="1">
      <alignment horizontal="center" vertical="center" wrapText="1"/>
    </xf>
    <xf numFmtId="0" fontId="2" fillId="0" borderId="34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3" xfId="1" applyFont="1" applyBorder="1"/>
    <xf numFmtId="0" fontId="2" fillId="0" borderId="24" xfId="1" applyFont="1" applyBorder="1"/>
    <xf numFmtId="0" fontId="1" fillId="0" borderId="23" xfId="1" applyFont="1" applyBorder="1" applyAlignment="1">
      <alignment horizontal="center" vertical="center" wrapText="1"/>
    </xf>
    <xf numFmtId="0" fontId="22" fillId="0" borderId="24" xfId="1" applyFont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0" fontId="4" fillId="3" borderId="25" xfId="1" applyFont="1" applyFill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/>
    </xf>
    <xf numFmtId="0" fontId="2" fillId="0" borderId="27" xfId="1" applyFont="1" applyBorder="1"/>
    <xf numFmtId="0" fontId="2" fillId="0" borderId="32" xfId="1" applyFont="1" applyBorder="1"/>
    <xf numFmtId="0" fontId="8" fillId="0" borderId="30" xfId="1" applyFont="1" applyBorder="1" applyAlignment="1">
      <alignment horizontal="left" vertical="center" wrapText="1"/>
    </xf>
    <xf numFmtId="0" fontId="5" fillId="0" borderId="26" xfId="1" applyFont="1" applyBorder="1" applyAlignment="1">
      <alignment vertical="center" wrapText="1"/>
    </xf>
    <xf numFmtId="0" fontId="5" fillId="0" borderId="26" xfId="1" applyFont="1" applyBorder="1"/>
    <xf numFmtId="0" fontId="8" fillId="0" borderId="30" xfId="1" applyFont="1" applyBorder="1" applyAlignment="1">
      <alignment horizontal="left" vertical="center"/>
    </xf>
    <xf numFmtId="0" fontId="5" fillId="0" borderId="29" xfId="1" applyFont="1" applyBorder="1" applyAlignment="1">
      <alignment vertical="center" wrapText="1"/>
    </xf>
    <xf numFmtId="0" fontId="5" fillId="0" borderId="26" xfId="1" applyFont="1" applyBorder="1" applyAlignment="1">
      <alignment vertical="center"/>
    </xf>
    <xf numFmtId="0" fontId="5" fillId="0" borderId="26" xfId="1" applyFont="1" applyBorder="1" applyAlignment="1">
      <alignment horizontal="left" wrapText="1"/>
    </xf>
    <xf numFmtId="0" fontId="5" fillId="0" borderId="26" xfId="1" applyFont="1" applyBorder="1" applyAlignment="1">
      <alignment horizontal="left" vertical="center" wrapText="1"/>
    </xf>
    <xf numFmtId="0" fontId="5" fillId="0" borderId="29" xfId="1" applyFont="1" applyBorder="1" applyAlignment="1">
      <alignment vertical="center"/>
    </xf>
    <xf numFmtId="0" fontId="23" fillId="12" borderId="28" xfId="1" applyFont="1" applyFill="1" applyBorder="1" applyAlignment="1">
      <alignment horizontal="center" vertical="center" wrapText="1"/>
    </xf>
    <xf numFmtId="0" fontId="2" fillId="13" borderId="40" xfId="1" applyFont="1" applyFill="1" applyBorder="1"/>
    <xf numFmtId="0" fontId="4" fillId="5" borderId="25" xfId="1" applyFont="1" applyFill="1" applyBorder="1" applyAlignment="1">
      <alignment horizontal="left" vertical="center" wrapText="1"/>
    </xf>
    <xf numFmtId="0" fontId="8" fillId="6" borderId="30" xfId="1" applyFont="1" applyFill="1" applyBorder="1" applyAlignment="1">
      <alignment horizontal="left" vertical="center" wrapText="1"/>
    </xf>
    <xf numFmtId="0" fontId="24" fillId="7" borderId="28" xfId="1" applyFont="1" applyFill="1" applyBorder="1" applyAlignment="1">
      <alignment horizontal="center" vertical="center" wrapText="1"/>
    </xf>
    <xf numFmtId="0" fontId="2" fillId="0" borderId="40" xfId="1" applyFont="1" applyBorder="1"/>
    <xf numFmtId="0" fontId="4" fillId="8" borderId="25" xfId="1" applyFont="1" applyFill="1" applyBorder="1" applyAlignment="1">
      <alignment horizontal="left" vertical="center" wrapText="1"/>
    </xf>
    <xf numFmtId="0" fontId="24" fillId="9" borderId="28" xfId="1" applyFont="1" applyFill="1" applyBorder="1" applyAlignment="1">
      <alignment horizontal="center" vertical="center" wrapText="1"/>
    </xf>
    <xf numFmtId="0" fontId="4" fillId="10" borderId="25" xfId="1" applyFont="1" applyFill="1" applyBorder="1" applyAlignment="1">
      <alignment horizontal="left" vertical="center" wrapText="1"/>
    </xf>
    <xf numFmtId="0" fontId="4" fillId="10" borderId="30" xfId="1" applyFont="1" applyFill="1" applyBorder="1" applyAlignment="1">
      <alignment horizontal="left" vertical="center" wrapText="1"/>
    </xf>
    <xf numFmtId="0" fontId="8" fillId="0" borderId="41" xfId="1" applyFont="1" applyBorder="1" applyAlignment="1">
      <alignment horizontal="left" vertical="center" wrapText="1"/>
    </xf>
    <xf numFmtId="0" fontId="5" fillId="0" borderId="42" xfId="1" applyFont="1" applyBorder="1" applyAlignment="1">
      <alignment vertical="center" wrapText="1"/>
    </xf>
  </cellXfs>
  <cellStyles count="2">
    <cellStyle name="Normal" xfId="0" builtinId="0"/>
    <cellStyle name="Normal 2" xfId="1" xr:uid="{68949EB0-3857-4845-A094-94A65EA47773}"/>
  </cellStyles>
  <dxfs count="205">
    <dxf>
      <fill>
        <patternFill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>
          <bgColor theme="6" tint="-0.24994659260841701"/>
        </patternFill>
      </fill>
    </dxf>
    <dxf>
      <fill>
        <patternFill>
          <bgColor theme="6" tint="-0.2499465926084170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E01E3C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00B050"/>
          <bgColor rgb="FF00B050"/>
        </patternFill>
      </fill>
    </dxf>
    <dxf>
      <fill>
        <patternFill patternType="solid">
          <fgColor rgb="FF00B050"/>
          <bgColor rgb="FF00B05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9AE6A7"/>
      <color rgb="FFE01E3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eyondbenign.org/school_profiles/universidad-ean/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beyondbenign.org/school_profiles/universidad-ean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281213</xdr:colOff>
      <xdr:row>1</xdr:row>
      <xdr:rowOff>132958</xdr:rowOff>
    </xdr:from>
    <xdr:to>
      <xdr:col>0</xdr:col>
      <xdr:colOff>1954892</xdr:colOff>
      <xdr:row>8</xdr:row>
      <xdr:rowOff>91621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8A1800-2E65-429D-9E45-D1B9065E7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281213" y="323458"/>
          <a:ext cx="1673679" cy="15461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217713</xdr:colOff>
      <xdr:row>1</xdr:row>
      <xdr:rowOff>21833</xdr:rowOff>
    </xdr:from>
    <xdr:to>
      <xdr:col>0</xdr:col>
      <xdr:colOff>1891392</xdr:colOff>
      <xdr:row>8</xdr:row>
      <xdr:rowOff>164646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134CD7-D704-48A7-931A-C840D005A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2"/>
            </a:ext>
          </a:extLst>
        </a:blip>
        <a:stretch>
          <a:fillRect/>
        </a:stretch>
      </xdr:blipFill>
      <xdr:spPr>
        <a:xfrm>
          <a:off x="217713" y="21833"/>
          <a:ext cx="1673679" cy="1544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2F89-38F2-44F4-AB74-21071BE6E9D6}">
  <sheetPr>
    <tabColor rgb="FFFF0000"/>
    <pageSetUpPr fitToPage="1"/>
  </sheetPr>
  <dimension ref="A1:Z891"/>
  <sheetViews>
    <sheetView showGridLines="0" zoomScale="60" zoomScaleNormal="60" zoomScaleSheetLayoutView="80" workbookViewId="0">
      <selection activeCell="A13" sqref="A13"/>
    </sheetView>
  </sheetViews>
  <sheetFormatPr baseColWidth="10" defaultColWidth="12.625" defaultRowHeight="15" customHeight="1" x14ac:dyDescent="0.2"/>
  <cols>
    <col min="1" max="1" width="96" style="79" customWidth="1"/>
    <col min="2" max="2" width="71.25" style="79" customWidth="1"/>
    <col min="3" max="26" width="10" style="79" customWidth="1"/>
    <col min="27" max="16384" width="12.625" style="79"/>
  </cols>
  <sheetData>
    <row r="1" spans="1:26" ht="15" customHeight="1" thickBot="1" x14ac:dyDescent="0.25"/>
    <row r="2" spans="1:26" ht="15" customHeight="1" x14ac:dyDescent="0.2">
      <c r="A2" s="126"/>
      <c r="B2" s="128"/>
      <c r="C2" s="133"/>
      <c r="D2" s="133"/>
      <c r="E2" s="133"/>
      <c r="F2" s="133"/>
      <c r="G2" s="133"/>
    </row>
    <row r="3" spans="1:26" ht="24.75" customHeight="1" x14ac:dyDescent="0.3">
      <c r="A3" s="129" t="s">
        <v>233</v>
      </c>
      <c r="B3" s="131"/>
      <c r="C3" s="210"/>
      <c r="D3" s="210"/>
      <c r="E3" s="210"/>
      <c r="F3" s="210"/>
      <c r="G3" s="210"/>
    </row>
    <row r="4" spans="1:26" ht="20.25" x14ac:dyDescent="0.3">
      <c r="A4" s="129"/>
      <c r="B4" s="131"/>
      <c r="C4" s="133"/>
      <c r="D4" s="133"/>
      <c r="E4" s="133"/>
      <c r="F4" s="133"/>
      <c r="G4" s="133"/>
    </row>
    <row r="5" spans="1:26" ht="18" x14ac:dyDescent="0.25">
      <c r="A5" s="211" t="s">
        <v>234</v>
      </c>
      <c r="B5" s="212"/>
      <c r="C5" s="209"/>
      <c r="D5" s="209"/>
      <c r="E5" s="209"/>
      <c r="F5" s="209"/>
      <c r="G5" s="209"/>
    </row>
    <row r="6" spans="1:26" ht="18" x14ac:dyDescent="0.25">
      <c r="A6" s="211" t="s">
        <v>235</v>
      </c>
      <c r="B6" s="212"/>
      <c r="C6" s="209"/>
      <c r="D6" s="209"/>
      <c r="E6" s="209"/>
      <c r="F6" s="209"/>
      <c r="G6" s="209"/>
    </row>
    <row r="7" spans="1:26" ht="15" customHeight="1" x14ac:dyDescent="0.25">
      <c r="A7" s="211" t="s">
        <v>236</v>
      </c>
      <c r="B7" s="212"/>
      <c r="C7" s="209"/>
      <c r="D7" s="209"/>
      <c r="E7" s="209"/>
      <c r="F7" s="209"/>
      <c r="G7" s="209"/>
    </row>
    <row r="8" spans="1:26" ht="15" customHeight="1" x14ac:dyDescent="0.25">
      <c r="A8" s="211" t="s">
        <v>237</v>
      </c>
      <c r="B8" s="212"/>
      <c r="C8" s="209"/>
      <c r="D8" s="209"/>
      <c r="E8" s="209"/>
      <c r="F8" s="209"/>
      <c r="G8" s="209"/>
    </row>
    <row r="9" spans="1:26" ht="15" customHeight="1" thickBot="1" x14ac:dyDescent="0.3">
      <c r="A9" s="213" t="s">
        <v>238</v>
      </c>
      <c r="B9" s="214"/>
      <c r="C9" s="209"/>
      <c r="D9" s="209"/>
      <c r="E9" s="209"/>
      <c r="F9" s="209"/>
      <c r="G9" s="209"/>
    </row>
    <row r="10" spans="1:26" ht="14.25" customHeight="1" x14ac:dyDescent="0.2">
      <c r="A10" s="215" t="s">
        <v>0</v>
      </c>
      <c r="B10" s="216"/>
    </row>
    <row r="11" spans="1:26" ht="14.25" customHeight="1" x14ac:dyDescent="0.2">
      <c r="A11" s="217"/>
      <c r="B11" s="218"/>
    </row>
    <row r="12" spans="1:26" ht="14.25" customHeight="1" x14ac:dyDescent="0.2">
      <c r="A12" s="219"/>
      <c r="B12" s="220"/>
    </row>
    <row r="13" spans="1:26" ht="24.75" customHeight="1" x14ac:dyDescent="0.2">
      <c r="A13" s="221"/>
      <c r="B13" s="222" t="s">
        <v>1</v>
      </c>
    </row>
    <row r="14" spans="1:26" ht="29.25" customHeight="1" x14ac:dyDescent="0.2">
      <c r="A14" s="223" t="s">
        <v>2</v>
      </c>
      <c r="B14" s="220"/>
    </row>
    <row r="15" spans="1:26" ht="31.5" customHeight="1" x14ac:dyDescent="0.2">
      <c r="A15" s="224" t="s">
        <v>3</v>
      </c>
      <c r="B15" s="225" t="s">
        <v>4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spans="1:26" ht="15" customHeight="1" x14ac:dyDescent="0.2">
      <c r="A16" s="226"/>
      <c r="B16" s="227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spans="1:26" ht="30.75" customHeight="1" x14ac:dyDescent="0.2">
      <c r="A17" s="228" t="s">
        <v>5</v>
      </c>
      <c r="B17" s="229" t="s">
        <v>6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</row>
    <row r="18" spans="1:26" ht="14.25" customHeight="1" x14ac:dyDescent="0.2">
      <c r="A18" s="228" t="s">
        <v>7</v>
      </c>
      <c r="B18" s="230" t="s">
        <v>8</v>
      </c>
    </row>
    <row r="19" spans="1:26" ht="14.25" customHeight="1" x14ac:dyDescent="0.2">
      <c r="A19" s="231" t="s">
        <v>14</v>
      </c>
      <c r="B19" s="230" t="s">
        <v>15</v>
      </c>
    </row>
    <row r="20" spans="1:26" ht="28.5" customHeight="1" x14ac:dyDescent="0.2">
      <c r="A20" s="224" t="s">
        <v>23</v>
      </c>
      <c r="B20" s="232" t="s">
        <v>24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spans="1:26" ht="14.25" customHeight="1" x14ac:dyDescent="0.2">
      <c r="A21" s="226"/>
      <c r="B21" s="227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spans="1:26" ht="31.5" customHeight="1" x14ac:dyDescent="0.2">
      <c r="A22" s="228" t="s">
        <v>25</v>
      </c>
      <c r="B22" s="233" t="s">
        <v>26</v>
      </c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</row>
    <row r="23" spans="1:26" ht="14.25" customHeight="1" x14ac:dyDescent="0.2">
      <c r="A23" s="231" t="s">
        <v>30</v>
      </c>
      <c r="B23" s="234" t="s">
        <v>31</v>
      </c>
    </row>
    <row r="24" spans="1:26" ht="33.75" customHeight="1" x14ac:dyDescent="0.2">
      <c r="A24" s="228" t="s">
        <v>33</v>
      </c>
      <c r="B24" s="234" t="s">
        <v>34</v>
      </c>
    </row>
    <row r="25" spans="1:26" ht="34.5" customHeight="1" x14ac:dyDescent="0.2">
      <c r="A25" s="228" t="s">
        <v>37</v>
      </c>
      <c r="B25" s="235" t="s">
        <v>38</v>
      </c>
    </row>
    <row r="26" spans="1:26" ht="31.5" customHeight="1" x14ac:dyDescent="0.2">
      <c r="A26" s="224" t="s">
        <v>42</v>
      </c>
      <c r="B26" s="236" t="s">
        <v>43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spans="1:26" ht="14.25" customHeight="1" x14ac:dyDescent="0.2">
      <c r="A27" s="226"/>
      <c r="B27" s="227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spans="1:26" ht="34.5" customHeight="1" x14ac:dyDescent="0.2">
      <c r="A28" s="231" t="s">
        <v>44</v>
      </c>
      <c r="B28" s="229" t="s">
        <v>45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</row>
    <row r="29" spans="1:26" ht="15.75" x14ac:dyDescent="0.2">
      <c r="A29" s="231" t="s">
        <v>50</v>
      </c>
      <c r="B29" s="230" t="s">
        <v>51</v>
      </c>
    </row>
    <row r="30" spans="1:26" ht="15.75" x14ac:dyDescent="0.2">
      <c r="A30" s="231" t="s">
        <v>57</v>
      </c>
      <c r="B30" s="230" t="s">
        <v>58</v>
      </c>
    </row>
    <row r="31" spans="1:26" ht="36.75" customHeight="1" x14ac:dyDescent="0.2">
      <c r="A31" s="237" t="s">
        <v>61</v>
      </c>
      <c r="B31" s="238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spans="1:26" ht="31.5" customHeight="1" x14ac:dyDescent="0.2">
      <c r="A32" s="239" t="s">
        <v>62</v>
      </c>
      <c r="B32" s="236" t="s">
        <v>63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pans="1:26" ht="15" customHeight="1" x14ac:dyDescent="0.2">
      <c r="A33" s="226"/>
      <c r="B33" s="227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spans="1:26" ht="31.5" x14ac:dyDescent="0.2">
      <c r="A34" s="228" t="s">
        <v>64</v>
      </c>
      <c r="B34" s="229" t="s">
        <v>65</v>
      </c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43.5" customHeight="1" x14ac:dyDescent="0.2">
      <c r="A35" s="231" t="s">
        <v>68</v>
      </c>
      <c r="B35" s="235" t="s">
        <v>69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 spans="1:26" ht="29.25" customHeight="1" x14ac:dyDescent="0.2">
      <c r="A36" s="239" t="s">
        <v>74</v>
      </c>
      <c r="B36" s="232" t="s">
        <v>75</v>
      </c>
      <c r="C36" s="84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spans="1:26" ht="27" customHeight="1" x14ac:dyDescent="0.2">
      <c r="A37" s="226"/>
      <c r="B37" s="227"/>
      <c r="C37" s="84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8.5" customHeight="1" x14ac:dyDescent="0.2">
      <c r="A38" s="231" t="s">
        <v>76</v>
      </c>
      <c r="B38" s="229" t="s">
        <v>77</v>
      </c>
      <c r="C38" s="84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</row>
    <row r="39" spans="1:26" ht="28.5" x14ac:dyDescent="0.2">
      <c r="A39" s="231" t="s">
        <v>81</v>
      </c>
      <c r="B39" s="229" t="s">
        <v>82</v>
      </c>
      <c r="C39" s="84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</row>
    <row r="40" spans="1:26" ht="28.5" x14ac:dyDescent="0.2">
      <c r="A40" s="231" t="s">
        <v>85</v>
      </c>
      <c r="B40" s="229" t="s">
        <v>86</v>
      </c>
      <c r="C40" s="84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</row>
    <row r="41" spans="1:26" ht="14.25" customHeight="1" x14ac:dyDescent="0.2">
      <c r="A41" s="239" t="s">
        <v>89</v>
      </c>
      <c r="B41" s="232" t="s">
        <v>90</v>
      </c>
      <c r="C41" s="84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spans="1:26" ht="15" customHeight="1" x14ac:dyDescent="0.2">
      <c r="A42" s="226"/>
      <c r="B42" s="227"/>
      <c r="C42" s="84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spans="1:26" ht="28.5" x14ac:dyDescent="0.2">
      <c r="A43" s="231" t="s">
        <v>91</v>
      </c>
      <c r="B43" s="229" t="s">
        <v>92</v>
      </c>
      <c r="C43" s="84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</row>
    <row r="44" spans="1:26" ht="28.5" x14ac:dyDescent="0.2">
      <c r="A44" s="231" t="s">
        <v>96</v>
      </c>
      <c r="B44" s="229" t="s">
        <v>97</v>
      </c>
      <c r="C44" s="84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</row>
    <row r="45" spans="1:26" ht="15" customHeight="1" x14ac:dyDescent="0.2">
      <c r="A45" s="239" t="s">
        <v>100</v>
      </c>
      <c r="B45" s="232" t="s">
        <v>101</v>
      </c>
      <c r="C45" s="84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spans="1:26" ht="27" customHeight="1" x14ac:dyDescent="0.2">
      <c r="A46" s="226"/>
      <c r="B46" s="227"/>
      <c r="C46" s="84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45.75" customHeight="1" x14ac:dyDescent="0.2">
      <c r="A47" s="228" t="s">
        <v>102</v>
      </c>
      <c r="B47" s="229" t="s">
        <v>103</v>
      </c>
      <c r="C47" s="84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42.75" x14ac:dyDescent="0.2">
      <c r="A48" s="240" t="s">
        <v>108</v>
      </c>
      <c r="B48" s="229" t="s">
        <v>109</v>
      </c>
      <c r="C48" s="84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</row>
    <row r="49" spans="1:26" ht="33.75" customHeight="1" x14ac:dyDescent="0.2">
      <c r="A49" s="241" t="s">
        <v>112</v>
      </c>
      <c r="B49" s="242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</row>
    <row r="50" spans="1:26" ht="42" customHeight="1" x14ac:dyDescent="0.2">
      <c r="A50" s="243" t="s">
        <v>113</v>
      </c>
      <c r="B50" s="232" t="s">
        <v>114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spans="1:26" ht="14.25" customHeight="1" x14ac:dyDescent="0.2">
      <c r="A51" s="226"/>
      <c r="B51" s="227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spans="1:26" ht="54" customHeight="1" x14ac:dyDescent="0.2">
      <c r="A52" s="228" t="s">
        <v>115</v>
      </c>
      <c r="B52" s="229" t="s">
        <v>116</v>
      </c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56.25" customHeight="1" x14ac:dyDescent="0.2">
      <c r="A53" s="228" t="s">
        <v>119</v>
      </c>
      <c r="B53" s="229" t="s">
        <v>120</v>
      </c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</row>
    <row r="54" spans="1:26" ht="31.5" customHeight="1" x14ac:dyDescent="0.2">
      <c r="A54" s="243" t="s">
        <v>125</v>
      </c>
      <c r="B54" s="232" t="s">
        <v>126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spans="1:26" ht="14.25" customHeight="1" x14ac:dyDescent="0.2">
      <c r="A55" s="226"/>
      <c r="B55" s="227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spans="1:26" ht="27" customHeight="1" x14ac:dyDescent="0.2">
      <c r="A56" s="228" t="s">
        <v>127</v>
      </c>
      <c r="B56" s="229" t="s">
        <v>128</v>
      </c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28.5" customHeight="1" x14ac:dyDescent="0.2">
      <c r="A57" s="243" t="s">
        <v>132</v>
      </c>
      <c r="B57" s="232" t="s">
        <v>133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spans="1:26" ht="14.25" customHeight="1" x14ac:dyDescent="0.2">
      <c r="A58" s="226"/>
      <c r="B58" s="227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pans="1:26" ht="42.75" x14ac:dyDescent="0.2">
      <c r="A59" s="228" t="s">
        <v>134</v>
      </c>
      <c r="B59" s="229" t="s">
        <v>135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ht="28.5" x14ac:dyDescent="0.2">
      <c r="A60" s="228" t="s">
        <v>144</v>
      </c>
      <c r="B60" s="229" t="s">
        <v>145</v>
      </c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</row>
    <row r="61" spans="1:26" ht="31.5" customHeight="1" x14ac:dyDescent="0.2">
      <c r="A61" s="243" t="s">
        <v>151</v>
      </c>
      <c r="B61" s="232" t="s">
        <v>152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spans="1:26" ht="14.25" customHeight="1" x14ac:dyDescent="0.2">
      <c r="A62" s="226"/>
      <c r="B62" s="227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spans="1:26" ht="42.75" x14ac:dyDescent="0.2">
      <c r="A63" s="228" t="s">
        <v>153</v>
      </c>
      <c r="B63" s="229" t="s">
        <v>154</v>
      </c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ht="36" customHeight="1" x14ac:dyDescent="0.2">
      <c r="A64" s="244" t="s">
        <v>157</v>
      </c>
      <c r="B64" s="24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spans="1:26" ht="14.25" customHeight="1" x14ac:dyDescent="0.2">
      <c r="A65" s="245" t="s">
        <v>158</v>
      </c>
      <c r="B65" s="232" t="s">
        <v>159</v>
      </c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spans="1:26" ht="14.25" customHeight="1" x14ac:dyDescent="0.2">
      <c r="A66" s="226"/>
      <c r="B66" s="227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ht="32.25" customHeight="1" x14ac:dyDescent="0.2">
      <c r="A67" s="228" t="s">
        <v>160</v>
      </c>
      <c r="B67" s="235" t="s">
        <v>161</v>
      </c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</row>
    <row r="68" spans="1:26" ht="35.25" customHeight="1" x14ac:dyDescent="0.2">
      <c r="A68" s="228" t="s">
        <v>164</v>
      </c>
      <c r="B68" s="235" t="s">
        <v>165</v>
      </c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spans="1:26" ht="46.5" customHeight="1" x14ac:dyDescent="0.2">
      <c r="A69" s="246" t="s">
        <v>168</v>
      </c>
      <c r="B69" s="233" t="s">
        <v>169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spans="1:26" ht="28.5" x14ac:dyDescent="0.2">
      <c r="A70" s="228" t="s">
        <v>170</v>
      </c>
      <c r="B70" s="229" t="s">
        <v>171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ht="42.75" x14ac:dyDescent="0.2">
      <c r="A71" s="228" t="s">
        <v>174</v>
      </c>
      <c r="B71" s="229" t="s">
        <v>175</v>
      </c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</row>
    <row r="72" spans="1:26" ht="47.25" customHeight="1" x14ac:dyDescent="0.2">
      <c r="A72" s="246" t="s">
        <v>179</v>
      </c>
      <c r="B72" s="229" t="s">
        <v>180</v>
      </c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spans="1:26" ht="28.5" x14ac:dyDescent="0.2">
      <c r="A73" s="228" t="s">
        <v>181</v>
      </c>
      <c r="B73" s="229" t="s">
        <v>182</v>
      </c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ht="42.75" x14ac:dyDescent="0.2">
      <c r="A74" s="228" t="s">
        <v>185</v>
      </c>
      <c r="B74" s="229" t="s">
        <v>186</v>
      </c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</row>
    <row r="75" spans="1:26" ht="28.5" x14ac:dyDescent="0.2">
      <c r="A75" s="228" t="s">
        <v>189</v>
      </c>
      <c r="B75" s="229" t="s">
        <v>190</v>
      </c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</row>
    <row r="76" spans="1:26" ht="43.5" thickBot="1" x14ac:dyDescent="0.25">
      <c r="A76" s="247" t="s">
        <v>193</v>
      </c>
      <c r="B76" s="248" t="s">
        <v>194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</row>
    <row r="77" spans="1:26" ht="14.25" customHeight="1" x14ac:dyDescent="0.2">
      <c r="A77" s="88"/>
    </row>
    <row r="78" spans="1:26" ht="14.25" customHeight="1" x14ac:dyDescent="0.2">
      <c r="A78" s="88"/>
    </row>
    <row r="79" spans="1:26" ht="14.25" customHeight="1" x14ac:dyDescent="0.2">
      <c r="A79" s="88"/>
    </row>
    <row r="80" spans="1:26" ht="14.25" customHeight="1" x14ac:dyDescent="0.2">
      <c r="A80" s="88"/>
    </row>
    <row r="81" spans="1:1" ht="14.25" customHeight="1" x14ac:dyDescent="0.2">
      <c r="A81" s="88"/>
    </row>
    <row r="82" spans="1:1" ht="14.25" customHeight="1" x14ac:dyDescent="0.2">
      <c r="A82" s="88"/>
    </row>
    <row r="83" spans="1:1" ht="14.25" customHeight="1" x14ac:dyDescent="0.2">
      <c r="A83" s="88"/>
    </row>
    <row r="84" spans="1:1" ht="14.25" customHeight="1" x14ac:dyDescent="0.2">
      <c r="A84" s="88"/>
    </row>
    <row r="85" spans="1:1" ht="14.25" customHeight="1" x14ac:dyDescent="0.2">
      <c r="A85" s="88"/>
    </row>
    <row r="86" spans="1:1" ht="14.25" customHeight="1" x14ac:dyDescent="0.2">
      <c r="A86" s="88"/>
    </row>
    <row r="87" spans="1:1" ht="14.25" customHeight="1" x14ac:dyDescent="0.2"/>
    <row r="88" spans="1:1" ht="14.25" customHeight="1" x14ac:dyDescent="0.2"/>
    <row r="89" spans="1:1" ht="14.25" customHeight="1" x14ac:dyDescent="0.2"/>
    <row r="90" spans="1:1" ht="14.25" customHeight="1" x14ac:dyDescent="0.2">
      <c r="A90" s="88"/>
    </row>
    <row r="91" spans="1:1" ht="14.25" customHeight="1" x14ac:dyDescent="0.2">
      <c r="A91" s="88"/>
    </row>
    <row r="93" spans="1:1" ht="14.25" customHeight="1" x14ac:dyDescent="0.2"/>
    <row r="94" spans="1:1" ht="14.25" customHeight="1" x14ac:dyDescent="0.2"/>
    <row r="95" spans="1:1" ht="14.25" customHeight="1" x14ac:dyDescent="0.2"/>
    <row r="96" spans="1:1" ht="14.25" customHeight="1" x14ac:dyDescent="0.2"/>
    <row r="97" spans="1:1" ht="14.25" customHeight="1" x14ac:dyDescent="0.2"/>
    <row r="98" spans="1:1" ht="14.25" customHeight="1" x14ac:dyDescent="0.2"/>
    <row r="99" spans="1:1" ht="14.25" customHeight="1" x14ac:dyDescent="0.2"/>
    <row r="100" spans="1:1" ht="14.25" customHeight="1" x14ac:dyDescent="0.2"/>
    <row r="101" spans="1:1" ht="14.25" customHeight="1" x14ac:dyDescent="0.2"/>
    <row r="102" spans="1:1" ht="14.25" customHeight="1" x14ac:dyDescent="0.2"/>
    <row r="103" spans="1:1" ht="14.25" customHeight="1" x14ac:dyDescent="0.2"/>
    <row r="104" spans="1:1" ht="14.25" customHeight="1" x14ac:dyDescent="0.2"/>
    <row r="105" spans="1:1" ht="14.25" customHeight="1" x14ac:dyDescent="0.2"/>
    <row r="106" spans="1:1" ht="14.25" customHeight="1" x14ac:dyDescent="0.2"/>
    <row r="107" spans="1:1" ht="14.25" customHeight="1" x14ac:dyDescent="0.2"/>
    <row r="108" spans="1:1" ht="14.25" customHeight="1" x14ac:dyDescent="0.2">
      <c r="A108" s="88"/>
    </row>
    <row r="109" spans="1:1" ht="14.25" customHeight="1" x14ac:dyDescent="0.2">
      <c r="A109" s="88"/>
    </row>
    <row r="110" spans="1:1" ht="14.25" customHeight="1" x14ac:dyDescent="0.2">
      <c r="A110" s="88"/>
    </row>
    <row r="111" spans="1:1" ht="14.25" customHeight="1" x14ac:dyDescent="0.2">
      <c r="A111" s="88"/>
    </row>
    <row r="112" spans="1:1" ht="14.25" customHeight="1" x14ac:dyDescent="0.2">
      <c r="A112" s="88"/>
    </row>
    <row r="113" spans="1:1" ht="14.25" customHeight="1" x14ac:dyDescent="0.2">
      <c r="A113" s="88"/>
    </row>
    <row r="114" spans="1:1" ht="14.25" customHeight="1" x14ac:dyDescent="0.2">
      <c r="A114" s="88"/>
    </row>
    <row r="115" spans="1:1" ht="14.25" customHeight="1" x14ac:dyDescent="0.2">
      <c r="A115" s="88"/>
    </row>
    <row r="116" spans="1:1" ht="14.25" customHeight="1" x14ac:dyDescent="0.2">
      <c r="A116" s="88"/>
    </row>
    <row r="117" spans="1:1" ht="14.25" customHeight="1" x14ac:dyDescent="0.2">
      <c r="A117" s="88"/>
    </row>
    <row r="118" spans="1:1" ht="14.25" customHeight="1" x14ac:dyDescent="0.2">
      <c r="A118" s="88"/>
    </row>
    <row r="119" spans="1:1" ht="14.25" customHeight="1" x14ac:dyDescent="0.2">
      <c r="A119" s="88"/>
    </row>
    <row r="120" spans="1:1" ht="14.25" customHeight="1" x14ac:dyDescent="0.2">
      <c r="A120" s="88"/>
    </row>
    <row r="121" spans="1:1" ht="14.25" customHeight="1" x14ac:dyDescent="0.2">
      <c r="A121" s="88"/>
    </row>
    <row r="122" spans="1:1" ht="14.25" customHeight="1" x14ac:dyDescent="0.2">
      <c r="A122" s="88"/>
    </row>
    <row r="123" spans="1:1" ht="14.25" customHeight="1" x14ac:dyDescent="0.2">
      <c r="A123" s="88"/>
    </row>
    <row r="124" spans="1:1" ht="14.25" customHeight="1" x14ac:dyDescent="0.2">
      <c r="A124" s="88"/>
    </row>
    <row r="125" spans="1:1" ht="14.25" customHeight="1" x14ac:dyDescent="0.2">
      <c r="A125" s="88"/>
    </row>
    <row r="126" spans="1:1" ht="14.25" customHeight="1" x14ac:dyDescent="0.2">
      <c r="A126" s="88"/>
    </row>
    <row r="127" spans="1:1" ht="14.25" customHeight="1" x14ac:dyDescent="0.2">
      <c r="A127" s="88"/>
    </row>
    <row r="128" spans="1:1" ht="14.25" customHeight="1" x14ac:dyDescent="0.2">
      <c r="A128" s="88"/>
    </row>
    <row r="129" spans="1:1" ht="14.25" customHeight="1" x14ac:dyDescent="0.2">
      <c r="A129" s="88"/>
    </row>
    <row r="130" spans="1:1" ht="14.25" customHeight="1" x14ac:dyDescent="0.2">
      <c r="A130" s="88"/>
    </row>
    <row r="131" spans="1:1" ht="14.25" customHeight="1" x14ac:dyDescent="0.2">
      <c r="A131" s="88"/>
    </row>
    <row r="132" spans="1:1" ht="14.25" customHeight="1" x14ac:dyDescent="0.2">
      <c r="A132" s="88"/>
    </row>
    <row r="133" spans="1:1" ht="14.25" customHeight="1" x14ac:dyDescent="0.2">
      <c r="A133" s="88"/>
    </row>
    <row r="134" spans="1:1" ht="14.25" customHeight="1" x14ac:dyDescent="0.2">
      <c r="A134" s="88"/>
    </row>
    <row r="135" spans="1:1" ht="14.25" customHeight="1" x14ac:dyDescent="0.2">
      <c r="A135" s="88"/>
    </row>
    <row r="136" spans="1:1" ht="14.25" customHeight="1" x14ac:dyDescent="0.2">
      <c r="A136" s="88"/>
    </row>
    <row r="137" spans="1:1" ht="14.25" customHeight="1" x14ac:dyDescent="0.2">
      <c r="A137" s="88"/>
    </row>
    <row r="138" spans="1:1" ht="14.25" customHeight="1" x14ac:dyDescent="0.2">
      <c r="A138" s="88"/>
    </row>
    <row r="139" spans="1:1" ht="14.25" customHeight="1" x14ac:dyDescent="0.2">
      <c r="A139" s="88"/>
    </row>
    <row r="140" spans="1:1" ht="14.25" customHeight="1" x14ac:dyDescent="0.2">
      <c r="A140" s="88"/>
    </row>
    <row r="141" spans="1:1" ht="14.25" customHeight="1" x14ac:dyDescent="0.2">
      <c r="A141" s="88"/>
    </row>
    <row r="142" spans="1:1" ht="14.25" customHeight="1" x14ac:dyDescent="0.2">
      <c r="A142" s="88"/>
    </row>
    <row r="143" spans="1:1" ht="14.25" customHeight="1" x14ac:dyDescent="0.2">
      <c r="A143" s="88"/>
    </row>
    <row r="144" spans="1:1" ht="14.25" customHeight="1" x14ac:dyDescent="0.2">
      <c r="A144" s="88"/>
    </row>
    <row r="145" spans="1:1" ht="14.25" customHeight="1" x14ac:dyDescent="0.2">
      <c r="A145" s="88"/>
    </row>
    <row r="146" spans="1:1" ht="14.25" customHeight="1" x14ac:dyDescent="0.2">
      <c r="A146" s="88"/>
    </row>
    <row r="147" spans="1:1" ht="14.25" customHeight="1" x14ac:dyDescent="0.2">
      <c r="A147" s="88"/>
    </row>
    <row r="148" spans="1:1" ht="14.25" customHeight="1" x14ac:dyDescent="0.2">
      <c r="A148" s="88"/>
    </row>
    <row r="149" spans="1:1" ht="14.25" customHeight="1" x14ac:dyDescent="0.2">
      <c r="A149" s="88"/>
    </row>
    <row r="150" spans="1:1" ht="14.25" customHeight="1" x14ac:dyDescent="0.2">
      <c r="A150" s="88"/>
    </row>
    <row r="151" spans="1:1" ht="14.25" customHeight="1" x14ac:dyDescent="0.2">
      <c r="A151" s="88"/>
    </row>
    <row r="152" spans="1:1" ht="14.25" customHeight="1" x14ac:dyDescent="0.2">
      <c r="A152" s="88"/>
    </row>
    <row r="153" spans="1:1" ht="14.25" customHeight="1" x14ac:dyDescent="0.2">
      <c r="A153" s="88"/>
    </row>
    <row r="154" spans="1:1" ht="14.25" customHeight="1" x14ac:dyDescent="0.2">
      <c r="A154" s="88"/>
    </row>
    <row r="155" spans="1:1" ht="14.25" customHeight="1" x14ac:dyDescent="0.2">
      <c r="A155" s="88"/>
    </row>
    <row r="156" spans="1:1" ht="14.25" customHeight="1" x14ac:dyDescent="0.2">
      <c r="A156" s="88"/>
    </row>
    <row r="157" spans="1:1" ht="14.25" customHeight="1" x14ac:dyDescent="0.2">
      <c r="A157" s="88"/>
    </row>
    <row r="158" spans="1:1" ht="14.25" customHeight="1" x14ac:dyDescent="0.2">
      <c r="A158" s="88"/>
    </row>
    <row r="159" spans="1:1" ht="14.25" customHeight="1" x14ac:dyDescent="0.2">
      <c r="A159" s="88"/>
    </row>
    <row r="160" spans="1:1" ht="14.25" customHeight="1" x14ac:dyDescent="0.2">
      <c r="A160" s="88"/>
    </row>
    <row r="161" spans="1:1" ht="14.25" customHeight="1" x14ac:dyDescent="0.2">
      <c r="A161" s="88"/>
    </row>
    <row r="162" spans="1:1" ht="14.25" customHeight="1" x14ac:dyDescent="0.2">
      <c r="A162" s="88"/>
    </row>
    <row r="163" spans="1:1" ht="14.25" customHeight="1" x14ac:dyDescent="0.2">
      <c r="A163" s="88"/>
    </row>
    <row r="164" spans="1:1" ht="14.25" customHeight="1" x14ac:dyDescent="0.2">
      <c r="A164" s="88"/>
    </row>
    <row r="165" spans="1:1" ht="14.25" customHeight="1" x14ac:dyDescent="0.2">
      <c r="A165" s="88"/>
    </row>
    <row r="166" spans="1:1" ht="14.25" customHeight="1" x14ac:dyDescent="0.2">
      <c r="A166" s="88"/>
    </row>
    <row r="167" spans="1:1" ht="14.25" customHeight="1" x14ac:dyDescent="0.2">
      <c r="A167" s="88"/>
    </row>
    <row r="168" spans="1:1" ht="14.25" customHeight="1" x14ac:dyDescent="0.2">
      <c r="A168" s="88"/>
    </row>
    <row r="169" spans="1:1" ht="14.25" customHeight="1" x14ac:dyDescent="0.2">
      <c r="A169" s="88"/>
    </row>
    <row r="170" spans="1:1" ht="14.25" customHeight="1" x14ac:dyDescent="0.2">
      <c r="A170" s="88"/>
    </row>
    <row r="171" spans="1:1" ht="14.25" customHeight="1" x14ac:dyDescent="0.2">
      <c r="A171" s="88"/>
    </row>
    <row r="172" spans="1:1" ht="14.25" customHeight="1" x14ac:dyDescent="0.2">
      <c r="A172" s="88"/>
    </row>
    <row r="173" spans="1:1" ht="14.25" customHeight="1" x14ac:dyDescent="0.2">
      <c r="A173" s="88"/>
    </row>
    <row r="174" spans="1:1" ht="14.25" customHeight="1" x14ac:dyDescent="0.2">
      <c r="A174" s="88"/>
    </row>
    <row r="175" spans="1:1" ht="14.25" customHeight="1" x14ac:dyDescent="0.2">
      <c r="A175" s="88"/>
    </row>
    <row r="176" spans="1:1" ht="14.25" customHeight="1" x14ac:dyDescent="0.2">
      <c r="A176" s="88"/>
    </row>
    <row r="177" spans="1:1" ht="14.25" customHeight="1" x14ac:dyDescent="0.2">
      <c r="A177" s="88"/>
    </row>
    <row r="178" spans="1:1" ht="14.25" customHeight="1" x14ac:dyDescent="0.2">
      <c r="A178" s="88"/>
    </row>
    <row r="179" spans="1:1" ht="14.25" customHeight="1" x14ac:dyDescent="0.2">
      <c r="A179" s="88"/>
    </row>
    <row r="180" spans="1:1" ht="14.25" customHeight="1" x14ac:dyDescent="0.2">
      <c r="A180" s="88"/>
    </row>
    <row r="181" spans="1:1" ht="14.25" customHeight="1" x14ac:dyDescent="0.2">
      <c r="A181" s="88"/>
    </row>
    <row r="182" spans="1:1" ht="14.25" customHeight="1" x14ac:dyDescent="0.2">
      <c r="A182" s="88"/>
    </row>
    <row r="183" spans="1:1" ht="14.25" customHeight="1" x14ac:dyDescent="0.2">
      <c r="A183" s="88"/>
    </row>
    <row r="184" spans="1:1" ht="14.25" customHeight="1" x14ac:dyDescent="0.2">
      <c r="A184" s="88"/>
    </row>
    <row r="185" spans="1:1" ht="14.25" customHeight="1" x14ac:dyDescent="0.2">
      <c r="A185" s="88"/>
    </row>
    <row r="186" spans="1:1" ht="14.25" customHeight="1" x14ac:dyDescent="0.2">
      <c r="A186" s="88"/>
    </row>
    <row r="187" spans="1:1" ht="14.25" customHeight="1" x14ac:dyDescent="0.2">
      <c r="A187" s="88"/>
    </row>
    <row r="188" spans="1:1" ht="14.25" customHeight="1" x14ac:dyDescent="0.2">
      <c r="A188" s="88"/>
    </row>
    <row r="189" spans="1:1" ht="14.25" customHeight="1" x14ac:dyDescent="0.2">
      <c r="A189" s="88"/>
    </row>
    <row r="190" spans="1:1" ht="14.25" customHeight="1" x14ac:dyDescent="0.2">
      <c r="A190" s="88"/>
    </row>
    <row r="191" spans="1:1" ht="14.25" customHeight="1" x14ac:dyDescent="0.2">
      <c r="A191" s="88"/>
    </row>
    <row r="192" spans="1:1" ht="14.25" customHeight="1" x14ac:dyDescent="0.2">
      <c r="A192" s="88"/>
    </row>
    <row r="193" spans="1:1" ht="14.25" customHeight="1" x14ac:dyDescent="0.2">
      <c r="A193" s="88"/>
    </row>
    <row r="194" spans="1:1" ht="14.25" customHeight="1" x14ac:dyDescent="0.2">
      <c r="A194" s="88"/>
    </row>
    <row r="195" spans="1:1" ht="14.25" customHeight="1" x14ac:dyDescent="0.2">
      <c r="A195" s="88"/>
    </row>
    <row r="196" spans="1:1" ht="14.25" customHeight="1" x14ac:dyDescent="0.2">
      <c r="A196" s="88"/>
    </row>
    <row r="197" spans="1:1" ht="14.25" customHeight="1" x14ac:dyDescent="0.2">
      <c r="A197" s="88"/>
    </row>
    <row r="198" spans="1:1" ht="14.25" customHeight="1" x14ac:dyDescent="0.2">
      <c r="A198" s="88"/>
    </row>
    <row r="199" spans="1:1" ht="14.25" customHeight="1" x14ac:dyDescent="0.2">
      <c r="A199" s="88"/>
    </row>
    <row r="200" spans="1:1" ht="14.25" customHeight="1" x14ac:dyDescent="0.2">
      <c r="A200" s="88"/>
    </row>
    <row r="201" spans="1:1" ht="14.25" customHeight="1" x14ac:dyDescent="0.2">
      <c r="A201" s="88"/>
    </row>
    <row r="202" spans="1:1" ht="14.25" customHeight="1" x14ac:dyDescent="0.2">
      <c r="A202" s="88"/>
    </row>
    <row r="203" spans="1:1" ht="14.25" customHeight="1" x14ac:dyDescent="0.2">
      <c r="A203" s="88"/>
    </row>
    <row r="204" spans="1:1" ht="14.25" customHeight="1" x14ac:dyDescent="0.2">
      <c r="A204" s="88"/>
    </row>
    <row r="205" spans="1:1" ht="14.25" customHeight="1" x14ac:dyDescent="0.2">
      <c r="A205" s="88"/>
    </row>
    <row r="206" spans="1:1" ht="14.25" customHeight="1" x14ac:dyDescent="0.2">
      <c r="A206" s="88"/>
    </row>
    <row r="207" spans="1:1" ht="14.25" customHeight="1" x14ac:dyDescent="0.2">
      <c r="A207" s="88"/>
    </row>
    <row r="208" spans="1:1" ht="14.25" customHeight="1" x14ac:dyDescent="0.2">
      <c r="A208" s="88"/>
    </row>
    <row r="209" spans="1:1" ht="14.25" customHeight="1" x14ac:dyDescent="0.2">
      <c r="A209" s="88"/>
    </row>
    <row r="210" spans="1:1" ht="14.25" customHeight="1" x14ac:dyDescent="0.2">
      <c r="A210" s="88"/>
    </row>
    <row r="211" spans="1:1" ht="14.25" customHeight="1" x14ac:dyDescent="0.2">
      <c r="A211" s="88"/>
    </row>
    <row r="212" spans="1:1" ht="14.25" customHeight="1" x14ac:dyDescent="0.2">
      <c r="A212" s="88"/>
    </row>
    <row r="213" spans="1:1" ht="14.25" customHeight="1" x14ac:dyDescent="0.2">
      <c r="A213" s="88"/>
    </row>
    <row r="214" spans="1:1" ht="14.25" customHeight="1" x14ac:dyDescent="0.2">
      <c r="A214" s="88"/>
    </row>
    <row r="215" spans="1:1" ht="14.25" customHeight="1" x14ac:dyDescent="0.2">
      <c r="A215" s="88"/>
    </row>
    <row r="216" spans="1:1" ht="14.25" customHeight="1" x14ac:dyDescent="0.2">
      <c r="A216" s="88"/>
    </row>
    <row r="217" spans="1:1" ht="14.25" customHeight="1" x14ac:dyDescent="0.2">
      <c r="A217" s="88"/>
    </row>
    <row r="218" spans="1:1" ht="14.25" customHeight="1" x14ac:dyDescent="0.2">
      <c r="A218" s="88"/>
    </row>
    <row r="219" spans="1:1" ht="14.25" customHeight="1" x14ac:dyDescent="0.2">
      <c r="A219" s="88"/>
    </row>
    <row r="220" spans="1:1" ht="14.25" customHeight="1" x14ac:dyDescent="0.2">
      <c r="A220" s="88"/>
    </row>
    <row r="221" spans="1:1" ht="14.25" customHeight="1" x14ac:dyDescent="0.2">
      <c r="A221" s="88"/>
    </row>
    <row r="222" spans="1:1" ht="14.25" customHeight="1" x14ac:dyDescent="0.2">
      <c r="A222" s="88"/>
    </row>
    <row r="223" spans="1:1" ht="14.25" customHeight="1" x14ac:dyDescent="0.2">
      <c r="A223" s="88"/>
    </row>
    <row r="224" spans="1:1" ht="14.25" customHeight="1" x14ac:dyDescent="0.2">
      <c r="A224" s="88"/>
    </row>
    <row r="225" spans="1:1" ht="14.25" customHeight="1" x14ac:dyDescent="0.2">
      <c r="A225" s="88"/>
    </row>
    <row r="226" spans="1:1" ht="14.25" customHeight="1" x14ac:dyDescent="0.2">
      <c r="A226" s="88"/>
    </row>
    <row r="227" spans="1:1" ht="14.25" customHeight="1" x14ac:dyDescent="0.2">
      <c r="A227" s="88"/>
    </row>
    <row r="228" spans="1:1" ht="14.25" customHeight="1" x14ac:dyDescent="0.2">
      <c r="A228" s="88"/>
    </row>
    <row r="229" spans="1:1" ht="14.25" customHeight="1" x14ac:dyDescent="0.2">
      <c r="A229" s="88"/>
    </row>
    <row r="230" spans="1:1" ht="14.25" customHeight="1" x14ac:dyDescent="0.2">
      <c r="A230" s="88"/>
    </row>
    <row r="231" spans="1:1" ht="14.25" customHeight="1" x14ac:dyDescent="0.2">
      <c r="A231" s="88"/>
    </row>
    <row r="232" spans="1:1" ht="14.25" customHeight="1" x14ac:dyDescent="0.2">
      <c r="A232" s="88"/>
    </row>
    <row r="233" spans="1:1" ht="14.25" customHeight="1" x14ac:dyDescent="0.2">
      <c r="A233" s="88"/>
    </row>
    <row r="234" spans="1:1" ht="14.25" customHeight="1" x14ac:dyDescent="0.2">
      <c r="A234" s="88"/>
    </row>
    <row r="235" spans="1:1" ht="14.25" customHeight="1" x14ac:dyDescent="0.2">
      <c r="A235" s="88"/>
    </row>
    <row r="236" spans="1:1" ht="14.25" customHeight="1" x14ac:dyDescent="0.2">
      <c r="A236" s="88"/>
    </row>
    <row r="237" spans="1:1" ht="14.25" customHeight="1" x14ac:dyDescent="0.2">
      <c r="A237" s="88"/>
    </row>
    <row r="238" spans="1:1" ht="14.25" customHeight="1" x14ac:dyDescent="0.2">
      <c r="A238" s="88"/>
    </row>
    <row r="239" spans="1:1" ht="14.25" customHeight="1" x14ac:dyDescent="0.2">
      <c r="A239" s="88"/>
    </row>
    <row r="240" spans="1:1" ht="14.25" customHeight="1" x14ac:dyDescent="0.2">
      <c r="A240" s="88"/>
    </row>
    <row r="241" spans="1:1" ht="14.25" customHeight="1" x14ac:dyDescent="0.2">
      <c r="A241" s="88"/>
    </row>
    <row r="242" spans="1:1" ht="14.25" customHeight="1" x14ac:dyDescent="0.2">
      <c r="A242" s="88"/>
    </row>
    <row r="243" spans="1:1" ht="14.25" customHeight="1" x14ac:dyDescent="0.2">
      <c r="A243" s="88"/>
    </row>
    <row r="244" spans="1:1" ht="14.25" customHeight="1" x14ac:dyDescent="0.2">
      <c r="A244" s="88"/>
    </row>
    <row r="245" spans="1:1" ht="14.25" customHeight="1" x14ac:dyDescent="0.2">
      <c r="A245" s="88"/>
    </row>
    <row r="246" spans="1:1" ht="14.25" customHeight="1" x14ac:dyDescent="0.2">
      <c r="A246" s="88"/>
    </row>
    <row r="247" spans="1:1" ht="14.25" customHeight="1" x14ac:dyDescent="0.2">
      <c r="A247" s="88"/>
    </row>
    <row r="248" spans="1:1" ht="14.25" customHeight="1" x14ac:dyDescent="0.2">
      <c r="A248" s="88"/>
    </row>
    <row r="249" spans="1:1" ht="14.25" customHeight="1" x14ac:dyDescent="0.2">
      <c r="A249" s="88"/>
    </row>
    <row r="250" spans="1:1" ht="14.25" customHeight="1" x14ac:dyDescent="0.2">
      <c r="A250" s="88"/>
    </row>
    <row r="251" spans="1:1" ht="14.25" customHeight="1" x14ac:dyDescent="0.2">
      <c r="A251" s="88"/>
    </row>
    <row r="252" spans="1:1" ht="14.25" customHeight="1" x14ac:dyDescent="0.2">
      <c r="A252" s="88"/>
    </row>
    <row r="253" spans="1:1" ht="14.25" customHeight="1" x14ac:dyDescent="0.2">
      <c r="A253" s="88"/>
    </row>
    <row r="254" spans="1:1" ht="14.25" customHeight="1" x14ac:dyDescent="0.2">
      <c r="A254" s="88"/>
    </row>
    <row r="255" spans="1:1" ht="14.25" customHeight="1" x14ac:dyDescent="0.2">
      <c r="A255" s="88"/>
    </row>
    <row r="256" spans="1:1" ht="14.25" customHeight="1" x14ac:dyDescent="0.2">
      <c r="A256" s="88"/>
    </row>
    <row r="257" spans="1:1" ht="14.25" customHeight="1" x14ac:dyDescent="0.2">
      <c r="A257" s="88"/>
    </row>
    <row r="258" spans="1:1" ht="14.25" customHeight="1" x14ac:dyDescent="0.2">
      <c r="A258" s="88"/>
    </row>
    <row r="259" spans="1:1" ht="14.25" customHeight="1" x14ac:dyDescent="0.2">
      <c r="A259" s="88"/>
    </row>
    <row r="260" spans="1:1" ht="14.25" customHeight="1" x14ac:dyDescent="0.2">
      <c r="A260" s="88"/>
    </row>
    <row r="261" spans="1:1" ht="14.25" customHeight="1" x14ac:dyDescent="0.2">
      <c r="A261" s="88"/>
    </row>
    <row r="262" spans="1:1" ht="14.25" customHeight="1" x14ac:dyDescent="0.2">
      <c r="A262" s="88"/>
    </row>
    <row r="263" spans="1:1" ht="14.25" customHeight="1" x14ac:dyDescent="0.2">
      <c r="A263" s="88"/>
    </row>
    <row r="264" spans="1:1" ht="14.25" customHeight="1" x14ac:dyDescent="0.2">
      <c r="A264" s="88"/>
    </row>
    <row r="265" spans="1:1" ht="14.25" customHeight="1" x14ac:dyDescent="0.2">
      <c r="A265" s="88"/>
    </row>
    <row r="266" spans="1:1" ht="14.25" customHeight="1" x14ac:dyDescent="0.2">
      <c r="A266" s="88"/>
    </row>
    <row r="267" spans="1:1" ht="14.25" customHeight="1" x14ac:dyDescent="0.2">
      <c r="A267" s="88"/>
    </row>
    <row r="268" spans="1:1" ht="14.25" customHeight="1" x14ac:dyDescent="0.2">
      <c r="A268" s="88"/>
    </row>
    <row r="269" spans="1:1" ht="14.25" customHeight="1" x14ac:dyDescent="0.2">
      <c r="A269" s="88"/>
    </row>
    <row r="270" spans="1:1" ht="14.25" customHeight="1" x14ac:dyDescent="0.2">
      <c r="A270" s="88"/>
    </row>
    <row r="271" spans="1:1" ht="14.25" customHeight="1" x14ac:dyDescent="0.2">
      <c r="A271" s="88"/>
    </row>
    <row r="272" spans="1:1" ht="14.25" customHeight="1" x14ac:dyDescent="0.2">
      <c r="A272" s="88"/>
    </row>
    <row r="273" spans="1:1" ht="14.25" customHeight="1" x14ac:dyDescent="0.2">
      <c r="A273" s="88"/>
    </row>
    <row r="274" spans="1:1" ht="14.25" customHeight="1" x14ac:dyDescent="0.2">
      <c r="A274" s="88"/>
    </row>
    <row r="275" spans="1:1" ht="14.25" customHeight="1" x14ac:dyDescent="0.2">
      <c r="A275" s="88"/>
    </row>
    <row r="276" spans="1:1" ht="14.25" customHeight="1" x14ac:dyDescent="0.2">
      <c r="A276" s="88"/>
    </row>
    <row r="277" spans="1:1" ht="14.25" customHeight="1" x14ac:dyDescent="0.2">
      <c r="A277" s="88"/>
    </row>
    <row r="278" spans="1:1" ht="14.25" customHeight="1" x14ac:dyDescent="0.2">
      <c r="A278" s="88"/>
    </row>
    <row r="279" spans="1:1" ht="14.25" customHeight="1" x14ac:dyDescent="0.2">
      <c r="A279" s="88"/>
    </row>
    <row r="280" spans="1:1" ht="14.25" customHeight="1" x14ac:dyDescent="0.2">
      <c r="A280" s="88"/>
    </row>
    <row r="281" spans="1:1" ht="14.25" customHeight="1" x14ac:dyDescent="0.2">
      <c r="A281" s="88"/>
    </row>
    <row r="282" spans="1:1" ht="14.25" customHeight="1" x14ac:dyDescent="0.2">
      <c r="A282" s="88"/>
    </row>
    <row r="283" spans="1:1" ht="14.25" customHeight="1" x14ac:dyDescent="0.2">
      <c r="A283" s="88"/>
    </row>
    <row r="284" spans="1:1" ht="14.25" customHeight="1" x14ac:dyDescent="0.2">
      <c r="A284" s="88"/>
    </row>
    <row r="285" spans="1:1" ht="14.25" customHeight="1" x14ac:dyDescent="0.2">
      <c r="A285" s="88"/>
    </row>
    <row r="286" spans="1:1" ht="14.25" customHeight="1" x14ac:dyDescent="0.2">
      <c r="A286" s="88"/>
    </row>
    <row r="287" spans="1:1" ht="14.25" customHeight="1" x14ac:dyDescent="0.2">
      <c r="A287" s="88"/>
    </row>
    <row r="288" spans="1:1" ht="14.25" customHeight="1" x14ac:dyDescent="0.2">
      <c r="A288" s="88"/>
    </row>
    <row r="289" spans="1:1" ht="14.25" customHeight="1" x14ac:dyDescent="0.2">
      <c r="A289" s="88"/>
    </row>
    <row r="290" spans="1:1" ht="14.25" customHeight="1" x14ac:dyDescent="0.2">
      <c r="A290" s="88"/>
    </row>
    <row r="291" spans="1:1" ht="14.25" customHeight="1" x14ac:dyDescent="0.2">
      <c r="A291" s="88"/>
    </row>
    <row r="292" spans="1:1" ht="14.25" customHeight="1" x14ac:dyDescent="0.2">
      <c r="A292" s="88"/>
    </row>
    <row r="293" spans="1:1" ht="14.25" customHeight="1" x14ac:dyDescent="0.2">
      <c r="A293" s="88"/>
    </row>
    <row r="294" spans="1:1" ht="14.25" customHeight="1" x14ac:dyDescent="0.2">
      <c r="A294" s="88"/>
    </row>
    <row r="295" spans="1:1" ht="14.25" customHeight="1" x14ac:dyDescent="0.2">
      <c r="A295" s="88"/>
    </row>
    <row r="296" spans="1:1" ht="14.25" customHeight="1" x14ac:dyDescent="0.2">
      <c r="A296" s="88"/>
    </row>
    <row r="297" spans="1:1" ht="14.25" customHeight="1" x14ac:dyDescent="0.2">
      <c r="A297" s="88"/>
    </row>
    <row r="298" spans="1:1" ht="14.25" customHeight="1" x14ac:dyDescent="0.2">
      <c r="A298" s="88"/>
    </row>
    <row r="299" spans="1:1" ht="14.25" customHeight="1" x14ac:dyDescent="0.2">
      <c r="A299" s="88"/>
    </row>
    <row r="300" spans="1:1" ht="14.25" customHeight="1" x14ac:dyDescent="0.2">
      <c r="A300" s="88"/>
    </row>
    <row r="301" spans="1:1" ht="14.25" customHeight="1" x14ac:dyDescent="0.2">
      <c r="A301" s="88"/>
    </row>
    <row r="302" spans="1:1" ht="14.25" customHeight="1" x14ac:dyDescent="0.2">
      <c r="A302" s="88"/>
    </row>
    <row r="303" spans="1:1" ht="14.25" customHeight="1" x14ac:dyDescent="0.2">
      <c r="A303" s="88"/>
    </row>
    <row r="304" spans="1:1" ht="14.25" customHeight="1" x14ac:dyDescent="0.2">
      <c r="A304" s="88"/>
    </row>
    <row r="305" spans="1:1" ht="14.25" customHeight="1" x14ac:dyDescent="0.2">
      <c r="A305" s="88"/>
    </row>
    <row r="306" spans="1:1" ht="14.25" customHeight="1" x14ac:dyDescent="0.2">
      <c r="A306" s="88"/>
    </row>
    <row r="307" spans="1:1" ht="14.25" customHeight="1" x14ac:dyDescent="0.2">
      <c r="A307" s="88"/>
    </row>
    <row r="308" spans="1:1" ht="14.25" customHeight="1" x14ac:dyDescent="0.2">
      <c r="A308" s="88"/>
    </row>
    <row r="309" spans="1:1" ht="14.25" customHeight="1" x14ac:dyDescent="0.2">
      <c r="A309" s="88"/>
    </row>
    <row r="310" spans="1:1" ht="14.25" customHeight="1" x14ac:dyDescent="0.2">
      <c r="A310" s="88"/>
    </row>
    <row r="311" spans="1:1" ht="14.25" customHeight="1" x14ac:dyDescent="0.2">
      <c r="A311" s="88"/>
    </row>
    <row r="312" spans="1:1" ht="14.25" customHeight="1" x14ac:dyDescent="0.2">
      <c r="A312" s="88"/>
    </row>
    <row r="313" spans="1:1" ht="14.25" customHeight="1" x14ac:dyDescent="0.2">
      <c r="A313" s="88"/>
    </row>
    <row r="314" spans="1:1" ht="14.25" customHeight="1" x14ac:dyDescent="0.2">
      <c r="A314" s="88"/>
    </row>
    <row r="315" spans="1:1" ht="14.25" customHeight="1" x14ac:dyDescent="0.2">
      <c r="A315" s="88"/>
    </row>
    <row r="316" spans="1:1" ht="14.25" customHeight="1" x14ac:dyDescent="0.2">
      <c r="A316" s="88"/>
    </row>
    <row r="317" spans="1:1" ht="14.25" customHeight="1" x14ac:dyDescent="0.2">
      <c r="A317" s="88"/>
    </row>
    <row r="318" spans="1:1" ht="14.25" customHeight="1" x14ac:dyDescent="0.2">
      <c r="A318" s="88"/>
    </row>
    <row r="319" spans="1:1" ht="14.25" customHeight="1" x14ac:dyDescent="0.2">
      <c r="A319" s="88"/>
    </row>
    <row r="320" spans="1:1" ht="14.25" customHeight="1" x14ac:dyDescent="0.2">
      <c r="A320" s="88"/>
    </row>
    <row r="321" spans="1:1" ht="14.25" customHeight="1" x14ac:dyDescent="0.2">
      <c r="A321" s="88"/>
    </row>
    <row r="322" spans="1:1" ht="14.25" customHeight="1" x14ac:dyDescent="0.2">
      <c r="A322" s="88"/>
    </row>
    <row r="323" spans="1:1" ht="14.25" customHeight="1" x14ac:dyDescent="0.2">
      <c r="A323" s="88"/>
    </row>
    <row r="324" spans="1:1" ht="14.25" customHeight="1" x14ac:dyDescent="0.2">
      <c r="A324" s="88"/>
    </row>
    <row r="325" spans="1:1" ht="14.25" customHeight="1" x14ac:dyDescent="0.2">
      <c r="A325" s="88"/>
    </row>
    <row r="326" spans="1:1" ht="14.25" customHeight="1" x14ac:dyDescent="0.2">
      <c r="A326" s="88"/>
    </row>
    <row r="327" spans="1:1" ht="14.25" customHeight="1" x14ac:dyDescent="0.2">
      <c r="A327" s="88"/>
    </row>
    <row r="328" spans="1:1" ht="14.25" customHeight="1" x14ac:dyDescent="0.2">
      <c r="A328" s="88"/>
    </row>
    <row r="329" spans="1:1" ht="14.25" customHeight="1" x14ac:dyDescent="0.2">
      <c r="A329" s="88"/>
    </row>
    <row r="330" spans="1:1" ht="14.25" customHeight="1" x14ac:dyDescent="0.2">
      <c r="A330" s="88"/>
    </row>
    <row r="331" spans="1:1" ht="14.25" customHeight="1" x14ac:dyDescent="0.2">
      <c r="A331" s="88"/>
    </row>
    <row r="332" spans="1:1" ht="14.25" customHeight="1" x14ac:dyDescent="0.2">
      <c r="A332" s="88"/>
    </row>
    <row r="333" spans="1:1" ht="14.25" customHeight="1" x14ac:dyDescent="0.2">
      <c r="A333" s="88"/>
    </row>
    <row r="334" spans="1:1" ht="14.25" customHeight="1" x14ac:dyDescent="0.2">
      <c r="A334" s="88"/>
    </row>
    <row r="335" spans="1:1" ht="14.25" customHeight="1" x14ac:dyDescent="0.2">
      <c r="A335" s="88"/>
    </row>
    <row r="336" spans="1:1" ht="14.25" customHeight="1" x14ac:dyDescent="0.2">
      <c r="A336" s="88"/>
    </row>
    <row r="337" spans="1:1" ht="14.25" customHeight="1" x14ac:dyDescent="0.2">
      <c r="A337" s="88"/>
    </row>
    <row r="338" spans="1:1" ht="14.25" customHeight="1" x14ac:dyDescent="0.2">
      <c r="A338" s="88"/>
    </row>
    <row r="339" spans="1:1" ht="14.25" customHeight="1" x14ac:dyDescent="0.2">
      <c r="A339" s="88"/>
    </row>
    <row r="340" spans="1:1" ht="14.25" customHeight="1" x14ac:dyDescent="0.2">
      <c r="A340" s="88"/>
    </row>
    <row r="341" spans="1:1" ht="14.25" customHeight="1" x14ac:dyDescent="0.2">
      <c r="A341" s="88"/>
    </row>
    <row r="342" spans="1:1" ht="14.25" customHeight="1" x14ac:dyDescent="0.2">
      <c r="A342" s="88"/>
    </row>
    <row r="343" spans="1:1" ht="14.25" customHeight="1" x14ac:dyDescent="0.2">
      <c r="A343" s="88"/>
    </row>
    <row r="344" spans="1:1" ht="14.25" customHeight="1" x14ac:dyDescent="0.2">
      <c r="A344" s="88"/>
    </row>
    <row r="345" spans="1:1" ht="14.25" customHeight="1" x14ac:dyDescent="0.2">
      <c r="A345" s="88"/>
    </row>
    <row r="346" spans="1:1" ht="14.25" customHeight="1" x14ac:dyDescent="0.2">
      <c r="A346" s="88"/>
    </row>
    <row r="347" spans="1:1" ht="14.25" customHeight="1" x14ac:dyDescent="0.2">
      <c r="A347" s="88"/>
    </row>
    <row r="348" spans="1:1" ht="14.25" customHeight="1" x14ac:dyDescent="0.2">
      <c r="A348" s="88"/>
    </row>
    <row r="349" spans="1:1" ht="14.25" customHeight="1" x14ac:dyDescent="0.2">
      <c r="A349" s="88"/>
    </row>
    <row r="350" spans="1:1" ht="14.25" customHeight="1" x14ac:dyDescent="0.2">
      <c r="A350" s="88"/>
    </row>
    <row r="351" spans="1:1" ht="14.25" customHeight="1" x14ac:dyDescent="0.2">
      <c r="A351" s="88"/>
    </row>
    <row r="352" spans="1:1" ht="14.25" customHeight="1" x14ac:dyDescent="0.2">
      <c r="A352" s="88"/>
    </row>
    <row r="353" spans="1:1" ht="14.25" customHeight="1" x14ac:dyDescent="0.2">
      <c r="A353" s="88"/>
    </row>
    <row r="354" spans="1:1" ht="14.25" customHeight="1" x14ac:dyDescent="0.2">
      <c r="A354" s="88"/>
    </row>
    <row r="355" spans="1:1" ht="14.25" customHeight="1" x14ac:dyDescent="0.2">
      <c r="A355" s="88"/>
    </row>
    <row r="356" spans="1:1" ht="14.25" customHeight="1" x14ac:dyDescent="0.2">
      <c r="A356" s="88"/>
    </row>
    <row r="357" spans="1:1" ht="14.25" customHeight="1" x14ac:dyDescent="0.2">
      <c r="A357" s="88"/>
    </row>
    <row r="358" spans="1:1" ht="14.25" customHeight="1" x14ac:dyDescent="0.2">
      <c r="A358" s="88"/>
    </row>
    <row r="359" spans="1:1" ht="14.25" customHeight="1" x14ac:dyDescent="0.2">
      <c r="A359" s="88"/>
    </row>
    <row r="360" spans="1:1" ht="14.25" customHeight="1" x14ac:dyDescent="0.2">
      <c r="A360" s="88"/>
    </row>
    <row r="361" spans="1:1" ht="14.25" customHeight="1" x14ac:dyDescent="0.2">
      <c r="A361" s="88"/>
    </row>
    <row r="362" spans="1:1" ht="14.25" customHeight="1" x14ac:dyDescent="0.2">
      <c r="A362" s="88"/>
    </row>
    <row r="363" spans="1:1" ht="14.25" customHeight="1" x14ac:dyDescent="0.2">
      <c r="A363" s="88"/>
    </row>
    <row r="364" spans="1:1" ht="14.25" customHeight="1" x14ac:dyDescent="0.2">
      <c r="A364" s="88"/>
    </row>
    <row r="365" spans="1:1" ht="14.25" customHeight="1" x14ac:dyDescent="0.2">
      <c r="A365" s="88"/>
    </row>
    <row r="366" spans="1:1" ht="14.25" customHeight="1" x14ac:dyDescent="0.2">
      <c r="A366" s="88"/>
    </row>
    <row r="367" spans="1:1" ht="14.25" customHeight="1" x14ac:dyDescent="0.2">
      <c r="A367" s="88"/>
    </row>
    <row r="368" spans="1:1" ht="14.25" customHeight="1" x14ac:dyDescent="0.2">
      <c r="A368" s="88"/>
    </row>
    <row r="369" spans="1:1" ht="14.25" customHeight="1" x14ac:dyDescent="0.2">
      <c r="A369" s="88"/>
    </row>
    <row r="370" spans="1:1" ht="14.25" customHeight="1" x14ac:dyDescent="0.2">
      <c r="A370" s="88"/>
    </row>
    <row r="371" spans="1:1" ht="14.25" customHeight="1" x14ac:dyDescent="0.2">
      <c r="A371" s="88"/>
    </row>
    <row r="372" spans="1:1" ht="14.25" customHeight="1" x14ac:dyDescent="0.2">
      <c r="A372" s="88"/>
    </row>
    <row r="373" spans="1:1" ht="14.25" customHeight="1" x14ac:dyDescent="0.2">
      <c r="A373" s="88"/>
    </row>
    <row r="374" spans="1:1" ht="14.25" customHeight="1" x14ac:dyDescent="0.2">
      <c r="A374" s="88"/>
    </row>
    <row r="375" spans="1:1" ht="14.25" customHeight="1" x14ac:dyDescent="0.2">
      <c r="A375" s="88"/>
    </row>
    <row r="376" spans="1:1" ht="14.25" customHeight="1" x14ac:dyDescent="0.2">
      <c r="A376" s="88"/>
    </row>
    <row r="377" spans="1:1" ht="14.25" customHeight="1" x14ac:dyDescent="0.2">
      <c r="A377" s="88"/>
    </row>
    <row r="378" spans="1:1" ht="14.25" customHeight="1" x14ac:dyDescent="0.2">
      <c r="A378" s="88"/>
    </row>
    <row r="379" spans="1:1" ht="14.25" customHeight="1" x14ac:dyDescent="0.2">
      <c r="A379" s="88"/>
    </row>
    <row r="380" spans="1:1" ht="14.25" customHeight="1" x14ac:dyDescent="0.2">
      <c r="A380" s="88"/>
    </row>
    <row r="381" spans="1:1" ht="14.25" customHeight="1" x14ac:dyDescent="0.2">
      <c r="A381" s="88"/>
    </row>
    <row r="382" spans="1:1" ht="14.25" customHeight="1" x14ac:dyDescent="0.2">
      <c r="A382" s="88"/>
    </row>
    <row r="383" spans="1:1" ht="14.25" customHeight="1" x14ac:dyDescent="0.2">
      <c r="A383" s="88"/>
    </row>
    <row r="384" spans="1:1" ht="14.25" customHeight="1" x14ac:dyDescent="0.2">
      <c r="A384" s="88"/>
    </row>
    <row r="385" spans="1:1" ht="14.25" customHeight="1" x14ac:dyDescent="0.2">
      <c r="A385" s="88"/>
    </row>
    <row r="386" spans="1:1" ht="14.25" customHeight="1" x14ac:dyDescent="0.2">
      <c r="A386" s="88"/>
    </row>
    <row r="387" spans="1:1" ht="14.25" customHeight="1" x14ac:dyDescent="0.2">
      <c r="A387" s="88"/>
    </row>
    <row r="388" spans="1:1" ht="14.25" customHeight="1" x14ac:dyDescent="0.2">
      <c r="A388" s="88"/>
    </row>
    <row r="389" spans="1:1" ht="14.25" customHeight="1" x14ac:dyDescent="0.2">
      <c r="A389" s="88"/>
    </row>
    <row r="390" spans="1:1" ht="14.25" customHeight="1" x14ac:dyDescent="0.2">
      <c r="A390" s="88"/>
    </row>
    <row r="391" spans="1:1" ht="14.25" customHeight="1" x14ac:dyDescent="0.2">
      <c r="A391" s="88"/>
    </row>
    <row r="392" spans="1:1" ht="14.25" customHeight="1" x14ac:dyDescent="0.2">
      <c r="A392" s="88"/>
    </row>
    <row r="393" spans="1:1" ht="14.25" customHeight="1" x14ac:dyDescent="0.2">
      <c r="A393" s="88"/>
    </row>
    <row r="394" spans="1:1" ht="14.25" customHeight="1" x14ac:dyDescent="0.2">
      <c r="A394" s="88"/>
    </row>
    <row r="395" spans="1:1" ht="14.25" customHeight="1" x14ac:dyDescent="0.2">
      <c r="A395" s="88"/>
    </row>
    <row r="396" spans="1:1" ht="14.25" customHeight="1" x14ac:dyDescent="0.2">
      <c r="A396" s="88"/>
    </row>
    <row r="397" spans="1:1" ht="14.25" customHeight="1" x14ac:dyDescent="0.2">
      <c r="A397" s="88"/>
    </row>
    <row r="398" spans="1:1" ht="14.25" customHeight="1" x14ac:dyDescent="0.2">
      <c r="A398" s="88"/>
    </row>
    <row r="399" spans="1:1" ht="14.25" customHeight="1" x14ac:dyDescent="0.2">
      <c r="A399" s="88"/>
    </row>
    <row r="400" spans="1:1" ht="14.25" customHeight="1" x14ac:dyDescent="0.2">
      <c r="A400" s="88"/>
    </row>
    <row r="401" spans="1:1" ht="14.25" customHeight="1" x14ac:dyDescent="0.2">
      <c r="A401" s="88"/>
    </row>
    <row r="402" spans="1:1" ht="14.25" customHeight="1" x14ac:dyDescent="0.2">
      <c r="A402" s="88"/>
    </row>
    <row r="403" spans="1:1" ht="14.25" customHeight="1" x14ac:dyDescent="0.2">
      <c r="A403" s="88"/>
    </row>
    <row r="404" spans="1:1" ht="14.25" customHeight="1" x14ac:dyDescent="0.2">
      <c r="A404" s="88"/>
    </row>
    <row r="405" spans="1:1" ht="14.25" customHeight="1" x14ac:dyDescent="0.2">
      <c r="A405" s="88"/>
    </row>
    <row r="406" spans="1:1" ht="14.25" customHeight="1" x14ac:dyDescent="0.2">
      <c r="A406" s="88"/>
    </row>
    <row r="407" spans="1:1" ht="14.25" customHeight="1" x14ac:dyDescent="0.2">
      <c r="A407" s="88"/>
    </row>
    <row r="408" spans="1:1" ht="14.25" customHeight="1" x14ac:dyDescent="0.2">
      <c r="A408" s="88"/>
    </row>
    <row r="409" spans="1:1" ht="14.25" customHeight="1" x14ac:dyDescent="0.2">
      <c r="A409" s="88"/>
    </row>
    <row r="410" spans="1:1" ht="14.25" customHeight="1" x14ac:dyDescent="0.2">
      <c r="A410" s="88"/>
    </row>
    <row r="411" spans="1:1" ht="14.25" customHeight="1" x14ac:dyDescent="0.2">
      <c r="A411" s="88"/>
    </row>
    <row r="412" spans="1:1" ht="14.25" customHeight="1" x14ac:dyDescent="0.2">
      <c r="A412" s="88"/>
    </row>
    <row r="413" spans="1:1" ht="14.25" customHeight="1" x14ac:dyDescent="0.2">
      <c r="A413" s="88"/>
    </row>
    <row r="414" spans="1:1" ht="14.25" customHeight="1" x14ac:dyDescent="0.2">
      <c r="A414" s="88"/>
    </row>
    <row r="415" spans="1:1" ht="14.25" customHeight="1" x14ac:dyDescent="0.2">
      <c r="A415" s="88"/>
    </row>
    <row r="416" spans="1:1" ht="14.25" customHeight="1" x14ac:dyDescent="0.2">
      <c r="A416" s="88"/>
    </row>
    <row r="417" spans="1:1" ht="14.25" customHeight="1" x14ac:dyDescent="0.2">
      <c r="A417" s="88"/>
    </row>
    <row r="418" spans="1:1" ht="14.25" customHeight="1" x14ac:dyDescent="0.2">
      <c r="A418" s="88"/>
    </row>
    <row r="419" spans="1:1" ht="14.25" customHeight="1" x14ac:dyDescent="0.2">
      <c r="A419" s="88"/>
    </row>
    <row r="420" spans="1:1" ht="14.25" customHeight="1" x14ac:dyDescent="0.2">
      <c r="A420" s="88"/>
    </row>
    <row r="421" spans="1:1" ht="14.25" customHeight="1" x14ac:dyDescent="0.2">
      <c r="A421" s="88"/>
    </row>
    <row r="422" spans="1:1" ht="14.25" customHeight="1" x14ac:dyDescent="0.2">
      <c r="A422" s="88"/>
    </row>
    <row r="423" spans="1:1" ht="14.25" customHeight="1" x14ac:dyDescent="0.2">
      <c r="A423" s="88"/>
    </row>
    <row r="424" spans="1:1" ht="14.25" customHeight="1" x14ac:dyDescent="0.2">
      <c r="A424" s="88"/>
    </row>
    <row r="425" spans="1:1" ht="14.25" customHeight="1" x14ac:dyDescent="0.2">
      <c r="A425" s="88"/>
    </row>
    <row r="426" spans="1:1" ht="14.25" customHeight="1" x14ac:dyDescent="0.2">
      <c r="A426" s="88"/>
    </row>
    <row r="427" spans="1:1" ht="14.25" customHeight="1" x14ac:dyDescent="0.2">
      <c r="A427" s="88"/>
    </row>
    <row r="428" spans="1:1" ht="14.25" customHeight="1" x14ac:dyDescent="0.2">
      <c r="A428" s="88"/>
    </row>
    <row r="429" spans="1:1" ht="14.25" customHeight="1" x14ac:dyDescent="0.2">
      <c r="A429" s="88"/>
    </row>
    <row r="430" spans="1:1" ht="14.25" customHeight="1" x14ac:dyDescent="0.2">
      <c r="A430" s="88"/>
    </row>
    <row r="431" spans="1:1" ht="14.25" customHeight="1" x14ac:dyDescent="0.2">
      <c r="A431" s="88"/>
    </row>
    <row r="432" spans="1:1" ht="14.25" customHeight="1" x14ac:dyDescent="0.2">
      <c r="A432" s="88"/>
    </row>
    <row r="433" spans="1:1" ht="14.25" customHeight="1" x14ac:dyDescent="0.2">
      <c r="A433" s="88"/>
    </row>
    <row r="434" spans="1:1" ht="14.25" customHeight="1" x14ac:dyDescent="0.2">
      <c r="A434" s="88"/>
    </row>
    <row r="435" spans="1:1" ht="14.25" customHeight="1" x14ac:dyDescent="0.2">
      <c r="A435" s="88"/>
    </row>
    <row r="436" spans="1:1" ht="14.25" customHeight="1" x14ac:dyDescent="0.2">
      <c r="A436" s="88"/>
    </row>
    <row r="437" spans="1:1" ht="14.25" customHeight="1" x14ac:dyDescent="0.2">
      <c r="A437" s="88"/>
    </row>
    <row r="438" spans="1:1" ht="14.25" customHeight="1" x14ac:dyDescent="0.2">
      <c r="A438" s="88"/>
    </row>
    <row r="439" spans="1:1" ht="14.25" customHeight="1" x14ac:dyDescent="0.2">
      <c r="A439" s="88"/>
    </row>
    <row r="440" spans="1:1" ht="14.25" customHeight="1" x14ac:dyDescent="0.2">
      <c r="A440" s="88"/>
    </row>
    <row r="441" spans="1:1" ht="14.25" customHeight="1" x14ac:dyDescent="0.2">
      <c r="A441" s="88"/>
    </row>
    <row r="442" spans="1:1" ht="14.25" customHeight="1" x14ac:dyDescent="0.2">
      <c r="A442" s="88"/>
    </row>
    <row r="443" spans="1:1" ht="14.25" customHeight="1" x14ac:dyDescent="0.2">
      <c r="A443" s="88"/>
    </row>
    <row r="444" spans="1:1" ht="14.25" customHeight="1" x14ac:dyDescent="0.2">
      <c r="A444" s="88"/>
    </row>
    <row r="445" spans="1:1" ht="14.25" customHeight="1" x14ac:dyDescent="0.2">
      <c r="A445" s="88"/>
    </row>
    <row r="446" spans="1:1" ht="14.25" customHeight="1" x14ac:dyDescent="0.2">
      <c r="A446" s="88"/>
    </row>
    <row r="447" spans="1:1" ht="14.25" customHeight="1" x14ac:dyDescent="0.2">
      <c r="A447" s="88"/>
    </row>
    <row r="448" spans="1:1" ht="14.25" customHeight="1" x14ac:dyDescent="0.2">
      <c r="A448" s="88"/>
    </row>
    <row r="449" spans="1:1" ht="14.25" customHeight="1" x14ac:dyDescent="0.2">
      <c r="A449" s="88"/>
    </row>
    <row r="450" spans="1:1" ht="14.25" customHeight="1" x14ac:dyDescent="0.2">
      <c r="A450" s="88"/>
    </row>
    <row r="451" spans="1:1" ht="14.25" customHeight="1" x14ac:dyDescent="0.2">
      <c r="A451" s="88"/>
    </row>
    <row r="452" spans="1:1" ht="14.25" customHeight="1" x14ac:dyDescent="0.2">
      <c r="A452" s="88"/>
    </row>
    <row r="453" spans="1:1" ht="14.25" customHeight="1" x14ac:dyDescent="0.2">
      <c r="A453" s="88"/>
    </row>
    <row r="454" spans="1:1" ht="14.25" customHeight="1" x14ac:dyDescent="0.2">
      <c r="A454" s="88"/>
    </row>
    <row r="455" spans="1:1" ht="14.25" customHeight="1" x14ac:dyDescent="0.2">
      <c r="A455" s="88"/>
    </row>
    <row r="456" spans="1:1" ht="14.25" customHeight="1" x14ac:dyDescent="0.2">
      <c r="A456" s="88"/>
    </row>
    <row r="457" spans="1:1" ht="14.25" customHeight="1" x14ac:dyDescent="0.2">
      <c r="A457" s="88"/>
    </row>
    <row r="458" spans="1:1" ht="14.25" customHeight="1" x14ac:dyDescent="0.2">
      <c r="A458" s="88"/>
    </row>
    <row r="459" spans="1:1" ht="14.25" customHeight="1" x14ac:dyDescent="0.2">
      <c r="A459" s="88"/>
    </row>
    <row r="460" spans="1:1" ht="14.25" customHeight="1" x14ac:dyDescent="0.2">
      <c r="A460" s="88"/>
    </row>
    <row r="461" spans="1:1" ht="14.25" customHeight="1" x14ac:dyDescent="0.2">
      <c r="A461" s="88"/>
    </row>
    <row r="462" spans="1:1" ht="14.25" customHeight="1" x14ac:dyDescent="0.2">
      <c r="A462" s="88"/>
    </row>
    <row r="463" spans="1:1" ht="14.25" customHeight="1" x14ac:dyDescent="0.2">
      <c r="A463" s="88"/>
    </row>
    <row r="464" spans="1:1" ht="14.25" customHeight="1" x14ac:dyDescent="0.2">
      <c r="A464" s="88"/>
    </row>
    <row r="465" spans="1:1" ht="14.25" customHeight="1" x14ac:dyDescent="0.2">
      <c r="A465" s="88"/>
    </row>
    <row r="466" spans="1:1" ht="14.25" customHeight="1" x14ac:dyDescent="0.2">
      <c r="A466" s="88"/>
    </row>
    <row r="467" spans="1:1" ht="14.25" customHeight="1" x14ac:dyDescent="0.2">
      <c r="A467" s="88"/>
    </row>
    <row r="468" spans="1:1" ht="14.25" customHeight="1" x14ac:dyDescent="0.2">
      <c r="A468" s="88"/>
    </row>
    <row r="469" spans="1:1" ht="14.25" customHeight="1" x14ac:dyDescent="0.2">
      <c r="A469" s="88"/>
    </row>
    <row r="470" spans="1:1" ht="14.25" customHeight="1" x14ac:dyDescent="0.2">
      <c r="A470" s="88"/>
    </row>
    <row r="471" spans="1:1" ht="14.25" customHeight="1" x14ac:dyDescent="0.2">
      <c r="A471" s="88"/>
    </row>
    <row r="472" spans="1:1" ht="14.25" customHeight="1" x14ac:dyDescent="0.2">
      <c r="A472" s="88"/>
    </row>
    <row r="473" spans="1:1" ht="14.25" customHeight="1" x14ac:dyDescent="0.2">
      <c r="A473" s="88"/>
    </row>
    <row r="474" spans="1:1" ht="14.25" customHeight="1" x14ac:dyDescent="0.2">
      <c r="A474" s="88"/>
    </row>
    <row r="475" spans="1:1" ht="14.25" customHeight="1" x14ac:dyDescent="0.2">
      <c r="A475" s="88"/>
    </row>
    <row r="476" spans="1:1" ht="14.25" customHeight="1" x14ac:dyDescent="0.2">
      <c r="A476" s="88"/>
    </row>
    <row r="477" spans="1:1" ht="14.25" customHeight="1" x14ac:dyDescent="0.2">
      <c r="A477" s="88"/>
    </row>
    <row r="478" spans="1:1" ht="14.25" customHeight="1" x14ac:dyDescent="0.2">
      <c r="A478" s="88"/>
    </row>
    <row r="479" spans="1:1" ht="14.25" customHeight="1" x14ac:dyDescent="0.2">
      <c r="A479" s="88"/>
    </row>
    <row r="480" spans="1:1" ht="14.25" customHeight="1" x14ac:dyDescent="0.2">
      <c r="A480" s="88"/>
    </row>
    <row r="481" spans="1:1" ht="14.25" customHeight="1" x14ac:dyDescent="0.2">
      <c r="A481" s="88"/>
    </row>
    <row r="482" spans="1:1" ht="14.25" customHeight="1" x14ac:dyDescent="0.2">
      <c r="A482" s="88"/>
    </row>
    <row r="483" spans="1:1" ht="14.25" customHeight="1" x14ac:dyDescent="0.2">
      <c r="A483" s="88"/>
    </row>
    <row r="484" spans="1:1" ht="14.25" customHeight="1" x14ac:dyDescent="0.2">
      <c r="A484" s="88"/>
    </row>
    <row r="485" spans="1:1" ht="14.25" customHeight="1" x14ac:dyDescent="0.2">
      <c r="A485" s="88"/>
    </row>
    <row r="486" spans="1:1" ht="14.25" customHeight="1" x14ac:dyDescent="0.2">
      <c r="A486" s="88"/>
    </row>
    <row r="487" spans="1:1" ht="14.25" customHeight="1" x14ac:dyDescent="0.2">
      <c r="A487" s="88"/>
    </row>
    <row r="488" spans="1:1" ht="14.25" customHeight="1" x14ac:dyDescent="0.2">
      <c r="A488" s="88"/>
    </row>
    <row r="489" spans="1:1" ht="14.25" customHeight="1" x14ac:dyDescent="0.2">
      <c r="A489" s="88"/>
    </row>
    <row r="490" spans="1:1" ht="14.25" customHeight="1" x14ac:dyDescent="0.2">
      <c r="A490" s="88"/>
    </row>
    <row r="491" spans="1:1" ht="14.25" customHeight="1" x14ac:dyDescent="0.2">
      <c r="A491" s="88"/>
    </row>
    <row r="492" spans="1:1" ht="14.25" customHeight="1" x14ac:dyDescent="0.2">
      <c r="A492" s="88"/>
    </row>
    <row r="493" spans="1:1" ht="14.25" customHeight="1" x14ac:dyDescent="0.2">
      <c r="A493" s="88"/>
    </row>
    <row r="494" spans="1:1" ht="14.25" customHeight="1" x14ac:dyDescent="0.2">
      <c r="A494" s="88"/>
    </row>
    <row r="495" spans="1:1" ht="14.25" customHeight="1" x14ac:dyDescent="0.2">
      <c r="A495" s="88"/>
    </row>
    <row r="496" spans="1:1" ht="14.25" customHeight="1" x14ac:dyDescent="0.2">
      <c r="A496" s="88"/>
    </row>
    <row r="497" spans="1:1" ht="14.25" customHeight="1" x14ac:dyDescent="0.2">
      <c r="A497" s="88"/>
    </row>
    <row r="498" spans="1:1" ht="14.25" customHeight="1" x14ac:dyDescent="0.2">
      <c r="A498" s="88"/>
    </row>
    <row r="499" spans="1:1" ht="14.25" customHeight="1" x14ac:dyDescent="0.2">
      <c r="A499" s="88"/>
    </row>
    <row r="500" spans="1:1" ht="14.25" customHeight="1" x14ac:dyDescent="0.2">
      <c r="A500" s="88"/>
    </row>
    <row r="501" spans="1:1" ht="14.25" customHeight="1" x14ac:dyDescent="0.2">
      <c r="A501" s="88"/>
    </row>
    <row r="502" spans="1:1" ht="14.25" customHeight="1" x14ac:dyDescent="0.2">
      <c r="A502" s="88"/>
    </row>
    <row r="503" spans="1:1" ht="14.25" customHeight="1" x14ac:dyDescent="0.2">
      <c r="A503" s="88"/>
    </row>
    <row r="504" spans="1:1" ht="14.25" customHeight="1" x14ac:dyDescent="0.2">
      <c r="A504" s="88"/>
    </row>
    <row r="505" spans="1:1" ht="14.25" customHeight="1" x14ac:dyDescent="0.2">
      <c r="A505" s="88"/>
    </row>
    <row r="506" spans="1:1" ht="14.25" customHeight="1" x14ac:dyDescent="0.2">
      <c r="A506" s="88"/>
    </row>
    <row r="507" spans="1:1" ht="14.25" customHeight="1" x14ac:dyDescent="0.2">
      <c r="A507" s="88"/>
    </row>
    <row r="508" spans="1:1" ht="14.25" customHeight="1" x14ac:dyDescent="0.2">
      <c r="A508" s="88"/>
    </row>
    <row r="509" spans="1:1" ht="14.25" customHeight="1" x14ac:dyDescent="0.2">
      <c r="A509" s="88"/>
    </row>
    <row r="510" spans="1:1" ht="14.25" customHeight="1" x14ac:dyDescent="0.2">
      <c r="A510" s="88"/>
    </row>
    <row r="511" spans="1:1" ht="14.25" customHeight="1" x14ac:dyDescent="0.2">
      <c r="A511" s="88"/>
    </row>
    <row r="512" spans="1:1" ht="14.25" customHeight="1" x14ac:dyDescent="0.2">
      <c r="A512" s="88"/>
    </row>
    <row r="513" spans="1:1" ht="14.25" customHeight="1" x14ac:dyDescent="0.2">
      <c r="A513" s="88"/>
    </row>
    <row r="514" spans="1:1" ht="14.25" customHeight="1" x14ac:dyDescent="0.2">
      <c r="A514" s="88"/>
    </row>
    <row r="515" spans="1:1" ht="14.25" customHeight="1" x14ac:dyDescent="0.2">
      <c r="A515" s="88"/>
    </row>
    <row r="516" spans="1:1" ht="14.25" customHeight="1" x14ac:dyDescent="0.2">
      <c r="A516" s="88"/>
    </row>
    <row r="517" spans="1:1" ht="14.25" customHeight="1" x14ac:dyDescent="0.2">
      <c r="A517" s="88"/>
    </row>
    <row r="518" spans="1:1" ht="14.25" customHeight="1" x14ac:dyDescent="0.2">
      <c r="A518" s="88"/>
    </row>
    <row r="519" spans="1:1" ht="14.25" customHeight="1" x14ac:dyDescent="0.2">
      <c r="A519" s="88"/>
    </row>
    <row r="520" spans="1:1" ht="14.25" customHeight="1" x14ac:dyDescent="0.2">
      <c r="A520" s="88"/>
    </row>
    <row r="521" spans="1:1" ht="14.25" customHeight="1" x14ac:dyDescent="0.2">
      <c r="A521" s="88"/>
    </row>
    <row r="522" spans="1:1" ht="14.25" customHeight="1" x14ac:dyDescent="0.2">
      <c r="A522" s="88"/>
    </row>
    <row r="523" spans="1:1" ht="14.25" customHeight="1" x14ac:dyDescent="0.2">
      <c r="A523" s="88"/>
    </row>
    <row r="524" spans="1:1" ht="14.25" customHeight="1" x14ac:dyDescent="0.2">
      <c r="A524" s="88"/>
    </row>
    <row r="525" spans="1:1" ht="14.25" customHeight="1" x14ac:dyDescent="0.2">
      <c r="A525" s="88"/>
    </row>
    <row r="526" spans="1:1" ht="14.25" customHeight="1" x14ac:dyDescent="0.2">
      <c r="A526" s="88"/>
    </row>
    <row r="527" spans="1:1" ht="14.25" customHeight="1" x14ac:dyDescent="0.2">
      <c r="A527" s="88"/>
    </row>
    <row r="528" spans="1:1" ht="14.25" customHeight="1" x14ac:dyDescent="0.2">
      <c r="A528" s="88"/>
    </row>
    <row r="529" spans="1:1" ht="14.25" customHeight="1" x14ac:dyDescent="0.2">
      <c r="A529" s="88"/>
    </row>
    <row r="530" spans="1:1" ht="14.25" customHeight="1" x14ac:dyDescent="0.2">
      <c r="A530" s="88"/>
    </row>
    <row r="531" spans="1:1" ht="14.25" customHeight="1" x14ac:dyDescent="0.2">
      <c r="A531" s="88"/>
    </row>
    <row r="532" spans="1:1" ht="14.25" customHeight="1" x14ac:dyDescent="0.2">
      <c r="A532" s="88"/>
    </row>
    <row r="533" spans="1:1" ht="14.25" customHeight="1" x14ac:dyDescent="0.2">
      <c r="A533" s="88"/>
    </row>
    <row r="534" spans="1:1" ht="14.25" customHeight="1" x14ac:dyDescent="0.2">
      <c r="A534" s="88"/>
    </row>
    <row r="535" spans="1:1" ht="14.25" customHeight="1" x14ac:dyDescent="0.2">
      <c r="A535" s="88"/>
    </row>
    <row r="536" spans="1:1" ht="14.25" customHeight="1" x14ac:dyDescent="0.2">
      <c r="A536" s="88"/>
    </row>
    <row r="537" spans="1:1" ht="14.25" customHeight="1" x14ac:dyDescent="0.2">
      <c r="A537" s="88"/>
    </row>
    <row r="538" spans="1:1" ht="14.25" customHeight="1" x14ac:dyDescent="0.2">
      <c r="A538" s="88"/>
    </row>
    <row r="539" spans="1:1" ht="14.25" customHeight="1" x14ac:dyDescent="0.2">
      <c r="A539" s="88"/>
    </row>
    <row r="540" spans="1:1" ht="14.25" customHeight="1" x14ac:dyDescent="0.2">
      <c r="A540" s="88"/>
    </row>
    <row r="541" spans="1:1" ht="14.25" customHeight="1" x14ac:dyDescent="0.2">
      <c r="A541" s="88"/>
    </row>
    <row r="542" spans="1:1" ht="14.25" customHeight="1" x14ac:dyDescent="0.2">
      <c r="A542" s="88"/>
    </row>
    <row r="543" spans="1:1" ht="14.25" customHeight="1" x14ac:dyDescent="0.2">
      <c r="A543" s="88"/>
    </row>
    <row r="544" spans="1:1" ht="14.25" customHeight="1" x14ac:dyDescent="0.2">
      <c r="A544" s="88"/>
    </row>
    <row r="545" spans="1:1" ht="14.25" customHeight="1" x14ac:dyDescent="0.2">
      <c r="A545" s="88"/>
    </row>
    <row r="546" spans="1:1" ht="14.25" customHeight="1" x14ac:dyDescent="0.2">
      <c r="A546" s="88"/>
    </row>
    <row r="547" spans="1:1" ht="14.25" customHeight="1" x14ac:dyDescent="0.2">
      <c r="A547" s="88"/>
    </row>
    <row r="548" spans="1:1" ht="14.25" customHeight="1" x14ac:dyDescent="0.2">
      <c r="A548" s="88"/>
    </row>
    <row r="549" spans="1:1" ht="14.25" customHeight="1" x14ac:dyDescent="0.2">
      <c r="A549" s="88"/>
    </row>
    <row r="550" spans="1:1" ht="14.25" customHeight="1" x14ac:dyDescent="0.2">
      <c r="A550" s="88"/>
    </row>
    <row r="551" spans="1:1" ht="14.25" customHeight="1" x14ac:dyDescent="0.2">
      <c r="A551" s="88"/>
    </row>
    <row r="552" spans="1:1" ht="14.25" customHeight="1" x14ac:dyDescent="0.2">
      <c r="A552" s="88"/>
    </row>
    <row r="553" spans="1:1" ht="14.25" customHeight="1" x14ac:dyDescent="0.2">
      <c r="A553" s="88"/>
    </row>
    <row r="554" spans="1:1" ht="14.25" customHeight="1" x14ac:dyDescent="0.2">
      <c r="A554" s="88"/>
    </row>
    <row r="555" spans="1:1" ht="14.25" customHeight="1" x14ac:dyDescent="0.2">
      <c r="A555" s="88"/>
    </row>
    <row r="556" spans="1:1" ht="14.25" customHeight="1" x14ac:dyDescent="0.2">
      <c r="A556" s="88"/>
    </row>
    <row r="557" spans="1:1" ht="14.25" customHeight="1" x14ac:dyDescent="0.2">
      <c r="A557" s="88"/>
    </row>
    <row r="558" spans="1:1" ht="14.25" customHeight="1" x14ac:dyDescent="0.2">
      <c r="A558" s="88"/>
    </row>
    <row r="559" spans="1:1" ht="14.25" customHeight="1" x14ac:dyDescent="0.2">
      <c r="A559" s="88"/>
    </row>
    <row r="560" spans="1:1" ht="14.25" customHeight="1" x14ac:dyDescent="0.2">
      <c r="A560" s="88"/>
    </row>
    <row r="561" spans="1:1" ht="14.25" customHeight="1" x14ac:dyDescent="0.2">
      <c r="A561" s="88"/>
    </row>
    <row r="562" spans="1:1" ht="14.25" customHeight="1" x14ac:dyDescent="0.2">
      <c r="A562" s="88"/>
    </row>
    <row r="563" spans="1:1" ht="14.25" customHeight="1" x14ac:dyDescent="0.2">
      <c r="A563" s="88"/>
    </row>
    <row r="564" spans="1:1" ht="14.25" customHeight="1" x14ac:dyDescent="0.2">
      <c r="A564" s="88"/>
    </row>
    <row r="565" spans="1:1" ht="14.25" customHeight="1" x14ac:dyDescent="0.2">
      <c r="A565" s="88"/>
    </row>
    <row r="566" spans="1:1" ht="14.25" customHeight="1" x14ac:dyDescent="0.2">
      <c r="A566" s="88"/>
    </row>
    <row r="567" spans="1:1" ht="14.25" customHeight="1" x14ac:dyDescent="0.2">
      <c r="A567" s="88"/>
    </row>
    <row r="568" spans="1:1" ht="14.25" customHeight="1" x14ac:dyDescent="0.2">
      <c r="A568" s="88"/>
    </row>
    <row r="569" spans="1:1" ht="14.25" customHeight="1" x14ac:dyDescent="0.2">
      <c r="A569" s="88"/>
    </row>
    <row r="570" spans="1:1" ht="14.25" customHeight="1" x14ac:dyDescent="0.2">
      <c r="A570" s="88"/>
    </row>
    <row r="571" spans="1:1" ht="14.25" customHeight="1" x14ac:dyDescent="0.2">
      <c r="A571" s="88"/>
    </row>
    <row r="572" spans="1:1" ht="14.25" customHeight="1" x14ac:dyDescent="0.2">
      <c r="A572" s="88"/>
    </row>
    <row r="573" spans="1:1" ht="14.25" customHeight="1" x14ac:dyDescent="0.2">
      <c r="A573" s="88"/>
    </row>
    <row r="574" spans="1:1" ht="14.25" customHeight="1" x14ac:dyDescent="0.2">
      <c r="A574" s="88"/>
    </row>
    <row r="575" spans="1:1" ht="14.25" customHeight="1" x14ac:dyDescent="0.2">
      <c r="A575" s="88"/>
    </row>
    <row r="576" spans="1:1" ht="14.25" customHeight="1" x14ac:dyDescent="0.2">
      <c r="A576" s="88"/>
    </row>
    <row r="577" spans="1:1" ht="14.25" customHeight="1" x14ac:dyDescent="0.2">
      <c r="A577" s="88"/>
    </row>
    <row r="578" spans="1:1" ht="14.25" customHeight="1" x14ac:dyDescent="0.2">
      <c r="A578" s="88"/>
    </row>
    <row r="579" spans="1:1" ht="14.25" customHeight="1" x14ac:dyDescent="0.2">
      <c r="A579" s="88"/>
    </row>
    <row r="580" spans="1:1" ht="14.25" customHeight="1" x14ac:dyDescent="0.2">
      <c r="A580" s="88"/>
    </row>
    <row r="581" spans="1:1" ht="14.25" customHeight="1" x14ac:dyDescent="0.2">
      <c r="A581" s="88"/>
    </row>
    <row r="582" spans="1:1" ht="14.25" customHeight="1" x14ac:dyDescent="0.2">
      <c r="A582" s="88"/>
    </row>
    <row r="583" spans="1:1" ht="14.25" customHeight="1" x14ac:dyDescent="0.2">
      <c r="A583" s="88"/>
    </row>
    <row r="584" spans="1:1" ht="14.25" customHeight="1" x14ac:dyDescent="0.2">
      <c r="A584" s="88"/>
    </row>
    <row r="585" spans="1:1" ht="14.25" customHeight="1" x14ac:dyDescent="0.2">
      <c r="A585" s="88"/>
    </row>
    <row r="586" spans="1:1" ht="14.25" customHeight="1" x14ac:dyDescent="0.2">
      <c r="A586" s="88"/>
    </row>
    <row r="587" spans="1:1" ht="14.25" customHeight="1" x14ac:dyDescent="0.2">
      <c r="A587" s="88"/>
    </row>
    <row r="588" spans="1:1" ht="14.25" customHeight="1" x14ac:dyDescent="0.2">
      <c r="A588" s="88"/>
    </row>
    <row r="589" spans="1:1" ht="14.25" customHeight="1" x14ac:dyDescent="0.2">
      <c r="A589" s="88"/>
    </row>
    <row r="590" spans="1:1" ht="14.25" customHeight="1" x14ac:dyDescent="0.2">
      <c r="A590" s="88"/>
    </row>
    <row r="591" spans="1:1" ht="14.25" customHeight="1" x14ac:dyDescent="0.2">
      <c r="A591" s="88"/>
    </row>
    <row r="592" spans="1:1" ht="14.25" customHeight="1" x14ac:dyDescent="0.2">
      <c r="A592" s="88"/>
    </row>
    <row r="593" spans="1:1" ht="14.25" customHeight="1" x14ac:dyDescent="0.2">
      <c r="A593" s="88"/>
    </row>
    <row r="594" spans="1:1" ht="14.25" customHeight="1" x14ac:dyDescent="0.2">
      <c r="A594" s="88"/>
    </row>
    <row r="595" spans="1:1" ht="14.25" customHeight="1" x14ac:dyDescent="0.2">
      <c r="A595" s="88"/>
    </row>
    <row r="596" spans="1:1" ht="14.25" customHeight="1" x14ac:dyDescent="0.2">
      <c r="A596" s="88"/>
    </row>
    <row r="597" spans="1:1" ht="14.25" customHeight="1" x14ac:dyDescent="0.2">
      <c r="A597" s="88"/>
    </row>
    <row r="598" spans="1:1" ht="14.25" customHeight="1" x14ac:dyDescent="0.2">
      <c r="A598" s="88"/>
    </row>
    <row r="599" spans="1:1" ht="14.25" customHeight="1" x14ac:dyDescent="0.2">
      <c r="A599" s="88"/>
    </row>
    <row r="600" spans="1:1" ht="14.25" customHeight="1" x14ac:dyDescent="0.2">
      <c r="A600" s="88"/>
    </row>
    <row r="601" spans="1:1" ht="14.25" customHeight="1" x14ac:dyDescent="0.2">
      <c r="A601" s="88"/>
    </row>
    <row r="602" spans="1:1" ht="14.25" customHeight="1" x14ac:dyDescent="0.2">
      <c r="A602" s="88"/>
    </row>
    <row r="603" spans="1:1" ht="14.25" customHeight="1" x14ac:dyDescent="0.2">
      <c r="A603" s="88"/>
    </row>
    <row r="604" spans="1:1" ht="14.25" customHeight="1" x14ac:dyDescent="0.2">
      <c r="A604" s="88"/>
    </row>
    <row r="605" spans="1:1" ht="14.25" customHeight="1" x14ac:dyDescent="0.2">
      <c r="A605" s="88"/>
    </row>
    <row r="606" spans="1:1" ht="14.25" customHeight="1" x14ac:dyDescent="0.2">
      <c r="A606" s="88"/>
    </row>
    <row r="607" spans="1:1" ht="14.25" customHeight="1" x14ac:dyDescent="0.2">
      <c r="A607" s="88"/>
    </row>
    <row r="608" spans="1:1" ht="14.25" customHeight="1" x14ac:dyDescent="0.2">
      <c r="A608" s="88"/>
    </row>
    <row r="609" spans="1:1" ht="14.25" customHeight="1" x14ac:dyDescent="0.2">
      <c r="A609" s="88"/>
    </row>
    <row r="610" spans="1:1" ht="14.25" customHeight="1" x14ac:dyDescent="0.2">
      <c r="A610" s="88"/>
    </row>
    <row r="611" spans="1:1" ht="14.25" customHeight="1" x14ac:dyDescent="0.2">
      <c r="A611" s="88"/>
    </row>
    <row r="612" spans="1:1" ht="14.25" customHeight="1" x14ac:dyDescent="0.2">
      <c r="A612" s="88"/>
    </row>
    <row r="613" spans="1:1" ht="14.25" customHeight="1" x14ac:dyDescent="0.2">
      <c r="A613" s="88"/>
    </row>
    <row r="614" spans="1:1" ht="14.25" customHeight="1" x14ac:dyDescent="0.2">
      <c r="A614" s="88"/>
    </row>
    <row r="615" spans="1:1" ht="14.25" customHeight="1" x14ac:dyDescent="0.2">
      <c r="A615" s="88"/>
    </row>
    <row r="616" spans="1:1" ht="14.25" customHeight="1" x14ac:dyDescent="0.2">
      <c r="A616" s="88"/>
    </row>
    <row r="617" spans="1:1" ht="14.25" customHeight="1" x14ac:dyDescent="0.2">
      <c r="A617" s="88"/>
    </row>
    <row r="618" spans="1:1" ht="14.25" customHeight="1" x14ac:dyDescent="0.2">
      <c r="A618" s="88"/>
    </row>
    <row r="619" spans="1:1" ht="14.25" customHeight="1" x14ac:dyDescent="0.2">
      <c r="A619" s="88"/>
    </row>
    <row r="620" spans="1:1" ht="14.25" customHeight="1" x14ac:dyDescent="0.2">
      <c r="A620" s="88"/>
    </row>
    <row r="621" spans="1:1" ht="14.25" customHeight="1" x14ac:dyDescent="0.2">
      <c r="A621" s="88"/>
    </row>
    <row r="622" spans="1:1" ht="14.25" customHeight="1" x14ac:dyDescent="0.2">
      <c r="A622" s="88"/>
    </row>
    <row r="623" spans="1:1" ht="14.25" customHeight="1" x14ac:dyDescent="0.2">
      <c r="A623" s="88"/>
    </row>
    <row r="624" spans="1:1" ht="14.25" customHeight="1" x14ac:dyDescent="0.2">
      <c r="A624" s="88"/>
    </row>
    <row r="625" spans="1:1" ht="14.25" customHeight="1" x14ac:dyDescent="0.2">
      <c r="A625" s="88"/>
    </row>
    <row r="626" spans="1:1" ht="14.25" customHeight="1" x14ac:dyDescent="0.2">
      <c r="A626" s="88"/>
    </row>
    <row r="627" spans="1:1" ht="14.25" customHeight="1" x14ac:dyDescent="0.2">
      <c r="A627" s="88"/>
    </row>
    <row r="628" spans="1:1" ht="14.25" customHeight="1" x14ac:dyDescent="0.2">
      <c r="A628" s="88"/>
    </row>
    <row r="629" spans="1:1" ht="14.25" customHeight="1" x14ac:dyDescent="0.2">
      <c r="A629" s="88"/>
    </row>
    <row r="630" spans="1:1" ht="14.25" customHeight="1" x14ac:dyDescent="0.2">
      <c r="A630" s="88"/>
    </row>
    <row r="631" spans="1:1" ht="14.25" customHeight="1" x14ac:dyDescent="0.2">
      <c r="A631" s="88"/>
    </row>
    <row r="632" spans="1:1" ht="14.25" customHeight="1" x14ac:dyDescent="0.2">
      <c r="A632" s="88"/>
    </row>
    <row r="633" spans="1:1" ht="14.25" customHeight="1" x14ac:dyDescent="0.2">
      <c r="A633" s="88"/>
    </row>
    <row r="634" spans="1:1" ht="14.25" customHeight="1" x14ac:dyDescent="0.2">
      <c r="A634" s="88"/>
    </row>
    <row r="635" spans="1:1" ht="14.25" customHeight="1" x14ac:dyDescent="0.2">
      <c r="A635" s="88"/>
    </row>
    <row r="636" spans="1:1" ht="14.25" customHeight="1" x14ac:dyDescent="0.2">
      <c r="A636" s="88"/>
    </row>
    <row r="637" spans="1:1" ht="14.25" customHeight="1" x14ac:dyDescent="0.2">
      <c r="A637" s="88"/>
    </row>
    <row r="638" spans="1:1" ht="14.25" customHeight="1" x14ac:dyDescent="0.2">
      <c r="A638" s="88"/>
    </row>
    <row r="639" spans="1:1" ht="14.25" customHeight="1" x14ac:dyDescent="0.2">
      <c r="A639" s="88"/>
    </row>
    <row r="640" spans="1:1" ht="14.25" customHeight="1" x14ac:dyDescent="0.2">
      <c r="A640" s="88"/>
    </row>
    <row r="641" spans="1:1" ht="14.25" customHeight="1" x14ac:dyDescent="0.2">
      <c r="A641" s="88"/>
    </row>
    <row r="642" spans="1:1" ht="14.25" customHeight="1" x14ac:dyDescent="0.2">
      <c r="A642" s="88"/>
    </row>
    <row r="643" spans="1:1" ht="14.25" customHeight="1" x14ac:dyDescent="0.2">
      <c r="A643" s="88"/>
    </row>
    <row r="644" spans="1:1" ht="14.25" customHeight="1" x14ac:dyDescent="0.2">
      <c r="A644" s="88"/>
    </row>
    <row r="645" spans="1:1" ht="14.25" customHeight="1" x14ac:dyDescent="0.2">
      <c r="A645" s="88"/>
    </row>
    <row r="646" spans="1:1" ht="14.25" customHeight="1" x14ac:dyDescent="0.2">
      <c r="A646" s="88"/>
    </row>
    <row r="647" spans="1:1" ht="14.25" customHeight="1" x14ac:dyDescent="0.2">
      <c r="A647" s="88"/>
    </row>
    <row r="648" spans="1:1" ht="14.25" customHeight="1" x14ac:dyDescent="0.2">
      <c r="A648" s="88"/>
    </row>
    <row r="649" spans="1:1" ht="14.25" customHeight="1" x14ac:dyDescent="0.2">
      <c r="A649" s="88"/>
    </row>
    <row r="650" spans="1:1" ht="14.25" customHeight="1" x14ac:dyDescent="0.2">
      <c r="A650" s="88"/>
    </row>
    <row r="651" spans="1:1" ht="14.25" customHeight="1" x14ac:dyDescent="0.2">
      <c r="A651" s="88"/>
    </row>
    <row r="652" spans="1:1" ht="14.25" customHeight="1" x14ac:dyDescent="0.2">
      <c r="A652" s="88"/>
    </row>
    <row r="653" spans="1:1" ht="14.25" customHeight="1" x14ac:dyDescent="0.2">
      <c r="A653" s="88"/>
    </row>
    <row r="654" spans="1:1" ht="14.25" customHeight="1" x14ac:dyDescent="0.2">
      <c r="A654" s="88"/>
    </row>
    <row r="655" spans="1:1" ht="14.25" customHeight="1" x14ac:dyDescent="0.2">
      <c r="A655" s="88"/>
    </row>
    <row r="656" spans="1:1" ht="14.25" customHeight="1" x14ac:dyDescent="0.2">
      <c r="A656" s="88"/>
    </row>
    <row r="657" spans="1:1" ht="14.25" customHeight="1" x14ac:dyDescent="0.2">
      <c r="A657" s="88"/>
    </row>
    <row r="658" spans="1:1" ht="14.25" customHeight="1" x14ac:dyDescent="0.2">
      <c r="A658" s="88"/>
    </row>
    <row r="659" spans="1:1" ht="14.25" customHeight="1" x14ac:dyDescent="0.2">
      <c r="A659" s="88"/>
    </row>
    <row r="660" spans="1:1" ht="14.25" customHeight="1" x14ac:dyDescent="0.2">
      <c r="A660" s="88"/>
    </row>
    <row r="661" spans="1:1" ht="14.25" customHeight="1" x14ac:dyDescent="0.2">
      <c r="A661" s="88"/>
    </row>
    <row r="662" spans="1:1" ht="14.25" customHeight="1" x14ac:dyDescent="0.2">
      <c r="A662" s="88"/>
    </row>
    <row r="663" spans="1:1" ht="14.25" customHeight="1" x14ac:dyDescent="0.2">
      <c r="A663" s="88"/>
    </row>
    <row r="664" spans="1:1" ht="14.25" customHeight="1" x14ac:dyDescent="0.2">
      <c r="A664" s="88"/>
    </row>
    <row r="665" spans="1:1" ht="14.25" customHeight="1" x14ac:dyDescent="0.2">
      <c r="A665" s="88"/>
    </row>
    <row r="666" spans="1:1" ht="14.25" customHeight="1" x14ac:dyDescent="0.2">
      <c r="A666" s="88"/>
    </row>
    <row r="667" spans="1:1" ht="14.25" customHeight="1" x14ac:dyDescent="0.2">
      <c r="A667" s="88"/>
    </row>
    <row r="668" spans="1:1" ht="14.25" customHeight="1" x14ac:dyDescent="0.2">
      <c r="A668" s="88"/>
    </row>
    <row r="669" spans="1:1" ht="14.25" customHeight="1" x14ac:dyDescent="0.2">
      <c r="A669" s="88"/>
    </row>
    <row r="670" spans="1:1" ht="14.25" customHeight="1" x14ac:dyDescent="0.2">
      <c r="A670" s="88"/>
    </row>
    <row r="671" spans="1:1" ht="14.25" customHeight="1" x14ac:dyDescent="0.2">
      <c r="A671" s="88"/>
    </row>
    <row r="672" spans="1:1" ht="14.25" customHeight="1" x14ac:dyDescent="0.2">
      <c r="A672" s="88"/>
    </row>
    <row r="673" spans="1:1" ht="14.25" customHeight="1" x14ac:dyDescent="0.2">
      <c r="A673" s="88"/>
    </row>
    <row r="674" spans="1:1" ht="14.25" customHeight="1" x14ac:dyDescent="0.2">
      <c r="A674" s="88"/>
    </row>
    <row r="675" spans="1:1" ht="14.25" customHeight="1" x14ac:dyDescent="0.2">
      <c r="A675" s="88"/>
    </row>
    <row r="676" spans="1:1" ht="14.25" customHeight="1" x14ac:dyDescent="0.2">
      <c r="A676" s="88"/>
    </row>
    <row r="677" spans="1:1" ht="14.25" customHeight="1" x14ac:dyDescent="0.2">
      <c r="A677" s="88"/>
    </row>
    <row r="678" spans="1:1" ht="14.25" customHeight="1" x14ac:dyDescent="0.2">
      <c r="A678" s="88"/>
    </row>
    <row r="679" spans="1:1" ht="14.25" customHeight="1" x14ac:dyDescent="0.2">
      <c r="A679" s="88"/>
    </row>
    <row r="680" spans="1:1" ht="14.25" customHeight="1" x14ac:dyDescent="0.2">
      <c r="A680" s="88"/>
    </row>
    <row r="681" spans="1:1" ht="14.25" customHeight="1" x14ac:dyDescent="0.2">
      <c r="A681" s="88"/>
    </row>
    <row r="682" spans="1:1" ht="14.25" customHeight="1" x14ac:dyDescent="0.2">
      <c r="A682" s="88"/>
    </row>
    <row r="683" spans="1:1" ht="14.25" customHeight="1" x14ac:dyDescent="0.2">
      <c r="A683" s="88"/>
    </row>
    <row r="684" spans="1:1" ht="14.25" customHeight="1" x14ac:dyDescent="0.2">
      <c r="A684" s="88"/>
    </row>
    <row r="685" spans="1:1" ht="14.25" customHeight="1" x14ac:dyDescent="0.2">
      <c r="A685" s="88"/>
    </row>
    <row r="686" spans="1:1" ht="14.25" customHeight="1" x14ac:dyDescent="0.2">
      <c r="A686" s="88"/>
    </row>
    <row r="687" spans="1:1" ht="14.25" customHeight="1" x14ac:dyDescent="0.2">
      <c r="A687" s="88"/>
    </row>
    <row r="688" spans="1:1" ht="14.25" customHeight="1" x14ac:dyDescent="0.2">
      <c r="A688" s="88"/>
    </row>
    <row r="689" spans="1:1" ht="14.25" customHeight="1" x14ac:dyDescent="0.2">
      <c r="A689" s="88"/>
    </row>
    <row r="690" spans="1:1" ht="14.25" customHeight="1" x14ac:dyDescent="0.2">
      <c r="A690" s="88"/>
    </row>
    <row r="691" spans="1:1" ht="14.25" customHeight="1" x14ac:dyDescent="0.2">
      <c r="A691" s="88"/>
    </row>
    <row r="692" spans="1:1" ht="14.25" customHeight="1" x14ac:dyDescent="0.2">
      <c r="A692" s="88"/>
    </row>
    <row r="693" spans="1:1" ht="14.25" customHeight="1" x14ac:dyDescent="0.2">
      <c r="A693" s="88"/>
    </row>
    <row r="694" spans="1:1" ht="14.25" customHeight="1" x14ac:dyDescent="0.2">
      <c r="A694" s="88"/>
    </row>
    <row r="695" spans="1:1" ht="14.25" customHeight="1" x14ac:dyDescent="0.2">
      <c r="A695" s="88"/>
    </row>
    <row r="696" spans="1:1" ht="14.25" customHeight="1" x14ac:dyDescent="0.2">
      <c r="A696" s="88"/>
    </row>
    <row r="697" spans="1:1" ht="14.25" customHeight="1" x14ac:dyDescent="0.2">
      <c r="A697" s="88"/>
    </row>
    <row r="698" spans="1:1" ht="14.25" customHeight="1" x14ac:dyDescent="0.2">
      <c r="A698" s="88"/>
    </row>
    <row r="699" spans="1:1" ht="14.25" customHeight="1" x14ac:dyDescent="0.2">
      <c r="A699" s="88"/>
    </row>
    <row r="700" spans="1:1" ht="14.25" customHeight="1" x14ac:dyDescent="0.2">
      <c r="A700" s="88"/>
    </row>
    <row r="701" spans="1:1" ht="14.25" customHeight="1" x14ac:dyDescent="0.2">
      <c r="A701" s="88"/>
    </row>
    <row r="702" spans="1:1" ht="14.25" customHeight="1" x14ac:dyDescent="0.2">
      <c r="A702" s="88"/>
    </row>
    <row r="703" spans="1:1" ht="14.25" customHeight="1" x14ac:dyDescent="0.2">
      <c r="A703" s="88"/>
    </row>
    <row r="704" spans="1:1" ht="14.25" customHeight="1" x14ac:dyDescent="0.2">
      <c r="A704" s="88"/>
    </row>
    <row r="705" spans="1:1" ht="14.25" customHeight="1" x14ac:dyDescent="0.2">
      <c r="A705" s="88"/>
    </row>
    <row r="706" spans="1:1" ht="14.25" customHeight="1" x14ac:dyDescent="0.2">
      <c r="A706" s="88"/>
    </row>
    <row r="707" spans="1:1" ht="14.25" customHeight="1" x14ac:dyDescent="0.2">
      <c r="A707" s="88"/>
    </row>
    <row r="708" spans="1:1" ht="14.25" customHeight="1" x14ac:dyDescent="0.2">
      <c r="A708" s="88"/>
    </row>
    <row r="709" spans="1:1" ht="14.25" customHeight="1" x14ac:dyDescent="0.2">
      <c r="A709" s="88"/>
    </row>
    <row r="710" spans="1:1" ht="14.25" customHeight="1" x14ac:dyDescent="0.2">
      <c r="A710" s="88"/>
    </row>
    <row r="711" spans="1:1" ht="14.25" customHeight="1" x14ac:dyDescent="0.2">
      <c r="A711" s="88"/>
    </row>
    <row r="712" spans="1:1" ht="14.25" customHeight="1" x14ac:dyDescent="0.2">
      <c r="A712" s="88"/>
    </row>
    <row r="713" spans="1:1" ht="14.25" customHeight="1" x14ac:dyDescent="0.2">
      <c r="A713" s="88"/>
    </row>
    <row r="714" spans="1:1" ht="14.25" customHeight="1" x14ac:dyDescent="0.2">
      <c r="A714" s="88"/>
    </row>
    <row r="715" spans="1:1" ht="14.25" customHeight="1" x14ac:dyDescent="0.2">
      <c r="A715" s="88"/>
    </row>
    <row r="716" spans="1:1" ht="14.25" customHeight="1" x14ac:dyDescent="0.2">
      <c r="A716" s="88"/>
    </row>
    <row r="717" spans="1:1" ht="14.25" customHeight="1" x14ac:dyDescent="0.2">
      <c r="A717" s="88"/>
    </row>
    <row r="718" spans="1:1" ht="14.25" customHeight="1" x14ac:dyDescent="0.2">
      <c r="A718" s="88"/>
    </row>
    <row r="719" spans="1:1" ht="14.25" customHeight="1" x14ac:dyDescent="0.2">
      <c r="A719" s="88"/>
    </row>
    <row r="720" spans="1:1" ht="14.25" customHeight="1" x14ac:dyDescent="0.2">
      <c r="A720" s="88"/>
    </row>
    <row r="721" spans="1:1" ht="14.25" customHeight="1" x14ac:dyDescent="0.2">
      <c r="A721" s="88"/>
    </row>
    <row r="722" spans="1:1" ht="14.25" customHeight="1" x14ac:dyDescent="0.2">
      <c r="A722" s="88"/>
    </row>
    <row r="723" spans="1:1" ht="14.25" customHeight="1" x14ac:dyDescent="0.2">
      <c r="A723" s="88"/>
    </row>
    <row r="724" spans="1:1" ht="14.25" customHeight="1" x14ac:dyDescent="0.2">
      <c r="A724" s="88"/>
    </row>
    <row r="725" spans="1:1" ht="14.25" customHeight="1" x14ac:dyDescent="0.2">
      <c r="A725" s="88"/>
    </row>
    <row r="726" spans="1:1" ht="14.25" customHeight="1" x14ac:dyDescent="0.2">
      <c r="A726" s="88"/>
    </row>
    <row r="727" spans="1:1" ht="14.25" customHeight="1" x14ac:dyDescent="0.2">
      <c r="A727" s="88"/>
    </row>
    <row r="728" spans="1:1" ht="14.25" customHeight="1" x14ac:dyDescent="0.2">
      <c r="A728" s="88"/>
    </row>
    <row r="729" spans="1:1" ht="14.25" customHeight="1" x14ac:dyDescent="0.2">
      <c r="A729" s="88"/>
    </row>
    <row r="730" spans="1:1" ht="14.25" customHeight="1" x14ac:dyDescent="0.2">
      <c r="A730" s="88"/>
    </row>
    <row r="731" spans="1:1" ht="14.25" customHeight="1" x14ac:dyDescent="0.2">
      <c r="A731" s="88"/>
    </row>
    <row r="732" spans="1:1" ht="14.25" customHeight="1" x14ac:dyDescent="0.2">
      <c r="A732" s="88"/>
    </row>
    <row r="733" spans="1:1" ht="14.25" customHeight="1" x14ac:dyDescent="0.2">
      <c r="A733" s="88"/>
    </row>
    <row r="734" spans="1:1" ht="14.25" customHeight="1" x14ac:dyDescent="0.2">
      <c r="A734" s="88"/>
    </row>
    <row r="735" spans="1:1" ht="14.25" customHeight="1" x14ac:dyDescent="0.2">
      <c r="A735" s="88"/>
    </row>
    <row r="736" spans="1:1" ht="14.25" customHeight="1" x14ac:dyDescent="0.2">
      <c r="A736" s="88"/>
    </row>
    <row r="737" spans="1:1" ht="14.25" customHeight="1" x14ac:dyDescent="0.2">
      <c r="A737" s="88"/>
    </row>
    <row r="738" spans="1:1" ht="14.25" customHeight="1" x14ac:dyDescent="0.2">
      <c r="A738" s="88"/>
    </row>
    <row r="739" spans="1:1" ht="14.25" customHeight="1" x14ac:dyDescent="0.2">
      <c r="A739" s="88"/>
    </row>
    <row r="740" spans="1:1" ht="14.25" customHeight="1" x14ac:dyDescent="0.2">
      <c r="A740" s="88"/>
    </row>
    <row r="741" spans="1:1" ht="14.25" customHeight="1" x14ac:dyDescent="0.2">
      <c r="A741" s="88"/>
    </row>
    <row r="742" spans="1:1" ht="14.25" customHeight="1" x14ac:dyDescent="0.2">
      <c r="A742" s="88"/>
    </row>
    <row r="743" spans="1:1" ht="14.25" customHeight="1" x14ac:dyDescent="0.2">
      <c r="A743" s="88"/>
    </row>
    <row r="744" spans="1:1" ht="14.25" customHeight="1" x14ac:dyDescent="0.2">
      <c r="A744" s="88"/>
    </row>
    <row r="745" spans="1:1" ht="14.25" customHeight="1" x14ac:dyDescent="0.2">
      <c r="A745" s="88"/>
    </row>
    <row r="746" spans="1:1" ht="14.25" customHeight="1" x14ac:dyDescent="0.2">
      <c r="A746" s="88"/>
    </row>
    <row r="747" spans="1:1" ht="14.25" customHeight="1" x14ac:dyDescent="0.2">
      <c r="A747" s="88"/>
    </row>
    <row r="748" spans="1:1" ht="14.25" customHeight="1" x14ac:dyDescent="0.2">
      <c r="A748" s="88"/>
    </row>
    <row r="749" spans="1:1" ht="14.25" customHeight="1" x14ac:dyDescent="0.2">
      <c r="A749" s="88"/>
    </row>
    <row r="750" spans="1:1" ht="14.25" customHeight="1" x14ac:dyDescent="0.2">
      <c r="A750" s="88"/>
    </row>
    <row r="751" spans="1:1" ht="14.25" customHeight="1" x14ac:dyDescent="0.2">
      <c r="A751" s="88"/>
    </row>
    <row r="752" spans="1:1" ht="14.25" customHeight="1" x14ac:dyDescent="0.2">
      <c r="A752" s="88"/>
    </row>
    <row r="753" spans="1:1" ht="14.25" customHeight="1" x14ac:dyDescent="0.2">
      <c r="A753" s="88"/>
    </row>
    <row r="754" spans="1:1" ht="14.25" customHeight="1" x14ac:dyDescent="0.2">
      <c r="A754" s="88"/>
    </row>
    <row r="755" spans="1:1" ht="14.25" customHeight="1" x14ac:dyDescent="0.2">
      <c r="A755" s="88"/>
    </row>
    <row r="756" spans="1:1" ht="14.25" customHeight="1" x14ac:dyDescent="0.2">
      <c r="A756" s="88"/>
    </row>
    <row r="757" spans="1:1" ht="14.25" customHeight="1" x14ac:dyDescent="0.2">
      <c r="A757" s="88"/>
    </row>
    <row r="758" spans="1:1" ht="14.25" customHeight="1" x14ac:dyDescent="0.2">
      <c r="A758" s="88"/>
    </row>
    <row r="759" spans="1:1" ht="14.25" customHeight="1" x14ac:dyDescent="0.2">
      <c r="A759" s="88"/>
    </row>
    <row r="760" spans="1:1" ht="14.25" customHeight="1" x14ac:dyDescent="0.2">
      <c r="A760" s="88"/>
    </row>
    <row r="761" spans="1:1" ht="14.25" customHeight="1" x14ac:dyDescent="0.2">
      <c r="A761" s="88"/>
    </row>
    <row r="762" spans="1:1" ht="14.25" customHeight="1" x14ac:dyDescent="0.2">
      <c r="A762" s="88"/>
    </row>
    <row r="763" spans="1:1" ht="14.25" customHeight="1" x14ac:dyDescent="0.2">
      <c r="A763" s="88"/>
    </row>
    <row r="764" spans="1:1" ht="14.25" customHeight="1" x14ac:dyDescent="0.2">
      <c r="A764" s="88"/>
    </row>
    <row r="765" spans="1:1" ht="14.25" customHeight="1" x14ac:dyDescent="0.2">
      <c r="A765" s="88"/>
    </row>
    <row r="766" spans="1:1" ht="14.25" customHeight="1" x14ac:dyDescent="0.2">
      <c r="A766" s="88"/>
    </row>
    <row r="767" spans="1:1" ht="14.25" customHeight="1" x14ac:dyDescent="0.2">
      <c r="A767" s="88"/>
    </row>
    <row r="768" spans="1:1" ht="14.25" customHeight="1" x14ac:dyDescent="0.2">
      <c r="A768" s="88"/>
    </row>
    <row r="769" spans="1:1" ht="14.25" customHeight="1" x14ac:dyDescent="0.2">
      <c r="A769" s="88"/>
    </row>
    <row r="770" spans="1:1" ht="14.25" customHeight="1" x14ac:dyDescent="0.2">
      <c r="A770" s="88"/>
    </row>
    <row r="771" spans="1:1" ht="14.25" customHeight="1" x14ac:dyDescent="0.2">
      <c r="A771" s="88"/>
    </row>
    <row r="772" spans="1:1" ht="14.25" customHeight="1" x14ac:dyDescent="0.2">
      <c r="A772" s="88"/>
    </row>
    <row r="773" spans="1:1" ht="14.25" customHeight="1" x14ac:dyDescent="0.2">
      <c r="A773" s="88"/>
    </row>
    <row r="774" spans="1:1" ht="14.25" customHeight="1" x14ac:dyDescent="0.2">
      <c r="A774" s="88"/>
    </row>
    <row r="775" spans="1:1" ht="14.25" customHeight="1" x14ac:dyDescent="0.2">
      <c r="A775" s="88"/>
    </row>
    <row r="776" spans="1:1" ht="14.25" customHeight="1" x14ac:dyDescent="0.2">
      <c r="A776" s="88"/>
    </row>
    <row r="777" spans="1:1" ht="14.25" customHeight="1" x14ac:dyDescent="0.2">
      <c r="A777" s="88"/>
    </row>
    <row r="778" spans="1:1" ht="14.25" customHeight="1" x14ac:dyDescent="0.2">
      <c r="A778" s="88"/>
    </row>
    <row r="779" spans="1:1" ht="14.25" customHeight="1" x14ac:dyDescent="0.2">
      <c r="A779" s="88"/>
    </row>
    <row r="780" spans="1:1" ht="14.25" customHeight="1" x14ac:dyDescent="0.2">
      <c r="A780" s="88"/>
    </row>
    <row r="781" spans="1:1" ht="14.25" customHeight="1" x14ac:dyDescent="0.2">
      <c r="A781" s="88"/>
    </row>
    <row r="782" spans="1:1" ht="14.25" customHeight="1" x14ac:dyDescent="0.2">
      <c r="A782" s="88"/>
    </row>
    <row r="783" spans="1:1" ht="14.25" customHeight="1" x14ac:dyDescent="0.2">
      <c r="A783" s="88"/>
    </row>
    <row r="784" spans="1:1" ht="14.25" customHeight="1" x14ac:dyDescent="0.2">
      <c r="A784" s="88"/>
    </row>
    <row r="785" spans="1:1" ht="14.25" customHeight="1" x14ac:dyDescent="0.2">
      <c r="A785" s="88"/>
    </row>
    <row r="786" spans="1:1" ht="14.25" customHeight="1" x14ac:dyDescent="0.2">
      <c r="A786" s="88"/>
    </row>
    <row r="787" spans="1:1" ht="14.25" customHeight="1" x14ac:dyDescent="0.2">
      <c r="A787" s="88"/>
    </row>
    <row r="788" spans="1:1" ht="14.25" customHeight="1" x14ac:dyDescent="0.2">
      <c r="A788" s="88"/>
    </row>
    <row r="789" spans="1:1" ht="14.25" customHeight="1" x14ac:dyDescent="0.2">
      <c r="A789" s="88"/>
    </row>
    <row r="790" spans="1:1" ht="14.25" customHeight="1" x14ac:dyDescent="0.2">
      <c r="A790" s="88"/>
    </row>
    <row r="791" spans="1:1" ht="14.25" customHeight="1" x14ac:dyDescent="0.2">
      <c r="A791" s="88"/>
    </row>
    <row r="792" spans="1:1" ht="14.25" customHeight="1" x14ac:dyDescent="0.2">
      <c r="A792" s="88"/>
    </row>
    <row r="793" spans="1:1" ht="14.25" customHeight="1" x14ac:dyDescent="0.2">
      <c r="A793" s="88"/>
    </row>
    <row r="794" spans="1:1" ht="14.25" customHeight="1" x14ac:dyDescent="0.2">
      <c r="A794" s="88"/>
    </row>
    <row r="795" spans="1:1" ht="14.25" customHeight="1" x14ac:dyDescent="0.2">
      <c r="A795" s="88"/>
    </row>
    <row r="796" spans="1:1" ht="14.25" customHeight="1" x14ac:dyDescent="0.2">
      <c r="A796" s="88"/>
    </row>
    <row r="797" spans="1:1" ht="14.25" customHeight="1" x14ac:dyDescent="0.2">
      <c r="A797" s="88"/>
    </row>
    <row r="798" spans="1:1" ht="14.25" customHeight="1" x14ac:dyDescent="0.2">
      <c r="A798" s="88"/>
    </row>
    <row r="799" spans="1:1" ht="14.25" customHeight="1" x14ac:dyDescent="0.2">
      <c r="A799" s="88"/>
    </row>
    <row r="800" spans="1:1" ht="14.25" customHeight="1" x14ac:dyDescent="0.2">
      <c r="A800" s="88"/>
    </row>
    <row r="801" spans="1:1" ht="14.25" customHeight="1" x14ac:dyDescent="0.2">
      <c r="A801" s="88"/>
    </row>
    <row r="802" spans="1:1" ht="14.25" customHeight="1" x14ac:dyDescent="0.2">
      <c r="A802" s="88"/>
    </row>
    <row r="803" spans="1:1" ht="14.25" customHeight="1" x14ac:dyDescent="0.2">
      <c r="A803" s="88"/>
    </row>
    <row r="804" spans="1:1" ht="14.25" customHeight="1" x14ac:dyDescent="0.2">
      <c r="A804" s="88"/>
    </row>
    <row r="805" spans="1:1" ht="14.25" customHeight="1" x14ac:dyDescent="0.2">
      <c r="A805" s="88"/>
    </row>
    <row r="806" spans="1:1" ht="14.25" customHeight="1" x14ac:dyDescent="0.2">
      <c r="A806" s="88"/>
    </row>
    <row r="807" spans="1:1" ht="14.25" customHeight="1" x14ac:dyDescent="0.2">
      <c r="A807" s="88"/>
    </row>
    <row r="808" spans="1:1" ht="14.25" customHeight="1" x14ac:dyDescent="0.2">
      <c r="A808" s="88"/>
    </row>
    <row r="809" spans="1:1" ht="14.25" customHeight="1" x14ac:dyDescent="0.2">
      <c r="A809" s="88"/>
    </row>
    <row r="810" spans="1:1" ht="14.25" customHeight="1" x14ac:dyDescent="0.2">
      <c r="A810" s="88"/>
    </row>
    <row r="811" spans="1:1" ht="14.25" customHeight="1" x14ac:dyDescent="0.2">
      <c r="A811" s="88"/>
    </row>
    <row r="812" spans="1:1" ht="14.25" customHeight="1" x14ac:dyDescent="0.2">
      <c r="A812" s="88"/>
    </row>
    <row r="813" spans="1:1" ht="14.25" customHeight="1" x14ac:dyDescent="0.2">
      <c r="A813" s="88"/>
    </row>
    <row r="814" spans="1:1" ht="14.25" customHeight="1" x14ac:dyDescent="0.2">
      <c r="A814" s="88"/>
    </row>
    <row r="815" spans="1:1" ht="14.25" customHeight="1" x14ac:dyDescent="0.2">
      <c r="A815" s="88"/>
    </row>
    <row r="816" spans="1:1" ht="14.25" customHeight="1" x14ac:dyDescent="0.2">
      <c r="A816" s="88"/>
    </row>
    <row r="817" spans="1:1" ht="14.25" customHeight="1" x14ac:dyDescent="0.2">
      <c r="A817" s="88"/>
    </row>
    <row r="818" spans="1:1" ht="14.25" customHeight="1" x14ac:dyDescent="0.2">
      <c r="A818" s="88"/>
    </row>
    <row r="819" spans="1:1" ht="14.25" customHeight="1" x14ac:dyDescent="0.2">
      <c r="A819" s="88"/>
    </row>
    <row r="820" spans="1:1" ht="14.25" customHeight="1" x14ac:dyDescent="0.2">
      <c r="A820" s="88"/>
    </row>
    <row r="821" spans="1:1" ht="14.25" customHeight="1" x14ac:dyDescent="0.2">
      <c r="A821" s="88"/>
    </row>
    <row r="822" spans="1:1" ht="14.25" customHeight="1" x14ac:dyDescent="0.2">
      <c r="A822" s="88"/>
    </row>
    <row r="823" spans="1:1" ht="14.25" customHeight="1" x14ac:dyDescent="0.2">
      <c r="A823" s="88"/>
    </row>
    <row r="824" spans="1:1" ht="14.25" customHeight="1" x14ac:dyDescent="0.2">
      <c r="A824" s="88"/>
    </row>
    <row r="825" spans="1:1" ht="14.25" customHeight="1" x14ac:dyDescent="0.2">
      <c r="A825" s="88"/>
    </row>
    <row r="826" spans="1:1" ht="14.25" customHeight="1" x14ac:dyDescent="0.2">
      <c r="A826" s="88"/>
    </row>
    <row r="827" spans="1:1" ht="14.25" customHeight="1" x14ac:dyDescent="0.2">
      <c r="A827" s="88"/>
    </row>
    <row r="828" spans="1:1" ht="14.25" customHeight="1" x14ac:dyDescent="0.2">
      <c r="A828" s="88"/>
    </row>
    <row r="829" spans="1:1" ht="14.25" customHeight="1" x14ac:dyDescent="0.2">
      <c r="A829" s="88"/>
    </row>
    <row r="830" spans="1:1" ht="14.25" customHeight="1" x14ac:dyDescent="0.2">
      <c r="A830" s="88"/>
    </row>
    <row r="831" spans="1:1" ht="14.25" customHeight="1" x14ac:dyDescent="0.2">
      <c r="A831" s="88"/>
    </row>
    <row r="832" spans="1:1" ht="14.25" customHeight="1" x14ac:dyDescent="0.2">
      <c r="A832" s="88"/>
    </row>
    <row r="833" spans="1:1" ht="14.25" customHeight="1" x14ac:dyDescent="0.2">
      <c r="A833" s="88"/>
    </row>
    <row r="834" spans="1:1" ht="14.25" customHeight="1" x14ac:dyDescent="0.2">
      <c r="A834" s="88"/>
    </row>
    <row r="835" spans="1:1" ht="14.25" customHeight="1" x14ac:dyDescent="0.2">
      <c r="A835" s="88"/>
    </row>
    <row r="836" spans="1:1" ht="14.25" customHeight="1" x14ac:dyDescent="0.2">
      <c r="A836" s="88"/>
    </row>
    <row r="837" spans="1:1" ht="14.25" customHeight="1" x14ac:dyDescent="0.2">
      <c r="A837" s="88"/>
    </row>
    <row r="838" spans="1:1" ht="14.25" customHeight="1" x14ac:dyDescent="0.2">
      <c r="A838" s="88"/>
    </row>
    <row r="839" spans="1:1" ht="14.25" customHeight="1" x14ac:dyDescent="0.2">
      <c r="A839" s="88"/>
    </row>
    <row r="840" spans="1:1" ht="14.25" customHeight="1" x14ac:dyDescent="0.2">
      <c r="A840" s="88"/>
    </row>
    <row r="841" spans="1:1" ht="14.25" customHeight="1" x14ac:dyDescent="0.2">
      <c r="A841" s="88"/>
    </row>
    <row r="842" spans="1:1" ht="14.25" customHeight="1" x14ac:dyDescent="0.2">
      <c r="A842" s="88"/>
    </row>
    <row r="843" spans="1:1" ht="14.25" customHeight="1" x14ac:dyDescent="0.2">
      <c r="A843" s="88"/>
    </row>
    <row r="844" spans="1:1" ht="14.25" customHeight="1" x14ac:dyDescent="0.2">
      <c r="A844" s="88"/>
    </row>
    <row r="845" spans="1:1" ht="14.25" customHeight="1" x14ac:dyDescent="0.2">
      <c r="A845" s="88"/>
    </row>
    <row r="846" spans="1:1" ht="14.25" customHeight="1" x14ac:dyDescent="0.2">
      <c r="A846" s="88"/>
    </row>
    <row r="847" spans="1:1" ht="14.25" customHeight="1" x14ac:dyDescent="0.2">
      <c r="A847" s="88"/>
    </row>
    <row r="848" spans="1:1" ht="14.25" customHeight="1" x14ac:dyDescent="0.2">
      <c r="A848" s="88"/>
    </row>
    <row r="849" spans="1:1" ht="14.25" customHeight="1" x14ac:dyDescent="0.2">
      <c r="A849" s="88"/>
    </row>
    <row r="850" spans="1:1" ht="14.25" customHeight="1" x14ac:dyDescent="0.2">
      <c r="A850" s="88"/>
    </row>
    <row r="851" spans="1:1" ht="14.25" customHeight="1" x14ac:dyDescent="0.2">
      <c r="A851" s="88"/>
    </row>
    <row r="852" spans="1:1" ht="14.25" customHeight="1" x14ac:dyDescent="0.2">
      <c r="A852" s="88"/>
    </row>
    <row r="853" spans="1:1" ht="14.25" customHeight="1" x14ac:dyDescent="0.2">
      <c r="A853" s="88"/>
    </row>
    <row r="854" spans="1:1" ht="14.25" customHeight="1" x14ac:dyDescent="0.2">
      <c r="A854" s="88"/>
    </row>
    <row r="855" spans="1:1" ht="14.25" customHeight="1" x14ac:dyDescent="0.2">
      <c r="A855" s="88"/>
    </row>
    <row r="856" spans="1:1" ht="14.25" customHeight="1" x14ac:dyDescent="0.2">
      <c r="A856" s="88"/>
    </row>
    <row r="857" spans="1:1" ht="14.25" customHeight="1" x14ac:dyDescent="0.2">
      <c r="A857" s="88"/>
    </row>
    <row r="858" spans="1:1" ht="14.25" customHeight="1" x14ac:dyDescent="0.2">
      <c r="A858" s="88"/>
    </row>
    <row r="859" spans="1:1" ht="14.25" customHeight="1" x14ac:dyDescent="0.2">
      <c r="A859" s="88"/>
    </row>
    <row r="860" spans="1:1" ht="14.25" customHeight="1" x14ac:dyDescent="0.2">
      <c r="A860" s="88"/>
    </row>
    <row r="861" spans="1:1" ht="14.25" customHeight="1" x14ac:dyDescent="0.2">
      <c r="A861" s="88"/>
    </row>
    <row r="862" spans="1:1" ht="14.25" customHeight="1" x14ac:dyDescent="0.2">
      <c r="A862" s="88"/>
    </row>
    <row r="863" spans="1:1" ht="14.25" customHeight="1" x14ac:dyDescent="0.2">
      <c r="A863" s="88"/>
    </row>
    <row r="864" spans="1:1" ht="14.25" customHeight="1" x14ac:dyDescent="0.2">
      <c r="A864" s="88"/>
    </row>
    <row r="865" spans="1:1" ht="14.25" customHeight="1" x14ac:dyDescent="0.2">
      <c r="A865" s="88"/>
    </row>
    <row r="866" spans="1:1" ht="14.25" customHeight="1" x14ac:dyDescent="0.2">
      <c r="A866" s="88"/>
    </row>
    <row r="867" spans="1:1" ht="14.25" customHeight="1" x14ac:dyDescent="0.2">
      <c r="A867" s="88"/>
    </row>
    <row r="868" spans="1:1" ht="14.25" customHeight="1" x14ac:dyDescent="0.2">
      <c r="A868" s="88"/>
    </row>
    <row r="869" spans="1:1" ht="14.25" customHeight="1" x14ac:dyDescent="0.2">
      <c r="A869" s="88"/>
    </row>
    <row r="870" spans="1:1" ht="14.25" customHeight="1" x14ac:dyDescent="0.2">
      <c r="A870" s="88"/>
    </row>
    <row r="871" spans="1:1" ht="14.25" customHeight="1" x14ac:dyDescent="0.2">
      <c r="A871" s="88"/>
    </row>
    <row r="872" spans="1:1" ht="14.25" customHeight="1" x14ac:dyDescent="0.2">
      <c r="A872" s="88"/>
    </row>
    <row r="873" spans="1:1" ht="14.25" customHeight="1" x14ac:dyDescent="0.2">
      <c r="A873" s="88"/>
    </row>
    <row r="874" spans="1:1" ht="14.25" customHeight="1" x14ac:dyDescent="0.2">
      <c r="A874" s="88"/>
    </row>
    <row r="875" spans="1:1" ht="14.25" customHeight="1" x14ac:dyDescent="0.2">
      <c r="A875" s="88"/>
    </row>
    <row r="876" spans="1:1" ht="14.25" customHeight="1" x14ac:dyDescent="0.2">
      <c r="A876" s="88"/>
    </row>
    <row r="877" spans="1:1" ht="14.25" customHeight="1" x14ac:dyDescent="0.2">
      <c r="A877" s="88"/>
    </row>
    <row r="878" spans="1:1" ht="14.25" customHeight="1" x14ac:dyDescent="0.2">
      <c r="A878" s="88"/>
    </row>
    <row r="879" spans="1:1" ht="14.25" customHeight="1" x14ac:dyDescent="0.2">
      <c r="A879" s="88"/>
    </row>
    <row r="880" spans="1:1" ht="14.25" customHeight="1" x14ac:dyDescent="0.2">
      <c r="A880" s="88"/>
    </row>
    <row r="881" spans="1:1" ht="14.25" customHeight="1" x14ac:dyDescent="0.2">
      <c r="A881" s="88"/>
    </row>
    <row r="882" spans="1:1" ht="14.25" customHeight="1" x14ac:dyDescent="0.2">
      <c r="A882" s="88"/>
    </row>
    <row r="883" spans="1:1" ht="14.25" customHeight="1" x14ac:dyDescent="0.2">
      <c r="A883" s="88"/>
    </row>
    <row r="884" spans="1:1" ht="14.25" customHeight="1" x14ac:dyDescent="0.2">
      <c r="A884" s="88"/>
    </row>
    <row r="885" spans="1:1" ht="14.25" customHeight="1" x14ac:dyDescent="0.2">
      <c r="A885" s="88"/>
    </row>
    <row r="886" spans="1:1" ht="14.25" customHeight="1" x14ac:dyDescent="0.2">
      <c r="A886" s="88"/>
    </row>
    <row r="887" spans="1:1" ht="14.25" customHeight="1" x14ac:dyDescent="0.2">
      <c r="A887" s="88"/>
    </row>
    <row r="888" spans="1:1" ht="14.25" customHeight="1" x14ac:dyDescent="0.2">
      <c r="A888" s="88"/>
    </row>
    <row r="889" spans="1:1" ht="14.25" customHeight="1" x14ac:dyDescent="0.2">
      <c r="A889" s="88"/>
    </row>
    <row r="890" spans="1:1" ht="14.25" customHeight="1" x14ac:dyDescent="0.2">
      <c r="A890" s="88"/>
    </row>
    <row r="891" spans="1:1" ht="14.25" customHeight="1" x14ac:dyDescent="0.2">
      <c r="A891" s="88"/>
    </row>
  </sheetData>
  <sheetProtection algorithmName="SHA-512" hashValue="wk+K/nTr/Na9QasSRIvVd39embPgwOc9egjwVET9nI9Mtru1A3J6cAiui8qAeKudAVAzgeoRxj7C7I9HgGgo2w==" saltValue="S4imS5pQA8feuOKrTDPJmA==" spinCount="100000" sheet="1" objects="1" scenarios="1"/>
  <mergeCells count="36">
    <mergeCell ref="A3:B3"/>
    <mergeCell ref="A4:B4"/>
    <mergeCell ref="A5:B5"/>
    <mergeCell ref="A6:B6"/>
    <mergeCell ref="A7:B7"/>
    <mergeCell ref="A8:B8"/>
    <mergeCell ref="A9:B9"/>
    <mergeCell ref="A64:B64"/>
    <mergeCell ref="A65:A66"/>
    <mergeCell ref="B65:B66"/>
    <mergeCell ref="A54:A55"/>
    <mergeCell ref="B54:B55"/>
    <mergeCell ref="A57:A58"/>
    <mergeCell ref="B57:B58"/>
    <mergeCell ref="A61:A62"/>
    <mergeCell ref="B61:B62"/>
    <mergeCell ref="A50:A51"/>
    <mergeCell ref="B50:B51"/>
    <mergeCell ref="A26:A27"/>
    <mergeCell ref="B26:B27"/>
    <mergeCell ref="A31:B31"/>
    <mergeCell ref="A32:A33"/>
    <mergeCell ref="B32:B33"/>
    <mergeCell ref="A36:A37"/>
    <mergeCell ref="B36:B37"/>
    <mergeCell ref="A41:A42"/>
    <mergeCell ref="B41:B42"/>
    <mergeCell ref="A45:A46"/>
    <mergeCell ref="B45:B46"/>
    <mergeCell ref="A49:B49"/>
    <mergeCell ref="A10:B12"/>
    <mergeCell ref="A14:B14"/>
    <mergeCell ref="A15:A16"/>
    <mergeCell ref="B15:B16"/>
    <mergeCell ref="A20:A21"/>
    <mergeCell ref="B20:B21"/>
  </mergeCells>
  <pageMargins left="0.25" right="0.25" top="0.75" bottom="0.75" header="0" footer="0"/>
  <pageSetup scale="37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Z1010"/>
  <sheetViews>
    <sheetView showGridLines="0" tabSelected="1" zoomScale="80" zoomScaleNormal="80" workbookViewId="0">
      <selection activeCell="I13" sqref="I13"/>
    </sheetView>
  </sheetViews>
  <sheetFormatPr baseColWidth="10" defaultColWidth="12.625" defaultRowHeight="15" customHeight="1" x14ac:dyDescent="0.2"/>
  <cols>
    <col min="1" max="1" width="92.625" customWidth="1"/>
    <col min="2" max="7" width="15.375" customWidth="1"/>
    <col min="8" max="8" width="12" hidden="1" customWidth="1"/>
    <col min="9" max="12" width="10" customWidth="1"/>
    <col min="13" max="15" width="10" hidden="1" customWidth="1"/>
    <col min="16" max="26" width="10" customWidth="1"/>
  </cols>
  <sheetData>
    <row r="1" spans="1:26" s="90" customFormat="1" ht="15" customHeight="1" thickBot="1" x14ac:dyDescent="0.25"/>
    <row r="2" spans="1:26" s="90" customFormat="1" ht="15" customHeight="1" x14ac:dyDescent="0.2">
      <c r="A2" s="126"/>
      <c r="B2" s="127"/>
      <c r="C2" s="127"/>
      <c r="D2" s="127"/>
      <c r="E2" s="127"/>
      <c r="F2" s="127"/>
      <c r="G2" s="128"/>
    </row>
    <row r="3" spans="1:26" s="90" customFormat="1" ht="20.25" x14ac:dyDescent="0.3">
      <c r="A3" s="129" t="s">
        <v>233</v>
      </c>
      <c r="B3" s="130"/>
      <c r="C3" s="130"/>
      <c r="D3" s="130"/>
      <c r="E3" s="130"/>
      <c r="F3" s="130"/>
      <c r="G3" s="131"/>
    </row>
    <row r="4" spans="1:26" s="90" customFormat="1" ht="15" customHeight="1" x14ac:dyDescent="0.2">
      <c r="A4" s="132"/>
      <c r="B4" s="133"/>
      <c r="C4" s="133"/>
      <c r="D4" s="133"/>
      <c r="E4" s="133"/>
      <c r="F4" s="133"/>
      <c r="G4" s="134"/>
    </row>
    <row r="5" spans="1:26" s="90" customFormat="1" ht="15" customHeight="1" x14ac:dyDescent="0.2">
      <c r="A5" s="135" t="s">
        <v>234</v>
      </c>
      <c r="B5" s="136"/>
      <c r="C5" s="136"/>
      <c r="D5" s="136"/>
      <c r="E5" s="136"/>
      <c r="F5" s="136"/>
      <c r="G5" s="137"/>
    </row>
    <row r="6" spans="1:26" s="90" customFormat="1" ht="15" customHeight="1" x14ac:dyDescent="0.2">
      <c r="A6" s="135" t="s">
        <v>235</v>
      </c>
      <c r="B6" s="136"/>
      <c r="C6" s="136"/>
      <c r="D6" s="136"/>
      <c r="E6" s="136"/>
      <c r="F6" s="136"/>
      <c r="G6" s="137"/>
    </row>
    <row r="7" spans="1:26" s="90" customFormat="1" ht="15" customHeight="1" x14ac:dyDescent="0.2">
      <c r="A7" s="135" t="s">
        <v>236</v>
      </c>
      <c r="B7" s="136"/>
      <c r="C7" s="136"/>
      <c r="D7" s="136"/>
      <c r="E7" s="136"/>
      <c r="F7" s="136"/>
      <c r="G7" s="137"/>
    </row>
    <row r="8" spans="1:26" s="90" customFormat="1" ht="15" customHeight="1" x14ac:dyDescent="0.2">
      <c r="A8" s="135" t="s">
        <v>237</v>
      </c>
      <c r="B8" s="136"/>
      <c r="C8" s="136"/>
      <c r="D8" s="136"/>
      <c r="E8" s="136"/>
      <c r="F8" s="136"/>
      <c r="G8" s="137"/>
    </row>
    <row r="9" spans="1:26" s="90" customFormat="1" ht="15" customHeight="1" x14ac:dyDescent="0.2">
      <c r="A9" s="135" t="s">
        <v>238</v>
      </c>
      <c r="B9" s="136"/>
      <c r="C9" s="136"/>
      <c r="D9" s="136"/>
      <c r="E9" s="136"/>
      <c r="F9" s="136"/>
      <c r="G9" s="137"/>
    </row>
    <row r="10" spans="1:26" s="90" customFormat="1" ht="15" customHeight="1" thickBot="1" x14ac:dyDescent="0.25">
      <c r="A10" s="138"/>
      <c r="B10" s="139"/>
      <c r="C10" s="139"/>
      <c r="D10" s="139"/>
      <c r="E10" s="139"/>
      <c r="F10" s="139"/>
      <c r="G10" s="140"/>
    </row>
    <row r="11" spans="1:26" ht="14.25" customHeight="1" x14ac:dyDescent="0.2">
      <c r="A11" s="141" t="s">
        <v>0</v>
      </c>
      <c r="B11" s="142"/>
      <c r="C11" s="142"/>
      <c r="D11" s="142"/>
      <c r="E11" s="142"/>
      <c r="F11" s="142"/>
      <c r="G11" s="143"/>
      <c r="H11" s="1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44"/>
      <c r="B12" s="145"/>
      <c r="C12" s="145"/>
      <c r="D12" s="145"/>
      <c r="E12" s="145"/>
      <c r="F12" s="145"/>
      <c r="G12" s="146"/>
      <c r="H12" s="1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47"/>
      <c r="B13" s="102"/>
      <c r="C13" s="102"/>
      <c r="D13" s="102"/>
      <c r="E13" s="102"/>
      <c r="F13" s="102"/>
      <c r="G13" s="148"/>
      <c r="H13" s="1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2">
      <c r="A14" s="149" t="s">
        <v>2</v>
      </c>
      <c r="B14" s="103"/>
      <c r="C14" s="103"/>
      <c r="D14" s="103"/>
      <c r="E14" s="103"/>
      <c r="F14" s="103"/>
      <c r="G14" s="146"/>
      <c r="H14" s="1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50" t="s">
        <v>3</v>
      </c>
      <c r="B15" s="106" t="s">
        <v>197</v>
      </c>
      <c r="C15" s="106" t="s">
        <v>198</v>
      </c>
      <c r="D15" s="17" t="s">
        <v>199</v>
      </c>
      <c r="E15" s="17" t="s">
        <v>200</v>
      </c>
      <c r="F15" s="17" t="s">
        <v>201</v>
      </c>
      <c r="G15" s="151" t="s">
        <v>202</v>
      </c>
      <c r="H15" s="1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">
      <c r="A16" s="152"/>
      <c r="B16" s="105"/>
      <c r="C16" s="105"/>
      <c r="D16" s="19" t="s">
        <v>203</v>
      </c>
      <c r="E16" s="20" t="s">
        <v>204</v>
      </c>
      <c r="F16" s="20" t="s">
        <v>205</v>
      </c>
      <c r="G16" s="153" t="s">
        <v>231</v>
      </c>
      <c r="H16" s="1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">
      <c r="A17" s="154" t="s">
        <v>5</v>
      </c>
      <c r="B17" s="99"/>
      <c r="C17" s="100"/>
      <c r="D17" s="96" t="str">
        <f>IF(AND(C36&lt;=2.5%,C36&gt;=0%),"No Sostenible","  ")</f>
        <v>No Sostenible</v>
      </c>
      <c r="E17" s="96" t="str">
        <f>IF(AND(C36&lt;=3.5%,C36&gt;2.5%),"Poco Sostenible","  ")</f>
        <v xml:space="preserve">  </v>
      </c>
      <c r="F17" s="96" t="str">
        <f>IF(AND(C36&lt;=5%,C36&gt;3.5%),"Sostenible","   ")</f>
        <v xml:space="preserve">   </v>
      </c>
      <c r="G17" s="155" t="str">
        <f>IF(C36&gt;5%,"Muy Sostenible",IF(C36&lt;=5%,"   "))</f>
        <v xml:space="preserve">   </v>
      </c>
      <c r="H17" s="21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2">
      <c r="A18" s="156" t="s">
        <v>206</v>
      </c>
      <c r="B18" s="91" t="s">
        <v>209</v>
      </c>
      <c r="C18" s="22">
        <f t="shared" ref="C18:C22" si="0">IF(B18=$M$18,H18,IF(B18=$M$19,$O$19))</f>
        <v>0</v>
      </c>
      <c r="D18" s="97"/>
      <c r="E18" s="97"/>
      <c r="F18" s="97"/>
      <c r="G18" s="157"/>
      <c r="H18" s="21">
        <v>5.5555555555555549E-3</v>
      </c>
      <c r="I18" s="6"/>
      <c r="J18" s="6"/>
      <c r="K18" s="6"/>
      <c r="L18" s="6"/>
      <c r="M18" s="6" t="s">
        <v>207</v>
      </c>
      <c r="N18" s="6"/>
      <c r="O18" s="23">
        <v>0.03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customHeight="1" x14ac:dyDescent="0.2">
      <c r="A19" s="156" t="s">
        <v>208</v>
      </c>
      <c r="B19" s="91" t="s">
        <v>209</v>
      </c>
      <c r="C19" s="22">
        <f t="shared" si="0"/>
        <v>0</v>
      </c>
      <c r="D19" s="97"/>
      <c r="E19" s="97"/>
      <c r="F19" s="97"/>
      <c r="G19" s="157"/>
      <c r="H19" s="21">
        <v>5.5555555555555549E-3</v>
      </c>
      <c r="I19" s="6"/>
      <c r="J19" s="6"/>
      <c r="K19" s="6"/>
      <c r="L19" s="6"/>
      <c r="M19" s="6" t="s">
        <v>209</v>
      </c>
      <c r="N19" s="6"/>
      <c r="O19" s="23">
        <v>0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customHeight="1" x14ac:dyDescent="0.2">
      <c r="A20" s="156" t="s">
        <v>210</v>
      </c>
      <c r="B20" s="91" t="s">
        <v>209</v>
      </c>
      <c r="C20" s="22">
        <f t="shared" si="0"/>
        <v>0</v>
      </c>
      <c r="D20" s="97"/>
      <c r="E20" s="97"/>
      <c r="F20" s="97"/>
      <c r="G20" s="157"/>
      <c r="H20" s="21">
        <v>5.5555555555555549E-3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customHeight="1" x14ac:dyDescent="0.2">
      <c r="A21" s="158" t="s">
        <v>211</v>
      </c>
      <c r="B21" s="91" t="s">
        <v>207</v>
      </c>
      <c r="C21" s="22">
        <f t="shared" si="0"/>
        <v>5.5555555555555549E-3</v>
      </c>
      <c r="D21" s="97"/>
      <c r="E21" s="97"/>
      <c r="F21" s="97"/>
      <c r="G21" s="157"/>
      <c r="H21" s="21">
        <v>5.5555555555555549E-3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customHeight="1" x14ac:dyDescent="0.2">
      <c r="A22" s="158" t="s">
        <v>212</v>
      </c>
      <c r="B22" s="91" t="s">
        <v>207</v>
      </c>
      <c r="C22" s="22">
        <f t="shared" si="0"/>
        <v>5.5555555555555549E-3</v>
      </c>
      <c r="D22" s="97"/>
      <c r="E22" s="97"/>
      <c r="F22" s="97"/>
      <c r="G22" s="157"/>
      <c r="H22" s="21">
        <v>5.5555555555555549E-3</v>
      </c>
      <c r="I22" s="6"/>
      <c r="J22" s="6"/>
      <c r="K22" s="25"/>
      <c r="L22" s="6"/>
      <c r="M22" s="2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customHeight="1" x14ac:dyDescent="0.2">
      <c r="A23" s="154" t="s">
        <v>7</v>
      </c>
      <c r="B23" s="99"/>
      <c r="C23" s="100"/>
      <c r="D23" s="97"/>
      <c r="E23" s="97"/>
      <c r="F23" s="97"/>
      <c r="G23" s="157"/>
      <c r="H23" s="26"/>
      <c r="I23" s="1"/>
      <c r="J23" s="1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56" t="s">
        <v>9</v>
      </c>
      <c r="B24" s="91" t="s">
        <v>209</v>
      </c>
      <c r="C24" s="22">
        <f t="shared" ref="C24:C28" si="1">IF(B24=$M$18,H24,IF(B24=$M$19,$O$19))</f>
        <v>0</v>
      </c>
      <c r="D24" s="97"/>
      <c r="E24" s="97"/>
      <c r="F24" s="97"/>
      <c r="G24" s="157"/>
      <c r="H24" s="26">
        <v>5.5555555555555549E-3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x14ac:dyDescent="0.2">
      <c r="A25" s="156" t="s">
        <v>10</v>
      </c>
      <c r="B25" s="91" t="s">
        <v>209</v>
      </c>
      <c r="C25" s="22">
        <f t="shared" si="1"/>
        <v>0</v>
      </c>
      <c r="D25" s="97"/>
      <c r="E25" s="97"/>
      <c r="F25" s="97"/>
      <c r="G25" s="157"/>
      <c r="H25" s="26">
        <v>5.5555555555555549E-3</v>
      </c>
      <c r="I25" s="5"/>
      <c r="J25" s="5"/>
      <c r="K25" s="5"/>
      <c r="L25" s="5"/>
      <c r="M25" s="27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x14ac:dyDescent="0.2">
      <c r="A26" s="156" t="s">
        <v>11</v>
      </c>
      <c r="B26" s="91" t="s">
        <v>209</v>
      </c>
      <c r="C26" s="22">
        <f t="shared" si="1"/>
        <v>0</v>
      </c>
      <c r="D26" s="97"/>
      <c r="E26" s="97"/>
      <c r="F26" s="97"/>
      <c r="G26" s="157"/>
      <c r="H26" s="26">
        <v>5.5555555555555549E-3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6.25" customHeight="1" x14ac:dyDescent="0.2">
      <c r="A27" s="156" t="s">
        <v>12</v>
      </c>
      <c r="B27" s="91" t="s">
        <v>209</v>
      </c>
      <c r="C27" s="22">
        <f t="shared" si="1"/>
        <v>0</v>
      </c>
      <c r="D27" s="97"/>
      <c r="E27" s="97"/>
      <c r="F27" s="97"/>
      <c r="G27" s="157"/>
      <c r="H27" s="26">
        <v>5.5555555555555549E-3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x14ac:dyDescent="0.2">
      <c r="A28" s="156" t="s">
        <v>13</v>
      </c>
      <c r="B28" s="91" t="s">
        <v>209</v>
      </c>
      <c r="C28" s="22">
        <f t="shared" si="1"/>
        <v>0</v>
      </c>
      <c r="D28" s="97"/>
      <c r="E28" s="97"/>
      <c r="F28" s="97"/>
      <c r="G28" s="157"/>
      <c r="H28" s="26">
        <v>5.5555555555555549E-3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 x14ac:dyDescent="0.2">
      <c r="A29" s="159" t="s">
        <v>213</v>
      </c>
      <c r="B29" s="99"/>
      <c r="C29" s="100"/>
      <c r="D29" s="97"/>
      <c r="E29" s="97"/>
      <c r="F29" s="97"/>
      <c r="G29" s="157"/>
      <c r="H29" s="26"/>
      <c r="I29" s="1"/>
      <c r="J29" s="1"/>
      <c r="K29" s="5"/>
      <c r="L29" s="1"/>
      <c r="M29" s="28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56" t="s">
        <v>16</v>
      </c>
      <c r="B30" s="91" t="s">
        <v>209</v>
      </c>
      <c r="C30" s="22">
        <f t="shared" ref="C30:C35" si="2">IF(B30=$M$18,H30,IF(B30=$M$19,$O$19))</f>
        <v>0</v>
      </c>
      <c r="D30" s="97"/>
      <c r="E30" s="97"/>
      <c r="F30" s="97"/>
      <c r="G30" s="157"/>
      <c r="H30" s="26">
        <v>4.6296296296296294E-3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x14ac:dyDescent="0.2">
      <c r="A31" s="156" t="s">
        <v>17</v>
      </c>
      <c r="B31" s="91" t="s">
        <v>209</v>
      </c>
      <c r="C31" s="22">
        <f t="shared" si="2"/>
        <v>0</v>
      </c>
      <c r="D31" s="97"/>
      <c r="E31" s="97"/>
      <c r="F31" s="97"/>
      <c r="G31" s="157"/>
      <c r="H31" s="26">
        <v>4.6296296296296294E-3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 x14ac:dyDescent="0.2">
      <c r="A32" s="156" t="s">
        <v>18</v>
      </c>
      <c r="B32" s="91" t="s">
        <v>209</v>
      </c>
      <c r="C32" s="22">
        <f t="shared" si="2"/>
        <v>0</v>
      </c>
      <c r="D32" s="97"/>
      <c r="E32" s="97"/>
      <c r="F32" s="97"/>
      <c r="G32" s="157"/>
      <c r="H32" s="26">
        <v>4.6296296296296294E-3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x14ac:dyDescent="0.2">
      <c r="A33" s="156" t="s">
        <v>19</v>
      </c>
      <c r="B33" s="91" t="s">
        <v>209</v>
      </c>
      <c r="C33" s="22">
        <f t="shared" si="2"/>
        <v>0</v>
      </c>
      <c r="D33" s="97"/>
      <c r="E33" s="97"/>
      <c r="F33" s="97"/>
      <c r="G33" s="157"/>
      <c r="H33" s="26">
        <v>4.6296296296296294E-3</v>
      </c>
      <c r="I33" s="5"/>
      <c r="J33" s="5"/>
      <c r="K33" s="5"/>
      <c r="L33" s="5"/>
      <c r="M33" s="27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 x14ac:dyDescent="0.2">
      <c r="A34" s="156" t="s">
        <v>20</v>
      </c>
      <c r="B34" s="91" t="s">
        <v>207</v>
      </c>
      <c r="C34" s="22">
        <f t="shared" si="2"/>
        <v>4.6296296296296294E-3</v>
      </c>
      <c r="D34" s="97"/>
      <c r="E34" s="97"/>
      <c r="F34" s="97"/>
      <c r="G34" s="157"/>
      <c r="H34" s="26">
        <v>4.6296296296296294E-3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 x14ac:dyDescent="0.2">
      <c r="A35" s="156" t="s">
        <v>21</v>
      </c>
      <c r="B35" s="92" t="s">
        <v>207</v>
      </c>
      <c r="C35" s="22">
        <f t="shared" si="2"/>
        <v>4.6296296296296294E-3</v>
      </c>
      <c r="D35" s="97"/>
      <c r="E35" s="97"/>
      <c r="F35" s="97"/>
      <c r="G35" s="157"/>
      <c r="H35" s="26">
        <v>4.6296296296296294E-3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 x14ac:dyDescent="0.2">
      <c r="A36" s="160" t="s">
        <v>22</v>
      </c>
      <c r="B36" s="100"/>
      <c r="C36" s="22">
        <f>SUM(C18:C22,C24:C28,C30:C35)</f>
        <v>2.0370370370370369E-2</v>
      </c>
      <c r="D36" s="98"/>
      <c r="E36" s="98"/>
      <c r="F36" s="98"/>
      <c r="G36" s="161"/>
      <c r="H36" s="26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8.5" customHeight="1" x14ac:dyDescent="0.2">
      <c r="A37" s="162" t="s">
        <v>23</v>
      </c>
      <c r="B37" s="106" t="s">
        <v>197</v>
      </c>
      <c r="C37" s="106" t="s">
        <v>198</v>
      </c>
      <c r="D37" s="17" t="s">
        <v>199</v>
      </c>
      <c r="E37" s="17" t="s">
        <v>200</v>
      </c>
      <c r="F37" s="17" t="s">
        <v>201</v>
      </c>
      <c r="G37" s="151" t="s">
        <v>202</v>
      </c>
      <c r="H37" s="1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">
      <c r="A38" s="144"/>
      <c r="B38" s="105"/>
      <c r="C38" s="105"/>
      <c r="D38" s="19" t="s">
        <v>203</v>
      </c>
      <c r="E38" s="20" t="s">
        <v>204</v>
      </c>
      <c r="F38" s="20" t="s">
        <v>205</v>
      </c>
      <c r="G38" s="153" t="s">
        <v>231</v>
      </c>
      <c r="H38" s="1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1.5" customHeight="1" x14ac:dyDescent="0.2">
      <c r="A39" s="154" t="s">
        <v>25</v>
      </c>
      <c r="B39" s="99"/>
      <c r="C39" s="100"/>
      <c r="D39" s="96" t="str">
        <f>IF(AND(C54&lt;=2.5%,C54&gt;=0%),"No Sostenible","  ")</f>
        <v>No Sostenible</v>
      </c>
      <c r="E39" s="96" t="str">
        <f>IF(AND(C54&lt;=3.5%,C54&gt;2.5%),"Poco Sostenible","  ")</f>
        <v xml:space="preserve">  </v>
      </c>
      <c r="F39" s="96" t="str">
        <f>IF(AND(C54&lt;=5%,C54&gt;3.5%),"Sostenible","   ")</f>
        <v xml:space="preserve">   </v>
      </c>
      <c r="G39" s="163" t="str">
        <f>IF(C54&gt;5%,"Muy Sostenible",IF(C54&lt;=5%,"   "))</f>
        <v xml:space="preserve">   </v>
      </c>
      <c r="H39" s="21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2">
      <c r="A40" s="156" t="s">
        <v>27</v>
      </c>
      <c r="B40" s="91" t="s">
        <v>209</v>
      </c>
      <c r="C40" s="22">
        <f t="shared" ref="C40:C42" si="3">IF(B40=$M$18,H40,IF(B40=$M$19,$O$19))</f>
        <v>0</v>
      </c>
      <c r="D40" s="97"/>
      <c r="E40" s="97"/>
      <c r="F40" s="97"/>
      <c r="G40" s="157"/>
      <c r="H40" s="21">
        <v>6.9444444444444441E-3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4.25" customHeight="1" x14ac:dyDescent="0.2">
      <c r="A41" s="156" t="s">
        <v>28</v>
      </c>
      <c r="B41" s="91" t="s">
        <v>209</v>
      </c>
      <c r="C41" s="22">
        <f t="shared" si="3"/>
        <v>0</v>
      </c>
      <c r="D41" s="97"/>
      <c r="E41" s="97"/>
      <c r="F41" s="97"/>
      <c r="G41" s="157"/>
      <c r="H41" s="21">
        <v>6.9444444444444441E-3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7.75" customHeight="1" x14ac:dyDescent="0.2">
      <c r="A42" s="156" t="s">
        <v>29</v>
      </c>
      <c r="B42" s="91" t="s">
        <v>209</v>
      </c>
      <c r="C42" s="22">
        <f t="shared" si="3"/>
        <v>0</v>
      </c>
      <c r="D42" s="97"/>
      <c r="E42" s="97"/>
      <c r="F42" s="97"/>
      <c r="G42" s="157"/>
      <c r="H42" s="21">
        <v>6.9444444444444441E-3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4.25" customHeight="1" x14ac:dyDescent="0.2">
      <c r="A43" s="159" t="s">
        <v>30</v>
      </c>
      <c r="B43" s="99"/>
      <c r="C43" s="100"/>
      <c r="D43" s="97"/>
      <c r="E43" s="97"/>
      <c r="F43" s="97"/>
      <c r="G43" s="157"/>
      <c r="H43" s="2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8.5" customHeight="1" x14ac:dyDescent="0.2">
      <c r="A44" s="156" t="s">
        <v>32</v>
      </c>
      <c r="B44" s="91" t="s">
        <v>209</v>
      </c>
      <c r="C44" s="22">
        <f>IF(B44=$M$18,H44,IF(B44=$M$19,$O$19))</f>
        <v>0</v>
      </c>
      <c r="D44" s="97"/>
      <c r="E44" s="97"/>
      <c r="F44" s="97"/>
      <c r="G44" s="157"/>
      <c r="H44" s="26">
        <v>2.0833333333333332E-2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3.75" customHeight="1" x14ac:dyDescent="0.2">
      <c r="A45" s="154" t="s">
        <v>33</v>
      </c>
      <c r="B45" s="99"/>
      <c r="C45" s="100"/>
      <c r="D45" s="97"/>
      <c r="E45" s="97"/>
      <c r="F45" s="97"/>
      <c r="G45" s="157"/>
      <c r="H45" s="26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56" t="s">
        <v>35</v>
      </c>
      <c r="B46" s="91" t="s">
        <v>209</v>
      </c>
      <c r="C46" s="22">
        <f t="shared" ref="C46:C49" si="4">IF(B46=$M$18,H46,IF(B46=$M$19,$O$19))</f>
        <v>0</v>
      </c>
      <c r="D46" s="97"/>
      <c r="E46" s="97"/>
      <c r="F46" s="97"/>
      <c r="G46" s="157"/>
      <c r="H46" s="26">
        <v>5.208333333333333E-3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 x14ac:dyDescent="0.2">
      <c r="A47" s="156" t="s">
        <v>36</v>
      </c>
      <c r="B47" s="91" t="s">
        <v>209</v>
      </c>
      <c r="C47" s="22">
        <f t="shared" si="4"/>
        <v>0</v>
      </c>
      <c r="D47" s="97"/>
      <c r="E47" s="97"/>
      <c r="F47" s="97"/>
      <c r="G47" s="157"/>
      <c r="H47" s="26">
        <v>5.208333333333333E-3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 x14ac:dyDescent="0.2">
      <c r="A48" s="156" t="s">
        <v>214</v>
      </c>
      <c r="B48" s="91" t="s">
        <v>209</v>
      </c>
      <c r="C48" s="22">
        <f t="shared" si="4"/>
        <v>0</v>
      </c>
      <c r="D48" s="97"/>
      <c r="E48" s="97"/>
      <c r="F48" s="97"/>
      <c r="G48" s="157"/>
      <c r="H48" s="26">
        <v>5.208333333333333E-3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6.5" customHeight="1" x14ac:dyDescent="0.2">
      <c r="A49" s="156" t="s">
        <v>215</v>
      </c>
      <c r="B49" s="91" t="s">
        <v>209</v>
      </c>
      <c r="C49" s="22">
        <f t="shared" si="4"/>
        <v>0</v>
      </c>
      <c r="D49" s="97"/>
      <c r="E49" s="97"/>
      <c r="F49" s="97"/>
      <c r="G49" s="157"/>
      <c r="H49" s="26">
        <v>5.208333333333333E-3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4.5" customHeight="1" x14ac:dyDescent="0.2">
      <c r="A50" s="154" t="s">
        <v>37</v>
      </c>
      <c r="B50" s="99"/>
      <c r="C50" s="100"/>
      <c r="D50" s="97"/>
      <c r="E50" s="97"/>
      <c r="F50" s="97"/>
      <c r="G50" s="157"/>
      <c r="H50" s="26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56" t="s">
        <v>39</v>
      </c>
      <c r="B51" s="91" t="s">
        <v>207</v>
      </c>
      <c r="C51" s="22">
        <f t="shared" ref="C51:C53" si="5">IF(B51=$M$18,H51,IF(B51=$M$19,$O$19))</f>
        <v>6.9444444444444441E-3</v>
      </c>
      <c r="D51" s="97"/>
      <c r="E51" s="97"/>
      <c r="F51" s="97"/>
      <c r="G51" s="157"/>
      <c r="H51" s="26">
        <v>6.9444444444444441E-3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 x14ac:dyDescent="0.2">
      <c r="A52" s="156" t="s">
        <v>40</v>
      </c>
      <c r="B52" s="91" t="s">
        <v>207</v>
      </c>
      <c r="C52" s="22">
        <f t="shared" si="5"/>
        <v>6.9444444444444441E-3</v>
      </c>
      <c r="D52" s="97"/>
      <c r="E52" s="97"/>
      <c r="F52" s="97"/>
      <c r="G52" s="157"/>
      <c r="H52" s="26">
        <v>6.9444444444444441E-3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 x14ac:dyDescent="0.2">
      <c r="A53" s="156" t="s">
        <v>41</v>
      </c>
      <c r="B53" s="91" t="s">
        <v>207</v>
      </c>
      <c r="C53" s="22">
        <f t="shared" si="5"/>
        <v>6.9444444444444441E-3</v>
      </c>
      <c r="D53" s="97"/>
      <c r="E53" s="97"/>
      <c r="F53" s="97"/>
      <c r="G53" s="157"/>
      <c r="H53" s="26">
        <v>6.9444444444444441E-3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 x14ac:dyDescent="0.2">
      <c r="A54" s="160" t="s">
        <v>22</v>
      </c>
      <c r="B54" s="100"/>
      <c r="C54" s="22">
        <f>SUM(C40:C42,C44,C46:C49,C51:C53)</f>
        <v>2.0833333333333332E-2</v>
      </c>
      <c r="D54" s="97"/>
      <c r="E54" s="97"/>
      <c r="F54" s="97"/>
      <c r="G54" s="161"/>
      <c r="H54" s="30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 x14ac:dyDescent="0.2">
      <c r="A55" s="162" t="s">
        <v>42</v>
      </c>
      <c r="B55" s="106" t="s">
        <v>197</v>
      </c>
      <c r="C55" s="106" t="s">
        <v>198</v>
      </c>
      <c r="D55" s="17" t="s">
        <v>199</v>
      </c>
      <c r="E55" s="17" t="s">
        <v>200</v>
      </c>
      <c r="F55" s="17" t="s">
        <v>201</v>
      </c>
      <c r="G55" s="151" t="s">
        <v>202</v>
      </c>
      <c r="H55" s="1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">
      <c r="A56" s="144"/>
      <c r="B56" s="105"/>
      <c r="C56" s="105"/>
      <c r="D56" s="19" t="s">
        <v>203</v>
      </c>
      <c r="E56" s="20" t="s">
        <v>204</v>
      </c>
      <c r="F56" s="20" t="s">
        <v>205</v>
      </c>
      <c r="G56" s="153" t="s">
        <v>231</v>
      </c>
      <c r="H56" s="1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">
      <c r="A57" s="159" t="s">
        <v>44</v>
      </c>
      <c r="B57" s="99"/>
      <c r="C57" s="100"/>
      <c r="D57" s="96" t="str">
        <f>IF(AND(C72&lt;=2.5%,C72&gt;=0%),"No Sostenible","  ")</f>
        <v xml:space="preserve">  </v>
      </c>
      <c r="E57" s="96" t="str">
        <f>IF(AND(C72&lt;=3.5%,C72&gt;2.5%),"Poco Sostenible","  ")</f>
        <v>Poco Sostenible</v>
      </c>
      <c r="F57" s="96" t="str">
        <f>IF(AND(C72&lt;=5%,C72&gt;3.5%),"Sostenible","   ")</f>
        <v xml:space="preserve">   </v>
      </c>
      <c r="G57" s="164" t="str">
        <f>IF(C72&gt;5%,"Muy Sostenible",IF(C72&lt;=5%,"   "))</f>
        <v xml:space="preserve">   </v>
      </c>
      <c r="H57" s="21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2">
      <c r="A58" s="156" t="s">
        <v>46</v>
      </c>
      <c r="B58" s="91" t="s">
        <v>207</v>
      </c>
      <c r="C58" s="22">
        <f t="shared" ref="C58:C61" si="6">IF(B58=$M$18,H58,IF(B58=$M$19,$O$19))</f>
        <v>6.9444444444444441E-3</v>
      </c>
      <c r="D58" s="97"/>
      <c r="E58" s="97"/>
      <c r="F58" s="97"/>
      <c r="G58" s="165"/>
      <c r="H58" s="21">
        <v>6.9444444444444441E-3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 x14ac:dyDescent="0.2">
      <c r="A59" s="156" t="s">
        <v>47</v>
      </c>
      <c r="B59" s="91" t="s">
        <v>207</v>
      </c>
      <c r="C59" s="22">
        <f t="shared" si="6"/>
        <v>6.9444444444444441E-3</v>
      </c>
      <c r="D59" s="97"/>
      <c r="E59" s="97"/>
      <c r="F59" s="97"/>
      <c r="G59" s="165"/>
      <c r="H59" s="21">
        <v>6.9444444444444441E-3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30.75" customHeight="1" x14ac:dyDescent="0.2">
      <c r="A60" s="156" t="s">
        <v>48</v>
      </c>
      <c r="B60" s="91" t="s">
        <v>207</v>
      </c>
      <c r="C60" s="22">
        <f t="shared" si="6"/>
        <v>6.9444444444444441E-3</v>
      </c>
      <c r="D60" s="97"/>
      <c r="E60" s="97"/>
      <c r="F60" s="97"/>
      <c r="G60" s="165"/>
      <c r="H60" s="21">
        <v>6.9444444444444441E-3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 x14ac:dyDescent="0.2">
      <c r="A61" s="156" t="s">
        <v>49</v>
      </c>
      <c r="B61" s="91" t="s">
        <v>207</v>
      </c>
      <c r="C61" s="22">
        <f t="shared" si="6"/>
        <v>6.9444444444444441E-3</v>
      </c>
      <c r="D61" s="97"/>
      <c r="E61" s="97"/>
      <c r="F61" s="97"/>
      <c r="G61" s="165"/>
      <c r="H61" s="21">
        <v>6.9444444444444441E-3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 x14ac:dyDescent="0.2">
      <c r="A62" s="159" t="s">
        <v>50</v>
      </c>
      <c r="B62" s="99"/>
      <c r="C62" s="100"/>
      <c r="D62" s="97"/>
      <c r="E62" s="97"/>
      <c r="F62" s="97"/>
      <c r="G62" s="165"/>
      <c r="H62" s="26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56" t="s">
        <v>52</v>
      </c>
      <c r="B63" s="91" t="s">
        <v>209</v>
      </c>
      <c r="C63" s="22">
        <f t="shared" ref="C63:C67" si="7">IF(B63=$M$18,H63,IF(B63=$M$19,$O$19))</f>
        <v>0</v>
      </c>
      <c r="D63" s="97"/>
      <c r="E63" s="97"/>
      <c r="F63" s="97"/>
      <c r="G63" s="165"/>
      <c r="H63" s="26">
        <v>5.5555555555555549E-3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 x14ac:dyDescent="0.2">
      <c r="A64" s="156" t="s">
        <v>53</v>
      </c>
      <c r="B64" s="91" t="s">
        <v>209</v>
      </c>
      <c r="C64" s="22">
        <f t="shared" si="7"/>
        <v>0</v>
      </c>
      <c r="D64" s="97"/>
      <c r="E64" s="97"/>
      <c r="F64" s="97"/>
      <c r="G64" s="165"/>
      <c r="H64" s="26">
        <v>5.5555555555555549E-3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 x14ac:dyDescent="0.2">
      <c r="A65" s="156" t="s">
        <v>54</v>
      </c>
      <c r="B65" s="91" t="s">
        <v>209</v>
      </c>
      <c r="C65" s="22">
        <f t="shared" si="7"/>
        <v>0</v>
      </c>
      <c r="D65" s="97"/>
      <c r="E65" s="97"/>
      <c r="F65" s="97"/>
      <c r="G65" s="165"/>
      <c r="H65" s="26">
        <v>5.5555555555555549E-3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 x14ac:dyDescent="0.2">
      <c r="A66" s="156" t="s">
        <v>55</v>
      </c>
      <c r="B66" s="91" t="s">
        <v>209</v>
      </c>
      <c r="C66" s="22">
        <f t="shared" si="7"/>
        <v>0</v>
      </c>
      <c r="D66" s="97"/>
      <c r="E66" s="97"/>
      <c r="F66" s="97"/>
      <c r="G66" s="165"/>
      <c r="H66" s="26">
        <v>5.5555555555555549E-3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 x14ac:dyDescent="0.2">
      <c r="A67" s="156" t="s">
        <v>56</v>
      </c>
      <c r="B67" s="91" t="s">
        <v>209</v>
      </c>
      <c r="C67" s="22">
        <f t="shared" si="7"/>
        <v>0</v>
      </c>
      <c r="D67" s="97"/>
      <c r="E67" s="97"/>
      <c r="F67" s="97"/>
      <c r="G67" s="165"/>
      <c r="H67" s="26">
        <v>5.5555555555555549E-3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2">
      <c r="A68" s="159" t="s">
        <v>57</v>
      </c>
      <c r="B68" s="99"/>
      <c r="C68" s="100"/>
      <c r="D68" s="97"/>
      <c r="E68" s="97"/>
      <c r="F68" s="97"/>
      <c r="G68" s="165"/>
      <c r="H68" s="26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56" t="s">
        <v>59</v>
      </c>
      <c r="B69" s="91" t="s">
        <v>209</v>
      </c>
      <c r="C69" s="22">
        <f t="shared" ref="C69:C71" si="8">IF(B69=$M$18,H69,IF(B69=$M$19,$O$19))</f>
        <v>0</v>
      </c>
      <c r="D69" s="97"/>
      <c r="E69" s="97"/>
      <c r="F69" s="97"/>
      <c r="G69" s="165"/>
      <c r="H69" s="26">
        <v>9.2592592592592587E-3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 x14ac:dyDescent="0.2">
      <c r="A70" s="156" t="s">
        <v>60</v>
      </c>
      <c r="B70" s="91" t="s">
        <v>209</v>
      </c>
      <c r="C70" s="22">
        <f t="shared" si="8"/>
        <v>0</v>
      </c>
      <c r="D70" s="97"/>
      <c r="E70" s="97"/>
      <c r="F70" s="97"/>
      <c r="G70" s="165"/>
      <c r="H70" s="26">
        <v>9.2592592592592587E-3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 x14ac:dyDescent="0.2">
      <c r="A71" s="156" t="s">
        <v>216</v>
      </c>
      <c r="B71" s="91" t="s">
        <v>209</v>
      </c>
      <c r="C71" s="22">
        <f t="shared" si="8"/>
        <v>0</v>
      </c>
      <c r="D71" s="97"/>
      <c r="E71" s="97"/>
      <c r="F71" s="97"/>
      <c r="G71" s="165"/>
      <c r="H71" s="26">
        <v>9.2592592592592587E-3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2">
      <c r="A72" s="166" t="s">
        <v>22</v>
      </c>
      <c r="B72" s="100"/>
      <c r="C72" s="22">
        <f>SUM(C58:C61,C63:C67,C69:C71)</f>
        <v>2.7777777777777776E-2</v>
      </c>
      <c r="D72" s="97"/>
      <c r="E72" s="97"/>
      <c r="F72" s="97"/>
      <c r="G72" s="167"/>
      <c r="H72" s="26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6.75" customHeight="1" x14ac:dyDescent="0.2">
      <c r="A73" s="168" t="s">
        <v>61</v>
      </c>
      <c r="B73" s="114"/>
      <c r="C73" s="114"/>
      <c r="D73" s="114"/>
      <c r="E73" s="114"/>
      <c r="F73" s="114"/>
      <c r="G73" s="169"/>
      <c r="H73" s="16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 x14ac:dyDescent="0.2">
      <c r="A74" s="170" t="s">
        <v>62</v>
      </c>
      <c r="B74" s="110" t="s">
        <v>197</v>
      </c>
      <c r="C74" s="110" t="s">
        <v>198</v>
      </c>
      <c r="D74" s="31" t="s">
        <v>199</v>
      </c>
      <c r="E74" s="31" t="s">
        <v>200</v>
      </c>
      <c r="F74" s="31" t="s">
        <v>201</v>
      </c>
      <c r="G74" s="171" t="s">
        <v>202</v>
      </c>
      <c r="H74" s="1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2">
      <c r="A75" s="152"/>
      <c r="B75" s="105"/>
      <c r="C75" s="105"/>
      <c r="D75" s="32" t="s">
        <v>203</v>
      </c>
      <c r="E75" s="33" t="s">
        <v>217</v>
      </c>
      <c r="F75" s="34" t="s">
        <v>218</v>
      </c>
      <c r="G75" s="172" t="s">
        <v>231</v>
      </c>
      <c r="H75" s="30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">
      <c r="A76" s="154" t="s">
        <v>64</v>
      </c>
      <c r="B76" s="99"/>
      <c r="C76" s="100"/>
      <c r="D76" s="96" t="str">
        <f>IF(AND(C84&lt;=2.5%,C84&gt;=0%),"No Sostenible","  ")</f>
        <v xml:space="preserve">  </v>
      </c>
      <c r="E76" s="96" t="str">
        <f>IF(AND(C84&lt;=4%,C84&gt;2.5%),"Poco Sostenible","  ")</f>
        <v xml:space="preserve">  </v>
      </c>
      <c r="F76" s="96" t="str">
        <f>IF(AND(C84&lt;=5%,C84&gt;4%),"Sostenible","   ")</f>
        <v xml:space="preserve">   </v>
      </c>
      <c r="G76" s="164" t="str">
        <f>IF(C84&gt;5%,"Muy Sostenible",IF(C84&lt;=5%,"   "))</f>
        <v>Muy Sostenible</v>
      </c>
      <c r="H76" s="35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4.25" customHeight="1" x14ac:dyDescent="0.2">
      <c r="A77" s="156" t="s">
        <v>66</v>
      </c>
      <c r="B77" s="91" t="s">
        <v>207</v>
      </c>
      <c r="C77" s="22">
        <f t="shared" ref="C77:C78" si="9">IF(B77=$M$18,H77,IF(B77=$M$19,$O$19))</f>
        <v>1.5625E-2</v>
      </c>
      <c r="D77" s="97"/>
      <c r="E77" s="97"/>
      <c r="F77" s="97"/>
      <c r="G77" s="173"/>
      <c r="H77" s="21">
        <v>1.5625E-2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 x14ac:dyDescent="0.2">
      <c r="A78" s="156" t="s">
        <v>67</v>
      </c>
      <c r="B78" s="91" t="s">
        <v>207</v>
      </c>
      <c r="C78" s="22">
        <f t="shared" si="9"/>
        <v>1.5625E-2</v>
      </c>
      <c r="D78" s="97"/>
      <c r="E78" s="97"/>
      <c r="F78" s="97"/>
      <c r="G78" s="173"/>
      <c r="H78" s="21">
        <v>1.5625E-2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7.75" customHeight="1" x14ac:dyDescent="0.2">
      <c r="A79" s="159" t="s">
        <v>68</v>
      </c>
      <c r="B79" s="99"/>
      <c r="C79" s="100"/>
      <c r="D79" s="97"/>
      <c r="E79" s="97"/>
      <c r="F79" s="97"/>
      <c r="G79" s="173"/>
      <c r="H79" s="26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9.25" customHeight="1" x14ac:dyDescent="0.2">
      <c r="A80" s="156" t="s">
        <v>70</v>
      </c>
      <c r="B80" s="91" t="s">
        <v>207</v>
      </c>
      <c r="C80" s="22">
        <f t="shared" ref="C80:C83" si="10">IF(B80=$M$18,H80,IF(B80=$M$19,$O$19))</f>
        <v>7.8125E-3</v>
      </c>
      <c r="D80" s="97"/>
      <c r="E80" s="97"/>
      <c r="F80" s="97"/>
      <c r="G80" s="173"/>
      <c r="H80" s="26">
        <v>7.8125E-3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 x14ac:dyDescent="0.2">
      <c r="A81" s="156" t="s">
        <v>71</v>
      </c>
      <c r="B81" s="91" t="s">
        <v>207</v>
      </c>
      <c r="C81" s="22">
        <f t="shared" si="10"/>
        <v>7.8125E-3</v>
      </c>
      <c r="D81" s="97"/>
      <c r="E81" s="97"/>
      <c r="F81" s="97"/>
      <c r="G81" s="173"/>
      <c r="H81" s="26">
        <v>7.8125E-3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 x14ac:dyDescent="0.2">
      <c r="A82" s="174" t="s">
        <v>72</v>
      </c>
      <c r="B82" s="91" t="s">
        <v>207</v>
      </c>
      <c r="C82" s="22">
        <f t="shared" si="10"/>
        <v>7.8125E-3</v>
      </c>
      <c r="D82" s="97"/>
      <c r="E82" s="97"/>
      <c r="F82" s="97"/>
      <c r="G82" s="173"/>
      <c r="H82" s="26">
        <v>7.8125E-3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 x14ac:dyDescent="0.2">
      <c r="A83" s="156" t="s">
        <v>73</v>
      </c>
      <c r="B83" s="91" t="s">
        <v>207</v>
      </c>
      <c r="C83" s="22">
        <f t="shared" si="10"/>
        <v>7.8125E-3</v>
      </c>
      <c r="D83" s="97"/>
      <c r="E83" s="97"/>
      <c r="F83" s="97"/>
      <c r="G83" s="173"/>
      <c r="H83" s="26">
        <v>7.8125E-3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2">
      <c r="A84" s="175" t="s">
        <v>22</v>
      </c>
      <c r="B84" s="100"/>
      <c r="C84" s="22">
        <f>SUM(C77:C78,C80:C83)</f>
        <v>6.25E-2</v>
      </c>
      <c r="D84" s="97"/>
      <c r="E84" s="97"/>
      <c r="F84" s="97"/>
      <c r="G84" s="176"/>
      <c r="H84" s="30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2">
      <c r="A85" s="177" t="s">
        <v>74</v>
      </c>
      <c r="B85" s="110" t="s">
        <v>197</v>
      </c>
      <c r="C85" s="110" t="s">
        <v>198</v>
      </c>
      <c r="D85" s="31" t="s">
        <v>199</v>
      </c>
      <c r="E85" s="31" t="s">
        <v>200</v>
      </c>
      <c r="F85" s="31" t="s">
        <v>201</v>
      </c>
      <c r="G85" s="171" t="s">
        <v>202</v>
      </c>
      <c r="H85" s="30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">
      <c r="A86" s="144"/>
      <c r="B86" s="105"/>
      <c r="C86" s="105"/>
      <c r="D86" s="32" t="s">
        <v>203</v>
      </c>
      <c r="E86" s="33" t="s">
        <v>217</v>
      </c>
      <c r="F86" s="34" t="s">
        <v>218</v>
      </c>
      <c r="G86" s="172" t="s">
        <v>231</v>
      </c>
      <c r="H86" s="35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5" customHeight="1" x14ac:dyDescent="0.2">
      <c r="A87" s="159" t="s">
        <v>76</v>
      </c>
      <c r="B87" s="99"/>
      <c r="C87" s="100"/>
      <c r="D87" s="96" t="str">
        <f>IF(AND(C97&lt;=2.5%,C97&gt;=0%),"No Sostenible","  ")</f>
        <v>No Sostenible</v>
      </c>
      <c r="E87" s="96" t="str">
        <f>IF(AND(C97&lt;=4%,C97&gt;2.5%),"Poco Sostenible","  ")</f>
        <v xml:space="preserve">  </v>
      </c>
      <c r="F87" s="96" t="str">
        <f>IF(AND(C97&lt;=5%,C97&gt;4%),"Sostenible","   ")</f>
        <v xml:space="preserve">   </v>
      </c>
      <c r="G87" s="164" t="str">
        <f>IF(C97&gt;5%,"Muy Sostenible",IF(C97&lt;=5%,"   "))</f>
        <v xml:space="preserve">   </v>
      </c>
      <c r="H87" s="21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x14ac:dyDescent="0.2">
      <c r="A88" s="178" t="s">
        <v>78</v>
      </c>
      <c r="B88" s="93" t="s">
        <v>207</v>
      </c>
      <c r="C88" s="22">
        <f t="shared" ref="C88:C90" si="11">IF(B88=$M$18,H88,IF(B88=$M$19,$O$19))</f>
        <v>6.9444444444444441E-3</v>
      </c>
      <c r="D88" s="112"/>
      <c r="E88" s="112"/>
      <c r="F88" s="112"/>
      <c r="G88" s="157"/>
      <c r="H88" s="21">
        <v>6.9444444444444441E-3</v>
      </c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 x14ac:dyDescent="0.2">
      <c r="A89" s="178" t="s">
        <v>79</v>
      </c>
      <c r="B89" s="94" t="s">
        <v>209</v>
      </c>
      <c r="C89" s="22">
        <f t="shared" si="11"/>
        <v>0</v>
      </c>
      <c r="D89" s="112"/>
      <c r="E89" s="112"/>
      <c r="F89" s="112"/>
      <c r="G89" s="157"/>
      <c r="H89" s="21">
        <v>6.9444444444444441E-3</v>
      </c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 x14ac:dyDescent="0.2">
      <c r="A90" s="178" t="s">
        <v>80</v>
      </c>
      <c r="B90" s="91" t="s">
        <v>209</v>
      </c>
      <c r="C90" s="22">
        <f t="shared" si="11"/>
        <v>0</v>
      </c>
      <c r="D90" s="112"/>
      <c r="E90" s="112"/>
      <c r="F90" s="112"/>
      <c r="G90" s="157"/>
      <c r="H90" s="21">
        <v>6.9444444444444441E-3</v>
      </c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 x14ac:dyDescent="0.2">
      <c r="A91" s="159" t="s">
        <v>81</v>
      </c>
      <c r="B91" s="99"/>
      <c r="C91" s="100"/>
      <c r="D91" s="112"/>
      <c r="E91" s="112"/>
      <c r="F91" s="112"/>
      <c r="G91" s="157"/>
      <c r="H91" s="38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4.25" customHeight="1" x14ac:dyDescent="0.2">
      <c r="A92" s="178" t="s">
        <v>83</v>
      </c>
      <c r="B92" s="91" t="s">
        <v>209</v>
      </c>
      <c r="C92" s="22">
        <f>IF(B92=$M$18,H103,IF(B92=$M$19,$O$19))</f>
        <v>0</v>
      </c>
      <c r="D92" s="112"/>
      <c r="E92" s="112"/>
      <c r="F92" s="112"/>
      <c r="G92" s="157"/>
      <c r="H92" s="30">
        <v>1.0416666666666666E-2</v>
      </c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4.25" customHeight="1" x14ac:dyDescent="0.2">
      <c r="A93" s="178" t="s">
        <v>84</v>
      </c>
      <c r="B93" s="91" t="s">
        <v>207</v>
      </c>
      <c r="C93" s="22">
        <f>IF(B93=$M$18,H93,IF(B93=$M$19,$O$19))</f>
        <v>1.0416666666666666E-2</v>
      </c>
      <c r="D93" s="112"/>
      <c r="E93" s="112"/>
      <c r="F93" s="112"/>
      <c r="G93" s="157"/>
      <c r="H93" s="30">
        <v>1.0416666666666666E-2</v>
      </c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4.25" customHeight="1" x14ac:dyDescent="0.2">
      <c r="A94" s="159" t="s">
        <v>85</v>
      </c>
      <c r="B94" s="99"/>
      <c r="C94" s="100"/>
      <c r="D94" s="112"/>
      <c r="E94" s="112"/>
      <c r="F94" s="112"/>
      <c r="G94" s="157"/>
      <c r="H94" s="38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4.25" customHeight="1" x14ac:dyDescent="0.2">
      <c r="A95" s="178" t="s">
        <v>87</v>
      </c>
      <c r="B95" s="91" t="s">
        <v>209</v>
      </c>
      <c r="C95" s="22">
        <f t="shared" ref="C95:C96" si="12">IF(B95=$M$18,H95,IF(B95=$M$19,$O$19))</f>
        <v>0</v>
      </c>
      <c r="D95" s="112"/>
      <c r="E95" s="112"/>
      <c r="F95" s="112"/>
      <c r="G95" s="157"/>
      <c r="H95" s="30">
        <v>1.0416666666666666E-2</v>
      </c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4.25" customHeight="1" x14ac:dyDescent="0.2">
      <c r="A96" s="178" t="s">
        <v>88</v>
      </c>
      <c r="B96" s="91" t="s">
        <v>209</v>
      </c>
      <c r="C96" s="22">
        <f t="shared" si="12"/>
        <v>0</v>
      </c>
      <c r="D96" s="112"/>
      <c r="E96" s="112"/>
      <c r="F96" s="112"/>
      <c r="G96" s="157"/>
      <c r="H96" s="30">
        <v>1.0416666666666666E-2</v>
      </c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4.25" customHeight="1" x14ac:dyDescent="0.2">
      <c r="A97" s="179" t="s">
        <v>22</v>
      </c>
      <c r="B97" s="100"/>
      <c r="C97" s="39">
        <f>SUM(C88:C90,C92:C93,C95:C96)</f>
        <v>1.7361111111111112E-2</v>
      </c>
      <c r="D97" s="113"/>
      <c r="E97" s="113"/>
      <c r="F97" s="113"/>
      <c r="G97" s="161"/>
      <c r="H97" s="18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4.25" customHeight="1" x14ac:dyDescent="0.2">
      <c r="A98" s="177" t="s">
        <v>89</v>
      </c>
      <c r="B98" s="110" t="s">
        <v>197</v>
      </c>
      <c r="C98" s="110" t="s">
        <v>198</v>
      </c>
      <c r="D98" s="31" t="s">
        <v>199</v>
      </c>
      <c r="E98" s="31" t="s">
        <v>200</v>
      </c>
      <c r="F98" s="31" t="s">
        <v>201</v>
      </c>
      <c r="G98" s="171" t="s">
        <v>202</v>
      </c>
      <c r="H98" s="30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2">
      <c r="A99" s="144"/>
      <c r="B99" s="105"/>
      <c r="C99" s="105"/>
      <c r="D99" s="32" t="s">
        <v>203</v>
      </c>
      <c r="E99" s="33" t="s">
        <v>217</v>
      </c>
      <c r="F99" s="34" t="s">
        <v>218</v>
      </c>
      <c r="G99" s="172" t="s">
        <v>231</v>
      </c>
      <c r="H99" s="30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">
      <c r="A100" s="159" t="s">
        <v>91</v>
      </c>
      <c r="B100" s="99"/>
      <c r="C100" s="100"/>
      <c r="D100" s="96" t="str">
        <f>IF(AND(C107&lt;=2.5%,C107&gt;=0%),"No Sostenible","  ")</f>
        <v>No Sostenible</v>
      </c>
      <c r="E100" s="96" t="str">
        <f>IF(AND(C107&lt;=4%,C107&gt;2.5%),"Poco Sostenible","  ")</f>
        <v xml:space="preserve">  </v>
      </c>
      <c r="F100" s="96" t="str">
        <f>IF(AND(C107&lt;=5%,C107&gt;4%),"Sostenible","   ")</f>
        <v xml:space="preserve">   </v>
      </c>
      <c r="G100" s="164" t="str">
        <f>IF(C107&gt;5%,"Muy Sostenible",IF(C107&lt;=5%,"   "))</f>
        <v xml:space="preserve">   </v>
      </c>
      <c r="H100" s="21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 x14ac:dyDescent="0.2">
      <c r="A101" s="156" t="s">
        <v>93</v>
      </c>
      <c r="B101" s="91" t="s">
        <v>209</v>
      </c>
      <c r="C101" s="22">
        <f t="shared" ref="C101:C103" si="13">IF(B101=$M$18,H101,IF(B101=$M$19,$O$19))</f>
        <v>0</v>
      </c>
      <c r="D101" s="112"/>
      <c r="E101" s="112"/>
      <c r="F101" s="112"/>
      <c r="G101" s="157"/>
      <c r="H101" s="21">
        <v>1.0416666666666666E-2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 x14ac:dyDescent="0.2">
      <c r="A102" s="156" t="s">
        <v>94</v>
      </c>
      <c r="B102" s="91" t="s">
        <v>209</v>
      </c>
      <c r="C102" s="22">
        <f t="shared" si="13"/>
        <v>0</v>
      </c>
      <c r="D102" s="112"/>
      <c r="E102" s="112"/>
      <c r="F102" s="112"/>
      <c r="G102" s="157"/>
      <c r="H102" s="21">
        <v>1.0416666666666666E-2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 x14ac:dyDescent="0.2">
      <c r="A103" s="156" t="s">
        <v>95</v>
      </c>
      <c r="B103" s="91" t="s">
        <v>209</v>
      </c>
      <c r="C103" s="22">
        <f t="shared" si="13"/>
        <v>0</v>
      </c>
      <c r="D103" s="112"/>
      <c r="E103" s="112"/>
      <c r="F103" s="112"/>
      <c r="G103" s="157"/>
      <c r="H103" s="38">
        <v>1.0416666666666666E-2</v>
      </c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4.25" customHeight="1" x14ac:dyDescent="0.2">
      <c r="A104" s="180" t="s">
        <v>96</v>
      </c>
      <c r="B104" s="40"/>
      <c r="C104" s="22"/>
      <c r="D104" s="112"/>
      <c r="E104" s="112"/>
      <c r="F104" s="112"/>
      <c r="G104" s="157"/>
      <c r="H104" s="3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4.25" customHeight="1" x14ac:dyDescent="0.2">
      <c r="A105" s="178" t="s">
        <v>98</v>
      </c>
      <c r="B105" s="91" t="s">
        <v>209</v>
      </c>
      <c r="C105" s="22">
        <f t="shared" ref="C105:C106" si="14">IF(B105=$M$18,H105,IF(B105=$M$19,$O$19))</f>
        <v>0</v>
      </c>
      <c r="D105" s="112"/>
      <c r="E105" s="112"/>
      <c r="F105" s="112"/>
      <c r="G105" s="157"/>
      <c r="H105" s="30">
        <v>1.5625E-2</v>
      </c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4.25" customHeight="1" x14ac:dyDescent="0.2">
      <c r="A106" s="178" t="s">
        <v>99</v>
      </c>
      <c r="B106" s="91" t="s">
        <v>207</v>
      </c>
      <c r="C106" s="22">
        <f t="shared" si="14"/>
        <v>1.5625E-2</v>
      </c>
      <c r="D106" s="112"/>
      <c r="E106" s="112"/>
      <c r="F106" s="112"/>
      <c r="G106" s="157"/>
      <c r="H106" s="30">
        <v>1.5625E-2</v>
      </c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4.25" customHeight="1" x14ac:dyDescent="0.2">
      <c r="A107" s="179" t="s">
        <v>22</v>
      </c>
      <c r="B107" s="100"/>
      <c r="C107" s="22">
        <f>SUM(C101:C103,C105:C106)</f>
        <v>1.5625E-2</v>
      </c>
      <c r="D107" s="112"/>
      <c r="E107" s="112"/>
      <c r="F107" s="112"/>
      <c r="G107" s="161"/>
      <c r="H107" s="30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 customHeight="1" x14ac:dyDescent="0.2">
      <c r="A108" s="177" t="s">
        <v>100</v>
      </c>
      <c r="B108" s="110" t="s">
        <v>197</v>
      </c>
      <c r="C108" s="110" t="s">
        <v>198</v>
      </c>
      <c r="D108" s="31" t="s">
        <v>199</v>
      </c>
      <c r="E108" s="31" t="s">
        <v>200</v>
      </c>
      <c r="F108" s="31" t="s">
        <v>201</v>
      </c>
      <c r="G108" s="171" t="s">
        <v>202</v>
      </c>
      <c r="H108" s="30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">
      <c r="A109" s="144"/>
      <c r="B109" s="105"/>
      <c r="C109" s="105"/>
      <c r="D109" s="32" t="s">
        <v>203</v>
      </c>
      <c r="E109" s="33" t="s">
        <v>217</v>
      </c>
      <c r="F109" s="34" t="s">
        <v>218</v>
      </c>
      <c r="G109" s="172" t="s">
        <v>231</v>
      </c>
      <c r="H109" s="35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4.25" customHeight="1" x14ac:dyDescent="0.2">
      <c r="A110" s="181" t="s">
        <v>102</v>
      </c>
      <c r="B110" s="99"/>
      <c r="C110" s="100"/>
      <c r="D110" s="96" t="str">
        <f>IF(AND(C118&lt;=2.5%,C118&gt;=0%),"No Sostenible","  ")</f>
        <v>No Sostenible</v>
      </c>
      <c r="E110" s="96" t="str">
        <f>IF(AND(C118&lt;=4%,C118&gt;2.5%),"Poco Sostenible","  ")</f>
        <v xml:space="preserve">  </v>
      </c>
      <c r="F110" s="96" t="str">
        <f>IF(AND(C118&lt;=5%,C118&gt;4%),"Sostenible","   ")</f>
        <v xml:space="preserve">   </v>
      </c>
      <c r="G110" s="163" t="str">
        <f>IF(C118&gt;5%,"Muy Sostenible",IF(C118&lt;=5%,"   "))</f>
        <v xml:space="preserve">   </v>
      </c>
      <c r="H110" s="35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5" customHeight="1" x14ac:dyDescent="0.2">
      <c r="A111" s="178" t="s">
        <v>104</v>
      </c>
      <c r="B111" s="91" t="s">
        <v>209</v>
      </c>
      <c r="C111" s="22">
        <f t="shared" ref="C111:C114" si="15">IF(B111=$M$18,H111,IF(B111=$M$19,$O$19))</f>
        <v>0</v>
      </c>
      <c r="D111" s="112"/>
      <c r="E111" s="112"/>
      <c r="F111" s="112"/>
      <c r="G111" s="157"/>
      <c r="H111" s="21">
        <v>7.8125E-3</v>
      </c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 x14ac:dyDescent="0.2">
      <c r="A112" s="178" t="s">
        <v>105</v>
      </c>
      <c r="B112" s="91" t="s">
        <v>209</v>
      </c>
      <c r="C112" s="22">
        <f t="shared" si="15"/>
        <v>0</v>
      </c>
      <c r="D112" s="112"/>
      <c r="E112" s="112"/>
      <c r="F112" s="112"/>
      <c r="G112" s="157"/>
      <c r="H112" s="21">
        <v>7.8125E-3</v>
      </c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 x14ac:dyDescent="0.2">
      <c r="A113" s="178" t="s">
        <v>106</v>
      </c>
      <c r="B113" s="91" t="s">
        <v>209</v>
      </c>
      <c r="C113" s="22">
        <f t="shared" si="15"/>
        <v>0</v>
      </c>
      <c r="D113" s="112"/>
      <c r="E113" s="112"/>
      <c r="F113" s="112"/>
      <c r="G113" s="157"/>
      <c r="H113" s="21">
        <v>7.8125E-3</v>
      </c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 x14ac:dyDescent="0.2">
      <c r="A114" s="178" t="s">
        <v>107</v>
      </c>
      <c r="B114" s="91" t="s">
        <v>209</v>
      </c>
      <c r="C114" s="22">
        <f t="shared" si="15"/>
        <v>0</v>
      </c>
      <c r="D114" s="112"/>
      <c r="E114" s="112"/>
      <c r="F114" s="112"/>
      <c r="G114" s="157"/>
      <c r="H114" s="21">
        <v>7.8125E-3</v>
      </c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182" t="s">
        <v>108</v>
      </c>
      <c r="B115" s="41"/>
      <c r="C115" s="22"/>
      <c r="D115" s="112"/>
      <c r="E115" s="112"/>
      <c r="F115" s="112"/>
      <c r="G115" s="157"/>
      <c r="H115" s="38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4.25" customHeight="1" x14ac:dyDescent="0.2">
      <c r="A116" s="178" t="s">
        <v>110</v>
      </c>
      <c r="B116" s="91" t="s">
        <v>209</v>
      </c>
      <c r="C116" s="22">
        <f t="shared" ref="C116:C117" si="16">IF(B116=$M$18,H116,IF(B116=$M$19,$O$19))</f>
        <v>0</v>
      </c>
      <c r="D116" s="112"/>
      <c r="E116" s="112"/>
      <c r="F116" s="112"/>
      <c r="G116" s="157"/>
      <c r="H116" s="30">
        <v>1.5625E-2</v>
      </c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4.25" customHeight="1" x14ac:dyDescent="0.2">
      <c r="A117" s="178" t="s">
        <v>111</v>
      </c>
      <c r="B117" s="91" t="s">
        <v>207</v>
      </c>
      <c r="C117" s="22">
        <f t="shared" si="16"/>
        <v>1.5625E-2</v>
      </c>
      <c r="D117" s="112"/>
      <c r="E117" s="112"/>
      <c r="F117" s="112"/>
      <c r="G117" s="157"/>
      <c r="H117" s="30">
        <v>1.5625E-2</v>
      </c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4.25" customHeight="1" x14ac:dyDescent="0.2">
      <c r="A118" s="179" t="s">
        <v>22</v>
      </c>
      <c r="B118" s="100"/>
      <c r="C118" s="22">
        <f>SUM(C111:C114,C116:C117)</f>
        <v>1.5625E-2</v>
      </c>
      <c r="D118" s="113"/>
      <c r="E118" s="113"/>
      <c r="F118" s="113"/>
      <c r="G118" s="161"/>
      <c r="H118" s="3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3.75" customHeight="1" x14ac:dyDescent="0.2">
      <c r="A119" s="183" t="s">
        <v>112</v>
      </c>
      <c r="B119" s="114"/>
      <c r="C119" s="114"/>
      <c r="D119" s="114"/>
      <c r="E119" s="114"/>
      <c r="F119" s="114"/>
      <c r="G119" s="169"/>
      <c r="H119" s="18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4.25" customHeight="1" x14ac:dyDescent="0.2">
      <c r="A120" s="184" t="s">
        <v>113</v>
      </c>
      <c r="B120" s="116" t="s">
        <v>197</v>
      </c>
      <c r="C120" s="116" t="s">
        <v>198</v>
      </c>
      <c r="D120" s="42" t="s">
        <v>199</v>
      </c>
      <c r="E120" s="42" t="s">
        <v>200</v>
      </c>
      <c r="F120" s="42" t="s">
        <v>201</v>
      </c>
      <c r="G120" s="185" t="s">
        <v>202</v>
      </c>
      <c r="H120" s="1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">
      <c r="A121" s="152"/>
      <c r="B121" s="105"/>
      <c r="C121" s="105"/>
      <c r="D121" s="73" t="s">
        <v>203</v>
      </c>
      <c r="E121" s="74" t="s">
        <v>217</v>
      </c>
      <c r="F121" s="75" t="s">
        <v>218</v>
      </c>
      <c r="G121" s="186" t="s">
        <v>231</v>
      </c>
      <c r="H121" s="1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">
      <c r="A122" s="154" t="s">
        <v>115</v>
      </c>
      <c r="B122" s="99"/>
      <c r="C122" s="100"/>
      <c r="D122" s="96" t="str">
        <f>IF(AND(C130&lt;=2.5%,C130&gt;=0%),"No Sostenible","  ")</f>
        <v>No Sostenible</v>
      </c>
      <c r="E122" s="96" t="str">
        <f>IF(AND(C130&lt;=4%,C130&gt;2.5%),"Poco Sostenible","  ")</f>
        <v xml:space="preserve">  </v>
      </c>
      <c r="F122" s="96" t="str">
        <f>IF(AND(C130&lt;=5%,C130&gt;4%),"Sostenible","   ")</f>
        <v xml:space="preserve">   </v>
      </c>
      <c r="G122" s="187" t="str">
        <f>IF(C130&gt;5%,"Muy Sostenible",IF(C130&lt;=5%,"   "))</f>
        <v xml:space="preserve">   </v>
      </c>
      <c r="H122" s="35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4.25" customHeight="1" x14ac:dyDescent="0.2">
      <c r="A123" s="156" t="s">
        <v>117</v>
      </c>
      <c r="B123" s="92" t="s">
        <v>209</v>
      </c>
      <c r="C123" s="22">
        <f t="shared" ref="C123:C124" si="17">IF(B123=$M$18,H123,IF(B123=$M$19,$O$19))</f>
        <v>0</v>
      </c>
      <c r="D123" s="112"/>
      <c r="E123" s="112"/>
      <c r="F123" s="112"/>
      <c r="G123" s="157"/>
      <c r="H123" s="30">
        <v>1.5625E-2</v>
      </c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4.25" customHeight="1" x14ac:dyDescent="0.2">
      <c r="A124" s="156" t="s">
        <v>118</v>
      </c>
      <c r="B124" s="92" t="s">
        <v>209</v>
      </c>
      <c r="C124" s="22">
        <f t="shared" si="17"/>
        <v>0</v>
      </c>
      <c r="D124" s="112"/>
      <c r="E124" s="112"/>
      <c r="F124" s="112"/>
      <c r="G124" s="157"/>
      <c r="H124" s="30">
        <v>1.5625E-2</v>
      </c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4.25" customHeight="1" x14ac:dyDescent="0.2">
      <c r="A125" s="181" t="s">
        <v>119</v>
      </c>
      <c r="B125" s="99"/>
      <c r="C125" s="100"/>
      <c r="D125" s="112"/>
      <c r="E125" s="112"/>
      <c r="F125" s="112"/>
      <c r="G125" s="157"/>
      <c r="H125" s="38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4.25" customHeight="1" x14ac:dyDescent="0.2">
      <c r="A126" s="156" t="s">
        <v>121</v>
      </c>
      <c r="B126" s="92" t="s">
        <v>209</v>
      </c>
      <c r="C126" s="22">
        <f t="shared" ref="C126:C129" si="18">IF(B126=$M$18,H126,IF(B126=$M$19,$O$19))</f>
        <v>0</v>
      </c>
      <c r="D126" s="112"/>
      <c r="E126" s="112"/>
      <c r="F126" s="112"/>
      <c r="G126" s="157"/>
      <c r="H126" s="30">
        <v>7.8125E-3</v>
      </c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4.25" customHeight="1" x14ac:dyDescent="0.2">
      <c r="A127" s="156" t="s">
        <v>122</v>
      </c>
      <c r="B127" s="92" t="s">
        <v>207</v>
      </c>
      <c r="C127" s="22">
        <f t="shared" si="18"/>
        <v>7.8125E-3</v>
      </c>
      <c r="D127" s="112"/>
      <c r="E127" s="112"/>
      <c r="F127" s="112"/>
      <c r="G127" s="157"/>
      <c r="H127" s="30">
        <v>7.8125E-3</v>
      </c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">
      <c r="A128" s="156" t="s">
        <v>123</v>
      </c>
      <c r="B128" s="91" t="s">
        <v>207</v>
      </c>
      <c r="C128" s="22">
        <f t="shared" si="18"/>
        <v>7.8125E-3</v>
      </c>
      <c r="D128" s="112"/>
      <c r="E128" s="112"/>
      <c r="F128" s="112"/>
      <c r="G128" s="157"/>
      <c r="H128" s="30">
        <v>7.8125E-3</v>
      </c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4.25" customHeight="1" x14ac:dyDescent="0.2">
      <c r="A129" s="156" t="s">
        <v>124</v>
      </c>
      <c r="B129" s="91" t="s">
        <v>207</v>
      </c>
      <c r="C129" s="22">
        <f t="shared" si="18"/>
        <v>7.8125E-3</v>
      </c>
      <c r="D129" s="112"/>
      <c r="E129" s="112"/>
      <c r="F129" s="112"/>
      <c r="G129" s="157"/>
      <c r="H129" s="30">
        <v>7.8125E-3</v>
      </c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4.25" customHeight="1" x14ac:dyDescent="0.2">
      <c r="A130" s="160" t="s">
        <v>22</v>
      </c>
      <c r="B130" s="100"/>
      <c r="C130" s="22">
        <f>SUM(C123:C124,C126:C129)</f>
        <v>2.34375E-2</v>
      </c>
      <c r="D130" s="113"/>
      <c r="E130" s="113"/>
      <c r="F130" s="113"/>
      <c r="G130" s="161"/>
      <c r="H130" s="3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4.25" customHeight="1" x14ac:dyDescent="0.2">
      <c r="A131" s="188" t="s">
        <v>125</v>
      </c>
      <c r="B131" s="116" t="s">
        <v>197</v>
      </c>
      <c r="C131" s="116" t="s">
        <v>198</v>
      </c>
      <c r="D131" s="42" t="s">
        <v>199</v>
      </c>
      <c r="E131" s="42" t="s">
        <v>200</v>
      </c>
      <c r="F131" s="42" t="s">
        <v>201</v>
      </c>
      <c r="G131" s="185" t="s">
        <v>202</v>
      </c>
      <c r="H131" s="1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">
      <c r="A132" s="144"/>
      <c r="B132" s="105"/>
      <c r="C132" s="105"/>
      <c r="D132" s="73" t="s">
        <v>203</v>
      </c>
      <c r="E132" s="74" t="s">
        <v>217</v>
      </c>
      <c r="F132" s="75" t="s">
        <v>218</v>
      </c>
      <c r="G132" s="186" t="s">
        <v>231</v>
      </c>
      <c r="H132" s="1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">
      <c r="A133" s="154" t="s">
        <v>127</v>
      </c>
      <c r="B133" s="99"/>
      <c r="C133" s="100"/>
      <c r="D133" s="96" t="str">
        <f>IF(AND(C138&lt;=2.5%,C138&gt;=0%),"No Sostenible","  ")</f>
        <v>No Sostenible</v>
      </c>
      <c r="E133" s="96" t="str">
        <f>IF(AND(C138&lt;=4%,C138&gt;2.5%),"Poco Sostenible","  ")</f>
        <v xml:space="preserve">  </v>
      </c>
      <c r="F133" s="96" t="str">
        <f>IF(AND(C138&lt;=5%,C138&gt;4%),"Sostenible","   ")</f>
        <v xml:space="preserve">   </v>
      </c>
      <c r="G133" s="155" t="str">
        <f>IF(C138&gt;5%,"Muy Sostenible",IF(C138&lt;=5%,"   "))</f>
        <v xml:space="preserve">   </v>
      </c>
      <c r="H133" s="35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5" customHeight="1" x14ac:dyDescent="0.2">
      <c r="A134" s="189" t="s">
        <v>220</v>
      </c>
      <c r="B134" s="99"/>
      <c r="C134" s="100"/>
      <c r="D134" s="112"/>
      <c r="E134" s="112"/>
      <c r="F134" s="112"/>
      <c r="G134" s="157"/>
      <c r="H134" s="30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 customHeight="1" x14ac:dyDescent="0.2">
      <c r="A135" s="156" t="s">
        <v>129</v>
      </c>
      <c r="B135" s="91" t="s">
        <v>209</v>
      </c>
      <c r="C135" s="22">
        <f>IF(B135=$M$18,H135,IF(B135=$M$19,$O$19))</f>
        <v>0</v>
      </c>
      <c r="D135" s="112"/>
      <c r="E135" s="112"/>
      <c r="F135" s="112"/>
      <c r="G135" s="157"/>
      <c r="H135" s="30">
        <v>3.125E-2</v>
      </c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25.5" customHeight="1" x14ac:dyDescent="0.2">
      <c r="A136" s="189" t="s">
        <v>130</v>
      </c>
      <c r="B136" s="99"/>
      <c r="C136" s="100"/>
      <c r="D136" s="112"/>
      <c r="E136" s="112"/>
      <c r="F136" s="112"/>
      <c r="G136" s="157"/>
      <c r="H136" s="30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 customHeight="1" x14ac:dyDescent="0.2">
      <c r="A137" s="156" t="s">
        <v>131</v>
      </c>
      <c r="B137" s="91" t="s">
        <v>209</v>
      </c>
      <c r="C137" s="22">
        <f>IF(B137=$M$18,H137,IF(B137=$M$19,$O$19))</f>
        <v>0</v>
      </c>
      <c r="D137" s="112"/>
      <c r="E137" s="112"/>
      <c r="F137" s="112"/>
      <c r="G137" s="157"/>
      <c r="H137" s="30">
        <v>3.125E-2</v>
      </c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4.25" customHeight="1" x14ac:dyDescent="0.25">
      <c r="A138" s="160" t="s">
        <v>22</v>
      </c>
      <c r="B138" s="100"/>
      <c r="C138" s="43">
        <f>SUM(C135,C137)</f>
        <v>0</v>
      </c>
      <c r="D138" s="112"/>
      <c r="E138" s="112"/>
      <c r="F138" s="112"/>
      <c r="G138" s="161"/>
      <c r="H138" s="3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28.5" customHeight="1" x14ac:dyDescent="0.2">
      <c r="A139" s="188" t="s">
        <v>132</v>
      </c>
      <c r="B139" s="116" t="s">
        <v>197</v>
      </c>
      <c r="C139" s="116" t="s">
        <v>198</v>
      </c>
      <c r="D139" s="42" t="s">
        <v>199</v>
      </c>
      <c r="E139" s="42" t="s">
        <v>200</v>
      </c>
      <c r="F139" s="42" t="s">
        <v>201</v>
      </c>
      <c r="G139" s="185" t="s">
        <v>202</v>
      </c>
      <c r="H139" s="1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">
      <c r="A140" s="144"/>
      <c r="B140" s="105"/>
      <c r="C140" s="105"/>
      <c r="D140" s="73" t="s">
        <v>203</v>
      </c>
      <c r="E140" s="74" t="s">
        <v>217</v>
      </c>
      <c r="F140" s="75" t="s">
        <v>218</v>
      </c>
      <c r="G140" s="186" t="s">
        <v>231</v>
      </c>
      <c r="H140" s="1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">
      <c r="A141" s="154" t="s">
        <v>134</v>
      </c>
      <c r="B141" s="99"/>
      <c r="C141" s="100"/>
      <c r="D141" s="96" t="str">
        <f>IF(AND(C156&lt;=2.5%,C156&gt;=0%),"No Sostenible","  ")</f>
        <v>No Sostenible</v>
      </c>
      <c r="E141" s="96" t="str">
        <f>IF(AND(C156&lt;=4%,C156&gt;2.5%),"Poco Sostenible","  ")</f>
        <v xml:space="preserve">  </v>
      </c>
      <c r="F141" s="96" t="str">
        <f>IF(AND(C156&lt;=5%,C156&gt;4%),"Sostenible","   ")</f>
        <v xml:space="preserve">   </v>
      </c>
      <c r="G141" s="155" t="str">
        <f>IF(C156&gt;5%,"Muy Sostenible",IF(C156&lt;=5%,"   "))</f>
        <v xml:space="preserve">   </v>
      </c>
      <c r="H141" s="35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5" customHeight="1" x14ac:dyDescent="0.2">
      <c r="A142" s="189" t="s">
        <v>136</v>
      </c>
      <c r="B142" s="99"/>
      <c r="C142" s="100"/>
      <c r="D142" s="112"/>
      <c r="E142" s="112"/>
      <c r="F142" s="112"/>
      <c r="G142" s="173"/>
      <c r="H142" s="30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 customHeight="1" x14ac:dyDescent="0.2">
      <c r="A143" s="156" t="s">
        <v>137</v>
      </c>
      <c r="B143" s="91" t="s">
        <v>209</v>
      </c>
      <c r="C143" s="22">
        <f t="shared" ref="C143:C145" si="19">IF(B143=$M$18,H143,IF(B143=$M$19,$O$19))</f>
        <v>0</v>
      </c>
      <c r="D143" s="112"/>
      <c r="E143" s="112"/>
      <c r="F143" s="112"/>
      <c r="G143" s="173"/>
      <c r="H143" s="30">
        <v>5.208333333333333E-3</v>
      </c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" customHeight="1" x14ac:dyDescent="0.2">
      <c r="A144" s="156" t="s">
        <v>138</v>
      </c>
      <c r="B144" s="91" t="s">
        <v>209</v>
      </c>
      <c r="C144" s="22">
        <f t="shared" si="19"/>
        <v>0</v>
      </c>
      <c r="D144" s="112"/>
      <c r="E144" s="112"/>
      <c r="F144" s="112"/>
      <c r="G144" s="173"/>
      <c r="H144" s="30">
        <v>5.208333333333333E-3</v>
      </c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" customHeight="1" x14ac:dyDescent="0.2">
      <c r="A145" s="156" t="s">
        <v>139</v>
      </c>
      <c r="B145" s="91" t="s">
        <v>209</v>
      </c>
      <c r="C145" s="22">
        <f t="shared" si="19"/>
        <v>0</v>
      </c>
      <c r="D145" s="112"/>
      <c r="E145" s="112"/>
      <c r="F145" s="112"/>
      <c r="G145" s="173"/>
      <c r="H145" s="30">
        <v>5.208333333333333E-3</v>
      </c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" customHeight="1" x14ac:dyDescent="0.2">
      <c r="A146" s="189" t="s">
        <v>140</v>
      </c>
      <c r="B146" s="99"/>
      <c r="C146" s="100"/>
      <c r="D146" s="112"/>
      <c r="E146" s="112"/>
      <c r="F146" s="112"/>
      <c r="G146" s="173"/>
      <c r="H146" s="30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 customHeight="1" x14ac:dyDescent="0.2">
      <c r="A147" s="156" t="s">
        <v>141</v>
      </c>
      <c r="B147" s="91" t="s">
        <v>209</v>
      </c>
      <c r="C147" s="22">
        <f t="shared" ref="C147:C149" si="20">IF(B147=$M$18,H147,IF(B147=$M$19,$O$19))</f>
        <v>0</v>
      </c>
      <c r="D147" s="112"/>
      <c r="E147" s="112"/>
      <c r="F147" s="112"/>
      <c r="G147" s="173"/>
      <c r="H147" s="30">
        <v>5.208333333333333E-3</v>
      </c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" customHeight="1" x14ac:dyDescent="0.2">
      <c r="A148" s="156" t="s">
        <v>142</v>
      </c>
      <c r="B148" s="91" t="s">
        <v>209</v>
      </c>
      <c r="C148" s="22">
        <f t="shared" si="20"/>
        <v>0</v>
      </c>
      <c r="D148" s="112"/>
      <c r="E148" s="112"/>
      <c r="F148" s="112"/>
      <c r="G148" s="173"/>
      <c r="H148" s="30">
        <v>5.208333333333333E-3</v>
      </c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" customHeight="1" x14ac:dyDescent="0.2">
      <c r="A149" s="156" t="s">
        <v>143</v>
      </c>
      <c r="B149" s="91" t="s">
        <v>209</v>
      </c>
      <c r="C149" s="22">
        <f t="shared" si="20"/>
        <v>0</v>
      </c>
      <c r="D149" s="112"/>
      <c r="E149" s="112"/>
      <c r="F149" s="112"/>
      <c r="G149" s="173"/>
      <c r="H149" s="30">
        <v>5.208333333333333E-3</v>
      </c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4.25" customHeight="1" x14ac:dyDescent="0.2">
      <c r="A150" s="154" t="s">
        <v>144</v>
      </c>
      <c r="B150" s="99"/>
      <c r="C150" s="100"/>
      <c r="D150" s="112"/>
      <c r="E150" s="112"/>
      <c r="F150" s="112"/>
      <c r="G150" s="173"/>
      <c r="H150" s="38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" customHeight="1" x14ac:dyDescent="0.2">
      <c r="A151" s="156" t="s">
        <v>146</v>
      </c>
      <c r="B151" s="91" t="s">
        <v>209</v>
      </c>
      <c r="C151" s="22">
        <f t="shared" ref="C151:C155" si="21">IF(B151=$M$18,H151,IF(B151=$M$19,$O$19))</f>
        <v>0</v>
      </c>
      <c r="D151" s="112"/>
      <c r="E151" s="112"/>
      <c r="F151" s="112"/>
      <c r="G151" s="173"/>
      <c r="H151" s="30">
        <v>6.2500000000000003E-3</v>
      </c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" customHeight="1" x14ac:dyDescent="0.2">
      <c r="A152" s="156" t="s">
        <v>147</v>
      </c>
      <c r="B152" s="91" t="s">
        <v>207</v>
      </c>
      <c r="C152" s="22">
        <f t="shared" si="21"/>
        <v>6.2500000000000003E-3</v>
      </c>
      <c r="D152" s="112"/>
      <c r="E152" s="112"/>
      <c r="F152" s="112"/>
      <c r="G152" s="173"/>
      <c r="H152" s="30">
        <v>6.2500000000000003E-3</v>
      </c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27.75" customHeight="1" x14ac:dyDescent="0.2">
      <c r="A153" s="156" t="s">
        <v>148</v>
      </c>
      <c r="B153" s="91" t="s">
        <v>207</v>
      </c>
      <c r="C153" s="22">
        <f t="shared" si="21"/>
        <v>6.2500000000000003E-3</v>
      </c>
      <c r="D153" s="112"/>
      <c r="E153" s="112"/>
      <c r="F153" s="112"/>
      <c r="G153" s="173"/>
      <c r="H153" s="30">
        <v>6.2500000000000003E-3</v>
      </c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" customHeight="1" x14ac:dyDescent="0.2">
      <c r="A154" s="156" t="s">
        <v>149</v>
      </c>
      <c r="B154" s="91" t="s">
        <v>207</v>
      </c>
      <c r="C154" s="22">
        <f t="shared" si="21"/>
        <v>6.2500000000000003E-3</v>
      </c>
      <c r="D154" s="112"/>
      <c r="E154" s="112"/>
      <c r="F154" s="112"/>
      <c r="G154" s="173"/>
      <c r="H154" s="30">
        <v>6.2500000000000003E-3</v>
      </c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" customHeight="1" x14ac:dyDescent="0.2">
      <c r="A155" s="156" t="s">
        <v>150</v>
      </c>
      <c r="B155" s="91" t="s">
        <v>207</v>
      </c>
      <c r="C155" s="22">
        <f t="shared" si="21"/>
        <v>6.2500000000000003E-3</v>
      </c>
      <c r="D155" s="112"/>
      <c r="E155" s="112"/>
      <c r="F155" s="112"/>
      <c r="G155" s="173"/>
      <c r="H155" s="30">
        <v>6.2500000000000003E-3</v>
      </c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4.25" customHeight="1" x14ac:dyDescent="0.25">
      <c r="A156" s="160" t="s">
        <v>22</v>
      </c>
      <c r="B156" s="100"/>
      <c r="C156" s="43">
        <f>SUM(C143:C145,C147:C149,C151:C155)</f>
        <v>2.5000000000000001E-2</v>
      </c>
      <c r="D156" s="113"/>
      <c r="E156" s="113"/>
      <c r="F156" s="113"/>
      <c r="G156" s="176"/>
      <c r="H156" s="3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4.25" customHeight="1" x14ac:dyDescent="0.2">
      <c r="A157" s="188" t="s">
        <v>151</v>
      </c>
      <c r="B157" s="116" t="s">
        <v>197</v>
      </c>
      <c r="C157" s="116" t="s">
        <v>198</v>
      </c>
      <c r="D157" s="42" t="s">
        <v>199</v>
      </c>
      <c r="E157" s="42" t="s">
        <v>200</v>
      </c>
      <c r="F157" s="42" t="s">
        <v>201</v>
      </c>
      <c r="G157" s="185" t="s">
        <v>202</v>
      </c>
      <c r="H157" s="1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">
      <c r="A158" s="144"/>
      <c r="B158" s="105"/>
      <c r="C158" s="105"/>
      <c r="D158" s="73" t="s">
        <v>203</v>
      </c>
      <c r="E158" s="74" t="s">
        <v>217</v>
      </c>
      <c r="F158" s="75" t="s">
        <v>218</v>
      </c>
      <c r="G158" s="186" t="s">
        <v>231</v>
      </c>
      <c r="H158" s="1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">
      <c r="A159" s="154" t="s">
        <v>153</v>
      </c>
      <c r="B159" s="99"/>
      <c r="C159" s="100"/>
      <c r="D159" s="96" t="str">
        <f>IF(AND(C162&lt;=2.5%,C162&gt;=0%),"No Sostenible","  ")</f>
        <v>No Sostenible</v>
      </c>
      <c r="E159" s="96" t="str">
        <f>IF(AND(C162&lt;=4%,C162&gt;2.5%),"Poco Sostenible","  ")</f>
        <v xml:space="preserve">  </v>
      </c>
      <c r="F159" s="96" t="str">
        <f>IF(AND(C162&lt;=5%,C162&gt;4%),"Sostenible","   ")</f>
        <v xml:space="preserve">   </v>
      </c>
      <c r="G159" s="155" t="str">
        <f>IF(C162&gt;5%,"Muy Sostenible",IF(C162&lt;=5%,"   "))</f>
        <v xml:space="preserve">   </v>
      </c>
      <c r="H159" s="35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5" customHeight="1" x14ac:dyDescent="0.2">
      <c r="A160" s="156" t="s">
        <v>155</v>
      </c>
      <c r="B160" s="91" t="s">
        <v>209</v>
      </c>
      <c r="C160" s="22">
        <f t="shared" ref="C160:C161" si="22">IF(B160=$M$18,H160,IF(B160=$M$19,$O$19))</f>
        <v>0</v>
      </c>
      <c r="D160" s="112"/>
      <c r="E160" s="112"/>
      <c r="F160" s="112"/>
      <c r="G160" s="157"/>
      <c r="H160" s="21">
        <v>3.125E-2</v>
      </c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" customHeight="1" x14ac:dyDescent="0.2">
      <c r="A161" s="156" t="s">
        <v>156</v>
      </c>
      <c r="B161" s="91" t="s">
        <v>209</v>
      </c>
      <c r="C161" s="22">
        <f t="shared" si="22"/>
        <v>0</v>
      </c>
      <c r="D161" s="112"/>
      <c r="E161" s="112"/>
      <c r="F161" s="112"/>
      <c r="G161" s="157"/>
      <c r="H161" s="21">
        <v>3.125E-2</v>
      </c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 x14ac:dyDescent="0.25">
      <c r="A162" s="160" t="s">
        <v>22</v>
      </c>
      <c r="B162" s="100"/>
      <c r="C162" s="43">
        <f>SUM(C160:C161)</f>
        <v>0</v>
      </c>
      <c r="D162" s="112"/>
      <c r="E162" s="112"/>
      <c r="F162" s="112"/>
      <c r="G162" s="161"/>
      <c r="H162" s="21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32.25" customHeight="1" x14ac:dyDescent="0.2">
      <c r="A163" s="190" t="s">
        <v>157</v>
      </c>
      <c r="B163" s="114"/>
      <c r="C163" s="114"/>
      <c r="D163" s="114"/>
      <c r="E163" s="114"/>
      <c r="F163" s="114"/>
      <c r="G163" s="169"/>
      <c r="H163" s="1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">
      <c r="A164" s="191" t="s">
        <v>158</v>
      </c>
      <c r="B164" s="121" t="s">
        <v>197</v>
      </c>
      <c r="C164" s="121" t="s">
        <v>198</v>
      </c>
      <c r="D164" s="44" t="s">
        <v>199</v>
      </c>
      <c r="E164" s="44" t="s">
        <v>200</v>
      </c>
      <c r="F164" s="44" t="s">
        <v>201</v>
      </c>
      <c r="G164" s="192" t="s">
        <v>202</v>
      </c>
      <c r="H164" s="1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">
      <c r="A165" s="144"/>
      <c r="B165" s="105"/>
      <c r="C165" s="105"/>
      <c r="D165" s="45" t="s">
        <v>221</v>
      </c>
      <c r="E165" s="45" t="s">
        <v>219</v>
      </c>
      <c r="F165" s="45" t="s">
        <v>222</v>
      </c>
      <c r="G165" s="193" t="s">
        <v>232</v>
      </c>
      <c r="H165" s="35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5" customHeight="1" x14ac:dyDescent="0.2">
      <c r="A166" s="154" t="s">
        <v>160</v>
      </c>
      <c r="B166" s="99"/>
      <c r="C166" s="100"/>
      <c r="D166" s="96" t="str">
        <f>IF(AND(C173&lt;=3%,C173&gt;=0%),"No Sostenible","  ")</f>
        <v>No Sostenible</v>
      </c>
      <c r="E166" s="96" t="str">
        <f>IF(AND(C173&lt;=4%,C173&gt;3%),"Poco Sostenible","  ")</f>
        <v xml:space="preserve">  </v>
      </c>
      <c r="F166" s="96" t="str">
        <f>IF(AND(C173&lt;=7%,C173&gt;4%),"Sostenible","   ")</f>
        <v xml:space="preserve">   </v>
      </c>
      <c r="G166" s="155" t="str">
        <f>IF(C173&gt;7%,"Muy Sostenible",IF(C173&lt;=7%,"   "))</f>
        <v xml:space="preserve">   </v>
      </c>
      <c r="H166" s="21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" customHeight="1" x14ac:dyDescent="0.2">
      <c r="A167" s="156" t="s">
        <v>162</v>
      </c>
      <c r="B167" s="91" t="s">
        <v>209</v>
      </c>
      <c r="C167" s="22">
        <f>IF(B167=$M$18,H167,IF(B167=$M$19,$O$19))</f>
        <v>0</v>
      </c>
      <c r="D167" s="97"/>
      <c r="E167" s="112"/>
      <c r="F167" s="112"/>
      <c r="G167" s="157"/>
      <c r="H167" s="21">
        <v>2.0833333333333332E-2</v>
      </c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 x14ac:dyDescent="0.2">
      <c r="A168" s="156" t="s">
        <v>163</v>
      </c>
      <c r="B168" s="91" t="s">
        <v>209</v>
      </c>
      <c r="C168" s="22">
        <f>IF(B168=$M$18,H167,IF(B168=$M$19,$O$19))</f>
        <v>0</v>
      </c>
      <c r="D168" s="97"/>
      <c r="E168" s="112"/>
      <c r="F168" s="112"/>
      <c r="G168" s="157"/>
      <c r="H168" s="38">
        <v>2.0833333333333332E-2</v>
      </c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" customHeight="1" x14ac:dyDescent="0.2">
      <c r="A169" s="154" t="s">
        <v>164</v>
      </c>
      <c r="B169" s="99"/>
      <c r="C169" s="100"/>
      <c r="D169" s="97"/>
      <c r="E169" s="112"/>
      <c r="F169" s="112"/>
      <c r="G169" s="157"/>
      <c r="H169" s="3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" customHeight="1" x14ac:dyDescent="0.2">
      <c r="A170" s="156" t="s">
        <v>223</v>
      </c>
      <c r="B170" s="91" t="s">
        <v>209</v>
      </c>
      <c r="C170" s="22">
        <f>IF(B170=$M$18,H170,IF(B170=$M$19,$O$19))</f>
        <v>0</v>
      </c>
      <c r="D170" s="97"/>
      <c r="E170" s="112"/>
      <c r="F170" s="112"/>
      <c r="G170" s="157"/>
      <c r="H170" s="30">
        <v>1.3888888888888888E-2</v>
      </c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" customHeight="1" x14ac:dyDescent="0.2">
      <c r="A171" s="156" t="s">
        <v>166</v>
      </c>
      <c r="B171" s="91" t="s">
        <v>207</v>
      </c>
      <c r="C171" s="22">
        <f t="shared" ref="C171:C172" si="23">IF(B171=$M$18,H170,IF(B171=$M$19,$O$19))</f>
        <v>1.3888888888888888E-2</v>
      </c>
      <c r="D171" s="97"/>
      <c r="E171" s="112"/>
      <c r="F171" s="112"/>
      <c r="G171" s="157"/>
      <c r="H171" s="30">
        <v>1.3888888888888888E-2</v>
      </c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4.25" customHeight="1" x14ac:dyDescent="0.2">
      <c r="A172" s="156" t="s">
        <v>167</v>
      </c>
      <c r="B172" s="91" t="s">
        <v>207</v>
      </c>
      <c r="C172" s="22">
        <f t="shared" si="23"/>
        <v>1.3888888888888888E-2</v>
      </c>
      <c r="D172" s="97"/>
      <c r="E172" s="112"/>
      <c r="F172" s="112"/>
      <c r="G172" s="157"/>
      <c r="H172" s="30">
        <v>1.3888888888888888E-2</v>
      </c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x14ac:dyDescent="0.25">
      <c r="A173" s="160" t="s">
        <v>22</v>
      </c>
      <c r="B173" s="100"/>
      <c r="C173" s="43">
        <f>SUM(C167:C168,C170:C172)</f>
        <v>2.7777777777777776E-2</v>
      </c>
      <c r="D173" s="97"/>
      <c r="E173" s="113"/>
      <c r="F173" s="113"/>
      <c r="G173" s="161"/>
      <c r="H173" s="18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46.5" customHeight="1" x14ac:dyDescent="0.2">
      <c r="A174" s="194" t="s">
        <v>168</v>
      </c>
      <c r="B174" s="47" t="s">
        <v>197</v>
      </c>
      <c r="C174" s="47" t="s">
        <v>198</v>
      </c>
      <c r="D174" s="44" t="s">
        <v>224</v>
      </c>
      <c r="E174" s="48" t="s">
        <v>225</v>
      </c>
      <c r="F174" s="48" t="s">
        <v>226</v>
      </c>
      <c r="G174" s="195" t="s">
        <v>227</v>
      </c>
      <c r="H174" s="1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">
      <c r="A175" s="154" t="s">
        <v>170</v>
      </c>
      <c r="B175" s="99"/>
      <c r="C175" s="100"/>
      <c r="D175" s="96" t="str">
        <f>IF(AND(C182&lt;=3%,C182&gt;=0%),"No Sostenible","  ")</f>
        <v>No Sostenible</v>
      </c>
      <c r="E175" s="96" t="str">
        <f>IF(AND(C182&lt;=4%,C182&gt;3%),"Poco Sostenible","  ")</f>
        <v xml:space="preserve">  </v>
      </c>
      <c r="F175" s="96" t="str">
        <f>IF(AND(C182&lt;=7%,C182&gt;4%),"Sostenible","   ")</f>
        <v xml:space="preserve">   </v>
      </c>
      <c r="G175" s="187" t="str">
        <f>IF(C182&gt;7%,"Muy Sostenible",IF(C182&lt;=7%,"   "))</f>
        <v xml:space="preserve">   </v>
      </c>
      <c r="H175" s="35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4.25" customHeight="1" x14ac:dyDescent="0.2">
      <c r="A176" s="156" t="s">
        <v>172</v>
      </c>
      <c r="B176" s="91" t="s">
        <v>209</v>
      </c>
      <c r="C176" s="22">
        <f t="shared" ref="C176:C177" si="24">IF(B176=$M$18,H176,IF(B176=$M$19,$O$19))</f>
        <v>0</v>
      </c>
      <c r="D176" s="97"/>
      <c r="E176" s="112"/>
      <c r="F176" s="112"/>
      <c r="G176" s="196"/>
      <c r="H176" s="21">
        <v>2.0833333333333332E-2</v>
      </c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 x14ac:dyDescent="0.2">
      <c r="A177" s="156" t="s">
        <v>173</v>
      </c>
      <c r="B177" s="91" t="s">
        <v>209</v>
      </c>
      <c r="C177" s="22">
        <f t="shared" si="24"/>
        <v>0</v>
      </c>
      <c r="D177" s="97"/>
      <c r="E177" s="112"/>
      <c r="F177" s="112"/>
      <c r="G177" s="196"/>
      <c r="H177" s="21">
        <v>2.0833333333333332E-2</v>
      </c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 x14ac:dyDescent="0.2">
      <c r="A178" s="154" t="s">
        <v>174</v>
      </c>
      <c r="B178" s="99"/>
      <c r="C178" s="100"/>
      <c r="D178" s="97"/>
      <c r="E178" s="112"/>
      <c r="F178" s="112"/>
      <c r="G178" s="196"/>
      <c r="H178" s="38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4.25" customHeight="1" x14ac:dyDescent="0.2">
      <c r="A179" s="156" t="s">
        <v>176</v>
      </c>
      <c r="B179" s="91" t="s">
        <v>207</v>
      </c>
      <c r="C179" s="22">
        <f t="shared" ref="C179:C181" si="25">IF(B179=$M$18,H179,IF(B179=$M$19,$O$19))</f>
        <v>1.3888888888888888E-2</v>
      </c>
      <c r="D179" s="97"/>
      <c r="E179" s="112"/>
      <c r="F179" s="112"/>
      <c r="G179" s="196"/>
      <c r="H179" s="30">
        <v>1.3888888888888888E-2</v>
      </c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4.25" customHeight="1" x14ac:dyDescent="0.2">
      <c r="A180" s="156" t="s">
        <v>177</v>
      </c>
      <c r="B180" s="91" t="s">
        <v>209</v>
      </c>
      <c r="C180" s="22">
        <f t="shared" si="25"/>
        <v>0</v>
      </c>
      <c r="D180" s="97"/>
      <c r="E180" s="112"/>
      <c r="F180" s="112"/>
      <c r="G180" s="196"/>
      <c r="H180" s="30">
        <v>1.3888888888888888E-2</v>
      </c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4.25" customHeight="1" x14ac:dyDescent="0.2">
      <c r="A181" s="156" t="s">
        <v>178</v>
      </c>
      <c r="B181" s="91" t="s">
        <v>207</v>
      </c>
      <c r="C181" s="22">
        <f t="shared" si="25"/>
        <v>1.3888888888888888E-2</v>
      </c>
      <c r="D181" s="97"/>
      <c r="E181" s="112"/>
      <c r="F181" s="112"/>
      <c r="G181" s="196"/>
      <c r="H181" s="30">
        <v>1.3888888888888888E-2</v>
      </c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4.25" customHeight="1" x14ac:dyDescent="0.2">
      <c r="A182" s="160" t="s">
        <v>22</v>
      </c>
      <c r="B182" s="100"/>
      <c r="C182" s="22">
        <f>SUM(C176:C177,C179:C181)</f>
        <v>2.7777777777777776E-2</v>
      </c>
      <c r="D182" s="97"/>
      <c r="E182" s="113"/>
      <c r="F182" s="113"/>
      <c r="G182" s="197"/>
      <c r="H182" s="3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47.25" customHeight="1" x14ac:dyDescent="0.2">
      <c r="A183" s="198" t="s">
        <v>179</v>
      </c>
      <c r="B183" s="89" t="s">
        <v>197</v>
      </c>
      <c r="C183" s="89" t="s">
        <v>198</v>
      </c>
      <c r="D183" s="76" t="s">
        <v>224</v>
      </c>
      <c r="E183" s="77" t="s">
        <v>225</v>
      </c>
      <c r="F183" s="77" t="s">
        <v>226</v>
      </c>
      <c r="G183" s="199" t="s">
        <v>227</v>
      </c>
      <c r="H183" s="1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">
      <c r="A184" s="200" t="s">
        <v>181</v>
      </c>
      <c r="B184" s="118"/>
      <c r="C184" s="118"/>
      <c r="D184" s="117" t="str">
        <f>IF(AND(C197&lt;=3%,C197&gt;=0%),"No Sostenible","  ")</f>
        <v>No Sostenible</v>
      </c>
      <c r="E184" s="117" t="str">
        <f>IF(AND(C197&lt;=4%,C197&gt;3%),"Poco Sostenible","  ")</f>
        <v xml:space="preserve">  </v>
      </c>
      <c r="F184" s="117" t="str">
        <f>IF(AND(C197&lt;=7%,C197&gt;4%),"Sostenible","   ")</f>
        <v xml:space="preserve">   </v>
      </c>
      <c r="G184" s="201" t="str">
        <f>IF(C197&gt;7%,"Muy Sostenible",IF(C197&lt;=7%,"   "))</f>
        <v xml:space="preserve">   </v>
      </c>
      <c r="H184" s="35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5" customHeight="1" x14ac:dyDescent="0.2">
      <c r="A185" s="202" t="s">
        <v>183</v>
      </c>
      <c r="B185" s="95" t="s">
        <v>209</v>
      </c>
      <c r="C185" s="78">
        <f t="shared" ref="C185:C187" si="26">IF(B185=$M$18,H185,IF(B185=$M$19,$O$19))</f>
        <v>0</v>
      </c>
      <c r="D185" s="117"/>
      <c r="E185" s="117"/>
      <c r="F185" s="117"/>
      <c r="G185" s="203"/>
      <c r="H185" s="21">
        <v>6.9444444444444441E-3</v>
      </c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" customHeight="1" x14ac:dyDescent="0.2">
      <c r="A186" s="202" t="s">
        <v>184</v>
      </c>
      <c r="B186" s="95" t="s">
        <v>209</v>
      </c>
      <c r="C186" s="78">
        <f t="shared" si="26"/>
        <v>0</v>
      </c>
      <c r="D186" s="117"/>
      <c r="E186" s="117"/>
      <c r="F186" s="117"/>
      <c r="G186" s="203"/>
      <c r="H186" s="21">
        <v>6.9444444444444441E-3</v>
      </c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" customHeight="1" x14ac:dyDescent="0.2">
      <c r="A187" s="202" t="s">
        <v>228</v>
      </c>
      <c r="B187" s="95" t="s">
        <v>209</v>
      </c>
      <c r="C187" s="78">
        <f t="shared" si="26"/>
        <v>0</v>
      </c>
      <c r="D187" s="117"/>
      <c r="E187" s="117"/>
      <c r="F187" s="117"/>
      <c r="G187" s="203"/>
      <c r="H187" s="21">
        <v>6.9444444444444441E-3</v>
      </c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 x14ac:dyDescent="0.2">
      <c r="A188" s="200" t="s">
        <v>185</v>
      </c>
      <c r="B188" s="118"/>
      <c r="C188" s="118"/>
      <c r="D188" s="117"/>
      <c r="E188" s="117"/>
      <c r="F188" s="117"/>
      <c r="G188" s="203"/>
      <c r="H188" s="38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27.75" customHeight="1" x14ac:dyDescent="0.2">
      <c r="A189" s="202" t="s">
        <v>187</v>
      </c>
      <c r="B189" s="95" t="s">
        <v>209</v>
      </c>
      <c r="C189" s="78">
        <f t="shared" ref="C189:C190" si="27">IF(B189=$M$18,H189,IF(B189=$M$19,$O$19))</f>
        <v>0</v>
      </c>
      <c r="D189" s="117"/>
      <c r="E189" s="117"/>
      <c r="F189" s="117"/>
      <c r="G189" s="203"/>
      <c r="H189" s="30">
        <v>1.0416666666666666E-2</v>
      </c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4.25" x14ac:dyDescent="0.2">
      <c r="A190" s="202" t="s">
        <v>188</v>
      </c>
      <c r="B190" s="95" t="s">
        <v>209</v>
      </c>
      <c r="C190" s="78">
        <f t="shared" si="27"/>
        <v>0</v>
      </c>
      <c r="D190" s="117"/>
      <c r="E190" s="117"/>
      <c r="F190" s="117"/>
      <c r="G190" s="203"/>
      <c r="H190" s="30">
        <v>1.0416666666666666E-2</v>
      </c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4.25" customHeight="1" x14ac:dyDescent="0.2">
      <c r="A191" s="200" t="s">
        <v>189</v>
      </c>
      <c r="B191" s="118"/>
      <c r="C191" s="118"/>
      <c r="D191" s="117"/>
      <c r="E191" s="117"/>
      <c r="F191" s="117"/>
      <c r="G191" s="203"/>
      <c r="H191" s="38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0.75" customHeight="1" x14ac:dyDescent="0.2">
      <c r="A192" s="202" t="s">
        <v>191</v>
      </c>
      <c r="B192" s="95" t="s">
        <v>209</v>
      </c>
      <c r="C192" s="78">
        <f t="shared" ref="C192:C193" si="28">IF(B192=$M$18,H192,IF(B192=$M$19,$O$19))</f>
        <v>0</v>
      </c>
      <c r="D192" s="117"/>
      <c r="E192" s="117"/>
      <c r="F192" s="117"/>
      <c r="G192" s="203"/>
      <c r="H192" s="30">
        <v>1.0416666666666666E-2</v>
      </c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27" customHeight="1" x14ac:dyDescent="0.2">
      <c r="A193" s="202" t="s">
        <v>192</v>
      </c>
      <c r="B193" s="95" t="s">
        <v>209</v>
      </c>
      <c r="C193" s="78">
        <f t="shared" si="28"/>
        <v>0</v>
      </c>
      <c r="D193" s="117"/>
      <c r="E193" s="117"/>
      <c r="F193" s="117"/>
      <c r="G193" s="203"/>
      <c r="H193" s="30">
        <v>1.0416666666666666E-2</v>
      </c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4.25" customHeight="1" x14ac:dyDescent="0.2">
      <c r="A194" s="200" t="s">
        <v>193</v>
      </c>
      <c r="B194" s="118"/>
      <c r="C194" s="118"/>
      <c r="D194" s="117"/>
      <c r="E194" s="117"/>
      <c r="F194" s="117"/>
      <c r="G194" s="203"/>
      <c r="H194" s="38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" customHeight="1" x14ac:dyDescent="0.2">
      <c r="A195" s="202" t="s">
        <v>195</v>
      </c>
      <c r="B195" s="95" t="s">
        <v>207</v>
      </c>
      <c r="C195" s="78">
        <f t="shared" ref="C195:C196" si="29">IF(B195=$M$18,H195,IF(B195=$M$19,$O$19))</f>
        <v>1.0416666666666666E-2</v>
      </c>
      <c r="D195" s="117"/>
      <c r="E195" s="117"/>
      <c r="F195" s="117"/>
      <c r="G195" s="203"/>
      <c r="H195" s="26">
        <v>1.0416666666666666E-2</v>
      </c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" customHeight="1" x14ac:dyDescent="0.2">
      <c r="A196" s="202" t="s">
        <v>196</v>
      </c>
      <c r="B196" s="95" t="s">
        <v>207</v>
      </c>
      <c r="C196" s="78">
        <f t="shared" si="29"/>
        <v>1.0416666666666666E-2</v>
      </c>
      <c r="D196" s="117"/>
      <c r="E196" s="117"/>
      <c r="F196" s="117"/>
      <c r="G196" s="203"/>
      <c r="H196" s="26">
        <v>1.0416666666666666E-2</v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 thickBot="1" x14ac:dyDescent="0.25">
      <c r="A197" s="204" t="s">
        <v>22</v>
      </c>
      <c r="B197" s="205"/>
      <c r="C197" s="206">
        <f>SUM(C185:C187,C189:C190,C192:C193,C195:C196)</f>
        <v>2.0833333333333332E-2</v>
      </c>
      <c r="D197" s="207"/>
      <c r="E197" s="207"/>
      <c r="F197" s="207"/>
      <c r="G197" s="208"/>
      <c r="H197" s="26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5"/>
      <c r="B198" s="16"/>
      <c r="C198" s="16"/>
      <c r="D198" s="16"/>
      <c r="E198" s="16"/>
      <c r="F198" s="16"/>
      <c r="G198" s="16"/>
      <c r="H198" s="16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48" customHeight="1" x14ac:dyDescent="0.2">
      <c r="A199" s="15"/>
      <c r="B199" s="16"/>
      <c r="C199" s="16"/>
      <c r="D199" s="16"/>
      <c r="E199" s="16"/>
      <c r="F199" s="16"/>
      <c r="G199" s="16"/>
      <c r="H199" s="16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5"/>
      <c r="B200" s="16"/>
      <c r="C200" s="16"/>
      <c r="D200" s="16"/>
      <c r="E200" s="16"/>
      <c r="F200" s="16"/>
      <c r="G200" s="16"/>
      <c r="H200" s="16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5"/>
      <c r="B201" s="16"/>
      <c r="C201" s="16"/>
      <c r="D201" s="16"/>
      <c r="E201" s="16"/>
      <c r="F201" s="16"/>
      <c r="G201" s="16"/>
      <c r="H201" s="16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5"/>
      <c r="B202" s="16"/>
      <c r="C202" s="16"/>
      <c r="D202" s="16"/>
      <c r="E202" s="16"/>
      <c r="F202" s="16"/>
      <c r="G202" s="16"/>
      <c r="H202" s="16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5"/>
      <c r="B203" s="16"/>
      <c r="C203" s="16"/>
      <c r="D203" s="16"/>
      <c r="E203" s="16"/>
      <c r="F203" s="16"/>
      <c r="G203" s="16"/>
      <c r="H203" s="16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5"/>
      <c r="B204" s="16"/>
      <c r="C204" s="16"/>
      <c r="D204" s="16"/>
      <c r="E204" s="16"/>
      <c r="F204" s="16"/>
      <c r="G204" s="16"/>
      <c r="H204" s="16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5"/>
      <c r="B205" s="16"/>
      <c r="C205" s="16"/>
      <c r="D205" s="16"/>
      <c r="E205" s="16"/>
      <c r="F205" s="16"/>
      <c r="G205" s="16"/>
      <c r="H205" s="16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5"/>
      <c r="B206" s="16"/>
      <c r="C206" s="16"/>
      <c r="D206" s="16"/>
      <c r="E206" s="16"/>
      <c r="F206" s="16"/>
      <c r="G206" s="16"/>
      <c r="H206" s="16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5"/>
      <c r="B207" s="16"/>
      <c r="C207" s="16"/>
      <c r="D207" s="16"/>
      <c r="E207" s="16"/>
      <c r="F207" s="16"/>
      <c r="G207" s="16"/>
      <c r="H207" s="16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5"/>
      <c r="B208" s="16"/>
      <c r="C208" s="16"/>
      <c r="D208" s="16"/>
      <c r="E208" s="16"/>
      <c r="F208" s="16"/>
      <c r="G208" s="16"/>
      <c r="H208" s="16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5"/>
      <c r="B209" s="16"/>
      <c r="C209" s="16"/>
      <c r="D209" s="16"/>
      <c r="E209" s="16"/>
      <c r="F209" s="16"/>
      <c r="G209" s="16"/>
      <c r="H209" s="16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5"/>
      <c r="B210" s="16"/>
      <c r="C210" s="16"/>
      <c r="D210" s="16"/>
      <c r="E210" s="16"/>
      <c r="F210" s="16"/>
      <c r="G210" s="16"/>
      <c r="H210" s="16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5"/>
      <c r="B214" s="16"/>
      <c r="C214" s="16"/>
      <c r="D214" s="16"/>
      <c r="E214" s="16"/>
      <c r="F214" s="16"/>
      <c r="G214" s="16"/>
      <c r="H214" s="16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5"/>
      <c r="B215" s="16"/>
      <c r="C215" s="16"/>
      <c r="D215" s="16"/>
      <c r="E215" s="16"/>
      <c r="F215" s="16"/>
      <c r="G215" s="16"/>
      <c r="H215" s="16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">
      <c r="A216" s="1"/>
      <c r="B216" s="1"/>
      <c r="C216" s="1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5"/>
      <c r="B232" s="16"/>
      <c r="C232" s="16"/>
      <c r="D232" s="16"/>
      <c r="E232" s="16"/>
      <c r="F232" s="16"/>
      <c r="G232" s="16"/>
      <c r="H232" s="16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5"/>
      <c r="B233" s="16"/>
      <c r="C233" s="16"/>
      <c r="D233" s="16"/>
      <c r="E233" s="16"/>
      <c r="F233" s="16"/>
      <c r="G233" s="16"/>
      <c r="H233" s="16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5"/>
      <c r="B234" s="16"/>
      <c r="C234" s="16"/>
      <c r="D234" s="16"/>
      <c r="E234" s="16"/>
      <c r="F234" s="16"/>
      <c r="G234" s="16"/>
      <c r="H234" s="16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5"/>
      <c r="B235" s="16"/>
      <c r="C235" s="16"/>
      <c r="D235" s="16"/>
      <c r="E235" s="16"/>
      <c r="F235" s="16"/>
      <c r="G235" s="16"/>
      <c r="H235" s="16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5"/>
      <c r="B236" s="16"/>
      <c r="C236" s="16"/>
      <c r="D236" s="16"/>
      <c r="E236" s="16"/>
      <c r="F236" s="16"/>
      <c r="G236" s="16"/>
      <c r="H236" s="16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5"/>
      <c r="B237" s="16"/>
      <c r="C237" s="16"/>
      <c r="D237" s="16"/>
      <c r="E237" s="16"/>
      <c r="F237" s="16"/>
      <c r="G237" s="16"/>
      <c r="H237" s="16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5"/>
      <c r="B238" s="16"/>
      <c r="C238" s="16"/>
      <c r="D238" s="16"/>
      <c r="E238" s="16"/>
      <c r="F238" s="16"/>
      <c r="G238" s="16"/>
      <c r="H238" s="16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5"/>
      <c r="B239" s="16"/>
      <c r="C239" s="16"/>
      <c r="D239" s="16"/>
      <c r="E239" s="16"/>
      <c r="F239" s="16"/>
      <c r="G239" s="16"/>
      <c r="H239" s="16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5"/>
      <c r="B240" s="16"/>
      <c r="C240" s="16"/>
      <c r="D240" s="16"/>
      <c r="E240" s="16"/>
      <c r="F240" s="16"/>
      <c r="G240" s="16"/>
      <c r="H240" s="16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5"/>
      <c r="B241" s="16"/>
      <c r="C241" s="16"/>
      <c r="D241" s="16"/>
      <c r="E241" s="16"/>
      <c r="F241" s="16"/>
      <c r="G241" s="16"/>
      <c r="H241" s="16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5"/>
      <c r="B242" s="16"/>
      <c r="C242" s="16"/>
      <c r="D242" s="16"/>
      <c r="E242" s="16"/>
      <c r="F242" s="16"/>
      <c r="G242" s="16"/>
      <c r="H242" s="16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5"/>
      <c r="B243" s="16"/>
      <c r="C243" s="16"/>
      <c r="D243" s="16"/>
      <c r="E243" s="16"/>
      <c r="F243" s="16"/>
      <c r="G243" s="16"/>
      <c r="H243" s="16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5"/>
      <c r="B244" s="16"/>
      <c r="C244" s="16"/>
      <c r="D244" s="16"/>
      <c r="E244" s="16"/>
      <c r="F244" s="16"/>
      <c r="G244" s="16"/>
      <c r="H244" s="16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5"/>
      <c r="B245" s="16"/>
      <c r="C245" s="16"/>
      <c r="D245" s="16"/>
      <c r="E245" s="16"/>
      <c r="F245" s="16"/>
      <c r="G245" s="16"/>
      <c r="H245" s="16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5"/>
      <c r="B246" s="16"/>
      <c r="C246" s="16"/>
      <c r="D246" s="16"/>
      <c r="E246" s="16"/>
      <c r="F246" s="16"/>
      <c r="G246" s="16"/>
      <c r="H246" s="16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5"/>
      <c r="B247" s="16"/>
      <c r="C247" s="16"/>
      <c r="D247" s="16"/>
      <c r="E247" s="16"/>
      <c r="F247" s="16"/>
      <c r="G247" s="16"/>
      <c r="H247" s="16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5"/>
      <c r="B248" s="16"/>
      <c r="C248" s="16"/>
      <c r="D248" s="16"/>
      <c r="E248" s="16"/>
      <c r="F248" s="16"/>
      <c r="G248" s="16"/>
      <c r="H248" s="16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5"/>
      <c r="B249" s="16"/>
      <c r="C249" s="16"/>
      <c r="D249" s="16"/>
      <c r="E249" s="16"/>
      <c r="F249" s="16"/>
      <c r="G249" s="16"/>
      <c r="H249" s="16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5"/>
      <c r="B250" s="16"/>
      <c r="C250" s="16"/>
      <c r="D250" s="16"/>
      <c r="E250" s="16"/>
      <c r="F250" s="16"/>
      <c r="G250" s="16"/>
      <c r="H250" s="16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5"/>
      <c r="B251" s="16"/>
      <c r="C251" s="16"/>
      <c r="D251" s="16"/>
      <c r="E251" s="16"/>
      <c r="F251" s="16"/>
      <c r="G251" s="16"/>
      <c r="H251" s="16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5"/>
      <c r="B252" s="16"/>
      <c r="C252" s="16"/>
      <c r="D252" s="16"/>
      <c r="E252" s="16"/>
      <c r="F252" s="16"/>
      <c r="G252" s="16"/>
      <c r="H252" s="16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5"/>
      <c r="B253" s="16"/>
      <c r="C253" s="16"/>
      <c r="D253" s="16"/>
      <c r="E253" s="16"/>
      <c r="F253" s="16"/>
      <c r="G253" s="16"/>
      <c r="H253" s="16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5"/>
      <c r="B254" s="16"/>
      <c r="C254" s="16"/>
      <c r="D254" s="16"/>
      <c r="E254" s="16"/>
      <c r="F254" s="16"/>
      <c r="G254" s="16"/>
      <c r="H254" s="16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5"/>
      <c r="B255" s="16"/>
      <c r="C255" s="16"/>
      <c r="D255" s="16"/>
      <c r="E255" s="16"/>
      <c r="F255" s="16"/>
      <c r="G255" s="16"/>
      <c r="H255" s="16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5"/>
      <c r="B256" s="16"/>
      <c r="C256" s="16"/>
      <c r="D256" s="16"/>
      <c r="E256" s="16"/>
      <c r="F256" s="16"/>
      <c r="G256" s="16"/>
      <c r="H256" s="16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5"/>
      <c r="B257" s="16"/>
      <c r="C257" s="16"/>
      <c r="D257" s="16"/>
      <c r="E257" s="16"/>
      <c r="F257" s="16"/>
      <c r="G257" s="16"/>
      <c r="H257" s="16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5"/>
      <c r="B258" s="16"/>
      <c r="C258" s="16"/>
      <c r="D258" s="16"/>
      <c r="E258" s="16"/>
      <c r="F258" s="16"/>
      <c r="G258" s="16"/>
      <c r="H258" s="16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5"/>
      <c r="B259" s="16"/>
      <c r="C259" s="16"/>
      <c r="D259" s="16"/>
      <c r="E259" s="16"/>
      <c r="F259" s="16"/>
      <c r="G259" s="16"/>
      <c r="H259" s="16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5"/>
      <c r="B260" s="16"/>
      <c r="C260" s="16"/>
      <c r="D260" s="16"/>
      <c r="E260" s="16"/>
      <c r="F260" s="16"/>
      <c r="G260" s="16"/>
      <c r="H260" s="16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5"/>
      <c r="B261" s="16"/>
      <c r="C261" s="16"/>
      <c r="D261" s="16"/>
      <c r="E261" s="16"/>
      <c r="F261" s="16"/>
      <c r="G261" s="16"/>
      <c r="H261" s="16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5"/>
      <c r="B262" s="16"/>
      <c r="C262" s="16"/>
      <c r="D262" s="16"/>
      <c r="E262" s="16"/>
      <c r="F262" s="16"/>
      <c r="G262" s="16"/>
      <c r="H262" s="16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5"/>
      <c r="B263" s="16"/>
      <c r="C263" s="16"/>
      <c r="D263" s="16"/>
      <c r="E263" s="16"/>
      <c r="F263" s="16"/>
      <c r="G263" s="16"/>
      <c r="H263" s="16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5"/>
      <c r="B264" s="16"/>
      <c r="C264" s="16"/>
      <c r="D264" s="16"/>
      <c r="E264" s="16"/>
      <c r="F264" s="16"/>
      <c r="G264" s="16"/>
      <c r="H264" s="16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5"/>
      <c r="B265" s="16"/>
      <c r="C265" s="16"/>
      <c r="D265" s="16"/>
      <c r="E265" s="16"/>
      <c r="F265" s="16"/>
      <c r="G265" s="16"/>
      <c r="H265" s="16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5"/>
      <c r="B266" s="16"/>
      <c r="C266" s="16"/>
      <c r="D266" s="16"/>
      <c r="E266" s="16"/>
      <c r="F266" s="16"/>
      <c r="G266" s="16"/>
      <c r="H266" s="16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5"/>
      <c r="B267" s="16"/>
      <c r="C267" s="16"/>
      <c r="D267" s="16"/>
      <c r="E267" s="16"/>
      <c r="F267" s="16"/>
      <c r="G267" s="16"/>
      <c r="H267" s="16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5"/>
      <c r="B268" s="16"/>
      <c r="C268" s="16"/>
      <c r="D268" s="16"/>
      <c r="E268" s="16"/>
      <c r="F268" s="16"/>
      <c r="G268" s="16"/>
      <c r="H268" s="16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5"/>
      <c r="B269" s="16"/>
      <c r="C269" s="16"/>
      <c r="D269" s="16"/>
      <c r="E269" s="16"/>
      <c r="F269" s="16"/>
      <c r="G269" s="16"/>
      <c r="H269" s="16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5"/>
      <c r="B270" s="16"/>
      <c r="C270" s="16"/>
      <c r="D270" s="16"/>
      <c r="E270" s="16"/>
      <c r="F270" s="16"/>
      <c r="G270" s="16"/>
      <c r="H270" s="16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5"/>
      <c r="B271" s="16"/>
      <c r="C271" s="16"/>
      <c r="D271" s="16"/>
      <c r="E271" s="16"/>
      <c r="F271" s="16"/>
      <c r="G271" s="16"/>
      <c r="H271" s="16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5"/>
      <c r="B272" s="16"/>
      <c r="C272" s="16"/>
      <c r="D272" s="16"/>
      <c r="E272" s="16"/>
      <c r="F272" s="16"/>
      <c r="G272" s="16"/>
      <c r="H272" s="16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5"/>
      <c r="B273" s="16"/>
      <c r="C273" s="16"/>
      <c r="D273" s="16"/>
      <c r="E273" s="16"/>
      <c r="F273" s="16"/>
      <c r="G273" s="16"/>
      <c r="H273" s="16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5"/>
      <c r="B274" s="16"/>
      <c r="C274" s="16"/>
      <c r="D274" s="16"/>
      <c r="E274" s="16"/>
      <c r="F274" s="16"/>
      <c r="G274" s="16"/>
      <c r="H274" s="16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5"/>
      <c r="B275" s="16"/>
      <c r="C275" s="16"/>
      <c r="D275" s="16"/>
      <c r="E275" s="16"/>
      <c r="F275" s="16"/>
      <c r="G275" s="16"/>
      <c r="H275" s="16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5"/>
      <c r="B276" s="16"/>
      <c r="C276" s="16"/>
      <c r="D276" s="16"/>
      <c r="E276" s="16"/>
      <c r="F276" s="16"/>
      <c r="G276" s="16"/>
      <c r="H276" s="16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5"/>
      <c r="B277" s="16"/>
      <c r="C277" s="16"/>
      <c r="D277" s="16"/>
      <c r="E277" s="16"/>
      <c r="F277" s="16"/>
      <c r="G277" s="16"/>
      <c r="H277" s="16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5"/>
      <c r="B278" s="16"/>
      <c r="C278" s="16"/>
      <c r="D278" s="16"/>
      <c r="E278" s="16"/>
      <c r="F278" s="16"/>
      <c r="G278" s="16"/>
      <c r="H278" s="16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5"/>
      <c r="B279" s="16"/>
      <c r="C279" s="16"/>
      <c r="D279" s="16"/>
      <c r="E279" s="16"/>
      <c r="F279" s="16"/>
      <c r="G279" s="16"/>
      <c r="H279" s="16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5"/>
      <c r="B280" s="16"/>
      <c r="C280" s="16"/>
      <c r="D280" s="16"/>
      <c r="E280" s="16"/>
      <c r="F280" s="16"/>
      <c r="G280" s="16"/>
      <c r="H280" s="16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5"/>
      <c r="B281" s="16"/>
      <c r="C281" s="16"/>
      <c r="D281" s="16"/>
      <c r="E281" s="16"/>
      <c r="F281" s="16"/>
      <c r="G281" s="16"/>
      <c r="H281" s="16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5"/>
      <c r="B282" s="16"/>
      <c r="C282" s="16"/>
      <c r="D282" s="16"/>
      <c r="E282" s="16"/>
      <c r="F282" s="16"/>
      <c r="G282" s="16"/>
      <c r="H282" s="16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5"/>
      <c r="B283" s="16"/>
      <c r="C283" s="16"/>
      <c r="D283" s="16"/>
      <c r="E283" s="16"/>
      <c r="F283" s="16"/>
      <c r="G283" s="16"/>
      <c r="H283" s="16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5"/>
      <c r="B284" s="16"/>
      <c r="C284" s="16"/>
      <c r="D284" s="16"/>
      <c r="E284" s="16"/>
      <c r="F284" s="16"/>
      <c r="G284" s="16"/>
      <c r="H284" s="16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5"/>
      <c r="B285" s="16"/>
      <c r="C285" s="16"/>
      <c r="D285" s="16"/>
      <c r="E285" s="16"/>
      <c r="F285" s="16"/>
      <c r="G285" s="16"/>
      <c r="H285" s="16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5"/>
      <c r="B286" s="16"/>
      <c r="C286" s="16"/>
      <c r="D286" s="16"/>
      <c r="E286" s="16"/>
      <c r="F286" s="16"/>
      <c r="G286" s="16"/>
      <c r="H286" s="16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5"/>
      <c r="B287" s="16"/>
      <c r="C287" s="16"/>
      <c r="D287" s="16"/>
      <c r="E287" s="16"/>
      <c r="F287" s="16"/>
      <c r="G287" s="16"/>
      <c r="H287" s="16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5"/>
      <c r="B288" s="16"/>
      <c r="C288" s="16"/>
      <c r="D288" s="16"/>
      <c r="E288" s="16"/>
      <c r="F288" s="16"/>
      <c r="G288" s="16"/>
      <c r="H288" s="16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5"/>
      <c r="B289" s="16"/>
      <c r="C289" s="16"/>
      <c r="D289" s="16"/>
      <c r="E289" s="16"/>
      <c r="F289" s="16"/>
      <c r="G289" s="16"/>
      <c r="H289" s="16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5"/>
      <c r="B290" s="16"/>
      <c r="C290" s="16"/>
      <c r="D290" s="16"/>
      <c r="E290" s="16"/>
      <c r="F290" s="16"/>
      <c r="G290" s="16"/>
      <c r="H290" s="16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5"/>
      <c r="B291" s="16"/>
      <c r="C291" s="16"/>
      <c r="D291" s="16"/>
      <c r="E291" s="16"/>
      <c r="F291" s="16"/>
      <c r="G291" s="16"/>
      <c r="H291" s="16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5"/>
      <c r="B292" s="16"/>
      <c r="C292" s="16"/>
      <c r="D292" s="16"/>
      <c r="E292" s="16"/>
      <c r="F292" s="16"/>
      <c r="G292" s="16"/>
      <c r="H292" s="16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5"/>
      <c r="B293" s="16"/>
      <c r="C293" s="16"/>
      <c r="D293" s="16"/>
      <c r="E293" s="16"/>
      <c r="F293" s="16"/>
      <c r="G293" s="16"/>
      <c r="H293" s="16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5"/>
      <c r="B294" s="16"/>
      <c r="C294" s="16"/>
      <c r="D294" s="16"/>
      <c r="E294" s="16"/>
      <c r="F294" s="16"/>
      <c r="G294" s="16"/>
      <c r="H294" s="16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5"/>
      <c r="B295" s="16"/>
      <c r="C295" s="16"/>
      <c r="D295" s="16"/>
      <c r="E295" s="16"/>
      <c r="F295" s="16"/>
      <c r="G295" s="16"/>
      <c r="H295" s="16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5"/>
      <c r="B296" s="16"/>
      <c r="C296" s="16"/>
      <c r="D296" s="16"/>
      <c r="E296" s="16"/>
      <c r="F296" s="16"/>
      <c r="G296" s="16"/>
      <c r="H296" s="16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5"/>
      <c r="B297" s="16"/>
      <c r="C297" s="16"/>
      <c r="D297" s="16"/>
      <c r="E297" s="16"/>
      <c r="F297" s="16"/>
      <c r="G297" s="16"/>
      <c r="H297" s="16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5"/>
      <c r="B298" s="16"/>
      <c r="C298" s="16"/>
      <c r="D298" s="16"/>
      <c r="E298" s="16"/>
      <c r="F298" s="16"/>
      <c r="G298" s="16"/>
      <c r="H298" s="16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5"/>
      <c r="B299" s="16"/>
      <c r="C299" s="16"/>
      <c r="D299" s="16"/>
      <c r="E299" s="16"/>
      <c r="F299" s="16"/>
      <c r="G299" s="16"/>
      <c r="H299" s="16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5"/>
      <c r="B300" s="16"/>
      <c r="C300" s="16"/>
      <c r="D300" s="16"/>
      <c r="E300" s="16"/>
      <c r="F300" s="16"/>
      <c r="G300" s="16"/>
      <c r="H300" s="16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5"/>
      <c r="B301" s="16"/>
      <c r="C301" s="16"/>
      <c r="D301" s="16"/>
      <c r="E301" s="16"/>
      <c r="F301" s="16"/>
      <c r="G301" s="16"/>
      <c r="H301" s="16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5"/>
      <c r="B302" s="16"/>
      <c r="C302" s="16"/>
      <c r="D302" s="16"/>
      <c r="E302" s="16"/>
      <c r="F302" s="16"/>
      <c r="G302" s="16"/>
      <c r="H302" s="16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5"/>
      <c r="B303" s="16"/>
      <c r="C303" s="16"/>
      <c r="D303" s="16"/>
      <c r="E303" s="16"/>
      <c r="F303" s="16"/>
      <c r="G303" s="16"/>
      <c r="H303" s="16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5"/>
      <c r="B304" s="16"/>
      <c r="C304" s="16"/>
      <c r="D304" s="16"/>
      <c r="E304" s="16"/>
      <c r="F304" s="16"/>
      <c r="G304" s="16"/>
      <c r="H304" s="16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5"/>
      <c r="B305" s="16"/>
      <c r="C305" s="16"/>
      <c r="D305" s="16"/>
      <c r="E305" s="16"/>
      <c r="F305" s="16"/>
      <c r="G305" s="16"/>
      <c r="H305" s="16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5"/>
      <c r="B306" s="16"/>
      <c r="C306" s="16"/>
      <c r="D306" s="16"/>
      <c r="E306" s="16"/>
      <c r="F306" s="16"/>
      <c r="G306" s="16"/>
      <c r="H306" s="16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5"/>
      <c r="B307" s="16"/>
      <c r="C307" s="16"/>
      <c r="D307" s="16"/>
      <c r="E307" s="16"/>
      <c r="F307" s="16"/>
      <c r="G307" s="16"/>
      <c r="H307" s="16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5"/>
      <c r="B308" s="16"/>
      <c r="C308" s="16"/>
      <c r="D308" s="16"/>
      <c r="E308" s="16"/>
      <c r="F308" s="16"/>
      <c r="G308" s="16"/>
      <c r="H308" s="16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5"/>
      <c r="B309" s="16"/>
      <c r="C309" s="16"/>
      <c r="D309" s="16"/>
      <c r="E309" s="16"/>
      <c r="F309" s="16"/>
      <c r="G309" s="16"/>
      <c r="H309" s="16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5"/>
      <c r="B310" s="16"/>
      <c r="C310" s="16"/>
      <c r="D310" s="16"/>
      <c r="E310" s="16"/>
      <c r="F310" s="16"/>
      <c r="G310" s="16"/>
      <c r="H310" s="16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5"/>
      <c r="B311" s="16"/>
      <c r="C311" s="16"/>
      <c r="D311" s="16"/>
      <c r="E311" s="16"/>
      <c r="F311" s="16"/>
      <c r="G311" s="16"/>
      <c r="H311" s="16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5"/>
      <c r="B312" s="16"/>
      <c r="C312" s="16"/>
      <c r="D312" s="16"/>
      <c r="E312" s="16"/>
      <c r="F312" s="16"/>
      <c r="G312" s="16"/>
      <c r="H312" s="16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5"/>
      <c r="B313" s="16"/>
      <c r="C313" s="16"/>
      <c r="D313" s="16"/>
      <c r="E313" s="16"/>
      <c r="F313" s="16"/>
      <c r="G313" s="16"/>
      <c r="H313" s="16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5"/>
      <c r="B314" s="16"/>
      <c r="C314" s="16"/>
      <c r="D314" s="16"/>
      <c r="E314" s="16"/>
      <c r="F314" s="16"/>
      <c r="G314" s="16"/>
      <c r="H314" s="16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5"/>
      <c r="B315" s="16"/>
      <c r="C315" s="16"/>
      <c r="D315" s="16"/>
      <c r="E315" s="16"/>
      <c r="F315" s="16"/>
      <c r="G315" s="16"/>
      <c r="H315" s="16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5"/>
      <c r="B316" s="16"/>
      <c r="C316" s="16"/>
      <c r="D316" s="16"/>
      <c r="E316" s="16"/>
      <c r="F316" s="16"/>
      <c r="G316" s="16"/>
      <c r="H316" s="16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5"/>
      <c r="B317" s="16"/>
      <c r="C317" s="16"/>
      <c r="D317" s="16"/>
      <c r="E317" s="16"/>
      <c r="F317" s="16"/>
      <c r="G317" s="16"/>
      <c r="H317" s="16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5"/>
      <c r="B318" s="16"/>
      <c r="C318" s="16"/>
      <c r="D318" s="16"/>
      <c r="E318" s="16"/>
      <c r="F318" s="16"/>
      <c r="G318" s="16"/>
      <c r="H318" s="16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5"/>
      <c r="B319" s="16"/>
      <c r="C319" s="16"/>
      <c r="D319" s="16"/>
      <c r="E319" s="16"/>
      <c r="F319" s="16"/>
      <c r="G319" s="16"/>
      <c r="H319" s="16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5"/>
      <c r="B320" s="16"/>
      <c r="C320" s="16"/>
      <c r="D320" s="16"/>
      <c r="E320" s="16"/>
      <c r="F320" s="16"/>
      <c r="G320" s="16"/>
      <c r="H320" s="16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5"/>
      <c r="B321" s="16"/>
      <c r="C321" s="16"/>
      <c r="D321" s="16"/>
      <c r="E321" s="16"/>
      <c r="F321" s="16"/>
      <c r="G321" s="16"/>
      <c r="H321" s="16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5"/>
      <c r="B322" s="16"/>
      <c r="C322" s="16"/>
      <c r="D322" s="16"/>
      <c r="E322" s="16"/>
      <c r="F322" s="16"/>
      <c r="G322" s="16"/>
      <c r="H322" s="16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5"/>
      <c r="B323" s="16"/>
      <c r="C323" s="16"/>
      <c r="D323" s="16"/>
      <c r="E323" s="16"/>
      <c r="F323" s="16"/>
      <c r="G323" s="16"/>
      <c r="H323" s="16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5"/>
      <c r="B324" s="16"/>
      <c r="C324" s="16"/>
      <c r="D324" s="16"/>
      <c r="E324" s="16"/>
      <c r="F324" s="16"/>
      <c r="G324" s="16"/>
      <c r="H324" s="16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5"/>
      <c r="B325" s="16"/>
      <c r="C325" s="16"/>
      <c r="D325" s="16"/>
      <c r="E325" s="16"/>
      <c r="F325" s="16"/>
      <c r="G325" s="16"/>
      <c r="H325" s="16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5"/>
      <c r="B326" s="16"/>
      <c r="C326" s="16"/>
      <c r="D326" s="16"/>
      <c r="E326" s="16"/>
      <c r="F326" s="16"/>
      <c r="G326" s="16"/>
      <c r="H326" s="16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5"/>
      <c r="B327" s="16"/>
      <c r="C327" s="16"/>
      <c r="D327" s="16"/>
      <c r="E327" s="16"/>
      <c r="F327" s="16"/>
      <c r="G327" s="16"/>
      <c r="H327" s="16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5"/>
      <c r="B328" s="16"/>
      <c r="C328" s="16"/>
      <c r="D328" s="16"/>
      <c r="E328" s="16"/>
      <c r="F328" s="16"/>
      <c r="G328" s="16"/>
      <c r="H328" s="16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5"/>
      <c r="B329" s="16"/>
      <c r="C329" s="16"/>
      <c r="D329" s="16"/>
      <c r="E329" s="16"/>
      <c r="F329" s="16"/>
      <c r="G329" s="16"/>
      <c r="H329" s="16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5"/>
      <c r="B330" s="16"/>
      <c r="C330" s="16"/>
      <c r="D330" s="16"/>
      <c r="E330" s="16"/>
      <c r="F330" s="16"/>
      <c r="G330" s="16"/>
      <c r="H330" s="16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5"/>
      <c r="B331" s="16"/>
      <c r="C331" s="16"/>
      <c r="D331" s="16"/>
      <c r="E331" s="16"/>
      <c r="F331" s="16"/>
      <c r="G331" s="16"/>
      <c r="H331" s="16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5"/>
      <c r="B332" s="16"/>
      <c r="C332" s="16"/>
      <c r="D332" s="16"/>
      <c r="E332" s="16"/>
      <c r="F332" s="16"/>
      <c r="G332" s="16"/>
      <c r="H332" s="16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5"/>
      <c r="B333" s="16"/>
      <c r="C333" s="16"/>
      <c r="D333" s="16"/>
      <c r="E333" s="16"/>
      <c r="F333" s="16"/>
      <c r="G333" s="16"/>
      <c r="H333" s="16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5"/>
      <c r="B334" s="16"/>
      <c r="C334" s="16"/>
      <c r="D334" s="16"/>
      <c r="E334" s="16"/>
      <c r="F334" s="16"/>
      <c r="G334" s="16"/>
      <c r="H334" s="16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5"/>
      <c r="B335" s="16"/>
      <c r="C335" s="16"/>
      <c r="D335" s="16"/>
      <c r="E335" s="16"/>
      <c r="F335" s="16"/>
      <c r="G335" s="16"/>
      <c r="H335" s="16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5"/>
      <c r="B336" s="16"/>
      <c r="C336" s="16"/>
      <c r="D336" s="16"/>
      <c r="E336" s="16"/>
      <c r="F336" s="16"/>
      <c r="G336" s="16"/>
      <c r="H336" s="16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5"/>
      <c r="B337" s="16"/>
      <c r="C337" s="16"/>
      <c r="D337" s="16"/>
      <c r="E337" s="16"/>
      <c r="F337" s="16"/>
      <c r="G337" s="16"/>
      <c r="H337" s="16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5"/>
      <c r="B338" s="16"/>
      <c r="C338" s="16"/>
      <c r="D338" s="16"/>
      <c r="E338" s="16"/>
      <c r="F338" s="16"/>
      <c r="G338" s="16"/>
      <c r="H338" s="16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5"/>
      <c r="B339" s="16"/>
      <c r="C339" s="16"/>
      <c r="D339" s="16"/>
      <c r="E339" s="16"/>
      <c r="F339" s="16"/>
      <c r="G339" s="16"/>
      <c r="H339" s="16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5"/>
      <c r="B340" s="16"/>
      <c r="C340" s="16"/>
      <c r="D340" s="16"/>
      <c r="E340" s="16"/>
      <c r="F340" s="16"/>
      <c r="G340" s="16"/>
      <c r="H340" s="16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5"/>
      <c r="B341" s="16"/>
      <c r="C341" s="16"/>
      <c r="D341" s="16"/>
      <c r="E341" s="16"/>
      <c r="F341" s="16"/>
      <c r="G341" s="16"/>
      <c r="H341" s="16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5"/>
      <c r="B342" s="16"/>
      <c r="C342" s="16"/>
      <c r="D342" s="16"/>
      <c r="E342" s="16"/>
      <c r="F342" s="16"/>
      <c r="G342" s="16"/>
      <c r="H342" s="16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5"/>
      <c r="B343" s="16"/>
      <c r="C343" s="16"/>
      <c r="D343" s="16"/>
      <c r="E343" s="16"/>
      <c r="F343" s="16"/>
      <c r="G343" s="16"/>
      <c r="H343" s="16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5"/>
      <c r="B344" s="16"/>
      <c r="C344" s="16"/>
      <c r="D344" s="16"/>
      <c r="E344" s="16"/>
      <c r="F344" s="16"/>
      <c r="G344" s="16"/>
      <c r="H344" s="16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5"/>
      <c r="B345" s="16"/>
      <c r="C345" s="16"/>
      <c r="D345" s="16"/>
      <c r="E345" s="16"/>
      <c r="F345" s="16"/>
      <c r="G345" s="16"/>
      <c r="H345" s="16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5"/>
      <c r="B346" s="16"/>
      <c r="C346" s="16"/>
      <c r="D346" s="16"/>
      <c r="E346" s="16"/>
      <c r="F346" s="16"/>
      <c r="G346" s="16"/>
      <c r="H346" s="16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5"/>
      <c r="B347" s="16"/>
      <c r="C347" s="16"/>
      <c r="D347" s="16"/>
      <c r="E347" s="16"/>
      <c r="F347" s="16"/>
      <c r="G347" s="16"/>
      <c r="H347" s="16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5"/>
      <c r="B348" s="16"/>
      <c r="C348" s="16"/>
      <c r="D348" s="16"/>
      <c r="E348" s="16"/>
      <c r="F348" s="16"/>
      <c r="G348" s="16"/>
      <c r="H348" s="16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5"/>
      <c r="B349" s="16"/>
      <c r="C349" s="16"/>
      <c r="D349" s="16"/>
      <c r="E349" s="16"/>
      <c r="F349" s="16"/>
      <c r="G349" s="16"/>
      <c r="H349" s="16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5"/>
      <c r="B350" s="16"/>
      <c r="C350" s="16"/>
      <c r="D350" s="16"/>
      <c r="E350" s="16"/>
      <c r="F350" s="16"/>
      <c r="G350" s="16"/>
      <c r="H350" s="16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5"/>
      <c r="B351" s="16"/>
      <c r="C351" s="16"/>
      <c r="D351" s="16"/>
      <c r="E351" s="16"/>
      <c r="F351" s="16"/>
      <c r="G351" s="16"/>
      <c r="H351" s="16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5"/>
      <c r="B352" s="16"/>
      <c r="C352" s="16"/>
      <c r="D352" s="16"/>
      <c r="E352" s="16"/>
      <c r="F352" s="16"/>
      <c r="G352" s="16"/>
      <c r="H352" s="16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5"/>
      <c r="B353" s="16"/>
      <c r="C353" s="16"/>
      <c r="D353" s="16"/>
      <c r="E353" s="16"/>
      <c r="F353" s="16"/>
      <c r="G353" s="16"/>
      <c r="H353" s="16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5"/>
      <c r="B354" s="16"/>
      <c r="C354" s="16"/>
      <c r="D354" s="16"/>
      <c r="E354" s="16"/>
      <c r="F354" s="16"/>
      <c r="G354" s="16"/>
      <c r="H354" s="16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5"/>
      <c r="B355" s="16"/>
      <c r="C355" s="16"/>
      <c r="D355" s="16"/>
      <c r="E355" s="16"/>
      <c r="F355" s="16"/>
      <c r="G355" s="16"/>
      <c r="H355" s="16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5"/>
      <c r="B356" s="16"/>
      <c r="C356" s="16"/>
      <c r="D356" s="16"/>
      <c r="E356" s="16"/>
      <c r="F356" s="16"/>
      <c r="G356" s="16"/>
      <c r="H356" s="16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5"/>
      <c r="B357" s="16"/>
      <c r="C357" s="16"/>
      <c r="D357" s="16"/>
      <c r="E357" s="16"/>
      <c r="F357" s="16"/>
      <c r="G357" s="16"/>
      <c r="H357" s="16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5"/>
      <c r="B358" s="16"/>
      <c r="C358" s="16"/>
      <c r="D358" s="16"/>
      <c r="E358" s="16"/>
      <c r="F358" s="16"/>
      <c r="G358" s="16"/>
      <c r="H358" s="16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5"/>
      <c r="B359" s="16"/>
      <c r="C359" s="16"/>
      <c r="D359" s="16"/>
      <c r="E359" s="16"/>
      <c r="F359" s="16"/>
      <c r="G359" s="16"/>
      <c r="H359" s="16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5"/>
      <c r="B360" s="16"/>
      <c r="C360" s="16"/>
      <c r="D360" s="16"/>
      <c r="E360" s="16"/>
      <c r="F360" s="16"/>
      <c r="G360" s="16"/>
      <c r="H360" s="16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5"/>
      <c r="B361" s="16"/>
      <c r="C361" s="16"/>
      <c r="D361" s="16"/>
      <c r="E361" s="16"/>
      <c r="F361" s="16"/>
      <c r="G361" s="16"/>
      <c r="H361" s="16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5"/>
      <c r="B362" s="16"/>
      <c r="C362" s="16"/>
      <c r="D362" s="16"/>
      <c r="E362" s="16"/>
      <c r="F362" s="16"/>
      <c r="G362" s="16"/>
      <c r="H362" s="16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5"/>
      <c r="B363" s="16"/>
      <c r="C363" s="16"/>
      <c r="D363" s="16"/>
      <c r="E363" s="16"/>
      <c r="F363" s="16"/>
      <c r="G363" s="16"/>
      <c r="H363" s="16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5"/>
      <c r="B364" s="16"/>
      <c r="C364" s="16"/>
      <c r="D364" s="16"/>
      <c r="E364" s="16"/>
      <c r="F364" s="16"/>
      <c r="G364" s="16"/>
      <c r="H364" s="16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5"/>
      <c r="B365" s="16"/>
      <c r="C365" s="16"/>
      <c r="D365" s="16"/>
      <c r="E365" s="16"/>
      <c r="F365" s="16"/>
      <c r="G365" s="16"/>
      <c r="H365" s="16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5"/>
      <c r="B366" s="16"/>
      <c r="C366" s="16"/>
      <c r="D366" s="16"/>
      <c r="E366" s="16"/>
      <c r="F366" s="16"/>
      <c r="G366" s="16"/>
      <c r="H366" s="16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5"/>
      <c r="B367" s="16"/>
      <c r="C367" s="16"/>
      <c r="D367" s="16"/>
      <c r="E367" s="16"/>
      <c r="F367" s="16"/>
      <c r="G367" s="16"/>
      <c r="H367" s="16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5"/>
      <c r="B368" s="16"/>
      <c r="C368" s="16"/>
      <c r="D368" s="16"/>
      <c r="E368" s="16"/>
      <c r="F368" s="16"/>
      <c r="G368" s="16"/>
      <c r="H368" s="16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5"/>
      <c r="B369" s="16"/>
      <c r="C369" s="16"/>
      <c r="D369" s="16"/>
      <c r="E369" s="16"/>
      <c r="F369" s="16"/>
      <c r="G369" s="16"/>
      <c r="H369" s="16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5"/>
      <c r="B370" s="16"/>
      <c r="C370" s="16"/>
      <c r="D370" s="16"/>
      <c r="E370" s="16"/>
      <c r="F370" s="16"/>
      <c r="G370" s="16"/>
      <c r="H370" s="16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5"/>
      <c r="B371" s="16"/>
      <c r="C371" s="16"/>
      <c r="D371" s="16"/>
      <c r="E371" s="16"/>
      <c r="F371" s="16"/>
      <c r="G371" s="16"/>
      <c r="H371" s="16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5"/>
      <c r="B372" s="16"/>
      <c r="C372" s="16"/>
      <c r="D372" s="16"/>
      <c r="E372" s="16"/>
      <c r="F372" s="16"/>
      <c r="G372" s="16"/>
      <c r="H372" s="16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5"/>
      <c r="B373" s="16"/>
      <c r="C373" s="16"/>
      <c r="D373" s="16"/>
      <c r="E373" s="16"/>
      <c r="F373" s="16"/>
      <c r="G373" s="16"/>
      <c r="H373" s="16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5"/>
      <c r="B374" s="16"/>
      <c r="C374" s="16"/>
      <c r="D374" s="16"/>
      <c r="E374" s="16"/>
      <c r="F374" s="16"/>
      <c r="G374" s="16"/>
      <c r="H374" s="16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5"/>
      <c r="B375" s="16"/>
      <c r="C375" s="16"/>
      <c r="D375" s="16"/>
      <c r="E375" s="16"/>
      <c r="F375" s="16"/>
      <c r="G375" s="16"/>
      <c r="H375" s="16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5"/>
      <c r="B376" s="16"/>
      <c r="C376" s="16"/>
      <c r="D376" s="16"/>
      <c r="E376" s="16"/>
      <c r="F376" s="16"/>
      <c r="G376" s="16"/>
      <c r="H376" s="16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5"/>
      <c r="B377" s="16"/>
      <c r="C377" s="16"/>
      <c r="D377" s="16"/>
      <c r="E377" s="16"/>
      <c r="F377" s="16"/>
      <c r="G377" s="16"/>
      <c r="H377" s="16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5"/>
      <c r="B378" s="16"/>
      <c r="C378" s="16"/>
      <c r="D378" s="16"/>
      <c r="E378" s="16"/>
      <c r="F378" s="16"/>
      <c r="G378" s="16"/>
      <c r="H378" s="16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5"/>
      <c r="B379" s="16"/>
      <c r="C379" s="16"/>
      <c r="D379" s="16"/>
      <c r="E379" s="16"/>
      <c r="F379" s="16"/>
      <c r="G379" s="16"/>
      <c r="H379" s="16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5"/>
      <c r="B380" s="16"/>
      <c r="C380" s="16"/>
      <c r="D380" s="16"/>
      <c r="E380" s="16"/>
      <c r="F380" s="16"/>
      <c r="G380" s="16"/>
      <c r="H380" s="16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5"/>
      <c r="B381" s="16"/>
      <c r="C381" s="16"/>
      <c r="D381" s="16"/>
      <c r="E381" s="16"/>
      <c r="F381" s="16"/>
      <c r="G381" s="16"/>
      <c r="H381" s="16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5"/>
      <c r="B382" s="16"/>
      <c r="C382" s="16"/>
      <c r="D382" s="16"/>
      <c r="E382" s="16"/>
      <c r="F382" s="16"/>
      <c r="G382" s="16"/>
      <c r="H382" s="16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5"/>
      <c r="B383" s="16"/>
      <c r="C383" s="16"/>
      <c r="D383" s="16"/>
      <c r="E383" s="16"/>
      <c r="F383" s="16"/>
      <c r="G383" s="16"/>
      <c r="H383" s="16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5"/>
      <c r="B384" s="16"/>
      <c r="C384" s="16"/>
      <c r="D384" s="16"/>
      <c r="E384" s="16"/>
      <c r="F384" s="16"/>
      <c r="G384" s="16"/>
      <c r="H384" s="16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5"/>
      <c r="B385" s="16"/>
      <c r="C385" s="16"/>
      <c r="D385" s="16"/>
      <c r="E385" s="16"/>
      <c r="F385" s="16"/>
      <c r="G385" s="16"/>
      <c r="H385" s="16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5"/>
      <c r="B386" s="16"/>
      <c r="C386" s="16"/>
      <c r="D386" s="16"/>
      <c r="E386" s="16"/>
      <c r="F386" s="16"/>
      <c r="G386" s="16"/>
      <c r="H386" s="16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5"/>
      <c r="B387" s="16"/>
      <c r="C387" s="16"/>
      <c r="D387" s="16"/>
      <c r="E387" s="16"/>
      <c r="F387" s="16"/>
      <c r="G387" s="16"/>
      <c r="H387" s="16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5"/>
      <c r="B388" s="16"/>
      <c r="C388" s="16"/>
      <c r="D388" s="16"/>
      <c r="E388" s="16"/>
      <c r="F388" s="16"/>
      <c r="G388" s="16"/>
      <c r="H388" s="16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5"/>
      <c r="B389" s="16"/>
      <c r="C389" s="16"/>
      <c r="D389" s="16"/>
      <c r="E389" s="16"/>
      <c r="F389" s="16"/>
      <c r="G389" s="16"/>
      <c r="H389" s="16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5"/>
      <c r="B390" s="16"/>
      <c r="C390" s="16"/>
      <c r="D390" s="16"/>
      <c r="E390" s="16"/>
      <c r="F390" s="16"/>
      <c r="G390" s="16"/>
      <c r="H390" s="16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5"/>
      <c r="B391" s="16"/>
      <c r="C391" s="16"/>
      <c r="D391" s="16"/>
      <c r="E391" s="16"/>
      <c r="F391" s="16"/>
      <c r="G391" s="16"/>
      <c r="H391" s="16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5"/>
      <c r="B392" s="16"/>
      <c r="C392" s="16"/>
      <c r="D392" s="16"/>
      <c r="E392" s="16"/>
      <c r="F392" s="16"/>
      <c r="G392" s="16"/>
      <c r="H392" s="16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5"/>
      <c r="B393" s="16"/>
      <c r="C393" s="16"/>
      <c r="D393" s="16"/>
      <c r="E393" s="16"/>
      <c r="F393" s="16"/>
      <c r="G393" s="16"/>
      <c r="H393" s="16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5"/>
      <c r="B394" s="16"/>
      <c r="C394" s="16"/>
      <c r="D394" s="16"/>
      <c r="E394" s="16"/>
      <c r="F394" s="16"/>
      <c r="G394" s="16"/>
      <c r="H394" s="16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5"/>
      <c r="B395" s="16"/>
      <c r="C395" s="16"/>
      <c r="D395" s="16"/>
      <c r="E395" s="16"/>
      <c r="F395" s="16"/>
      <c r="G395" s="16"/>
      <c r="H395" s="16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5"/>
      <c r="B396" s="16"/>
      <c r="C396" s="16"/>
      <c r="D396" s="16"/>
      <c r="E396" s="16"/>
      <c r="F396" s="16"/>
      <c r="G396" s="16"/>
      <c r="H396" s="16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5"/>
      <c r="B397" s="16"/>
      <c r="C397" s="16"/>
      <c r="D397" s="16"/>
      <c r="E397" s="16"/>
      <c r="F397" s="16"/>
      <c r="G397" s="16"/>
      <c r="H397" s="16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5"/>
      <c r="B398" s="16"/>
      <c r="C398" s="16"/>
      <c r="D398" s="16"/>
      <c r="E398" s="16"/>
      <c r="F398" s="16"/>
      <c r="G398" s="16"/>
      <c r="H398" s="16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5"/>
      <c r="B399" s="16"/>
      <c r="C399" s="16"/>
      <c r="D399" s="16"/>
      <c r="E399" s="16"/>
      <c r="F399" s="16"/>
      <c r="G399" s="16"/>
      <c r="H399" s="16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5"/>
      <c r="B400" s="16"/>
      <c r="C400" s="16"/>
      <c r="D400" s="16"/>
      <c r="E400" s="16"/>
      <c r="F400" s="16"/>
      <c r="G400" s="16"/>
      <c r="H400" s="16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5"/>
      <c r="B401" s="16"/>
      <c r="C401" s="16"/>
      <c r="D401" s="16"/>
      <c r="E401" s="16"/>
      <c r="F401" s="16"/>
      <c r="G401" s="16"/>
      <c r="H401" s="16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5"/>
      <c r="B402" s="16"/>
      <c r="C402" s="16"/>
      <c r="D402" s="16"/>
      <c r="E402" s="16"/>
      <c r="F402" s="16"/>
      <c r="G402" s="16"/>
      <c r="H402" s="16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5"/>
      <c r="B403" s="16"/>
      <c r="C403" s="16"/>
      <c r="D403" s="16"/>
      <c r="E403" s="16"/>
      <c r="F403" s="16"/>
      <c r="G403" s="16"/>
      <c r="H403" s="16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5"/>
      <c r="B404" s="16"/>
      <c r="C404" s="16"/>
      <c r="D404" s="16"/>
      <c r="E404" s="16"/>
      <c r="F404" s="16"/>
      <c r="G404" s="16"/>
      <c r="H404" s="16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5"/>
      <c r="B405" s="16"/>
      <c r="C405" s="16"/>
      <c r="D405" s="16"/>
      <c r="E405" s="16"/>
      <c r="F405" s="16"/>
      <c r="G405" s="16"/>
      <c r="H405" s="16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5"/>
      <c r="B406" s="16"/>
      <c r="C406" s="16"/>
      <c r="D406" s="16"/>
      <c r="E406" s="16"/>
      <c r="F406" s="16"/>
      <c r="G406" s="16"/>
      <c r="H406" s="16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5"/>
      <c r="B407" s="16"/>
      <c r="C407" s="16"/>
      <c r="D407" s="16"/>
      <c r="E407" s="16"/>
      <c r="F407" s="16"/>
      <c r="G407" s="16"/>
      <c r="H407" s="16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5"/>
      <c r="B408" s="16"/>
      <c r="C408" s="16"/>
      <c r="D408" s="16"/>
      <c r="E408" s="16"/>
      <c r="F408" s="16"/>
      <c r="G408" s="16"/>
      <c r="H408" s="16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5"/>
      <c r="B409" s="16"/>
      <c r="C409" s="16"/>
      <c r="D409" s="16"/>
      <c r="E409" s="16"/>
      <c r="F409" s="16"/>
      <c r="G409" s="16"/>
      <c r="H409" s="16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5"/>
      <c r="B410" s="16"/>
      <c r="C410" s="16"/>
      <c r="D410" s="16"/>
      <c r="E410" s="16"/>
      <c r="F410" s="16"/>
      <c r="G410" s="16"/>
      <c r="H410" s="16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5"/>
      <c r="B411" s="16"/>
      <c r="C411" s="16"/>
      <c r="D411" s="16"/>
      <c r="E411" s="16"/>
      <c r="F411" s="16"/>
      <c r="G411" s="16"/>
      <c r="H411" s="16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5"/>
      <c r="B412" s="16"/>
      <c r="C412" s="16"/>
      <c r="D412" s="16"/>
      <c r="E412" s="16"/>
      <c r="F412" s="16"/>
      <c r="G412" s="16"/>
      <c r="H412" s="16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5"/>
      <c r="B413" s="16"/>
      <c r="C413" s="16"/>
      <c r="D413" s="16"/>
      <c r="E413" s="16"/>
      <c r="F413" s="16"/>
      <c r="G413" s="16"/>
      <c r="H413" s="16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5"/>
      <c r="B414" s="16"/>
      <c r="C414" s="16"/>
      <c r="D414" s="16"/>
      <c r="E414" s="16"/>
      <c r="F414" s="16"/>
      <c r="G414" s="16"/>
      <c r="H414" s="16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5"/>
      <c r="B415" s="16"/>
      <c r="C415" s="16"/>
      <c r="D415" s="16"/>
      <c r="E415" s="16"/>
      <c r="F415" s="16"/>
      <c r="G415" s="16"/>
      <c r="H415" s="16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5"/>
      <c r="B416" s="16"/>
      <c r="C416" s="16"/>
      <c r="D416" s="16"/>
      <c r="E416" s="16"/>
      <c r="F416" s="16"/>
      <c r="G416" s="16"/>
      <c r="H416" s="16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5"/>
      <c r="B417" s="16"/>
      <c r="C417" s="16"/>
      <c r="D417" s="16"/>
      <c r="E417" s="16"/>
      <c r="F417" s="16"/>
      <c r="G417" s="16"/>
      <c r="H417" s="16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5"/>
      <c r="B418" s="16"/>
      <c r="C418" s="16"/>
      <c r="D418" s="16"/>
      <c r="E418" s="16"/>
      <c r="F418" s="16"/>
      <c r="G418" s="16"/>
      <c r="H418" s="16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5"/>
      <c r="B419" s="16"/>
      <c r="C419" s="16"/>
      <c r="D419" s="16"/>
      <c r="E419" s="16"/>
      <c r="F419" s="16"/>
      <c r="G419" s="16"/>
      <c r="H419" s="16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5"/>
      <c r="B420" s="16"/>
      <c r="C420" s="16"/>
      <c r="D420" s="16"/>
      <c r="E420" s="16"/>
      <c r="F420" s="16"/>
      <c r="G420" s="16"/>
      <c r="H420" s="16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5"/>
      <c r="B421" s="16"/>
      <c r="C421" s="16"/>
      <c r="D421" s="16"/>
      <c r="E421" s="16"/>
      <c r="F421" s="16"/>
      <c r="G421" s="16"/>
      <c r="H421" s="16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5"/>
      <c r="B422" s="16"/>
      <c r="C422" s="16"/>
      <c r="D422" s="16"/>
      <c r="E422" s="16"/>
      <c r="F422" s="16"/>
      <c r="G422" s="16"/>
      <c r="H422" s="16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5"/>
      <c r="B423" s="16"/>
      <c r="C423" s="16"/>
      <c r="D423" s="16"/>
      <c r="E423" s="16"/>
      <c r="F423" s="16"/>
      <c r="G423" s="16"/>
      <c r="H423" s="16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5"/>
      <c r="B424" s="16"/>
      <c r="C424" s="16"/>
      <c r="D424" s="16"/>
      <c r="E424" s="16"/>
      <c r="F424" s="16"/>
      <c r="G424" s="16"/>
      <c r="H424" s="16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5"/>
      <c r="B425" s="16"/>
      <c r="C425" s="16"/>
      <c r="D425" s="16"/>
      <c r="E425" s="16"/>
      <c r="F425" s="16"/>
      <c r="G425" s="16"/>
      <c r="H425" s="16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5"/>
      <c r="B426" s="16"/>
      <c r="C426" s="16"/>
      <c r="D426" s="16"/>
      <c r="E426" s="16"/>
      <c r="F426" s="16"/>
      <c r="G426" s="16"/>
      <c r="H426" s="16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5"/>
      <c r="B427" s="16"/>
      <c r="C427" s="16"/>
      <c r="D427" s="16"/>
      <c r="E427" s="16"/>
      <c r="F427" s="16"/>
      <c r="G427" s="16"/>
      <c r="H427" s="16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5"/>
      <c r="B428" s="16"/>
      <c r="C428" s="16"/>
      <c r="D428" s="16"/>
      <c r="E428" s="16"/>
      <c r="F428" s="16"/>
      <c r="G428" s="16"/>
      <c r="H428" s="16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5"/>
      <c r="B429" s="16"/>
      <c r="C429" s="16"/>
      <c r="D429" s="16"/>
      <c r="E429" s="16"/>
      <c r="F429" s="16"/>
      <c r="G429" s="16"/>
      <c r="H429" s="16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5"/>
      <c r="B430" s="16"/>
      <c r="C430" s="16"/>
      <c r="D430" s="16"/>
      <c r="E430" s="16"/>
      <c r="F430" s="16"/>
      <c r="G430" s="16"/>
      <c r="H430" s="16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5"/>
      <c r="B431" s="16"/>
      <c r="C431" s="16"/>
      <c r="D431" s="16"/>
      <c r="E431" s="16"/>
      <c r="F431" s="16"/>
      <c r="G431" s="16"/>
      <c r="H431" s="16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5"/>
      <c r="B432" s="16"/>
      <c r="C432" s="16"/>
      <c r="D432" s="16"/>
      <c r="E432" s="16"/>
      <c r="F432" s="16"/>
      <c r="G432" s="16"/>
      <c r="H432" s="16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5"/>
      <c r="B433" s="16"/>
      <c r="C433" s="16"/>
      <c r="D433" s="16"/>
      <c r="E433" s="16"/>
      <c r="F433" s="16"/>
      <c r="G433" s="16"/>
      <c r="H433" s="16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5"/>
      <c r="B434" s="16"/>
      <c r="C434" s="16"/>
      <c r="D434" s="16"/>
      <c r="E434" s="16"/>
      <c r="F434" s="16"/>
      <c r="G434" s="16"/>
      <c r="H434" s="16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5"/>
      <c r="B435" s="16"/>
      <c r="C435" s="16"/>
      <c r="D435" s="16"/>
      <c r="E435" s="16"/>
      <c r="F435" s="16"/>
      <c r="G435" s="16"/>
      <c r="H435" s="16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5"/>
      <c r="B436" s="16"/>
      <c r="C436" s="16"/>
      <c r="D436" s="16"/>
      <c r="E436" s="16"/>
      <c r="F436" s="16"/>
      <c r="G436" s="16"/>
      <c r="H436" s="16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5"/>
      <c r="B437" s="16"/>
      <c r="C437" s="16"/>
      <c r="D437" s="16"/>
      <c r="E437" s="16"/>
      <c r="F437" s="16"/>
      <c r="G437" s="16"/>
      <c r="H437" s="16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5"/>
      <c r="B438" s="16"/>
      <c r="C438" s="16"/>
      <c r="D438" s="16"/>
      <c r="E438" s="16"/>
      <c r="F438" s="16"/>
      <c r="G438" s="16"/>
      <c r="H438" s="16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5"/>
      <c r="B439" s="16"/>
      <c r="C439" s="16"/>
      <c r="D439" s="16"/>
      <c r="E439" s="16"/>
      <c r="F439" s="16"/>
      <c r="G439" s="16"/>
      <c r="H439" s="16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5"/>
      <c r="B440" s="16"/>
      <c r="C440" s="16"/>
      <c r="D440" s="16"/>
      <c r="E440" s="16"/>
      <c r="F440" s="16"/>
      <c r="G440" s="16"/>
      <c r="H440" s="16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5"/>
      <c r="B441" s="16"/>
      <c r="C441" s="16"/>
      <c r="D441" s="16"/>
      <c r="E441" s="16"/>
      <c r="F441" s="16"/>
      <c r="G441" s="16"/>
      <c r="H441" s="16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5"/>
      <c r="B442" s="16"/>
      <c r="C442" s="16"/>
      <c r="D442" s="16"/>
      <c r="E442" s="16"/>
      <c r="F442" s="16"/>
      <c r="G442" s="16"/>
      <c r="H442" s="16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5"/>
      <c r="B443" s="16"/>
      <c r="C443" s="16"/>
      <c r="D443" s="16"/>
      <c r="E443" s="16"/>
      <c r="F443" s="16"/>
      <c r="G443" s="16"/>
      <c r="H443" s="16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5"/>
      <c r="B444" s="16"/>
      <c r="C444" s="16"/>
      <c r="D444" s="16"/>
      <c r="E444" s="16"/>
      <c r="F444" s="16"/>
      <c r="G444" s="16"/>
      <c r="H444" s="16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5"/>
      <c r="B445" s="16"/>
      <c r="C445" s="16"/>
      <c r="D445" s="16"/>
      <c r="E445" s="16"/>
      <c r="F445" s="16"/>
      <c r="G445" s="16"/>
      <c r="H445" s="16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5"/>
      <c r="B446" s="16"/>
      <c r="C446" s="16"/>
      <c r="D446" s="16"/>
      <c r="E446" s="16"/>
      <c r="F446" s="16"/>
      <c r="G446" s="16"/>
      <c r="H446" s="16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5"/>
      <c r="B447" s="16"/>
      <c r="C447" s="16"/>
      <c r="D447" s="16"/>
      <c r="E447" s="16"/>
      <c r="F447" s="16"/>
      <c r="G447" s="16"/>
      <c r="H447" s="16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5"/>
      <c r="B448" s="16"/>
      <c r="C448" s="16"/>
      <c r="D448" s="16"/>
      <c r="E448" s="16"/>
      <c r="F448" s="16"/>
      <c r="G448" s="16"/>
      <c r="H448" s="16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5"/>
      <c r="B449" s="16"/>
      <c r="C449" s="16"/>
      <c r="D449" s="16"/>
      <c r="E449" s="16"/>
      <c r="F449" s="16"/>
      <c r="G449" s="16"/>
      <c r="H449" s="16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5"/>
      <c r="B450" s="16"/>
      <c r="C450" s="16"/>
      <c r="D450" s="16"/>
      <c r="E450" s="16"/>
      <c r="F450" s="16"/>
      <c r="G450" s="16"/>
      <c r="H450" s="16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5"/>
      <c r="B451" s="16"/>
      <c r="C451" s="16"/>
      <c r="D451" s="16"/>
      <c r="E451" s="16"/>
      <c r="F451" s="16"/>
      <c r="G451" s="16"/>
      <c r="H451" s="16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5"/>
      <c r="B452" s="16"/>
      <c r="C452" s="16"/>
      <c r="D452" s="16"/>
      <c r="E452" s="16"/>
      <c r="F452" s="16"/>
      <c r="G452" s="16"/>
      <c r="H452" s="16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5"/>
      <c r="B453" s="16"/>
      <c r="C453" s="16"/>
      <c r="D453" s="16"/>
      <c r="E453" s="16"/>
      <c r="F453" s="16"/>
      <c r="G453" s="16"/>
      <c r="H453" s="16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5"/>
      <c r="B454" s="16"/>
      <c r="C454" s="16"/>
      <c r="D454" s="16"/>
      <c r="E454" s="16"/>
      <c r="F454" s="16"/>
      <c r="G454" s="16"/>
      <c r="H454" s="16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5"/>
      <c r="B455" s="16"/>
      <c r="C455" s="16"/>
      <c r="D455" s="16"/>
      <c r="E455" s="16"/>
      <c r="F455" s="16"/>
      <c r="G455" s="16"/>
      <c r="H455" s="16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5"/>
      <c r="B456" s="16"/>
      <c r="C456" s="16"/>
      <c r="D456" s="16"/>
      <c r="E456" s="16"/>
      <c r="F456" s="16"/>
      <c r="G456" s="16"/>
      <c r="H456" s="16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5"/>
      <c r="B457" s="16"/>
      <c r="C457" s="16"/>
      <c r="D457" s="16"/>
      <c r="E457" s="16"/>
      <c r="F457" s="16"/>
      <c r="G457" s="16"/>
      <c r="H457" s="16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5"/>
      <c r="B458" s="16"/>
      <c r="C458" s="16"/>
      <c r="D458" s="16"/>
      <c r="E458" s="16"/>
      <c r="F458" s="16"/>
      <c r="G458" s="16"/>
      <c r="H458" s="16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5"/>
      <c r="B459" s="16"/>
      <c r="C459" s="16"/>
      <c r="D459" s="16"/>
      <c r="E459" s="16"/>
      <c r="F459" s="16"/>
      <c r="G459" s="16"/>
      <c r="H459" s="16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5"/>
      <c r="B460" s="16"/>
      <c r="C460" s="16"/>
      <c r="D460" s="16"/>
      <c r="E460" s="16"/>
      <c r="F460" s="16"/>
      <c r="G460" s="16"/>
      <c r="H460" s="16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5"/>
      <c r="B461" s="16"/>
      <c r="C461" s="16"/>
      <c r="D461" s="16"/>
      <c r="E461" s="16"/>
      <c r="F461" s="16"/>
      <c r="G461" s="16"/>
      <c r="H461" s="16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5"/>
      <c r="B462" s="16"/>
      <c r="C462" s="16"/>
      <c r="D462" s="16"/>
      <c r="E462" s="16"/>
      <c r="F462" s="16"/>
      <c r="G462" s="16"/>
      <c r="H462" s="16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5"/>
      <c r="B463" s="16"/>
      <c r="C463" s="16"/>
      <c r="D463" s="16"/>
      <c r="E463" s="16"/>
      <c r="F463" s="16"/>
      <c r="G463" s="16"/>
      <c r="H463" s="16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5"/>
      <c r="B464" s="16"/>
      <c r="C464" s="16"/>
      <c r="D464" s="16"/>
      <c r="E464" s="16"/>
      <c r="F464" s="16"/>
      <c r="G464" s="16"/>
      <c r="H464" s="16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5"/>
      <c r="B465" s="16"/>
      <c r="C465" s="16"/>
      <c r="D465" s="16"/>
      <c r="E465" s="16"/>
      <c r="F465" s="16"/>
      <c r="G465" s="16"/>
      <c r="H465" s="16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5"/>
      <c r="B466" s="16"/>
      <c r="C466" s="16"/>
      <c r="D466" s="16"/>
      <c r="E466" s="16"/>
      <c r="F466" s="16"/>
      <c r="G466" s="16"/>
      <c r="H466" s="16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5"/>
      <c r="B467" s="16"/>
      <c r="C467" s="16"/>
      <c r="D467" s="16"/>
      <c r="E467" s="16"/>
      <c r="F467" s="16"/>
      <c r="G467" s="16"/>
      <c r="H467" s="16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5"/>
      <c r="B468" s="16"/>
      <c r="C468" s="16"/>
      <c r="D468" s="16"/>
      <c r="E468" s="16"/>
      <c r="F468" s="16"/>
      <c r="G468" s="16"/>
      <c r="H468" s="16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5"/>
      <c r="B469" s="16"/>
      <c r="C469" s="16"/>
      <c r="D469" s="16"/>
      <c r="E469" s="16"/>
      <c r="F469" s="16"/>
      <c r="G469" s="16"/>
      <c r="H469" s="16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5"/>
      <c r="B470" s="16"/>
      <c r="C470" s="16"/>
      <c r="D470" s="16"/>
      <c r="E470" s="16"/>
      <c r="F470" s="16"/>
      <c r="G470" s="16"/>
      <c r="H470" s="16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5"/>
      <c r="B471" s="16"/>
      <c r="C471" s="16"/>
      <c r="D471" s="16"/>
      <c r="E471" s="16"/>
      <c r="F471" s="16"/>
      <c r="G471" s="16"/>
      <c r="H471" s="16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5"/>
      <c r="B472" s="16"/>
      <c r="C472" s="16"/>
      <c r="D472" s="16"/>
      <c r="E472" s="16"/>
      <c r="F472" s="16"/>
      <c r="G472" s="16"/>
      <c r="H472" s="16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5"/>
      <c r="B473" s="16"/>
      <c r="C473" s="16"/>
      <c r="D473" s="16"/>
      <c r="E473" s="16"/>
      <c r="F473" s="16"/>
      <c r="G473" s="16"/>
      <c r="H473" s="16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5"/>
      <c r="B474" s="16"/>
      <c r="C474" s="16"/>
      <c r="D474" s="16"/>
      <c r="E474" s="16"/>
      <c r="F474" s="16"/>
      <c r="G474" s="16"/>
      <c r="H474" s="16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5"/>
      <c r="B475" s="16"/>
      <c r="C475" s="16"/>
      <c r="D475" s="16"/>
      <c r="E475" s="16"/>
      <c r="F475" s="16"/>
      <c r="G475" s="16"/>
      <c r="H475" s="16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5"/>
      <c r="B476" s="16"/>
      <c r="C476" s="16"/>
      <c r="D476" s="16"/>
      <c r="E476" s="16"/>
      <c r="F476" s="16"/>
      <c r="G476" s="16"/>
      <c r="H476" s="16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5"/>
      <c r="B477" s="16"/>
      <c r="C477" s="16"/>
      <c r="D477" s="16"/>
      <c r="E477" s="16"/>
      <c r="F477" s="16"/>
      <c r="G477" s="16"/>
      <c r="H477" s="16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5"/>
      <c r="B478" s="16"/>
      <c r="C478" s="16"/>
      <c r="D478" s="16"/>
      <c r="E478" s="16"/>
      <c r="F478" s="16"/>
      <c r="G478" s="16"/>
      <c r="H478" s="16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5"/>
      <c r="B479" s="16"/>
      <c r="C479" s="16"/>
      <c r="D479" s="16"/>
      <c r="E479" s="16"/>
      <c r="F479" s="16"/>
      <c r="G479" s="16"/>
      <c r="H479" s="16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5"/>
      <c r="B480" s="16"/>
      <c r="C480" s="16"/>
      <c r="D480" s="16"/>
      <c r="E480" s="16"/>
      <c r="F480" s="16"/>
      <c r="G480" s="16"/>
      <c r="H480" s="16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5"/>
      <c r="B481" s="16"/>
      <c r="C481" s="16"/>
      <c r="D481" s="16"/>
      <c r="E481" s="16"/>
      <c r="F481" s="16"/>
      <c r="G481" s="16"/>
      <c r="H481" s="16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5"/>
      <c r="B482" s="16"/>
      <c r="C482" s="16"/>
      <c r="D482" s="16"/>
      <c r="E482" s="16"/>
      <c r="F482" s="16"/>
      <c r="G482" s="16"/>
      <c r="H482" s="16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5"/>
      <c r="B483" s="16"/>
      <c r="C483" s="16"/>
      <c r="D483" s="16"/>
      <c r="E483" s="16"/>
      <c r="F483" s="16"/>
      <c r="G483" s="16"/>
      <c r="H483" s="16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5"/>
      <c r="B484" s="16"/>
      <c r="C484" s="16"/>
      <c r="D484" s="16"/>
      <c r="E484" s="16"/>
      <c r="F484" s="16"/>
      <c r="G484" s="16"/>
      <c r="H484" s="16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5"/>
      <c r="B485" s="16"/>
      <c r="C485" s="16"/>
      <c r="D485" s="16"/>
      <c r="E485" s="16"/>
      <c r="F485" s="16"/>
      <c r="G485" s="16"/>
      <c r="H485" s="16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5"/>
      <c r="B486" s="16"/>
      <c r="C486" s="16"/>
      <c r="D486" s="16"/>
      <c r="E486" s="16"/>
      <c r="F486" s="16"/>
      <c r="G486" s="16"/>
      <c r="H486" s="16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5"/>
      <c r="B487" s="16"/>
      <c r="C487" s="16"/>
      <c r="D487" s="16"/>
      <c r="E487" s="16"/>
      <c r="F487" s="16"/>
      <c r="G487" s="16"/>
      <c r="H487" s="16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5"/>
      <c r="B488" s="16"/>
      <c r="C488" s="16"/>
      <c r="D488" s="16"/>
      <c r="E488" s="16"/>
      <c r="F488" s="16"/>
      <c r="G488" s="16"/>
      <c r="H488" s="16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5"/>
      <c r="B489" s="16"/>
      <c r="C489" s="16"/>
      <c r="D489" s="16"/>
      <c r="E489" s="16"/>
      <c r="F489" s="16"/>
      <c r="G489" s="16"/>
      <c r="H489" s="16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5"/>
      <c r="B490" s="16"/>
      <c r="C490" s="16"/>
      <c r="D490" s="16"/>
      <c r="E490" s="16"/>
      <c r="F490" s="16"/>
      <c r="G490" s="16"/>
      <c r="H490" s="16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5"/>
      <c r="B491" s="16"/>
      <c r="C491" s="16"/>
      <c r="D491" s="16"/>
      <c r="E491" s="16"/>
      <c r="F491" s="16"/>
      <c r="G491" s="16"/>
      <c r="H491" s="16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5"/>
      <c r="B492" s="16"/>
      <c r="C492" s="16"/>
      <c r="D492" s="16"/>
      <c r="E492" s="16"/>
      <c r="F492" s="16"/>
      <c r="G492" s="16"/>
      <c r="H492" s="16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5"/>
      <c r="B493" s="16"/>
      <c r="C493" s="16"/>
      <c r="D493" s="16"/>
      <c r="E493" s="16"/>
      <c r="F493" s="16"/>
      <c r="G493" s="16"/>
      <c r="H493" s="16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5"/>
      <c r="B494" s="16"/>
      <c r="C494" s="16"/>
      <c r="D494" s="16"/>
      <c r="E494" s="16"/>
      <c r="F494" s="16"/>
      <c r="G494" s="16"/>
      <c r="H494" s="16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5"/>
      <c r="B495" s="16"/>
      <c r="C495" s="16"/>
      <c r="D495" s="16"/>
      <c r="E495" s="16"/>
      <c r="F495" s="16"/>
      <c r="G495" s="16"/>
      <c r="H495" s="16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5"/>
      <c r="B496" s="16"/>
      <c r="C496" s="16"/>
      <c r="D496" s="16"/>
      <c r="E496" s="16"/>
      <c r="F496" s="16"/>
      <c r="G496" s="16"/>
      <c r="H496" s="16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5"/>
      <c r="B497" s="16"/>
      <c r="C497" s="16"/>
      <c r="D497" s="16"/>
      <c r="E497" s="16"/>
      <c r="F497" s="16"/>
      <c r="G497" s="16"/>
      <c r="H497" s="16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5"/>
      <c r="B498" s="16"/>
      <c r="C498" s="16"/>
      <c r="D498" s="16"/>
      <c r="E498" s="16"/>
      <c r="F498" s="16"/>
      <c r="G498" s="16"/>
      <c r="H498" s="16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5"/>
      <c r="B499" s="16"/>
      <c r="C499" s="16"/>
      <c r="D499" s="16"/>
      <c r="E499" s="16"/>
      <c r="F499" s="16"/>
      <c r="G499" s="16"/>
      <c r="H499" s="16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5"/>
      <c r="B500" s="16"/>
      <c r="C500" s="16"/>
      <c r="D500" s="16"/>
      <c r="E500" s="16"/>
      <c r="F500" s="16"/>
      <c r="G500" s="16"/>
      <c r="H500" s="16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5"/>
      <c r="B501" s="16"/>
      <c r="C501" s="16"/>
      <c r="D501" s="16"/>
      <c r="E501" s="16"/>
      <c r="F501" s="16"/>
      <c r="G501" s="16"/>
      <c r="H501" s="16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5"/>
      <c r="B502" s="16"/>
      <c r="C502" s="16"/>
      <c r="D502" s="16"/>
      <c r="E502" s="16"/>
      <c r="F502" s="16"/>
      <c r="G502" s="16"/>
      <c r="H502" s="16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5"/>
      <c r="B503" s="16"/>
      <c r="C503" s="16"/>
      <c r="D503" s="16"/>
      <c r="E503" s="16"/>
      <c r="F503" s="16"/>
      <c r="G503" s="16"/>
      <c r="H503" s="16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5"/>
      <c r="B504" s="16"/>
      <c r="C504" s="16"/>
      <c r="D504" s="16"/>
      <c r="E504" s="16"/>
      <c r="F504" s="16"/>
      <c r="G504" s="16"/>
      <c r="H504" s="16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5"/>
      <c r="B505" s="16"/>
      <c r="C505" s="16"/>
      <c r="D505" s="16"/>
      <c r="E505" s="16"/>
      <c r="F505" s="16"/>
      <c r="G505" s="16"/>
      <c r="H505" s="16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5"/>
      <c r="B506" s="16"/>
      <c r="C506" s="16"/>
      <c r="D506" s="16"/>
      <c r="E506" s="16"/>
      <c r="F506" s="16"/>
      <c r="G506" s="16"/>
      <c r="H506" s="16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5"/>
      <c r="B507" s="16"/>
      <c r="C507" s="16"/>
      <c r="D507" s="16"/>
      <c r="E507" s="16"/>
      <c r="F507" s="16"/>
      <c r="G507" s="16"/>
      <c r="H507" s="16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5"/>
      <c r="B508" s="16"/>
      <c r="C508" s="16"/>
      <c r="D508" s="16"/>
      <c r="E508" s="16"/>
      <c r="F508" s="16"/>
      <c r="G508" s="16"/>
      <c r="H508" s="16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5"/>
      <c r="B509" s="16"/>
      <c r="C509" s="16"/>
      <c r="D509" s="16"/>
      <c r="E509" s="16"/>
      <c r="F509" s="16"/>
      <c r="G509" s="16"/>
      <c r="H509" s="16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5"/>
      <c r="B510" s="16"/>
      <c r="C510" s="16"/>
      <c r="D510" s="16"/>
      <c r="E510" s="16"/>
      <c r="F510" s="16"/>
      <c r="G510" s="16"/>
      <c r="H510" s="16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5"/>
      <c r="B511" s="16"/>
      <c r="C511" s="16"/>
      <c r="D511" s="16"/>
      <c r="E511" s="16"/>
      <c r="F511" s="16"/>
      <c r="G511" s="16"/>
      <c r="H511" s="16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5"/>
      <c r="B512" s="16"/>
      <c r="C512" s="16"/>
      <c r="D512" s="16"/>
      <c r="E512" s="16"/>
      <c r="F512" s="16"/>
      <c r="G512" s="16"/>
      <c r="H512" s="16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5"/>
      <c r="B513" s="16"/>
      <c r="C513" s="16"/>
      <c r="D513" s="16"/>
      <c r="E513" s="16"/>
      <c r="F513" s="16"/>
      <c r="G513" s="16"/>
      <c r="H513" s="16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5"/>
      <c r="B514" s="16"/>
      <c r="C514" s="16"/>
      <c r="D514" s="16"/>
      <c r="E514" s="16"/>
      <c r="F514" s="16"/>
      <c r="G514" s="16"/>
      <c r="H514" s="16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5"/>
      <c r="B515" s="16"/>
      <c r="C515" s="16"/>
      <c r="D515" s="16"/>
      <c r="E515" s="16"/>
      <c r="F515" s="16"/>
      <c r="G515" s="16"/>
      <c r="H515" s="16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5"/>
      <c r="B516" s="16"/>
      <c r="C516" s="16"/>
      <c r="D516" s="16"/>
      <c r="E516" s="16"/>
      <c r="F516" s="16"/>
      <c r="G516" s="16"/>
      <c r="H516" s="16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5"/>
      <c r="B517" s="16"/>
      <c r="C517" s="16"/>
      <c r="D517" s="16"/>
      <c r="E517" s="16"/>
      <c r="F517" s="16"/>
      <c r="G517" s="16"/>
      <c r="H517" s="16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5"/>
      <c r="B518" s="16"/>
      <c r="C518" s="16"/>
      <c r="D518" s="16"/>
      <c r="E518" s="16"/>
      <c r="F518" s="16"/>
      <c r="G518" s="16"/>
      <c r="H518" s="16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5"/>
      <c r="B519" s="16"/>
      <c r="C519" s="16"/>
      <c r="D519" s="16"/>
      <c r="E519" s="16"/>
      <c r="F519" s="16"/>
      <c r="G519" s="16"/>
      <c r="H519" s="16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5"/>
      <c r="B520" s="16"/>
      <c r="C520" s="16"/>
      <c r="D520" s="16"/>
      <c r="E520" s="16"/>
      <c r="F520" s="16"/>
      <c r="G520" s="16"/>
      <c r="H520" s="16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5"/>
      <c r="B521" s="16"/>
      <c r="C521" s="16"/>
      <c r="D521" s="16"/>
      <c r="E521" s="16"/>
      <c r="F521" s="16"/>
      <c r="G521" s="16"/>
      <c r="H521" s="16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5"/>
      <c r="B522" s="16"/>
      <c r="C522" s="16"/>
      <c r="D522" s="16"/>
      <c r="E522" s="16"/>
      <c r="F522" s="16"/>
      <c r="G522" s="16"/>
      <c r="H522" s="16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5"/>
      <c r="B523" s="16"/>
      <c r="C523" s="16"/>
      <c r="D523" s="16"/>
      <c r="E523" s="16"/>
      <c r="F523" s="16"/>
      <c r="G523" s="16"/>
      <c r="H523" s="16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5"/>
      <c r="B524" s="16"/>
      <c r="C524" s="16"/>
      <c r="D524" s="16"/>
      <c r="E524" s="16"/>
      <c r="F524" s="16"/>
      <c r="G524" s="16"/>
      <c r="H524" s="16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5"/>
      <c r="B525" s="16"/>
      <c r="C525" s="16"/>
      <c r="D525" s="16"/>
      <c r="E525" s="16"/>
      <c r="F525" s="16"/>
      <c r="G525" s="16"/>
      <c r="H525" s="16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5"/>
      <c r="B526" s="16"/>
      <c r="C526" s="16"/>
      <c r="D526" s="16"/>
      <c r="E526" s="16"/>
      <c r="F526" s="16"/>
      <c r="G526" s="16"/>
      <c r="H526" s="16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5"/>
      <c r="B527" s="16"/>
      <c r="C527" s="16"/>
      <c r="D527" s="16"/>
      <c r="E527" s="16"/>
      <c r="F527" s="16"/>
      <c r="G527" s="16"/>
      <c r="H527" s="16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5"/>
      <c r="B528" s="16"/>
      <c r="C528" s="16"/>
      <c r="D528" s="16"/>
      <c r="E528" s="16"/>
      <c r="F528" s="16"/>
      <c r="G528" s="16"/>
      <c r="H528" s="16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5"/>
      <c r="B529" s="16"/>
      <c r="C529" s="16"/>
      <c r="D529" s="16"/>
      <c r="E529" s="16"/>
      <c r="F529" s="16"/>
      <c r="G529" s="16"/>
      <c r="H529" s="16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5"/>
      <c r="B530" s="16"/>
      <c r="C530" s="16"/>
      <c r="D530" s="16"/>
      <c r="E530" s="16"/>
      <c r="F530" s="16"/>
      <c r="G530" s="16"/>
      <c r="H530" s="16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5"/>
      <c r="B531" s="16"/>
      <c r="C531" s="16"/>
      <c r="D531" s="16"/>
      <c r="E531" s="16"/>
      <c r="F531" s="16"/>
      <c r="G531" s="16"/>
      <c r="H531" s="16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5"/>
      <c r="B532" s="16"/>
      <c r="C532" s="16"/>
      <c r="D532" s="16"/>
      <c r="E532" s="16"/>
      <c r="F532" s="16"/>
      <c r="G532" s="16"/>
      <c r="H532" s="16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5"/>
      <c r="B533" s="16"/>
      <c r="C533" s="16"/>
      <c r="D533" s="16"/>
      <c r="E533" s="16"/>
      <c r="F533" s="16"/>
      <c r="G533" s="16"/>
      <c r="H533" s="16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5"/>
      <c r="B534" s="16"/>
      <c r="C534" s="16"/>
      <c r="D534" s="16"/>
      <c r="E534" s="16"/>
      <c r="F534" s="16"/>
      <c r="G534" s="16"/>
      <c r="H534" s="16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5"/>
      <c r="B535" s="16"/>
      <c r="C535" s="16"/>
      <c r="D535" s="16"/>
      <c r="E535" s="16"/>
      <c r="F535" s="16"/>
      <c r="G535" s="16"/>
      <c r="H535" s="16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5"/>
      <c r="B536" s="16"/>
      <c r="C536" s="16"/>
      <c r="D536" s="16"/>
      <c r="E536" s="16"/>
      <c r="F536" s="16"/>
      <c r="G536" s="16"/>
      <c r="H536" s="16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5"/>
      <c r="B537" s="16"/>
      <c r="C537" s="16"/>
      <c r="D537" s="16"/>
      <c r="E537" s="16"/>
      <c r="F537" s="16"/>
      <c r="G537" s="16"/>
      <c r="H537" s="16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5"/>
      <c r="B538" s="16"/>
      <c r="C538" s="16"/>
      <c r="D538" s="16"/>
      <c r="E538" s="16"/>
      <c r="F538" s="16"/>
      <c r="G538" s="16"/>
      <c r="H538" s="16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5"/>
      <c r="B539" s="16"/>
      <c r="C539" s="16"/>
      <c r="D539" s="16"/>
      <c r="E539" s="16"/>
      <c r="F539" s="16"/>
      <c r="G539" s="16"/>
      <c r="H539" s="16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5"/>
      <c r="B540" s="16"/>
      <c r="C540" s="16"/>
      <c r="D540" s="16"/>
      <c r="E540" s="16"/>
      <c r="F540" s="16"/>
      <c r="G540" s="16"/>
      <c r="H540" s="16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5"/>
      <c r="B541" s="16"/>
      <c r="C541" s="16"/>
      <c r="D541" s="16"/>
      <c r="E541" s="16"/>
      <c r="F541" s="16"/>
      <c r="G541" s="16"/>
      <c r="H541" s="16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5"/>
      <c r="B542" s="16"/>
      <c r="C542" s="16"/>
      <c r="D542" s="16"/>
      <c r="E542" s="16"/>
      <c r="F542" s="16"/>
      <c r="G542" s="16"/>
      <c r="H542" s="16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5"/>
      <c r="B543" s="16"/>
      <c r="C543" s="16"/>
      <c r="D543" s="16"/>
      <c r="E543" s="16"/>
      <c r="F543" s="16"/>
      <c r="G543" s="16"/>
      <c r="H543" s="16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5"/>
      <c r="B544" s="16"/>
      <c r="C544" s="16"/>
      <c r="D544" s="16"/>
      <c r="E544" s="16"/>
      <c r="F544" s="16"/>
      <c r="G544" s="16"/>
      <c r="H544" s="16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5"/>
      <c r="B545" s="16"/>
      <c r="C545" s="16"/>
      <c r="D545" s="16"/>
      <c r="E545" s="16"/>
      <c r="F545" s="16"/>
      <c r="G545" s="16"/>
      <c r="H545" s="16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5"/>
      <c r="B546" s="16"/>
      <c r="C546" s="16"/>
      <c r="D546" s="16"/>
      <c r="E546" s="16"/>
      <c r="F546" s="16"/>
      <c r="G546" s="16"/>
      <c r="H546" s="16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5"/>
      <c r="B547" s="16"/>
      <c r="C547" s="16"/>
      <c r="D547" s="16"/>
      <c r="E547" s="16"/>
      <c r="F547" s="16"/>
      <c r="G547" s="16"/>
      <c r="H547" s="16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5"/>
      <c r="B548" s="16"/>
      <c r="C548" s="16"/>
      <c r="D548" s="16"/>
      <c r="E548" s="16"/>
      <c r="F548" s="16"/>
      <c r="G548" s="16"/>
      <c r="H548" s="16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5"/>
      <c r="B549" s="16"/>
      <c r="C549" s="16"/>
      <c r="D549" s="16"/>
      <c r="E549" s="16"/>
      <c r="F549" s="16"/>
      <c r="G549" s="16"/>
      <c r="H549" s="16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5"/>
      <c r="B550" s="16"/>
      <c r="C550" s="16"/>
      <c r="D550" s="16"/>
      <c r="E550" s="16"/>
      <c r="F550" s="16"/>
      <c r="G550" s="16"/>
      <c r="H550" s="16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5"/>
      <c r="B551" s="16"/>
      <c r="C551" s="16"/>
      <c r="D551" s="16"/>
      <c r="E551" s="16"/>
      <c r="F551" s="16"/>
      <c r="G551" s="16"/>
      <c r="H551" s="16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5"/>
      <c r="B552" s="16"/>
      <c r="C552" s="16"/>
      <c r="D552" s="16"/>
      <c r="E552" s="16"/>
      <c r="F552" s="16"/>
      <c r="G552" s="16"/>
      <c r="H552" s="16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5"/>
      <c r="B553" s="16"/>
      <c r="C553" s="16"/>
      <c r="D553" s="16"/>
      <c r="E553" s="16"/>
      <c r="F553" s="16"/>
      <c r="G553" s="16"/>
      <c r="H553" s="16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5"/>
      <c r="B554" s="16"/>
      <c r="C554" s="16"/>
      <c r="D554" s="16"/>
      <c r="E554" s="16"/>
      <c r="F554" s="16"/>
      <c r="G554" s="16"/>
      <c r="H554" s="16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5"/>
      <c r="B555" s="16"/>
      <c r="C555" s="16"/>
      <c r="D555" s="16"/>
      <c r="E555" s="16"/>
      <c r="F555" s="16"/>
      <c r="G555" s="16"/>
      <c r="H555" s="16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5"/>
      <c r="B556" s="16"/>
      <c r="C556" s="16"/>
      <c r="D556" s="16"/>
      <c r="E556" s="16"/>
      <c r="F556" s="16"/>
      <c r="G556" s="16"/>
      <c r="H556" s="16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5"/>
      <c r="B557" s="16"/>
      <c r="C557" s="16"/>
      <c r="D557" s="16"/>
      <c r="E557" s="16"/>
      <c r="F557" s="16"/>
      <c r="G557" s="16"/>
      <c r="H557" s="16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5"/>
      <c r="B558" s="16"/>
      <c r="C558" s="16"/>
      <c r="D558" s="16"/>
      <c r="E558" s="16"/>
      <c r="F558" s="16"/>
      <c r="G558" s="16"/>
      <c r="H558" s="16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5"/>
      <c r="B559" s="16"/>
      <c r="C559" s="16"/>
      <c r="D559" s="16"/>
      <c r="E559" s="16"/>
      <c r="F559" s="16"/>
      <c r="G559" s="16"/>
      <c r="H559" s="16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5"/>
      <c r="B560" s="16"/>
      <c r="C560" s="16"/>
      <c r="D560" s="16"/>
      <c r="E560" s="16"/>
      <c r="F560" s="16"/>
      <c r="G560" s="16"/>
      <c r="H560" s="16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5"/>
      <c r="B561" s="16"/>
      <c r="C561" s="16"/>
      <c r="D561" s="16"/>
      <c r="E561" s="16"/>
      <c r="F561" s="16"/>
      <c r="G561" s="16"/>
      <c r="H561" s="16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5"/>
      <c r="B562" s="16"/>
      <c r="C562" s="16"/>
      <c r="D562" s="16"/>
      <c r="E562" s="16"/>
      <c r="F562" s="16"/>
      <c r="G562" s="16"/>
      <c r="H562" s="16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5"/>
      <c r="B563" s="16"/>
      <c r="C563" s="16"/>
      <c r="D563" s="16"/>
      <c r="E563" s="16"/>
      <c r="F563" s="16"/>
      <c r="G563" s="16"/>
      <c r="H563" s="16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5"/>
      <c r="B564" s="16"/>
      <c r="C564" s="16"/>
      <c r="D564" s="16"/>
      <c r="E564" s="16"/>
      <c r="F564" s="16"/>
      <c r="G564" s="16"/>
      <c r="H564" s="16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5"/>
      <c r="B565" s="16"/>
      <c r="C565" s="16"/>
      <c r="D565" s="16"/>
      <c r="E565" s="16"/>
      <c r="F565" s="16"/>
      <c r="G565" s="16"/>
      <c r="H565" s="16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5"/>
      <c r="B566" s="16"/>
      <c r="C566" s="16"/>
      <c r="D566" s="16"/>
      <c r="E566" s="16"/>
      <c r="F566" s="16"/>
      <c r="G566" s="16"/>
      <c r="H566" s="16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5"/>
      <c r="B567" s="16"/>
      <c r="C567" s="16"/>
      <c r="D567" s="16"/>
      <c r="E567" s="16"/>
      <c r="F567" s="16"/>
      <c r="G567" s="16"/>
      <c r="H567" s="16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5"/>
      <c r="B568" s="16"/>
      <c r="C568" s="16"/>
      <c r="D568" s="16"/>
      <c r="E568" s="16"/>
      <c r="F568" s="16"/>
      <c r="G568" s="16"/>
      <c r="H568" s="16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5"/>
      <c r="B569" s="16"/>
      <c r="C569" s="16"/>
      <c r="D569" s="16"/>
      <c r="E569" s="16"/>
      <c r="F569" s="16"/>
      <c r="G569" s="16"/>
      <c r="H569" s="16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5"/>
      <c r="B570" s="16"/>
      <c r="C570" s="16"/>
      <c r="D570" s="16"/>
      <c r="E570" s="16"/>
      <c r="F570" s="16"/>
      <c r="G570" s="16"/>
      <c r="H570" s="16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5"/>
      <c r="B571" s="16"/>
      <c r="C571" s="16"/>
      <c r="D571" s="16"/>
      <c r="E571" s="16"/>
      <c r="F571" s="16"/>
      <c r="G571" s="16"/>
      <c r="H571" s="16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5"/>
      <c r="B572" s="16"/>
      <c r="C572" s="16"/>
      <c r="D572" s="16"/>
      <c r="E572" s="16"/>
      <c r="F572" s="16"/>
      <c r="G572" s="16"/>
      <c r="H572" s="16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5"/>
      <c r="B573" s="16"/>
      <c r="C573" s="16"/>
      <c r="D573" s="16"/>
      <c r="E573" s="16"/>
      <c r="F573" s="16"/>
      <c r="G573" s="16"/>
      <c r="H573" s="16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5"/>
      <c r="B574" s="16"/>
      <c r="C574" s="16"/>
      <c r="D574" s="16"/>
      <c r="E574" s="16"/>
      <c r="F574" s="16"/>
      <c r="G574" s="16"/>
      <c r="H574" s="16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5"/>
      <c r="B575" s="16"/>
      <c r="C575" s="16"/>
      <c r="D575" s="16"/>
      <c r="E575" s="16"/>
      <c r="F575" s="16"/>
      <c r="G575" s="16"/>
      <c r="H575" s="16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5"/>
      <c r="B576" s="16"/>
      <c r="C576" s="16"/>
      <c r="D576" s="16"/>
      <c r="E576" s="16"/>
      <c r="F576" s="16"/>
      <c r="G576" s="16"/>
      <c r="H576" s="16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5"/>
      <c r="B577" s="16"/>
      <c r="C577" s="16"/>
      <c r="D577" s="16"/>
      <c r="E577" s="16"/>
      <c r="F577" s="16"/>
      <c r="G577" s="16"/>
      <c r="H577" s="16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5"/>
      <c r="B578" s="16"/>
      <c r="C578" s="16"/>
      <c r="D578" s="16"/>
      <c r="E578" s="16"/>
      <c r="F578" s="16"/>
      <c r="G578" s="16"/>
      <c r="H578" s="16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5"/>
      <c r="B579" s="16"/>
      <c r="C579" s="16"/>
      <c r="D579" s="16"/>
      <c r="E579" s="16"/>
      <c r="F579" s="16"/>
      <c r="G579" s="16"/>
      <c r="H579" s="16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5"/>
      <c r="B580" s="16"/>
      <c r="C580" s="16"/>
      <c r="D580" s="16"/>
      <c r="E580" s="16"/>
      <c r="F580" s="16"/>
      <c r="G580" s="16"/>
      <c r="H580" s="16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5"/>
      <c r="B581" s="16"/>
      <c r="C581" s="16"/>
      <c r="D581" s="16"/>
      <c r="E581" s="16"/>
      <c r="F581" s="16"/>
      <c r="G581" s="16"/>
      <c r="H581" s="16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5"/>
      <c r="B582" s="16"/>
      <c r="C582" s="16"/>
      <c r="D582" s="16"/>
      <c r="E582" s="16"/>
      <c r="F582" s="16"/>
      <c r="G582" s="16"/>
      <c r="H582" s="16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5"/>
      <c r="B583" s="16"/>
      <c r="C583" s="16"/>
      <c r="D583" s="16"/>
      <c r="E583" s="16"/>
      <c r="F583" s="16"/>
      <c r="G583" s="16"/>
      <c r="H583" s="16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5"/>
      <c r="B584" s="16"/>
      <c r="C584" s="16"/>
      <c r="D584" s="16"/>
      <c r="E584" s="16"/>
      <c r="F584" s="16"/>
      <c r="G584" s="16"/>
      <c r="H584" s="16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5"/>
      <c r="B585" s="16"/>
      <c r="C585" s="16"/>
      <c r="D585" s="16"/>
      <c r="E585" s="16"/>
      <c r="F585" s="16"/>
      <c r="G585" s="16"/>
      <c r="H585" s="16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5"/>
      <c r="B586" s="16"/>
      <c r="C586" s="16"/>
      <c r="D586" s="16"/>
      <c r="E586" s="16"/>
      <c r="F586" s="16"/>
      <c r="G586" s="16"/>
      <c r="H586" s="16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5"/>
      <c r="B587" s="16"/>
      <c r="C587" s="16"/>
      <c r="D587" s="16"/>
      <c r="E587" s="16"/>
      <c r="F587" s="16"/>
      <c r="G587" s="16"/>
      <c r="H587" s="16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5"/>
      <c r="B588" s="16"/>
      <c r="C588" s="16"/>
      <c r="D588" s="16"/>
      <c r="E588" s="16"/>
      <c r="F588" s="16"/>
      <c r="G588" s="16"/>
      <c r="H588" s="16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5"/>
      <c r="B589" s="16"/>
      <c r="C589" s="16"/>
      <c r="D589" s="16"/>
      <c r="E589" s="16"/>
      <c r="F589" s="16"/>
      <c r="G589" s="16"/>
      <c r="H589" s="16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5"/>
      <c r="B590" s="16"/>
      <c r="C590" s="16"/>
      <c r="D590" s="16"/>
      <c r="E590" s="16"/>
      <c r="F590" s="16"/>
      <c r="G590" s="16"/>
      <c r="H590" s="16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5"/>
      <c r="B591" s="16"/>
      <c r="C591" s="16"/>
      <c r="D591" s="16"/>
      <c r="E591" s="16"/>
      <c r="F591" s="16"/>
      <c r="G591" s="16"/>
      <c r="H591" s="16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5"/>
      <c r="B592" s="16"/>
      <c r="C592" s="16"/>
      <c r="D592" s="16"/>
      <c r="E592" s="16"/>
      <c r="F592" s="16"/>
      <c r="G592" s="16"/>
      <c r="H592" s="16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5"/>
      <c r="B593" s="16"/>
      <c r="C593" s="16"/>
      <c r="D593" s="16"/>
      <c r="E593" s="16"/>
      <c r="F593" s="16"/>
      <c r="G593" s="16"/>
      <c r="H593" s="16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5"/>
      <c r="B594" s="16"/>
      <c r="C594" s="16"/>
      <c r="D594" s="16"/>
      <c r="E594" s="16"/>
      <c r="F594" s="16"/>
      <c r="G594" s="16"/>
      <c r="H594" s="16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5"/>
      <c r="B595" s="16"/>
      <c r="C595" s="16"/>
      <c r="D595" s="16"/>
      <c r="E595" s="16"/>
      <c r="F595" s="16"/>
      <c r="G595" s="16"/>
      <c r="H595" s="16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5"/>
      <c r="B596" s="16"/>
      <c r="C596" s="16"/>
      <c r="D596" s="16"/>
      <c r="E596" s="16"/>
      <c r="F596" s="16"/>
      <c r="G596" s="16"/>
      <c r="H596" s="16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5"/>
      <c r="B597" s="16"/>
      <c r="C597" s="16"/>
      <c r="D597" s="16"/>
      <c r="E597" s="16"/>
      <c r="F597" s="16"/>
      <c r="G597" s="16"/>
      <c r="H597" s="16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5"/>
      <c r="B598" s="16"/>
      <c r="C598" s="16"/>
      <c r="D598" s="16"/>
      <c r="E598" s="16"/>
      <c r="F598" s="16"/>
      <c r="G598" s="16"/>
      <c r="H598" s="16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5"/>
      <c r="B599" s="16"/>
      <c r="C599" s="16"/>
      <c r="D599" s="16"/>
      <c r="E599" s="16"/>
      <c r="F599" s="16"/>
      <c r="G599" s="16"/>
      <c r="H599" s="16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5"/>
      <c r="B600" s="16"/>
      <c r="C600" s="16"/>
      <c r="D600" s="16"/>
      <c r="E600" s="16"/>
      <c r="F600" s="16"/>
      <c r="G600" s="16"/>
      <c r="H600" s="16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5"/>
      <c r="B601" s="16"/>
      <c r="C601" s="16"/>
      <c r="D601" s="16"/>
      <c r="E601" s="16"/>
      <c r="F601" s="16"/>
      <c r="G601" s="16"/>
      <c r="H601" s="16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5"/>
      <c r="B602" s="16"/>
      <c r="C602" s="16"/>
      <c r="D602" s="16"/>
      <c r="E602" s="16"/>
      <c r="F602" s="16"/>
      <c r="G602" s="16"/>
      <c r="H602" s="16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5"/>
      <c r="B603" s="16"/>
      <c r="C603" s="16"/>
      <c r="D603" s="16"/>
      <c r="E603" s="16"/>
      <c r="F603" s="16"/>
      <c r="G603" s="16"/>
      <c r="H603" s="16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5"/>
      <c r="B604" s="16"/>
      <c r="C604" s="16"/>
      <c r="D604" s="16"/>
      <c r="E604" s="16"/>
      <c r="F604" s="16"/>
      <c r="G604" s="16"/>
      <c r="H604" s="16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5"/>
      <c r="B605" s="16"/>
      <c r="C605" s="16"/>
      <c r="D605" s="16"/>
      <c r="E605" s="16"/>
      <c r="F605" s="16"/>
      <c r="G605" s="16"/>
      <c r="H605" s="16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5"/>
      <c r="B606" s="16"/>
      <c r="C606" s="16"/>
      <c r="D606" s="16"/>
      <c r="E606" s="16"/>
      <c r="F606" s="16"/>
      <c r="G606" s="16"/>
      <c r="H606" s="16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5"/>
      <c r="B607" s="16"/>
      <c r="C607" s="16"/>
      <c r="D607" s="16"/>
      <c r="E607" s="16"/>
      <c r="F607" s="16"/>
      <c r="G607" s="16"/>
      <c r="H607" s="16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5"/>
      <c r="B608" s="16"/>
      <c r="C608" s="16"/>
      <c r="D608" s="16"/>
      <c r="E608" s="16"/>
      <c r="F608" s="16"/>
      <c r="G608" s="16"/>
      <c r="H608" s="16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5"/>
      <c r="B609" s="16"/>
      <c r="C609" s="16"/>
      <c r="D609" s="16"/>
      <c r="E609" s="16"/>
      <c r="F609" s="16"/>
      <c r="G609" s="16"/>
      <c r="H609" s="16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5"/>
      <c r="B610" s="16"/>
      <c r="C610" s="16"/>
      <c r="D610" s="16"/>
      <c r="E610" s="16"/>
      <c r="F610" s="16"/>
      <c r="G610" s="16"/>
      <c r="H610" s="16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5"/>
      <c r="B611" s="16"/>
      <c r="C611" s="16"/>
      <c r="D611" s="16"/>
      <c r="E611" s="16"/>
      <c r="F611" s="16"/>
      <c r="G611" s="16"/>
      <c r="H611" s="16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5"/>
      <c r="B612" s="16"/>
      <c r="C612" s="16"/>
      <c r="D612" s="16"/>
      <c r="E612" s="16"/>
      <c r="F612" s="16"/>
      <c r="G612" s="16"/>
      <c r="H612" s="16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5"/>
      <c r="B613" s="16"/>
      <c r="C613" s="16"/>
      <c r="D613" s="16"/>
      <c r="E613" s="16"/>
      <c r="F613" s="16"/>
      <c r="G613" s="16"/>
      <c r="H613" s="16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5"/>
      <c r="B614" s="16"/>
      <c r="C614" s="16"/>
      <c r="D614" s="16"/>
      <c r="E614" s="16"/>
      <c r="F614" s="16"/>
      <c r="G614" s="16"/>
      <c r="H614" s="16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5"/>
      <c r="B615" s="16"/>
      <c r="C615" s="16"/>
      <c r="D615" s="16"/>
      <c r="E615" s="16"/>
      <c r="F615" s="16"/>
      <c r="G615" s="16"/>
      <c r="H615" s="16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5"/>
      <c r="B616" s="16"/>
      <c r="C616" s="16"/>
      <c r="D616" s="16"/>
      <c r="E616" s="16"/>
      <c r="F616" s="16"/>
      <c r="G616" s="16"/>
      <c r="H616" s="16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5"/>
      <c r="B617" s="16"/>
      <c r="C617" s="16"/>
      <c r="D617" s="16"/>
      <c r="E617" s="16"/>
      <c r="F617" s="16"/>
      <c r="G617" s="16"/>
      <c r="H617" s="16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5"/>
      <c r="B618" s="16"/>
      <c r="C618" s="16"/>
      <c r="D618" s="16"/>
      <c r="E618" s="16"/>
      <c r="F618" s="16"/>
      <c r="G618" s="16"/>
      <c r="H618" s="16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5"/>
      <c r="B619" s="16"/>
      <c r="C619" s="16"/>
      <c r="D619" s="16"/>
      <c r="E619" s="16"/>
      <c r="F619" s="16"/>
      <c r="G619" s="16"/>
      <c r="H619" s="16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5"/>
      <c r="B620" s="16"/>
      <c r="C620" s="16"/>
      <c r="D620" s="16"/>
      <c r="E620" s="16"/>
      <c r="F620" s="16"/>
      <c r="G620" s="16"/>
      <c r="H620" s="16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5"/>
      <c r="B621" s="16"/>
      <c r="C621" s="16"/>
      <c r="D621" s="16"/>
      <c r="E621" s="16"/>
      <c r="F621" s="16"/>
      <c r="G621" s="16"/>
      <c r="H621" s="16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5"/>
      <c r="B622" s="16"/>
      <c r="C622" s="16"/>
      <c r="D622" s="16"/>
      <c r="E622" s="16"/>
      <c r="F622" s="16"/>
      <c r="G622" s="16"/>
      <c r="H622" s="16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5"/>
      <c r="B623" s="16"/>
      <c r="C623" s="16"/>
      <c r="D623" s="16"/>
      <c r="E623" s="16"/>
      <c r="F623" s="16"/>
      <c r="G623" s="16"/>
      <c r="H623" s="16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5"/>
      <c r="B624" s="16"/>
      <c r="C624" s="16"/>
      <c r="D624" s="16"/>
      <c r="E624" s="16"/>
      <c r="F624" s="16"/>
      <c r="G624" s="16"/>
      <c r="H624" s="16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5"/>
      <c r="B625" s="16"/>
      <c r="C625" s="16"/>
      <c r="D625" s="16"/>
      <c r="E625" s="16"/>
      <c r="F625" s="16"/>
      <c r="G625" s="16"/>
      <c r="H625" s="16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5"/>
      <c r="B626" s="16"/>
      <c r="C626" s="16"/>
      <c r="D626" s="16"/>
      <c r="E626" s="16"/>
      <c r="F626" s="16"/>
      <c r="G626" s="16"/>
      <c r="H626" s="16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5"/>
      <c r="B627" s="16"/>
      <c r="C627" s="16"/>
      <c r="D627" s="16"/>
      <c r="E627" s="16"/>
      <c r="F627" s="16"/>
      <c r="G627" s="16"/>
      <c r="H627" s="16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5"/>
      <c r="B628" s="16"/>
      <c r="C628" s="16"/>
      <c r="D628" s="16"/>
      <c r="E628" s="16"/>
      <c r="F628" s="16"/>
      <c r="G628" s="16"/>
      <c r="H628" s="16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5"/>
      <c r="B629" s="16"/>
      <c r="C629" s="16"/>
      <c r="D629" s="16"/>
      <c r="E629" s="16"/>
      <c r="F629" s="16"/>
      <c r="G629" s="16"/>
      <c r="H629" s="16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5"/>
      <c r="B630" s="16"/>
      <c r="C630" s="16"/>
      <c r="D630" s="16"/>
      <c r="E630" s="16"/>
      <c r="F630" s="16"/>
      <c r="G630" s="16"/>
      <c r="H630" s="16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5"/>
      <c r="B631" s="16"/>
      <c r="C631" s="16"/>
      <c r="D631" s="16"/>
      <c r="E631" s="16"/>
      <c r="F631" s="16"/>
      <c r="G631" s="16"/>
      <c r="H631" s="16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5"/>
      <c r="B632" s="16"/>
      <c r="C632" s="16"/>
      <c r="D632" s="16"/>
      <c r="E632" s="16"/>
      <c r="F632" s="16"/>
      <c r="G632" s="16"/>
      <c r="H632" s="16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5"/>
      <c r="B633" s="16"/>
      <c r="C633" s="16"/>
      <c r="D633" s="16"/>
      <c r="E633" s="16"/>
      <c r="F633" s="16"/>
      <c r="G633" s="16"/>
      <c r="H633" s="16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5"/>
      <c r="B634" s="16"/>
      <c r="C634" s="16"/>
      <c r="D634" s="16"/>
      <c r="E634" s="16"/>
      <c r="F634" s="16"/>
      <c r="G634" s="16"/>
      <c r="H634" s="16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5"/>
      <c r="B635" s="16"/>
      <c r="C635" s="16"/>
      <c r="D635" s="16"/>
      <c r="E635" s="16"/>
      <c r="F635" s="16"/>
      <c r="G635" s="16"/>
      <c r="H635" s="16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5"/>
      <c r="B636" s="16"/>
      <c r="C636" s="16"/>
      <c r="D636" s="16"/>
      <c r="E636" s="16"/>
      <c r="F636" s="16"/>
      <c r="G636" s="16"/>
      <c r="H636" s="16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5"/>
      <c r="B637" s="16"/>
      <c r="C637" s="16"/>
      <c r="D637" s="16"/>
      <c r="E637" s="16"/>
      <c r="F637" s="16"/>
      <c r="G637" s="16"/>
      <c r="H637" s="16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5"/>
      <c r="B638" s="16"/>
      <c r="C638" s="16"/>
      <c r="D638" s="16"/>
      <c r="E638" s="16"/>
      <c r="F638" s="16"/>
      <c r="G638" s="16"/>
      <c r="H638" s="16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5"/>
      <c r="B639" s="16"/>
      <c r="C639" s="16"/>
      <c r="D639" s="16"/>
      <c r="E639" s="16"/>
      <c r="F639" s="16"/>
      <c r="G639" s="16"/>
      <c r="H639" s="16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5"/>
      <c r="B640" s="16"/>
      <c r="C640" s="16"/>
      <c r="D640" s="16"/>
      <c r="E640" s="16"/>
      <c r="F640" s="16"/>
      <c r="G640" s="16"/>
      <c r="H640" s="16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5"/>
      <c r="B641" s="16"/>
      <c r="C641" s="16"/>
      <c r="D641" s="16"/>
      <c r="E641" s="16"/>
      <c r="F641" s="16"/>
      <c r="G641" s="16"/>
      <c r="H641" s="16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5"/>
      <c r="B642" s="16"/>
      <c r="C642" s="16"/>
      <c r="D642" s="16"/>
      <c r="E642" s="16"/>
      <c r="F642" s="16"/>
      <c r="G642" s="16"/>
      <c r="H642" s="16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5"/>
      <c r="B643" s="16"/>
      <c r="C643" s="16"/>
      <c r="D643" s="16"/>
      <c r="E643" s="16"/>
      <c r="F643" s="16"/>
      <c r="G643" s="16"/>
      <c r="H643" s="16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5"/>
      <c r="B644" s="16"/>
      <c r="C644" s="16"/>
      <c r="D644" s="16"/>
      <c r="E644" s="16"/>
      <c r="F644" s="16"/>
      <c r="G644" s="16"/>
      <c r="H644" s="16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5"/>
      <c r="B645" s="16"/>
      <c r="C645" s="16"/>
      <c r="D645" s="16"/>
      <c r="E645" s="16"/>
      <c r="F645" s="16"/>
      <c r="G645" s="16"/>
      <c r="H645" s="16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5"/>
      <c r="B646" s="16"/>
      <c r="C646" s="16"/>
      <c r="D646" s="16"/>
      <c r="E646" s="16"/>
      <c r="F646" s="16"/>
      <c r="G646" s="16"/>
      <c r="H646" s="16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5"/>
      <c r="B647" s="16"/>
      <c r="C647" s="16"/>
      <c r="D647" s="16"/>
      <c r="E647" s="16"/>
      <c r="F647" s="16"/>
      <c r="G647" s="16"/>
      <c r="H647" s="16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5"/>
      <c r="B648" s="16"/>
      <c r="C648" s="16"/>
      <c r="D648" s="16"/>
      <c r="E648" s="16"/>
      <c r="F648" s="16"/>
      <c r="G648" s="16"/>
      <c r="H648" s="16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5"/>
      <c r="B649" s="16"/>
      <c r="C649" s="16"/>
      <c r="D649" s="16"/>
      <c r="E649" s="16"/>
      <c r="F649" s="16"/>
      <c r="G649" s="16"/>
      <c r="H649" s="16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5"/>
      <c r="B650" s="16"/>
      <c r="C650" s="16"/>
      <c r="D650" s="16"/>
      <c r="E650" s="16"/>
      <c r="F650" s="16"/>
      <c r="G650" s="16"/>
      <c r="H650" s="16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5"/>
      <c r="B651" s="16"/>
      <c r="C651" s="16"/>
      <c r="D651" s="16"/>
      <c r="E651" s="16"/>
      <c r="F651" s="16"/>
      <c r="G651" s="16"/>
      <c r="H651" s="16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5"/>
      <c r="B652" s="16"/>
      <c r="C652" s="16"/>
      <c r="D652" s="16"/>
      <c r="E652" s="16"/>
      <c r="F652" s="16"/>
      <c r="G652" s="16"/>
      <c r="H652" s="16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5"/>
      <c r="B653" s="16"/>
      <c r="C653" s="16"/>
      <c r="D653" s="16"/>
      <c r="E653" s="16"/>
      <c r="F653" s="16"/>
      <c r="G653" s="16"/>
      <c r="H653" s="16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5"/>
      <c r="B654" s="16"/>
      <c r="C654" s="16"/>
      <c r="D654" s="16"/>
      <c r="E654" s="16"/>
      <c r="F654" s="16"/>
      <c r="G654" s="16"/>
      <c r="H654" s="16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5"/>
      <c r="B655" s="16"/>
      <c r="C655" s="16"/>
      <c r="D655" s="16"/>
      <c r="E655" s="16"/>
      <c r="F655" s="16"/>
      <c r="G655" s="16"/>
      <c r="H655" s="16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5"/>
      <c r="B656" s="16"/>
      <c r="C656" s="16"/>
      <c r="D656" s="16"/>
      <c r="E656" s="16"/>
      <c r="F656" s="16"/>
      <c r="G656" s="16"/>
      <c r="H656" s="16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5"/>
      <c r="B657" s="16"/>
      <c r="C657" s="16"/>
      <c r="D657" s="16"/>
      <c r="E657" s="16"/>
      <c r="F657" s="16"/>
      <c r="G657" s="16"/>
      <c r="H657" s="16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5"/>
      <c r="B658" s="16"/>
      <c r="C658" s="16"/>
      <c r="D658" s="16"/>
      <c r="E658" s="16"/>
      <c r="F658" s="16"/>
      <c r="G658" s="16"/>
      <c r="H658" s="16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5"/>
      <c r="B659" s="16"/>
      <c r="C659" s="16"/>
      <c r="D659" s="16"/>
      <c r="E659" s="16"/>
      <c r="F659" s="16"/>
      <c r="G659" s="16"/>
      <c r="H659" s="16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5"/>
      <c r="B660" s="16"/>
      <c r="C660" s="16"/>
      <c r="D660" s="16"/>
      <c r="E660" s="16"/>
      <c r="F660" s="16"/>
      <c r="G660" s="16"/>
      <c r="H660" s="16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5"/>
      <c r="B661" s="16"/>
      <c r="C661" s="16"/>
      <c r="D661" s="16"/>
      <c r="E661" s="16"/>
      <c r="F661" s="16"/>
      <c r="G661" s="16"/>
      <c r="H661" s="16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5"/>
      <c r="B662" s="16"/>
      <c r="C662" s="16"/>
      <c r="D662" s="16"/>
      <c r="E662" s="16"/>
      <c r="F662" s="16"/>
      <c r="G662" s="16"/>
      <c r="H662" s="16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5"/>
      <c r="B663" s="16"/>
      <c r="C663" s="16"/>
      <c r="D663" s="16"/>
      <c r="E663" s="16"/>
      <c r="F663" s="16"/>
      <c r="G663" s="16"/>
      <c r="H663" s="16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5"/>
      <c r="B664" s="16"/>
      <c r="C664" s="16"/>
      <c r="D664" s="16"/>
      <c r="E664" s="16"/>
      <c r="F664" s="16"/>
      <c r="G664" s="16"/>
      <c r="H664" s="16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5"/>
      <c r="B665" s="16"/>
      <c r="C665" s="16"/>
      <c r="D665" s="16"/>
      <c r="E665" s="16"/>
      <c r="F665" s="16"/>
      <c r="G665" s="16"/>
      <c r="H665" s="16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5"/>
      <c r="B666" s="16"/>
      <c r="C666" s="16"/>
      <c r="D666" s="16"/>
      <c r="E666" s="16"/>
      <c r="F666" s="16"/>
      <c r="G666" s="16"/>
      <c r="H666" s="16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5"/>
      <c r="B667" s="16"/>
      <c r="C667" s="16"/>
      <c r="D667" s="16"/>
      <c r="E667" s="16"/>
      <c r="F667" s="16"/>
      <c r="G667" s="16"/>
      <c r="H667" s="16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5"/>
      <c r="B668" s="16"/>
      <c r="C668" s="16"/>
      <c r="D668" s="16"/>
      <c r="E668" s="16"/>
      <c r="F668" s="16"/>
      <c r="G668" s="16"/>
      <c r="H668" s="16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5"/>
      <c r="B669" s="16"/>
      <c r="C669" s="16"/>
      <c r="D669" s="16"/>
      <c r="E669" s="16"/>
      <c r="F669" s="16"/>
      <c r="G669" s="16"/>
      <c r="H669" s="16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5"/>
      <c r="B670" s="16"/>
      <c r="C670" s="16"/>
      <c r="D670" s="16"/>
      <c r="E670" s="16"/>
      <c r="F670" s="16"/>
      <c r="G670" s="16"/>
      <c r="H670" s="16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5"/>
      <c r="B671" s="16"/>
      <c r="C671" s="16"/>
      <c r="D671" s="16"/>
      <c r="E671" s="16"/>
      <c r="F671" s="16"/>
      <c r="G671" s="16"/>
      <c r="H671" s="16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5"/>
      <c r="B672" s="16"/>
      <c r="C672" s="16"/>
      <c r="D672" s="16"/>
      <c r="E672" s="16"/>
      <c r="F672" s="16"/>
      <c r="G672" s="16"/>
      <c r="H672" s="16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5"/>
      <c r="B673" s="16"/>
      <c r="C673" s="16"/>
      <c r="D673" s="16"/>
      <c r="E673" s="16"/>
      <c r="F673" s="16"/>
      <c r="G673" s="16"/>
      <c r="H673" s="16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5"/>
      <c r="B674" s="16"/>
      <c r="C674" s="16"/>
      <c r="D674" s="16"/>
      <c r="E674" s="16"/>
      <c r="F674" s="16"/>
      <c r="G674" s="16"/>
      <c r="H674" s="16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5"/>
      <c r="B675" s="16"/>
      <c r="C675" s="16"/>
      <c r="D675" s="16"/>
      <c r="E675" s="16"/>
      <c r="F675" s="16"/>
      <c r="G675" s="16"/>
      <c r="H675" s="16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5"/>
      <c r="B676" s="16"/>
      <c r="C676" s="16"/>
      <c r="D676" s="16"/>
      <c r="E676" s="16"/>
      <c r="F676" s="16"/>
      <c r="G676" s="16"/>
      <c r="H676" s="16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5"/>
      <c r="B677" s="16"/>
      <c r="C677" s="16"/>
      <c r="D677" s="16"/>
      <c r="E677" s="16"/>
      <c r="F677" s="16"/>
      <c r="G677" s="16"/>
      <c r="H677" s="16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5"/>
      <c r="B678" s="16"/>
      <c r="C678" s="16"/>
      <c r="D678" s="16"/>
      <c r="E678" s="16"/>
      <c r="F678" s="16"/>
      <c r="G678" s="16"/>
      <c r="H678" s="16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5"/>
      <c r="B679" s="16"/>
      <c r="C679" s="16"/>
      <c r="D679" s="16"/>
      <c r="E679" s="16"/>
      <c r="F679" s="16"/>
      <c r="G679" s="16"/>
      <c r="H679" s="16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5"/>
      <c r="B680" s="16"/>
      <c r="C680" s="16"/>
      <c r="D680" s="16"/>
      <c r="E680" s="16"/>
      <c r="F680" s="16"/>
      <c r="G680" s="16"/>
      <c r="H680" s="16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5"/>
      <c r="B681" s="16"/>
      <c r="C681" s="16"/>
      <c r="D681" s="16"/>
      <c r="E681" s="16"/>
      <c r="F681" s="16"/>
      <c r="G681" s="16"/>
      <c r="H681" s="16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5"/>
      <c r="B682" s="16"/>
      <c r="C682" s="16"/>
      <c r="D682" s="16"/>
      <c r="E682" s="16"/>
      <c r="F682" s="16"/>
      <c r="G682" s="16"/>
      <c r="H682" s="16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5"/>
      <c r="B683" s="16"/>
      <c r="C683" s="16"/>
      <c r="D683" s="16"/>
      <c r="E683" s="16"/>
      <c r="F683" s="16"/>
      <c r="G683" s="16"/>
      <c r="H683" s="16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5"/>
      <c r="B684" s="16"/>
      <c r="C684" s="16"/>
      <c r="D684" s="16"/>
      <c r="E684" s="16"/>
      <c r="F684" s="16"/>
      <c r="G684" s="16"/>
      <c r="H684" s="16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5"/>
      <c r="B685" s="16"/>
      <c r="C685" s="16"/>
      <c r="D685" s="16"/>
      <c r="E685" s="16"/>
      <c r="F685" s="16"/>
      <c r="G685" s="16"/>
      <c r="H685" s="16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5"/>
      <c r="B686" s="16"/>
      <c r="C686" s="16"/>
      <c r="D686" s="16"/>
      <c r="E686" s="16"/>
      <c r="F686" s="16"/>
      <c r="G686" s="16"/>
      <c r="H686" s="16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5"/>
      <c r="B687" s="16"/>
      <c r="C687" s="16"/>
      <c r="D687" s="16"/>
      <c r="E687" s="16"/>
      <c r="F687" s="16"/>
      <c r="G687" s="16"/>
      <c r="H687" s="16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5"/>
      <c r="B688" s="16"/>
      <c r="C688" s="16"/>
      <c r="D688" s="16"/>
      <c r="E688" s="16"/>
      <c r="F688" s="16"/>
      <c r="G688" s="16"/>
      <c r="H688" s="16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5"/>
      <c r="B689" s="16"/>
      <c r="C689" s="16"/>
      <c r="D689" s="16"/>
      <c r="E689" s="16"/>
      <c r="F689" s="16"/>
      <c r="G689" s="16"/>
      <c r="H689" s="16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5"/>
      <c r="B690" s="16"/>
      <c r="C690" s="16"/>
      <c r="D690" s="16"/>
      <c r="E690" s="16"/>
      <c r="F690" s="16"/>
      <c r="G690" s="16"/>
      <c r="H690" s="16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5"/>
      <c r="B691" s="16"/>
      <c r="C691" s="16"/>
      <c r="D691" s="16"/>
      <c r="E691" s="16"/>
      <c r="F691" s="16"/>
      <c r="G691" s="16"/>
      <c r="H691" s="16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5"/>
      <c r="B692" s="16"/>
      <c r="C692" s="16"/>
      <c r="D692" s="16"/>
      <c r="E692" s="16"/>
      <c r="F692" s="16"/>
      <c r="G692" s="16"/>
      <c r="H692" s="16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5"/>
      <c r="B693" s="16"/>
      <c r="C693" s="16"/>
      <c r="D693" s="16"/>
      <c r="E693" s="16"/>
      <c r="F693" s="16"/>
      <c r="G693" s="16"/>
      <c r="H693" s="16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5"/>
      <c r="B694" s="16"/>
      <c r="C694" s="16"/>
      <c r="D694" s="16"/>
      <c r="E694" s="16"/>
      <c r="F694" s="16"/>
      <c r="G694" s="16"/>
      <c r="H694" s="16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5"/>
      <c r="B695" s="16"/>
      <c r="C695" s="16"/>
      <c r="D695" s="16"/>
      <c r="E695" s="16"/>
      <c r="F695" s="16"/>
      <c r="G695" s="16"/>
      <c r="H695" s="16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5"/>
      <c r="B696" s="16"/>
      <c r="C696" s="16"/>
      <c r="D696" s="16"/>
      <c r="E696" s="16"/>
      <c r="F696" s="16"/>
      <c r="G696" s="16"/>
      <c r="H696" s="16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5"/>
      <c r="B697" s="16"/>
      <c r="C697" s="16"/>
      <c r="D697" s="16"/>
      <c r="E697" s="16"/>
      <c r="F697" s="16"/>
      <c r="G697" s="16"/>
      <c r="H697" s="16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5"/>
      <c r="B698" s="16"/>
      <c r="C698" s="16"/>
      <c r="D698" s="16"/>
      <c r="E698" s="16"/>
      <c r="F698" s="16"/>
      <c r="G698" s="16"/>
      <c r="H698" s="16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5"/>
      <c r="B699" s="16"/>
      <c r="C699" s="16"/>
      <c r="D699" s="16"/>
      <c r="E699" s="16"/>
      <c r="F699" s="16"/>
      <c r="G699" s="16"/>
      <c r="H699" s="16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5"/>
      <c r="B700" s="16"/>
      <c r="C700" s="16"/>
      <c r="D700" s="16"/>
      <c r="E700" s="16"/>
      <c r="F700" s="16"/>
      <c r="G700" s="16"/>
      <c r="H700" s="16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5"/>
      <c r="B701" s="16"/>
      <c r="C701" s="16"/>
      <c r="D701" s="16"/>
      <c r="E701" s="16"/>
      <c r="F701" s="16"/>
      <c r="G701" s="16"/>
      <c r="H701" s="16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5"/>
      <c r="B702" s="16"/>
      <c r="C702" s="16"/>
      <c r="D702" s="16"/>
      <c r="E702" s="16"/>
      <c r="F702" s="16"/>
      <c r="G702" s="16"/>
      <c r="H702" s="16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5"/>
      <c r="B703" s="16"/>
      <c r="C703" s="16"/>
      <c r="D703" s="16"/>
      <c r="E703" s="16"/>
      <c r="F703" s="16"/>
      <c r="G703" s="16"/>
      <c r="H703" s="16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5"/>
      <c r="B704" s="16"/>
      <c r="C704" s="16"/>
      <c r="D704" s="16"/>
      <c r="E704" s="16"/>
      <c r="F704" s="16"/>
      <c r="G704" s="16"/>
      <c r="H704" s="16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5"/>
      <c r="B705" s="16"/>
      <c r="C705" s="16"/>
      <c r="D705" s="16"/>
      <c r="E705" s="16"/>
      <c r="F705" s="16"/>
      <c r="G705" s="16"/>
      <c r="H705" s="16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5"/>
      <c r="B706" s="16"/>
      <c r="C706" s="16"/>
      <c r="D706" s="16"/>
      <c r="E706" s="16"/>
      <c r="F706" s="16"/>
      <c r="G706" s="16"/>
      <c r="H706" s="16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5"/>
      <c r="B707" s="16"/>
      <c r="C707" s="16"/>
      <c r="D707" s="16"/>
      <c r="E707" s="16"/>
      <c r="F707" s="16"/>
      <c r="G707" s="16"/>
      <c r="H707" s="16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5"/>
      <c r="B708" s="16"/>
      <c r="C708" s="16"/>
      <c r="D708" s="16"/>
      <c r="E708" s="16"/>
      <c r="F708" s="16"/>
      <c r="G708" s="16"/>
      <c r="H708" s="16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5"/>
      <c r="B709" s="16"/>
      <c r="C709" s="16"/>
      <c r="D709" s="16"/>
      <c r="E709" s="16"/>
      <c r="F709" s="16"/>
      <c r="G709" s="16"/>
      <c r="H709" s="16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5"/>
      <c r="B710" s="16"/>
      <c r="C710" s="16"/>
      <c r="D710" s="16"/>
      <c r="E710" s="16"/>
      <c r="F710" s="16"/>
      <c r="G710" s="16"/>
      <c r="H710" s="16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5"/>
      <c r="B711" s="16"/>
      <c r="C711" s="16"/>
      <c r="D711" s="16"/>
      <c r="E711" s="16"/>
      <c r="F711" s="16"/>
      <c r="G711" s="16"/>
      <c r="H711" s="16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5"/>
      <c r="B712" s="16"/>
      <c r="C712" s="16"/>
      <c r="D712" s="16"/>
      <c r="E712" s="16"/>
      <c r="F712" s="16"/>
      <c r="G712" s="16"/>
      <c r="H712" s="16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5"/>
      <c r="B713" s="16"/>
      <c r="C713" s="16"/>
      <c r="D713" s="16"/>
      <c r="E713" s="16"/>
      <c r="F713" s="16"/>
      <c r="G713" s="16"/>
      <c r="H713" s="16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5"/>
      <c r="B714" s="16"/>
      <c r="C714" s="16"/>
      <c r="D714" s="16"/>
      <c r="E714" s="16"/>
      <c r="F714" s="16"/>
      <c r="G714" s="16"/>
      <c r="H714" s="16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5"/>
      <c r="B715" s="16"/>
      <c r="C715" s="16"/>
      <c r="D715" s="16"/>
      <c r="E715" s="16"/>
      <c r="F715" s="16"/>
      <c r="G715" s="16"/>
      <c r="H715" s="16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5"/>
      <c r="B716" s="16"/>
      <c r="C716" s="16"/>
      <c r="D716" s="16"/>
      <c r="E716" s="16"/>
      <c r="F716" s="16"/>
      <c r="G716" s="16"/>
      <c r="H716" s="16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5"/>
      <c r="B717" s="16"/>
      <c r="C717" s="16"/>
      <c r="D717" s="16"/>
      <c r="E717" s="16"/>
      <c r="F717" s="16"/>
      <c r="G717" s="16"/>
      <c r="H717" s="16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5"/>
      <c r="B718" s="16"/>
      <c r="C718" s="16"/>
      <c r="D718" s="16"/>
      <c r="E718" s="16"/>
      <c r="F718" s="16"/>
      <c r="G718" s="16"/>
      <c r="H718" s="16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5"/>
      <c r="B719" s="16"/>
      <c r="C719" s="16"/>
      <c r="D719" s="16"/>
      <c r="E719" s="16"/>
      <c r="F719" s="16"/>
      <c r="G719" s="16"/>
      <c r="H719" s="16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5"/>
      <c r="B720" s="16"/>
      <c r="C720" s="16"/>
      <c r="D720" s="16"/>
      <c r="E720" s="16"/>
      <c r="F720" s="16"/>
      <c r="G720" s="16"/>
      <c r="H720" s="16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5"/>
      <c r="B721" s="16"/>
      <c r="C721" s="16"/>
      <c r="D721" s="16"/>
      <c r="E721" s="16"/>
      <c r="F721" s="16"/>
      <c r="G721" s="16"/>
      <c r="H721" s="16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5"/>
      <c r="B722" s="16"/>
      <c r="C722" s="16"/>
      <c r="D722" s="16"/>
      <c r="E722" s="16"/>
      <c r="F722" s="16"/>
      <c r="G722" s="16"/>
      <c r="H722" s="16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5"/>
      <c r="B723" s="16"/>
      <c r="C723" s="16"/>
      <c r="D723" s="16"/>
      <c r="E723" s="16"/>
      <c r="F723" s="16"/>
      <c r="G723" s="16"/>
      <c r="H723" s="16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5"/>
      <c r="B724" s="16"/>
      <c r="C724" s="16"/>
      <c r="D724" s="16"/>
      <c r="E724" s="16"/>
      <c r="F724" s="16"/>
      <c r="G724" s="16"/>
      <c r="H724" s="16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5"/>
      <c r="B725" s="16"/>
      <c r="C725" s="16"/>
      <c r="D725" s="16"/>
      <c r="E725" s="16"/>
      <c r="F725" s="16"/>
      <c r="G725" s="16"/>
      <c r="H725" s="16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5"/>
      <c r="B726" s="16"/>
      <c r="C726" s="16"/>
      <c r="D726" s="16"/>
      <c r="E726" s="16"/>
      <c r="F726" s="16"/>
      <c r="G726" s="16"/>
      <c r="H726" s="16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5"/>
      <c r="B727" s="16"/>
      <c r="C727" s="16"/>
      <c r="D727" s="16"/>
      <c r="E727" s="16"/>
      <c r="F727" s="16"/>
      <c r="G727" s="16"/>
      <c r="H727" s="16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5"/>
      <c r="B728" s="16"/>
      <c r="C728" s="16"/>
      <c r="D728" s="16"/>
      <c r="E728" s="16"/>
      <c r="F728" s="16"/>
      <c r="G728" s="16"/>
      <c r="H728" s="16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5"/>
      <c r="B729" s="16"/>
      <c r="C729" s="16"/>
      <c r="D729" s="16"/>
      <c r="E729" s="16"/>
      <c r="F729" s="16"/>
      <c r="G729" s="16"/>
      <c r="H729" s="16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5"/>
      <c r="B730" s="16"/>
      <c r="C730" s="16"/>
      <c r="D730" s="16"/>
      <c r="E730" s="16"/>
      <c r="F730" s="16"/>
      <c r="G730" s="16"/>
      <c r="H730" s="16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5"/>
      <c r="B731" s="16"/>
      <c r="C731" s="16"/>
      <c r="D731" s="16"/>
      <c r="E731" s="16"/>
      <c r="F731" s="16"/>
      <c r="G731" s="16"/>
      <c r="H731" s="16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5"/>
      <c r="B732" s="16"/>
      <c r="C732" s="16"/>
      <c r="D732" s="16"/>
      <c r="E732" s="16"/>
      <c r="F732" s="16"/>
      <c r="G732" s="16"/>
      <c r="H732" s="16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5"/>
      <c r="B733" s="16"/>
      <c r="C733" s="16"/>
      <c r="D733" s="16"/>
      <c r="E733" s="16"/>
      <c r="F733" s="16"/>
      <c r="G733" s="16"/>
      <c r="H733" s="16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5"/>
      <c r="B734" s="16"/>
      <c r="C734" s="16"/>
      <c r="D734" s="16"/>
      <c r="E734" s="16"/>
      <c r="F734" s="16"/>
      <c r="G734" s="16"/>
      <c r="H734" s="16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5"/>
      <c r="B735" s="16"/>
      <c r="C735" s="16"/>
      <c r="D735" s="16"/>
      <c r="E735" s="16"/>
      <c r="F735" s="16"/>
      <c r="G735" s="16"/>
      <c r="H735" s="16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5"/>
      <c r="B736" s="16"/>
      <c r="C736" s="16"/>
      <c r="D736" s="16"/>
      <c r="E736" s="16"/>
      <c r="F736" s="16"/>
      <c r="G736" s="16"/>
      <c r="H736" s="16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5"/>
      <c r="B737" s="16"/>
      <c r="C737" s="16"/>
      <c r="D737" s="16"/>
      <c r="E737" s="16"/>
      <c r="F737" s="16"/>
      <c r="G737" s="16"/>
      <c r="H737" s="16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5"/>
      <c r="B738" s="16"/>
      <c r="C738" s="16"/>
      <c r="D738" s="16"/>
      <c r="E738" s="16"/>
      <c r="F738" s="16"/>
      <c r="G738" s="16"/>
      <c r="H738" s="16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5"/>
      <c r="B739" s="16"/>
      <c r="C739" s="16"/>
      <c r="D739" s="16"/>
      <c r="E739" s="16"/>
      <c r="F739" s="16"/>
      <c r="G739" s="16"/>
      <c r="H739" s="16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5"/>
      <c r="B740" s="16"/>
      <c r="C740" s="16"/>
      <c r="D740" s="16"/>
      <c r="E740" s="16"/>
      <c r="F740" s="16"/>
      <c r="G740" s="16"/>
      <c r="H740" s="16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5"/>
      <c r="B741" s="16"/>
      <c r="C741" s="16"/>
      <c r="D741" s="16"/>
      <c r="E741" s="16"/>
      <c r="F741" s="16"/>
      <c r="G741" s="16"/>
      <c r="H741" s="16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5"/>
      <c r="B742" s="16"/>
      <c r="C742" s="16"/>
      <c r="D742" s="16"/>
      <c r="E742" s="16"/>
      <c r="F742" s="16"/>
      <c r="G742" s="16"/>
      <c r="H742" s="16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5"/>
      <c r="B743" s="16"/>
      <c r="C743" s="16"/>
      <c r="D743" s="16"/>
      <c r="E743" s="16"/>
      <c r="F743" s="16"/>
      <c r="G743" s="16"/>
      <c r="H743" s="16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5"/>
      <c r="B744" s="16"/>
      <c r="C744" s="16"/>
      <c r="D744" s="16"/>
      <c r="E744" s="16"/>
      <c r="F744" s="16"/>
      <c r="G744" s="16"/>
      <c r="H744" s="16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5"/>
      <c r="B745" s="16"/>
      <c r="C745" s="16"/>
      <c r="D745" s="16"/>
      <c r="E745" s="16"/>
      <c r="F745" s="16"/>
      <c r="G745" s="16"/>
      <c r="H745" s="16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5"/>
      <c r="B746" s="16"/>
      <c r="C746" s="16"/>
      <c r="D746" s="16"/>
      <c r="E746" s="16"/>
      <c r="F746" s="16"/>
      <c r="G746" s="16"/>
      <c r="H746" s="16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5"/>
      <c r="B747" s="16"/>
      <c r="C747" s="16"/>
      <c r="D747" s="16"/>
      <c r="E747" s="16"/>
      <c r="F747" s="16"/>
      <c r="G747" s="16"/>
      <c r="H747" s="16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5"/>
      <c r="B748" s="16"/>
      <c r="C748" s="16"/>
      <c r="D748" s="16"/>
      <c r="E748" s="16"/>
      <c r="F748" s="16"/>
      <c r="G748" s="16"/>
      <c r="H748" s="16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5"/>
      <c r="B749" s="16"/>
      <c r="C749" s="16"/>
      <c r="D749" s="16"/>
      <c r="E749" s="16"/>
      <c r="F749" s="16"/>
      <c r="G749" s="16"/>
      <c r="H749" s="16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5"/>
      <c r="B750" s="16"/>
      <c r="C750" s="16"/>
      <c r="D750" s="16"/>
      <c r="E750" s="16"/>
      <c r="F750" s="16"/>
      <c r="G750" s="16"/>
      <c r="H750" s="16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5"/>
      <c r="B751" s="16"/>
      <c r="C751" s="16"/>
      <c r="D751" s="16"/>
      <c r="E751" s="16"/>
      <c r="F751" s="16"/>
      <c r="G751" s="16"/>
      <c r="H751" s="16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5"/>
      <c r="B752" s="16"/>
      <c r="C752" s="16"/>
      <c r="D752" s="16"/>
      <c r="E752" s="16"/>
      <c r="F752" s="16"/>
      <c r="G752" s="16"/>
      <c r="H752" s="16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5"/>
      <c r="B753" s="16"/>
      <c r="C753" s="16"/>
      <c r="D753" s="16"/>
      <c r="E753" s="16"/>
      <c r="F753" s="16"/>
      <c r="G753" s="16"/>
      <c r="H753" s="16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5"/>
      <c r="B754" s="16"/>
      <c r="C754" s="16"/>
      <c r="D754" s="16"/>
      <c r="E754" s="16"/>
      <c r="F754" s="16"/>
      <c r="G754" s="16"/>
      <c r="H754" s="16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5"/>
      <c r="B755" s="16"/>
      <c r="C755" s="16"/>
      <c r="D755" s="16"/>
      <c r="E755" s="16"/>
      <c r="F755" s="16"/>
      <c r="G755" s="16"/>
      <c r="H755" s="16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5"/>
      <c r="B756" s="16"/>
      <c r="C756" s="16"/>
      <c r="D756" s="16"/>
      <c r="E756" s="16"/>
      <c r="F756" s="16"/>
      <c r="G756" s="16"/>
      <c r="H756" s="16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5"/>
      <c r="B757" s="16"/>
      <c r="C757" s="16"/>
      <c r="D757" s="16"/>
      <c r="E757" s="16"/>
      <c r="F757" s="16"/>
      <c r="G757" s="16"/>
      <c r="H757" s="16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5"/>
      <c r="B758" s="16"/>
      <c r="C758" s="16"/>
      <c r="D758" s="16"/>
      <c r="E758" s="16"/>
      <c r="F758" s="16"/>
      <c r="G758" s="16"/>
      <c r="H758" s="16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5"/>
      <c r="B759" s="16"/>
      <c r="C759" s="16"/>
      <c r="D759" s="16"/>
      <c r="E759" s="16"/>
      <c r="F759" s="16"/>
      <c r="G759" s="16"/>
      <c r="H759" s="16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5"/>
      <c r="B760" s="16"/>
      <c r="C760" s="16"/>
      <c r="D760" s="16"/>
      <c r="E760" s="16"/>
      <c r="F760" s="16"/>
      <c r="G760" s="16"/>
      <c r="H760" s="16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5"/>
      <c r="B761" s="16"/>
      <c r="C761" s="16"/>
      <c r="D761" s="16"/>
      <c r="E761" s="16"/>
      <c r="F761" s="16"/>
      <c r="G761" s="16"/>
      <c r="H761" s="16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5"/>
      <c r="B762" s="16"/>
      <c r="C762" s="16"/>
      <c r="D762" s="16"/>
      <c r="E762" s="16"/>
      <c r="F762" s="16"/>
      <c r="G762" s="16"/>
      <c r="H762" s="16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5"/>
      <c r="B763" s="16"/>
      <c r="C763" s="16"/>
      <c r="D763" s="16"/>
      <c r="E763" s="16"/>
      <c r="F763" s="16"/>
      <c r="G763" s="16"/>
      <c r="H763" s="16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5"/>
      <c r="B764" s="16"/>
      <c r="C764" s="16"/>
      <c r="D764" s="16"/>
      <c r="E764" s="16"/>
      <c r="F764" s="16"/>
      <c r="G764" s="16"/>
      <c r="H764" s="16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5"/>
      <c r="B765" s="16"/>
      <c r="C765" s="16"/>
      <c r="D765" s="16"/>
      <c r="E765" s="16"/>
      <c r="F765" s="16"/>
      <c r="G765" s="16"/>
      <c r="H765" s="16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5"/>
      <c r="B766" s="16"/>
      <c r="C766" s="16"/>
      <c r="D766" s="16"/>
      <c r="E766" s="16"/>
      <c r="F766" s="16"/>
      <c r="G766" s="16"/>
      <c r="H766" s="16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5"/>
      <c r="B767" s="16"/>
      <c r="C767" s="16"/>
      <c r="D767" s="16"/>
      <c r="E767" s="16"/>
      <c r="F767" s="16"/>
      <c r="G767" s="16"/>
      <c r="H767" s="16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5"/>
      <c r="B768" s="16"/>
      <c r="C768" s="16"/>
      <c r="D768" s="16"/>
      <c r="E768" s="16"/>
      <c r="F768" s="16"/>
      <c r="G768" s="16"/>
      <c r="H768" s="16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5"/>
      <c r="B769" s="16"/>
      <c r="C769" s="16"/>
      <c r="D769" s="16"/>
      <c r="E769" s="16"/>
      <c r="F769" s="16"/>
      <c r="G769" s="16"/>
      <c r="H769" s="16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5"/>
      <c r="B770" s="16"/>
      <c r="C770" s="16"/>
      <c r="D770" s="16"/>
      <c r="E770" s="16"/>
      <c r="F770" s="16"/>
      <c r="G770" s="16"/>
      <c r="H770" s="16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5"/>
      <c r="B771" s="16"/>
      <c r="C771" s="16"/>
      <c r="D771" s="16"/>
      <c r="E771" s="16"/>
      <c r="F771" s="16"/>
      <c r="G771" s="16"/>
      <c r="H771" s="16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5"/>
      <c r="B772" s="16"/>
      <c r="C772" s="16"/>
      <c r="D772" s="16"/>
      <c r="E772" s="16"/>
      <c r="F772" s="16"/>
      <c r="G772" s="16"/>
      <c r="H772" s="16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5"/>
      <c r="B773" s="16"/>
      <c r="C773" s="16"/>
      <c r="D773" s="16"/>
      <c r="E773" s="16"/>
      <c r="F773" s="16"/>
      <c r="G773" s="16"/>
      <c r="H773" s="16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5"/>
      <c r="B774" s="16"/>
      <c r="C774" s="16"/>
      <c r="D774" s="16"/>
      <c r="E774" s="16"/>
      <c r="F774" s="16"/>
      <c r="G774" s="16"/>
      <c r="H774" s="16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5"/>
      <c r="B775" s="16"/>
      <c r="C775" s="16"/>
      <c r="D775" s="16"/>
      <c r="E775" s="16"/>
      <c r="F775" s="16"/>
      <c r="G775" s="16"/>
      <c r="H775" s="16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5"/>
      <c r="B776" s="16"/>
      <c r="C776" s="16"/>
      <c r="D776" s="16"/>
      <c r="E776" s="16"/>
      <c r="F776" s="16"/>
      <c r="G776" s="16"/>
      <c r="H776" s="16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5"/>
      <c r="B777" s="16"/>
      <c r="C777" s="16"/>
      <c r="D777" s="16"/>
      <c r="E777" s="16"/>
      <c r="F777" s="16"/>
      <c r="G777" s="16"/>
      <c r="H777" s="16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5"/>
      <c r="B778" s="16"/>
      <c r="C778" s="16"/>
      <c r="D778" s="16"/>
      <c r="E778" s="16"/>
      <c r="F778" s="16"/>
      <c r="G778" s="16"/>
      <c r="H778" s="16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5"/>
      <c r="B779" s="16"/>
      <c r="C779" s="16"/>
      <c r="D779" s="16"/>
      <c r="E779" s="16"/>
      <c r="F779" s="16"/>
      <c r="G779" s="16"/>
      <c r="H779" s="16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5"/>
      <c r="B780" s="16"/>
      <c r="C780" s="16"/>
      <c r="D780" s="16"/>
      <c r="E780" s="16"/>
      <c r="F780" s="16"/>
      <c r="G780" s="16"/>
      <c r="H780" s="16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5"/>
      <c r="B781" s="16"/>
      <c r="C781" s="16"/>
      <c r="D781" s="16"/>
      <c r="E781" s="16"/>
      <c r="F781" s="16"/>
      <c r="G781" s="16"/>
      <c r="H781" s="16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5"/>
      <c r="B782" s="16"/>
      <c r="C782" s="16"/>
      <c r="D782" s="16"/>
      <c r="E782" s="16"/>
      <c r="F782" s="16"/>
      <c r="G782" s="16"/>
      <c r="H782" s="16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5"/>
      <c r="B783" s="16"/>
      <c r="C783" s="16"/>
      <c r="D783" s="16"/>
      <c r="E783" s="16"/>
      <c r="F783" s="16"/>
      <c r="G783" s="16"/>
      <c r="H783" s="16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5"/>
      <c r="B784" s="16"/>
      <c r="C784" s="16"/>
      <c r="D784" s="16"/>
      <c r="E784" s="16"/>
      <c r="F784" s="16"/>
      <c r="G784" s="16"/>
      <c r="H784" s="16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5"/>
      <c r="B785" s="16"/>
      <c r="C785" s="16"/>
      <c r="D785" s="16"/>
      <c r="E785" s="16"/>
      <c r="F785" s="16"/>
      <c r="G785" s="16"/>
      <c r="H785" s="16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5"/>
      <c r="B786" s="16"/>
      <c r="C786" s="16"/>
      <c r="D786" s="16"/>
      <c r="E786" s="16"/>
      <c r="F786" s="16"/>
      <c r="G786" s="16"/>
      <c r="H786" s="16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5"/>
      <c r="B787" s="16"/>
      <c r="C787" s="16"/>
      <c r="D787" s="16"/>
      <c r="E787" s="16"/>
      <c r="F787" s="16"/>
      <c r="G787" s="16"/>
      <c r="H787" s="16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5"/>
      <c r="B788" s="16"/>
      <c r="C788" s="16"/>
      <c r="D788" s="16"/>
      <c r="E788" s="16"/>
      <c r="F788" s="16"/>
      <c r="G788" s="16"/>
      <c r="H788" s="16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5"/>
      <c r="B789" s="16"/>
      <c r="C789" s="16"/>
      <c r="D789" s="16"/>
      <c r="E789" s="16"/>
      <c r="F789" s="16"/>
      <c r="G789" s="16"/>
      <c r="H789" s="16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5"/>
      <c r="B790" s="16"/>
      <c r="C790" s="16"/>
      <c r="D790" s="16"/>
      <c r="E790" s="16"/>
      <c r="F790" s="16"/>
      <c r="G790" s="16"/>
      <c r="H790" s="16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5"/>
      <c r="B791" s="16"/>
      <c r="C791" s="16"/>
      <c r="D791" s="16"/>
      <c r="E791" s="16"/>
      <c r="F791" s="16"/>
      <c r="G791" s="16"/>
      <c r="H791" s="16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5"/>
      <c r="B792" s="16"/>
      <c r="C792" s="16"/>
      <c r="D792" s="16"/>
      <c r="E792" s="16"/>
      <c r="F792" s="16"/>
      <c r="G792" s="16"/>
      <c r="H792" s="16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5"/>
      <c r="B793" s="16"/>
      <c r="C793" s="16"/>
      <c r="D793" s="16"/>
      <c r="E793" s="16"/>
      <c r="F793" s="16"/>
      <c r="G793" s="16"/>
      <c r="H793" s="16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5"/>
      <c r="B794" s="16"/>
      <c r="C794" s="16"/>
      <c r="D794" s="16"/>
      <c r="E794" s="16"/>
      <c r="F794" s="16"/>
      <c r="G794" s="16"/>
      <c r="H794" s="16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5"/>
      <c r="B795" s="16"/>
      <c r="C795" s="16"/>
      <c r="D795" s="16"/>
      <c r="E795" s="16"/>
      <c r="F795" s="16"/>
      <c r="G795" s="16"/>
      <c r="H795" s="16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5"/>
      <c r="B796" s="16"/>
      <c r="C796" s="16"/>
      <c r="D796" s="16"/>
      <c r="E796" s="16"/>
      <c r="F796" s="16"/>
      <c r="G796" s="16"/>
      <c r="H796" s="16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5"/>
      <c r="B797" s="16"/>
      <c r="C797" s="16"/>
      <c r="D797" s="16"/>
      <c r="E797" s="16"/>
      <c r="F797" s="16"/>
      <c r="G797" s="16"/>
      <c r="H797" s="16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5"/>
      <c r="B798" s="16"/>
      <c r="C798" s="16"/>
      <c r="D798" s="16"/>
      <c r="E798" s="16"/>
      <c r="F798" s="16"/>
      <c r="G798" s="16"/>
      <c r="H798" s="16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5"/>
      <c r="B799" s="16"/>
      <c r="C799" s="16"/>
      <c r="D799" s="16"/>
      <c r="E799" s="16"/>
      <c r="F799" s="16"/>
      <c r="G799" s="16"/>
      <c r="H799" s="16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5"/>
      <c r="B800" s="16"/>
      <c r="C800" s="16"/>
      <c r="D800" s="16"/>
      <c r="E800" s="16"/>
      <c r="F800" s="16"/>
      <c r="G800" s="16"/>
      <c r="H800" s="16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5"/>
      <c r="B801" s="16"/>
      <c r="C801" s="16"/>
      <c r="D801" s="16"/>
      <c r="E801" s="16"/>
      <c r="F801" s="16"/>
      <c r="G801" s="16"/>
      <c r="H801" s="16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5"/>
      <c r="B802" s="16"/>
      <c r="C802" s="16"/>
      <c r="D802" s="16"/>
      <c r="E802" s="16"/>
      <c r="F802" s="16"/>
      <c r="G802" s="16"/>
      <c r="H802" s="16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5"/>
      <c r="B803" s="16"/>
      <c r="C803" s="16"/>
      <c r="D803" s="16"/>
      <c r="E803" s="16"/>
      <c r="F803" s="16"/>
      <c r="G803" s="16"/>
      <c r="H803" s="16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5"/>
      <c r="B804" s="16"/>
      <c r="C804" s="16"/>
      <c r="D804" s="16"/>
      <c r="E804" s="16"/>
      <c r="F804" s="16"/>
      <c r="G804" s="16"/>
      <c r="H804" s="16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5"/>
      <c r="B805" s="16"/>
      <c r="C805" s="16"/>
      <c r="D805" s="16"/>
      <c r="E805" s="16"/>
      <c r="F805" s="16"/>
      <c r="G805" s="16"/>
      <c r="H805" s="16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5"/>
      <c r="B806" s="16"/>
      <c r="C806" s="16"/>
      <c r="D806" s="16"/>
      <c r="E806" s="16"/>
      <c r="F806" s="16"/>
      <c r="G806" s="16"/>
      <c r="H806" s="16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5"/>
      <c r="B807" s="16"/>
      <c r="C807" s="16"/>
      <c r="D807" s="16"/>
      <c r="E807" s="16"/>
      <c r="F807" s="16"/>
      <c r="G807" s="16"/>
      <c r="H807" s="16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5"/>
      <c r="B808" s="16"/>
      <c r="C808" s="16"/>
      <c r="D808" s="16"/>
      <c r="E808" s="16"/>
      <c r="F808" s="16"/>
      <c r="G808" s="16"/>
      <c r="H808" s="16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5"/>
      <c r="B809" s="16"/>
      <c r="C809" s="16"/>
      <c r="D809" s="16"/>
      <c r="E809" s="16"/>
      <c r="F809" s="16"/>
      <c r="G809" s="16"/>
      <c r="H809" s="16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5"/>
      <c r="B810" s="16"/>
      <c r="C810" s="16"/>
      <c r="D810" s="16"/>
      <c r="E810" s="16"/>
      <c r="F810" s="16"/>
      <c r="G810" s="16"/>
      <c r="H810" s="16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5"/>
      <c r="B811" s="16"/>
      <c r="C811" s="16"/>
      <c r="D811" s="16"/>
      <c r="E811" s="16"/>
      <c r="F811" s="16"/>
      <c r="G811" s="16"/>
      <c r="H811" s="16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5"/>
      <c r="B812" s="16"/>
      <c r="C812" s="16"/>
      <c r="D812" s="16"/>
      <c r="E812" s="16"/>
      <c r="F812" s="16"/>
      <c r="G812" s="16"/>
      <c r="H812" s="16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5"/>
      <c r="B813" s="16"/>
      <c r="C813" s="16"/>
      <c r="D813" s="16"/>
      <c r="E813" s="16"/>
      <c r="F813" s="16"/>
      <c r="G813" s="16"/>
      <c r="H813" s="16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5"/>
      <c r="B814" s="16"/>
      <c r="C814" s="16"/>
      <c r="D814" s="16"/>
      <c r="E814" s="16"/>
      <c r="F814" s="16"/>
      <c r="G814" s="16"/>
      <c r="H814" s="16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5"/>
      <c r="B815" s="16"/>
      <c r="C815" s="16"/>
      <c r="D815" s="16"/>
      <c r="E815" s="16"/>
      <c r="F815" s="16"/>
      <c r="G815" s="16"/>
      <c r="H815" s="16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5"/>
      <c r="B816" s="16"/>
      <c r="C816" s="16"/>
      <c r="D816" s="16"/>
      <c r="E816" s="16"/>
      <c r="F816" s="16"/>
      <c r="G816" s="16"/>
      <c r="H816" s="16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5"/>
      <c r="B817" s="16"/>
      <c r="C817" s="16"/>
      <c r="D817" s="16"/>
      <c r="E817" s="16"/>
      <c r="F817" s="16"/>
      <c r="G817" s="16"/>
      <c r="H817" s="16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5"/>
      <c r="B818" s="16"/>
      <c r="C818" s="16"/>
      <c r="D818" s="16"/>
      <c r="E818" s="16"/>
      <c r="F818" s="16"/>
      <c r="G818" s="16"/>
      <c r="H818" s="16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5"/>
      <c r="B819" s="16"/>
      <c r="C819" s="16"/>
      <c r="D819" s="16"/>
      <c r="E819" s="16"/>
      <c r="F819" s="16"/>
      <c r="G819" s="16"/>
      <c r="H819" s="16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5"/>
      <c r="B820" s="16"/>
      <c r="C820" s="16"/>
      <c r="D820" s="16"/>
      <c r="E820" s="16"/>
      <c r="F820" s="16"/>
      <c r="G820" s="16"/>
      <c r="H820" s="16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5"/>
      <c r="B821" s="16"/>
      <c r="C821" s="16"/>
      <c r="D821" s="16"/>
      <c r="E821" s="16"/>
      <c r="F821" s="16"/>
      <c r="G821" s="16"/>
      <c r="H821" s="16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5"/>
      <c r="B822" s="16"/>
      <c r="C822" s="16"/>
      <c r="D822" s="16"/>
      <c r="E822" s="16"/>
      <c r="F822" s="16"/>
      <c r="G822" s="16"/>
      <c r="H822" s="16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5"/>
      <c r="B823" s="16"/>
      <c r="C823" s="16"/>
      <c r="D823" s="16"/>
      <c r="E823" s="16"/>
      <c r="F823" s="16"/>
      <c r="G823" s="16"/>
      <c r="H823" s="16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5"/>
      <c r="B824" s="16"/>
      <c r="C824" s="16"/>
      <c r="D824" s="16"/>
      <c r="E824" s="16"/>
      <c r="F824" s="16"/>
      <c r="G824" s="16"/>
      <c r="H824" s="16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5"/>
      <c r="B825" s="16"/>
      <c r="C825" s="16"/>
      <c r="D825" s="16"/>
      <c r="E825" s="16"/>
      <c r="F825" s="16"/>
      <c r="G825" s="16"/>
      <c r="H825" s="16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5"/>
      <c r="B826" s="16"/>
      <c r="C826" s="16"/>
      <c r="D826" s="16"/>
      <c r="E826" s="16"/>
      <c r="F826" s="16"/>
      <c r="G826" s="16"/>
      <c r="H826" s="16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5"/>
      <c r="B827" s="16"/>
      <c r="C827" s="16"/>
      <c r="D827" s="16"/>
      <c r="E827" s="16"/>
      <c r="F827" s="16"/>
      <c r="G827" s="16"/>
      <c r="H827" s="16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5"/>
      <c r="B828" s="16"/>
      <c r="C828" s="16"/>
      <c r="D828" s="16"/>
      <c r="E828" s="16"/>
      <c r="F828" s="16"/>
      <c r="G828" s="16"/>
      <c r="H828" s="16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5"/>
      <c r="B829" s="16"/>
      <c r="C829" s="16"/>
      <c r="D829" s="16"/>
      <c r="E829" s="16"/>
      <c r="F829" s="16"/>
      <c r="G829" s="16"/>
      <c r="H829" s="16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5"/>
      <c r="B830" s="16"/>
      <c r="C830" s="16"/>
      <c r="D830" s="16"/>
      <c r="E830" s="16"/>
      <c r="F830" s="16"/>
      <c r="G830" s="16"/>
      <c r="H830" s="16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5"/>
      <c r="B831" s="16"/>
      <c r="C831" s="16"/>
      <c r="D831" s="16"/>
      <c r="E831" s="16"/>
      <c r="F831" s="16"/>
      <c r="G831" s="16"/>
      <c r="H831" s="16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5"/>
      <c r="B832" s="16"/>
      <c r="C832" s="16"/>
      <c r="D832" s="16"/>
      <c r="E832" s="16"/>
      <c r="F832" s="16"/>
      <c r="G832" s="16"/>
      <c r="H832" s="16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5"/>
      <c r="B833" s="16"/>
      <c r="C833" s="16"/>
      <c r="D833" s="16"/>
      <c r="E833" s="16"/>
      <c r="F833" s="16"/>
      <c r="G833" s="16"/>
      <c r="H833" s="16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5"/>
      <c r="B834" s="16"/>
      <c r="C834" s="16"/>
      <c r="D834" s="16"/>
      <c r="E834" s="16"/>
      <c r="F834" s="16"/>
      <c r="G834" s="16"/>
      <c r="H834" s="16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5"/>
      <c r="B835" s="16"/>
      <c r="C835" s="16"/>
      <c r="D835" s="16"/>
      <c r="E835" s="16"/>
      <c r="F835" s="16"/>
      <c r="G835" s="16"/>
      <c r="H835" s="16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5"/>
      <c r="B836" s="16"/>
      <c r="C836" s="16"/>
      <c r="D836" s="16"/>
      <c r="E836" s="16"/>
      <c r="F836" s="16"/>
      <c r="G836" s="16"/>
      <c r="H836" s="16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5"/>
      <c r="B837" s="16"/>
      <c r="C837" s="16"/>
      <c r="D837" s="16"/>
      <c r="E837" s="16"/>
      <c r="F837" s="16"/>
      <c r="G837" s="16"/>
      <c r="H837" s="16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5"/>
      <c r="B838" s="16"/>
      <c r="C838" s="16"/>
      <c r="D838" s="16"/>
      <c r="E838" s="16"/>
      <c r="F838" s="16"/>
      <c r="G838" s="16"/>
      <c r="H838" s="16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5"/>
      <c r="B839" s="16"/>
      <c r="C839" s="16"/>
      <c r="D839" s="16"/>
      <c r="E839" s="16"/>
      <c r="F839" s="16"/>
      <c r="G839" s="16"/>
      <c r="H839" s="16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5"/>
      <c r="B840" s="16"/>
      <c r="C840" s="16"/>
      <c r="D840" s="16"/>
      <c r="E840" s="16"/>
      <c r="F840" s="16"/>
      <c r="G840" s="16"/>
      <c r="H840" s="16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5"/>
      <c r="B841" s="16"/>
      <c r="C841" s="16"/>
      <c r="D841" s="16"/>
      <c r="E841" s="16"/>
      <c r="F841" s="16"/>
      <c r="G841" s="16"/>
      <c r="H841" s="16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5"/>
      <c r="B842" s="16"/>
      <c r="C842" s="16"/>
      <c r="D842" s="16"/>
      <c r="E842" s="16"/>
      <c r="F842" s="16"/>
      <c r="G842" s="16"/>
      <c r="H842" s="16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5"/>
      <c r="B843" s="16"/>
      <c r="C843" s="16"/>
      <c r="D843" s="16"/>
      <c r="E843" s="16"/>
      <c r="F843" s="16"/>
      <c r="G843" s="16"/>
      <c r="H843" s="16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5"/>
      <c r="B844" s="16"/>
      <c r="C844" s="16"/>
      <c r="D844" s="16"/>
      <c r="E844" s="16"/>
      <c r="F844" s="16"/>
      <c r="G844" s="16"/>
      <c r="H844" s="16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5"/>
      <c r="B845" s="16"/>
      <c r="C845" s="16"/>
      <c r="D845" s="16"/>
      <c r="E845" s="16"/>
      <c r="F845" s="16"/>
      <c r="G845" s="16"/>
      <c r="H845" s="16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5"/>
      <c r="B846" s="16"/>
      <c r="C846" s="16"/>
      <c r="D846" s="16"/>
      <c r="E846" s="16"/>
      <c r="F846" s="16"/>
      <c r="G846" s="16"/>
      <c r="H846" s="16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5"/>
      <c r="B847" s="16"/>
      <c r="C847" s="16"/>
      <c r="D847" s="16"/>
      <c r="E847" s="16"/>
      <c r="F847" s="16"/>
      <c r="G847" s="16"/>
      <c r="H847" s="16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5"/>
      <c r="B848" s="16"/>
      <c r="C848" s="16"/>
      <c r="D848" s="16"/>
      <c r="E848" s="16"/>
      <c r="F848" s="16"/>
      <c r="G848" s="16"/>
      <c r="H848" s="16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5"/>
      <c r="B849" s="16"/>
      <c r="C849" s="16"/>
      <c r="D849" s="16"/>
      <c r="E849" s="16"/>
      <c r="F849" s="16"/>
      <c r="G849" s="16"/>
      <c r="H849" s="16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5"/>
      <c r="B850" s="16"/>
      <c r="C850" s="16"/>
      <c r="D850" s="16"/>
      <c r="E850" s="16"/>
      <c r="F850" s="16"/>
      <c r="G850" s="16"/>
      <c r="H850" s="16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5"/>
      <c r="B851" s="16"/>
      <c r="C851" s="16"/>
      <c r="D851" s="16"/>
      <c r="E851" s="16"/>
      <c r="F851" s="16"/>
      <c r="G851" s="16"/>
      <c r="H851" s="16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5"/>
      <c r="B852" s="16"/>
      <c r="C852" s="16"/>
      <c r="D852" s="16"/>
      <c r="E852" s="16"/>
      <c r="F852" s="16"/>
      <c r="G852" s="16"/>
      <c r="H852" s="16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5"/>
      <c r="B853" s="16"/>
      <c r="C853" s="16"/>
      <c r="D853" s="16"/>
      <c r="E853" s="16"/>
      <c r="F853" s="16"/>
      <c r="G853" s="16"/>
      <c r="H853" s="16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5"/>
      <c r="B854" s="16"/>
      <c r="C854" s="16"/>
      <c r="D854" s="16"/>
      <c r="E854" s="16"/>
      <c r="F854" s="16"/>
      <c r="G854" s="16"/>
      <c r="H854" s="16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5"/>
      <c r="B855" s="16"/>
      <c r="C855" s="16"/>
      <c r="D855" s="16"/>
      <c r="E855" s="16"/>
      <c r="F855" s="16"/>
      <c r="G855" s="16"/>
      <c r="H855" s="16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5"/>
      <c r="B856" s="16"/>
      <c r="C856" s="16"/>
      <c r="D856" s="16"/>
      <c r="E856" s="16"/>
      <c r="F856" s="16"/>
      <c r="G856" s="16"/>
      <c r="H856" s="16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5"/>
      <c r="B857" s="16"/>
      <c r="C857" s="16"/>
      <c r="D857" s="16"/>
      <c r="E857" s="16"/>
      <c r="F857" s="16"/>
      <c r="G857" s="16"/>
      <c r="H857" s="16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5"/>
      <c r="B858" s="16"/>
      <c r="C858" s="16"/>
      <c r="D858" s="16"/>
      <c r="E858" s="16"/>
      <c r="F858" s="16"/>
      <c r="G858" s="16"/>
      <c r="H858" s="16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5"/>
      <c r="B859" s="16"/>
      <c r="C859" s="16"/>
      <c r="D859" s="16"/>
      <c r="E859" s="16"/>
      <c r="F859" s="16"/>
      <c r="G859" s="16"/>
      <c r="H859" s="16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5"/>
      <c r="B860" s="16"/>
      <c r="C860" s="16"/>
      <c r="D860" s="16"/>
      <c r="E860" s="16"/>
      <c r="F860" s="16"/>
      <c r="G860" s="16"/>
      <c r="H860" s="16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5"/>
      <c r="B861" s="16"/>
      <c r="C861" s="16"/>
      <c r="D861" s="16"/>
      <c r="E861" s="16"/>
      <c r="F861" s="16"/>
      <c r="G861" s="16"/>
      <c r="H861" s="16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5"/>
      <c r="B862" s="16"/>
      <c r="C862" s="16"/>
      <c r="D862" s="16"/>
      <c r="E862" s="16"/>
      <c r="F862" s="16"/>
      <c r="G862" s="16"/>
      <c r="H862" s="16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5"/>
      <c r="B863" s="16"/>
      <c r="C863" s="16"/>
      <c r="D863" s="16"/>
      <c r="E863" s="16"/>
      <c r="F863" s="16"/>
      <c r="G863" s="16"/>
      <c r="H863" s="16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5"/>
      <c r="B864" s="16"/>
      <c r="C864" s="16"/>
      <c r="D864" s="16"/>
      <c r="E864" s="16"/>
      <c r="F864" s="16"/>
      <c r="G864" s="16"/>
      <c r="H864" s="16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5"/>
      <c r="B865" s="16"/>
      <c r="C865" s="16"/>
      <c r="D865" s="16"/>
      <c r="E865" s="16"/>
      <c r="F865" s="16"/>
      <c r="G865" s="16"/>
      <c r="H865" s="16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5"/>
      <c r="B866" s="16"/>
      <c r="C866" s="16"/>
      <c r="D866" s="16"/>
      <c r="E866" s="16"/>
      <c r="F866" s="16"/>
      <c r="G866" s="16"/>
      <c r="H866" s="16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5"/>
      <c r="B867" s="16"/>
      <c r="C867" s="16"/>
      <c r="D867" s="16"/>
      <c r="E867" s="16"/>
      <c r="F867" s="16"/>
      <c r="G867" s="16"/>
      <c r="H867" s="16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5"/>
      <c r="B868" s="16"/>
      <c r="C868" s="16"/>
      <c r="D868" s="16"/>
      <c r="E868" s="16"/>
      <c r="F868" s="16"/>
      <c r="G868" s="16"/>
      <c r="H868" s="16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5"/>
      <c r="B869" s="16"/>
      <c r="C869" s="16"/>
      <c r="D869" s="16"/>
      <c r="E869" s="16"/>
      <c r="F869" s="16"/>
      <c r="G869" s="16"/>
      <c r="H869" s="16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5"/>
      <c r="B870" s="16"/>
      <c r="C870" s="16"/>
      <c r="D870" s="16"/>
      <c r="E870" s="16"/>
      <c r="F870" s="16"/>
      <c r="G870" s="16"/>
      <c r="H870" s="16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5"/>
      <c r="B871" s="16"/>
      <c r="C871" s="16"/>
      <c r="D871" s="16"/>
      <c r="E871" s="16"/>
      <c r="F871" s="16"/>
      <c r="G871" s="16"/>
      <c r="H871" s="16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5"/>
      <c r="B872" s="16"/>
      <c r="C872" s="16"/>
      <c r="D872" s="16"/>
      <c r="E872" s="16"/>
      <c r="F872" s="16"/>
      <c r="G872" s="16"/>
      <c r="H872" s="16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5"/>
      <c r="B873" s="16"/>
      <c r="C873" s="16"/>
      <c r="D873" s="16"/>
      <c r="E873" s="16"/>
      <c r="F873" s="16"/>
      <c r="G873" s="16"/>
      <c r="H873" s="16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5"/>
      <c r="B874" s="16"/>
      <c r="C874" s="16"/>
      <c r="D874" s="16"/>
      <c r="E874" s="16"/>
      <c r="F874" s="16"/>
      <c r="G874" s="16"/>
      <c r="H874" s="16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5"/>
      <c r="B875" s="16"/>
      <c r="C875" s="16"/>
      <c r="D875" s="16"/>
      <c r="E875" s="16"/>
      <c r="F875" s="16"/>
      <c r="G875" s="16"/>
      <c r="H875" s="16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5"/>
      <c r="B876" s="16"/>
      <c r="C876" s="16"/>
      <c r="D876" s="16"/>
      <c r="E876" s="16"/>
      <c r="F876" s="16"/>
      <c r="G876" s="16"/>
      <c r="H876" s="16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5"/>
      <c r="B877" s="16"/>
      <c r="C877" s="16"/>
      <c r="D877" s="16"/>
      <c r="E877" s="16"/>
      <c r="F877" s="16"/>
      <c r="G877" s="16"/>
      <c r="H877" s="16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5"/>
      <c r="B878" s="16"/>
      <c r="C878" s="16"/>
      <c r="D878" s="16"/>
      <c r="E878" s="16"/>
      <c r="F878" s="16"/>
      <c r="G878" s="16"/>
      <c r="H878" s="16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5"/>
      <c r="B879" s="16"/>
      <c r="C879" s="16"/>
      <c r="D879" s="16"/>
      <c r="E879" s="16"/>
      <c r="F879" s="16"/>
      <c r="G879" s="16"/>
      <c r="H879" s="16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5"/>
      <c r="B880" s="16"/>
      <c r="C880" s="16"/>
      <c r="D880" s="16"/>
      <c r="E880" s="16"/>
      <c r="F880" s="16"/>
      <c r="G880" s="16"/>
      <c r="H880" s="16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5"/>
      <c r="B881" s="16"/>
      <c r="C881" s="16"/>
      <c r="D881" s="16"/>
      <c r="E881" s="16"/>
      <c r="F881" s="16"/>
      <c r="G881" s="16"/>
      <c r="H881" s="16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5"/>
      <c r="B882" s="16"/>
      <c r="C882" s="16"/>
      <c r="D882" s="16"/>
      <c r="E882" s="16"/>
      <c r="F882" s="16"/>
      <c r="G882" s="16"/>
      <c r="H882" s="16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5"/>
      <c r="B883" s="16"/>
      <c r="C883" s="16"/>
      <c r="D883" s="16"/>
      <c r="E883" s="16"/>
      <c r="F883" s="16"/>
      <c r="G883" s="16"/>
      <c r="H883" s="16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5"/>
      <c r="B884" s="16"/>
      <c r="C884" s="16"/>
      <c r="D884" s="16"/>
      <c r="E884" s="16"/>
      <c r="F884" s="16"/>
      <c r="G884" s="16"/>
      <c r="H884" s="16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5"/>
      <c r="B885" s="16"/>
      <c r="C885" s="16"/>
      <c r="D885" s="16"/>
      <c r="E885" s="16"/>
      <c r="F885" s="16"/>
      <c r="G885" s="16"/>
      <c r="H885" s="16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5"/>
      <c r="B886" s="16"/>
      <c r="C886" s="16"/>
      <c r="D886" s="16"/>
      <c r="E886" s="16"/>
      <c r="F886" s="16"/>
      <c r="G886" s="16"/>
      <c r="H886" s="16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5"/>
      <c r="B887" s="16"/>
      <c r="C887" s="16"/>
      <c r="D887" s="16"/>
      <c r="E887" s="16"/>
      <c r="F887" s="16"/>
      <c r="G887" s="16"/>
      <c r="H887" s="16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5"/>
      <c r="B888" s="16"/>
      <c r="C888" s="16"/>
      <c r="D888" s="16"/>
      <c r="E888" s="16"/>
      <c r="F888" s="16"/>
      <c r="G888" s="16"/>
      <c r="H888" s="16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5"/>
      <c r="B889" s="16"/>
      <c r="C889" s="16"/>
      <c r="D889" s="16"/>
      <c r="E889" s="16"/>
      <c r="F889" s="16"/>
      <c r="G889" s="16"/>
      <c r="H889" s="16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5"/>
      <c r="B890" s="16"/>
      <c r="C890" s="16"/>
      <c r="D890" s="16"/>
      <c r="E890" s="16"/>
      <c r="F890" s="16"/>
      <c r="G890" s="16"/>
      <c r="H890" s="16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5"/>
      <c r="B891" s="16"/>
      <c r="C891" s="16"/>
      <c r="D891" s="16"/>
      <c r="E891" s="16"/>
      <c r="F891" s="16"/>
      <c r="G891" s="16"/>
      <c r="H891" s="16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5"/>
      <c r="B892" s="16"/>
      <c r="C892" s="16"/>
      <c r="D892" s="16"/>
      <c r="E892" s="16"/>
      <c r="F892" s="16"/>
      <c r="G892" s="16"/>
      <c r="H892" s="16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5"/>
      <c r="B893" s="16"/>
      <c r="C893" s="16"/>
      <c r="D893" s="16"/>
      <c r="E893" s="16"/>
      <c r="F893" s="16"/>
      <c r="G893" s="16"/>
      <c r="H893" s="16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5"/>
      <c r="B894" s="16"/>
      <c r="C894" s="16"/>
      <c r="D894" s="16"/>
      <c r="E894" s="16"/>
      <c r="F894" s="16"/>
      <c r="G894" s="16"/>
      <c r="H894" s="16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5"/>
      <c r="B895" s="16"/>
      <c r="C895" s="16"/>
      <c r="D895" s="16"/>
      <c r="E895" s="16"/>
      <c r="F895" s="16"/>
      <c r="G895" s="16"/>
      <c r="H895" s="16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5"/>
      <c r="B896" s="16"/>
      <c r="C896" s="16"/>
      <c r="D896" s="16"/>
      <c r="E896" s="16"/>
      <c r="F896" s="16"/>
      <c r="G896" s="16"/>
      <c r="H896" s="16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5"/>
      <c r="B897" s="16"/>
      <c r="C897" s="16"/>
      <c r="D897" s="16"/>
      <c r="E897" s="16"/>
      <c r="F897" s="16"/>
      <c r="G897" s="16"/>
      <c r="H897" s="16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5"/>
      <c r="B898" s="16"/>
      <c r="C898" s="16"/>
      <c r="D898" s="16"/>
      <c r="E898" s="16"/>
      <c r="F898" s="16"/>
      <c r="G898" s="16"/>
      <c r="H898" s="16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5"/>
      <c r="B899" s="16"/>
      <c r="C899" s="16"/>
      <c r="D899" s="16"/>
      <c r="E899" s="16"/>
      <c r="F899" s="16"/>
      <c r="G899" s="16"/>
      <c r="H899" s="16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5"/>
      <c r="B900" s="16"/>
      <c r="C900" s="16"/>
      <c r="D900" s="16"/>
      <c r="E900" s="16"/>
      <c r="F900" s="16"/>
      <c r="G900" s="16"/>
      <c r="H900" s="16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5"/>
      <c r="B901" s="16"/>
      <c r="C901" s="16"/>
      <c r="D901" s="16"/>
      <c r="E901" s="16"/>
      <c r="F901" s="16"/>
      <c r="G901" s="16"/>
      <c r="H901" s="16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5"/>
      <c r="B902" s="16"/>
      <c r="C902" s="16"/>
      <c r="D902" s="16"/>
      <c r="E902" s="16"/>
      <c r="F902" s="16"/>
      <c r="G902" s="16"/>
      <c r="H902" s="16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5"/>
      <c r="B903" s="16"/>
      <c r="C903" s="16"/>
      <c r="D903" s="16"/>
      <c r="E903" s="16"/>
      <c r="F903" s="16"/>
      <c r="G903" s="16"/>
      <c r="H903" s="16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5"/>
      <c r="B904" s="16"/>
      <c r="C904" s="16"/>
      <c r="D904" s="16"/>
      <c r="E904" s="16"/>
      <c r="F904" s="16"/>
      <c r="G904" s="16"/>
      <c r="H904" s="16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5"/>
      <c r="B905" s="16"/>
      <c r="C905" s="16"/>
      <c r="D905" s="16"/>
      <c r="E905" s="16"/>
      <c r="F905" s="16"/>
      <c r="G905" s="16"/>
      <c r="H905" s="16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5"/>
      <c r="B906" s="16"/>
      <c r="C906" s="16"/>
      <c r="D906" s="16"/>
      <c r="E906" s="16"/>
      <c r="F906" s="16"/>
      <c r="G906" s="16"/>
      <c r="H906" s="16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5"/>
      <c r="B907" s="16"/>
      <c r="C907" s="16"/>
      <c r="D907" s="16"/>
      <c r="E907" s="16"/>
      <c r="F907" s="16"/>
      <c r="G907" s="16"/>
      <c r="H907" s="16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5"/>
      <c r="B908" s="16"/>
      <c r="C908" s="16"/>
      <c r="D908" s="16"/>
      <c r="E908" s="16"/>
      <c r="F908" s="16"/>
      <c r="G908" s="16"/>
      <c r="H908" s="16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5"/>
      <c r="B909" s="16"/>
      <c r="C909" s="16"/>
      <c r="D909" s="16"/>
      <c r="E909" s="16"/>
      <c r="F909" s="16"/>
      <c r="G909" s="16"/>
      <c r="H909" s="16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5"/>
      <c r="B910" s="16"/>
      <c r="C910" s="16"/>
      <c r="D910" s="16"/>
      <c r="E910" s="16"/>
      <c r="F910" s="16"/>
      <c r="G910" s="16"/>
      <c r="H910" s="16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5"/>
      <c r="B911" s="16"/>
      <c r="C911" s="16"/>
      <c r="D911" s="16"/>
      <c r="E911" s="16"/>
      <c r="F911" s="16"/>
      <c r="G911" s="16"/>
      <c r="H911" s="16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5"/>
      <c r="B912" s="16"/>
      <c r="C912" s="16"/>
      <c r="D912" s="16"/>
      <c r="E912" s="16"/>
      <c r="F912" s="16"/>
      <c r="G912" s="16"/>
      <c r="H912" s="16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5"/>
      <c r="B913" s="16"/>
      <c r="C913" s="16"/>
      <c r="D913" s="16"/>
      <c r="E913" s="16"/>
      <c r="F913" s="16"/>
      <c r="G913" s="16"/>
      <c r="H913" s="16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5"/>
      <c r="B914" s="16"/>
      <c r="C914" s="16"/>
      <c r="D914" s="16"/>
      <c r="E914" s="16"/>
      <c r="F914" s="16"/>
      <c r="G914" s="16"/>
      <c r="H914" s="16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5"/>
      <c r="B915" s="16"/>
      <c r="C915" s="16"/>
      <c r="D915" s="16"/>
      <c r="E915" s="16"/>
      <c r="F915" s="16"/>
      <c r="G915" s="16"/>
      <c r="H915" s="16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5"/>
      <c r="B916" s="16"/>
      <c r="C916" s="16"/>
      <c r="D916" s="16"/>
      <c r="E916" s="16"/>
      <c r="F916" s="16"/>
      <c r="G916" s="16"/>
      <c r="H916" s="16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5"/>
      <c r="B917" s="16"/>
      <c r="C917" s="16"/>
      <c r="D917" s="16"/>
      <c r="E917" s="16"/>
      <c r="F917" s="16"/>
      <c r="G917" s="16"/>
      <c r="H917" s="16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5"/>
      <c r="B918" s="16"/>
      <c r="C918" s="16"/>
      <c r="D918" s="16"/>
      <c r="E918" s="16"/>
      <c r="F918" s="16"/>
      <c r="G918" s="16"/>
      <c r="H918" s="16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5"/>
      <c r="B919" s="16"/>
      <c r="C919" s="16"/>
      <c r="D919" s="16"/>
      <c r="E919" s="16"/>
      <c r="F919" s="16"/>
      <c r="G919" s="16"/>
      <c r="H919" s="16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5"/>
      <c r="B920" s="16"/>
      <c r="C920" s="16"/>
      <c r="D920" s="16"/>
      <c r="E920" s="16"/>
      <c r="F920" s="16"/>
      <c r="G920" s="16"/>
      <c r="H920" s="16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5"/>
      <c r="B921" s="16"/>
      <c r="C921" s="16"/>
      <c r="D921" s="16"/>
      <c r="E921" s="16"/>
      <c r="F921" s="16"/>
      <c r="G921" s="16"/>
      <c r="H921" s="16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5"/>
      <c r="B922" s="16"/>
      <c r="C922" s="16"/>
      <c r="D922" s="16"/>
      <c r="E922" s="16"/>
      <c r="F922" s="16"/>
      <c r="G922" s="16"/>
      <c r="H922" s="16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5"/>
      <c r="B923" s="16"/>
      <c r="C923" s="16"/>
      <c r="D923" s="16"/>
      <c r="E923" s="16"/>
      <c r="F923" s="16"/>
      <c r="G923" s="16"/>
      <c r="H923" s="16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5"/>
      <c r="B924" s="16"/>
      <c r="C924" s="16"/>
      <c r="D924" s="16"/>
      <c r="E924" s="16"/>
      <c r="F924" s="16"/>
      <c r="G924" s="16"/>
      <c r="H924" s="16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5"/>
      <c r="B925" s="16"/>
      <c r="C925" s="16"/>
      <c r="D925" s="16"/>
      <c r="E925" s="16"/>
      <c r="F925" s="16"/>
      <c r="G925" s="16"/>
      <c r="H925" s="16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5"/>
      <c r="B926" s="16"/>
      <c r="C926" s="16"/>
      <c r="D926" s="16"/>
      <c r="E926" s="16"/>
      <c r="F926" s="16"/>
      <c r="G926" s="16"/>
      <c r="H926" s="16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5"/>
      <c r="B927" s="16"/>
      <c r="C927" s="16"/>
      <c r="D927" s="16"/>
      <c r="E927" s="16"/>
      <c r="F927" s="16"/>
      <c r="G927" s="16"/>
      <c r="H927" s="16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5"/>
      <c r="B928" s="16"/>
      <c r="C928" s="16"/>
      <c r="D928" s="16"/>
      <c r="E928" s="16"/>
      <c r="F928" s="16"/>
      <c r="G928" s="16"/>
      <c r="H928" s="16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5"/>
      <c r="B929" s="16"/>
      <c r="C929" s="16"/>
      <c r="D929" s="16"/>
      <c r="E929" s="16"/>
      <c r="F929" s="16"/>
      <c r="G929" s="16"/>
      <c r="H929" s="16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5"/>
      <c r="B930" s="16"/>
      <c r="C930" s="16"/>
      <c r="D930" s="16"/>
      <c r="E930" s="16"/>
      <c r="F930" s="16"/>
      <c r="G930" s="16"/>
      <c r="H930" s="16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5"/>
      <c r="B931" s="16"/>
      <c r="C931" s="16"/>
      <c r="D931" s="16"/>
      <c r="E931" s="16"/>
      <c r="F931" s="16"/>
      <c r="G931" s="16"/>
      <c r="H931" s="16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5"/>
      <c r="B932" s="16"/>
      <c r="C932" s="16"/>
      <c r="D932" s="16"/>
      <c r="E932" s="16"/>
      <c r="F932" s="16"/>
      <c r="G932" s="16"/>
      <c r="H932" s="16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5"/>
      <c r="B933" s="16"/>
      <c r="C933" s="16"/>
      <c r="D933" s="16"/>
      <c r="E933" s="16"/>
      <c r="F933" s="16"/>
      <c r="G933" s="16"/>
      <c r="H933" s="16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5"/>
      <c r="B934" s="16"/>
      <c r="C934" s="16"/>
      <c r="D934" s="16"/>
      <c r="E934" s="16"/>
      <c r="F934" s="16"/>
      <c r="G934" s="16"/>
      <c r="H934" s="16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5"/>
      <c r="B935" s="16"/>
      <c r="C935" s="16"/>
      <c r="D935" s="16"/>
      <c r="E935" s="16"/>
      <c r="F935" s="16"/>
      <c r="G935" s="16"/>
      <c r="H935" s="16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5"/>
      <c r="B936" s="16"/>
      <c r="C936" s="16"/>
      <c r="D936" s="16"/>
      <c r="E936" s="16"/>
      <c r="F936" s="16"/>
      <c r="G936" s="16"/>
      <c r="H936" s="16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5"/>
      <c r="B937" s="16"/>
      <c r="C937" s="16"/>
      <c r="D937" s="16"/>
      <c r="E937" s="16"/>
      <c r="F937" s="16"/>
      <c r="G937" s="16"/>
      <c r="H937" s="16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5"/>
      <c r="B938" s="16"/>
      <c r="C938" s="16"/>
      <c r="D938" s="16"/>
      <c r="E938" s="16"/>
      <c r="F938" s="16"/>
      <c r="G938" s="16"/>
      <c r="H938" s="16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5"/>
      <c r="B939" s="16"/>
      <c r="C939" s="16"/>
      <c r="D939" s="16"/>
      <c r="E939" s="16"/>
      <c r="F939" s="16"/>
      <c r="G939" s="16"/>
      <c r="H939" s="16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5"/>
      <c r="B940" s="16"/>
      <c r="C940" s="16"/>
      <c r="D940" s="16"/>
      <c r="E940" s="16"/>
      <c r="F940" s="16"/>
      <c r="G940" s="16"/>
      <c r="H940" s="16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5"/>
      <c r="B941" s="16"/>
      <c r="C941" s="16"/>
      <c r="D941" s="16"/>
      <c r="E941" s="16"/>
      <c r="F941" s="16"/>
      <c r="G941" s="16"/>
      <c r="H941" s="16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5"/>
      <c r="B942" s="16"/>
      <c r="C942" s="16"/>
      <c r="D942" s="16"/>
      <c r="E942" s="16"/>
      <c r="F942" s="16"/>
      <c r="G942" s="16"/>
      <c r="H942" s="16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5"/>
      <c r="B943" s="16"/>
      <c r="C943" s="16"/>
      <c r="D943" s="16"/>
      <c r="E943" s="16"/>
      <c r="F943" s="16"/>
      <c r="G943" s="16"/>
      <c r="H943" s="16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5"/>
      <c r="B944" s="16"/>
      <c r="C944" s="16"/>
      <c r="D944" s="16"/>
      <c r="E944" s="16"/>
      <c r="F944" s="16"/>
      <c r="G944" s="16"/>
      <c r="H944" s="16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5"/>
      <c r="B945" s="16"/>
      <c r="C945" s="16"/>
      <c r="D945" s="16"/>
      <c r="E945" s="16"/>
      <c r="F945" s="16"/>
      <c r="G945" s="16"/>
      <c r="H945" s="16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5"/>
      <c r="B946" s="16"/>
      <c r="C946" s="16"/>
      <c r="D946" s="16"/>
      <c r="E946" s="16"/>
      <c r="F946" s="16"/>
      <c r="G946" s="16"/>
      <c r="H946" s="16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5"/>
      <c r="B947" s="16"/>
      <c r="C947" s="16"/>
      <c r="D947" s="16"/>
      <c r="E947" s="16"/>
      <c r="F947" s="16"/>
      <c r="G947" s="16"/>
      <c r="H947" s="16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5"/>
      <c r="B948" s="16"/>
      <c r="C948" s="16"/>
      <c r="D948" s="16"/>
      <c r="E948" s="16"/>
      <c r="F948" s="16"/>
      <c r="G948" s="16"/>
      <c r="H948" s="16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5"/>
      <c r="B949" s="16"/>
      <c r="C949" s="16"/>
      <c r="D949" s="16"/>
      <c r="E949" s="16"/>
      <c r="F949" s="16"/>
      <c r="G949" s="16"/>
      <c r="H949" s="16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5"/>
      <c r="B950" s="16"/>
      <c r="C950" s="16"/>
      <c r="D950" s="16"/>
      <c r="E950" s="16"/>
      <c r="F950" s="16"/>
      <c r="G950" s="16"/>
      <c r="H950" s="16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5"/>
      <c r="B951" s="16"/>
      <c r="C951" s="16"/>
      <c r="D951" s="16"/>
      <c r="E951" s="16"/>
      <c r="F951" s="16"/>
      <c r="G951" s="16"/>
      <c r="H951" s="16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5"/>
      <c r="B952" s="16"/>
      <c r="C952" s="16"/>
      <c r="D952" s="16"/>
      <c r="E952" s="16"/>
      <c r="F952" s="16"/>
      <c r="G952" s="16"/>
      <c r="H952" s="16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5"/>
      <c r="B953" s="16"/>
      <c r="C953" s="16"/>
      <c r="D953" s="16"/>
      <c r="E953" s="16"/>
      <c r="F953" s="16"/>
      <c r="G953" s="16"/>
      <c r="H953" s="16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5"/>
      <c r="B954" s="16"/>
      <c r="C954" s="16"/>
      <c r="D954" s="16"/>
      <c r="E954" s="16"/>
      <c r="F954" s="16"/>
      <c r="G954" s="16"/>
      <c r="H954" s="16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5"/>
      <c r="B955" s="16"/>
      <c r="C955" s="16"/>
      <c r="D955" s="16"/>
      <c r="E955" s="16"/>
      <c r="F955" s="16"/>
      <c r="G955" s="16"/>
      <c r="H955" s="16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5"/>
      <c r="B956" s="16"/>
      <c r="C956" s="16"/>
      <c r="D956" s="16"/>
      <c r="E956" s="16"/>
      <c r="F956" s="16"/>
      <c r="G956" s="16"/>
      <c r="H956" s="16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5"/>
      <c r="B957" s="16"/>
      <c r="C957" s="16"/>
      <c r="D957" s="16"/>
      <c r="E957" s="16"/>
      <c r="F957" s="16"/>
      <c r="G957" s="16"/>
      <c r="H957" s="16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5"/>
      <c r="B958" s="16"/>
      <c r="C958" s="16"/>
      <c r="D958" s="16"/>
      <c r="E958" s="16"/>
      <c r="F958" s="16"/>
      <c r="G958" s="16"/>
      <c r="H958" s="16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5"/>
      <c r="B959" s="16"/>
      <c r="C959" s="16"/>
      <c r="D959" s="16"/>
      <c r="E959" s="16"/>
      <c r="F959" s="16"/>
      <c r="G959" s="16"/>
      <c r="H959" s="16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5"/>
      <c r="B960" s="16"/>
      <c r="C960" s="16"/>
      <c r="D960" s="16"/>
      <c r="E960" s="16"/>
      <c r="F960" s="16"/>
      <c r="G960" s="16"/>
      <c r="H960" s="16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5"/>
      <c r="B961" s="16"/>
      <c r="C961" s="16"/>
      <c r="D961" s="16"/>
      <c r="E961" s="16"/>
      <c r="F961" s="16"/>
      <c r="G961" s="16"/>
      <c r="H961" s="16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5"/>
      <c r="B962" s="16"/>
      <c r="C962" s="16"/>
      <c r="D962" s="16"/>
      <c r="E962" s="16"/>
      <c r="F962" s="16"/>
      <c r="G962" s="16"/>
      <c r="H962" s="16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5"/>
      <c r="B963" s="16"/>
      <c r="C963" s="16"/>
      <c r="D963" s="16"/>
      <c r="E963" s="16"/>
      <c r="F963" s="16"/>
      <c r="G963" s="16"/>
      <c r="H963" s="16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5"/>
      <c r="B964" s="16"/>
      <c r="C964" s="16"/>
      <c r="D964" s="16"/>
      <c r="E964" s="16"/>
      <c r="F964" s="16"/>
      <c r="G964" s="16"/>
      <c r="H964" s="16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5"/>
      <c r="B965" s="16"/>
      <c r="C965" s="16"/>
      <c r="D965" s="16"/>
      <c r="E965" s="16"/>
      <c r="F965" s="16"/>
      <c r="G965" s="16"/>
      <c r="H965" s="16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5"/>
      <c r="B966" s="16"/>
      <c r="C966" s="16"/>
      <c r="D966" s="16"/>
      <c r="E966" s="16"/>
      <c r="F966" s="16"/>
      <c r="G966" s="16"/>
      <c r="H966" s="16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5"/>
      <c r="B967" s="16"/>
      <c r="C967" s="16"/>
      <c r="D967" s="16"/>
      <c r="E967" s="16"/>
      <c r="F967" s="16"/>
      <c r="G967" s="16"/>
      <c r="H967" s="16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5"/>
      <c r="B968" s="16"/>
      <c r="C968" s="16"/>
      <c r="D968" s="16"/>
      <c r="E968" s="16"/>
      <c r="F968" s="16"/>
      <c r="G968" s="16"/>
      <c r="H968" s="16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5"/>
      <c r="B969" s="16"/>
      <c r="C969" s="16"/>
      <c r="D969" s="16"/>
      <c r="E969" s="16"/>
      <c r="F969" s="16"/>
      <c r="G969" s="16"/>
      <c r="H969" s="16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5"/>
      <c r="B970" s="16"/>
      <c r="C970" s="16"/>
      <c r="D970" s="16"/>
      <c r="E970" s="16"/>
      <c r="F970" s="16"/>
      <c r="G970" s="16"/>
      <c r="H970" s="16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5"/>
      <c r="B971" s="16"/>
      <c r="C971" s="16"/>
      <c r="D971" s="16"/>
      <c r="E971" s="16"/>
      <c r="F971" s="16"/>
      <c r="G971" s="16"/>
      <c r="H971" s="16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5"/>
      <c r="B972" s="16"/>
      <c r="C972" s="16"/>
      <c r="D972" s="16"/>
      <c r="E972" s="16"/>
      <c r="F972" s="16"/>
      <c r="G972" s="16"/>
      <c r="H972" s="16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5"/>
      <c r="B973" s="16"/>
      <c r="C973" s="16"/>
      <c r="D973" s="16"/>
      <c r="E973" s="16"/>
      <c r="F973" s="16"/>
      <c r="G973" s="16"/>
      <c r="H973" s="16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5"/>
      <c r="B974" s="16"/>
      <c r="C974" s="16"/>
      <c r="D974" s="16"/>
      <c r="E974" s="16"/>
      <c r="F974" s="16"/>
      <c r="G974" s="16"/>
      <c r="H974" s="16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5"/>
      <c r="B975" s="16"/>
      <c r="C975" s="16"/>
      <c r="D975" s="16"/>
      <c r="E975" s="16"/>
      <c r="F975" s="16"/>
      <c r="G975" s="16"/>
      <c r="H975" s="16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5"/>
      <c r="B976" s="16"/>
      <c r="C976" s="16"/>
      <c r="D976" s="16"/>
      <c r="E976" s="16"/>
      <c r="F976" s="16"/>
      <c r="G976" s="16"/>
      <c r="H976" s="16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5"/>
      <c r="B977" s="16"/>
      <c r="C977" s="16"/>
      <c r="D977" s="16"/>
      <c r="E977" s="16"/>
      <c r="F977" s="16"/>
      <c r="G977" s="16"/>
      <c r="H977" s="16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5"/>
      <c r="B978" s="16"/>
      <c r="C978" s="16"/>
      <c r="D978" s="16"/>
      <c r="E978" s="16"/>
      <c r="F978" s="16"/>
      <c r="G978" s="16"/>
      <c r="H978" s="16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5"/>
      <c r="B979" s="16"/>
      <c r="C979" s="16"/>
      <c r="D979" s="16"/>
      <c r="E979" s="16"/>
      <c r="F979" s="16"/>
      <c r="G979" s="16"/>
      <c r="H979" s="16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5"/>
      <c r="B980" s="16"/>
      <c r="C980" s="16"/>
      <c r="D980" s="16"/>
      <c r="E980" s="16"/>
      <c r="F980" s="16"/>
      <c r="G980" s="16"/>
      <c r="H980" s="16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5"/>
      <c r="B981" s="16"/>
      <c r="C981" s="16"/>
      <c r="D981" s="16"/>
      <c r="E981" s="16"/>
      <c r="F981" s="16"/>
      <c r="G981" s="16"/>
      <c r="H981" s="16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5"/>
      <c r="B982" s="16"/>
      <c r="C982" s="16"/>
      <c r="D982" s="16"/>
      <c r="E982" s="16"/>
      <c r="F982" s="16"/>
      <c r="G982" s="16"/>
      <c r="H982" s="16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5"/>
      <c r="B983" s="16"/>
      <c r="C983" s="16"/>
      <c r="D983" s="16"/>
      <c r="E983" s="16"/>
      <c r="F983" s="16"/>
      <c r="G983" s="16"/>
      <c r="H983" s="16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5"/>
      <c r="B984" s="16"/>
      <c r="C984" s="16"/>
      <c r="D984" s="16"/>
      <c r="E984" s="16"/>
      <c r="F984" s="16"/>
      <c r="G984" s="16"/>
      <c r="H984" s="16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5"/>
      <c r="B985" s="16"/>
      <c r="C985" s="16"/>
      <c r="D985" s="16"/>
      <c r="E985" s="16"/>
      <c r="F985" s="16"/>
      <c r="G985" s="16"/>
      <c r="H985" s="16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5"/>
      <c r="B986" s="16"/>
      <c r="C986" s="16"/>
      <c r="D986" s="16"/>
      <c r="E986" s="16"/>
      <c r="F986" s="16"/>
      <c r="G986" s="16"/>
      <c r="H986" s="16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5"/>
      <c r="B987" s="16"/>
      <c r="C987" s="16"/>
      <c r="D987" s="16"/>
      <c r="E987" s="16"/>
      <c r="F987" s="16"/>
      <c r="G987" s="16"/>
      <c r="H987" s="16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5"/>
      <c r="B988" s="16"/>
      <c r="C988" s="16"/>
      <c r="D988" s="16"/>
      <c r="E988" s="16"/>
      <c r="F988" s="16"/>
      <c r="G988" s="16"/>
      <c r="H988" s="16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5"/>
      <c r="B989" s="16"/>
      <c r="C989" s="16"/>
      <c r="D989" s="16"/>
      <c r="E989" s="16"/>
      <c r="F989" s="16"/>
      <c r="G989" s="16"/>
      <c r="H989" s="16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5"/>
      <c r="B990" s="16"/>
      <c r="C990" s="16"/>
      <c r="D990" s="16"/>
      <c r="E990" s="16"/>
      <c r="F990" s="16"/>
      <c r="G990" s="16"/>
      <c r="H990" s="16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5"/>
      <c r="B991" s="16"/>
      <c r="C991" s="16"/>
      <c r="D991" s="16"/>
      <c r="E991" s="16"/>
      <c r="F991" s="16"/>
      <c r="G991" s="16"/>
      <c r="H991" s="16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5"/>
      <c r="B992" s="16"/>
      <c r="C992" s="16"/>
      <c r="D992" s="16"/>
      <c r="E992" s="16"/>
      <c r="F992" s="16"/>
      <c r="G992" s="16"/>
      <c r="H992" s="16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5"/>
      <c r="B993" s="16"/>
      <c r="C993" s="16"/>
      <c r="D993" s="16"/>
      <c r="E993" s="16"/>
      <c r="F993" s="16"/>
      <c r="G993" s="16"/>
      <c r="H993" s="16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5"/>
      <c r="B994" s="16"/>
      <c r="C994" s="16"/>
      <c r="D994" s="16"/>
      <c r="E994" s="16"/>
      <c r="F994" s="16"/>
      <c r="G994" s="16"/>
      <c r="H994" s="16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5"/>
      <c r="B995" s="16"/>
      <c r="C995" s="16"/>
      <c r="D995" s="16"/>
      <c r="E995" s="16"/>
      <c r="F995" s="16"/>
      <c r="G995" s="16"/>
      <c r="H995" s="16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5"/>
      <c r="B996" s="16"/>
      <c r="C996" s="16"/>
      <c r="D996" s="16"/>
      <c r="E996" s="16"/>
      <c r="F996" s="16"/>
      <c r="G996" s="16"/>
      <c r="H996" s="16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5"/>
      <c r="B997" s="16"/>
      <c r="C997" s="16"/>
      <c r="D997" s="16"/>
      <c r="E997" s="16"/>
      <c r="F997" s="16"/>
      <c r="G997" s="16"/>
      <c r="H997" s="16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5"/>
      <c r="B998" s="16"/>
      <c r="C998" s="16"/>
      <c r="D998" s="16"/>
      <c r="E998" s="16"/>
      <c r="F998" s="16"/>
      <c r="G998" s="16"/>
      <c r="H998" s="16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5"/>
      <c r="B999" s="16"/>
      <c r="C999" s="16"/>
      <c r="D999" s="16"/>
      <c r="E999" s="16"/>
      <c r="F999" s="16"/>
      <c r="G999" s="16"/>
      <c r="H999" s="16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5"/>
      <c r="B1000" s="16"/>
      <c r="C1000" s="16"/>
      <c r="D1000" s="16"/>
      <c r="E1000" s="16"/>
      <c r="F1000" s="16"/>
      <c r="G1000" s="16"/>
      <c r="H1000" s="16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2">
      <c r="A1001" s="15"/>
      <c r="B1001" s="16"/>
      <c r="C1001" s="16"/>
      <c r="D1001" s="16"/>
      <c r="E1001" s="16"/>
      <c r="F1001" s="16"/>
      <c r="G1001" s="16"/>
      <c r="H1001" s="16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2">
      <c r="A1002" s="15"/>
      <c r="B1002" s="16"/>
      <c r="C1002" s="16"/>
      <c r="D1002" s="16"/>
      <c r="E1002" s="16"/>
      <c r="F1002" s="16"/>
      <c r="G1002" s="16"/>
      <c r="H1002" s="16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2">
      <c r="A1003" s="15"/>
      <c r="B1003" s="16"/>
      <c r="C1003" s="16"/>
      <c r="D1003" s="16"/>
      <c r="E1003" s="16"/>
      <c r="F1003" s="16"/>
      <c r="G1003" s="16"/>
      <c r="H1003" s="16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2">
      <c r="A1004" s="15"/>
      <c r="B1004" s="16"/>
      <c r="C1004" s="16"/>
      <c r="D1004" s="16"/>
      <c r="E1004" s="16"/>
      <c r="F1004" s="16"/>
      <c r="G1004" s="16"/>
      <c r="H1004" s="16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2">
      <c r="A1005" s="15"/>
      <c r="B1005" s="16"/>
      <c r="C1005" s="16"/>
      <c r="D1005" s="16"/>
      <c r="E1005" s="16"/>
      <c r="F1005" s="16"/>
      <c r="G1005" s="16"/>
      <c r="H1005" s="16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2">
      <c r="A1006" s="15"/>
      <c r="B1006" s="16"/>
      <c r="C1006" s="16"/>
      <c r="D1006" s="16"/>
      <c r="E1006" s="16"/>
      <c r="F1006" s="16"/>
      <c r="G1006" s="16"/>
      <c r="H1006" s="16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2">
      <c r="A1007" s="15"/>
      <c r="B1007" s="16"/>
      <c r="C1007" s="16"/>
      <c r="D1007" s="16"/>
      <c r="E1007" s="16"/>
      <c r="F1007" s="16"/>
      <c r="G1007" s="16"/>
      <c r="H1007" s="16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2">
      <c r="A1008" s="15"/>
      <c r="B1008" s="16"/>
      <c r="C1008" s="16"/>
      <c r="D1008" s="16"/>
      <c r="E1008" s="16"/>
      <c r="F1008" s="16"/>
      <c r="G1008" s="16"/>
      <c r="H1008" s="16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2">
      <c r="A1009" s="15"/>
      <c r="B1009" s="16"/>
      <c r="C1009" s="16"/>
      <c r="D1009" s="16"/>
      <c r="E1009" s="16"/>
      <c r="F1009" s="16"/>
      <c r="G1009" s="16"/>
      <c r="H1009" s="16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2">
      <c r="A1010" s="15"/>
      <c r="B1010" s="16"/>
      <c r="C1010" s="16"/>
      <c r="D1010" s="16"/>
      <c r="E1010" s="16"/>
      <c r="F1010" s="16"/>
      <c r="G1010" s="16"/>
      <c r="H1010" s="16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sheetProtection algorithmName="SHA-512" hashValue="iLz3i7jiUVMarMZZdhoKOevTiGOzGvcuPtGT9rgaFND0g6Q4uQDus6RJCLyhxdxjfwFZ7PtOasBJyBnVb+PQLg==" saltValue="4Jc8cJf9C8QfOkpwDGMY9A==" spinCount="100000" sheet="1" objects="1" scenarios="1"/>
  <mergeCells count="152">
    <mergeCell ref="A3:G3"/>
    <mergeCell ref="A5:G5"/>
    <mergeCell ref="A6:G6"/>
    <mergeCell ref="A7:G7"/>
    <mergeCell ref="A8:G8"/>
    <mergeCell ref="A9:G9"/>
    <mergeCell ref="G184:G197"/>
    <mergeCell ref="A197:B197"/>
    <mergeCell ref="A136:C136"/>
    <mergeCell ref="A173:B173"/>
    <mergeCell ref="A175:C175"/>
    <mergeCell ref="A178:C178"/>
    <mergeCell ref="F141:F156"/>
    <mergeCell ref="G141:G156"/>
    <mergeCell ref="F159:F162"/>
    <mergeCell ref="G159:G162"/>
    <mergeCell ref="A142:C142"/>
    <mergeCell ref="A146:C146"/>
    <mergeCell ref="A166:C166"/>
    <mergeCell ref="G175:G182"/>
    <mergeCell ref="F175:F182"/>
    <mergeCell ref="A182:B182"/>
    <mergeCell ref="D166:D173"/>
    <mergeCell ref="E166:E173"/>
    <mergeCell ref="F166:F173"/>
    <mergeCell ref="G166:G173"/>
    <mergeCell ref="A169:C169"/>
    <mergeCell ref="A150:C150"/>
    <mergeCell ref="A156:B156"/>
    <mergeCell ref="A157:A158"/>
    <mergeCell ref="A131:A132"/>
    <mergeCell ref="B131:B132"/>
    <mergeCell ref="C131:C132"/>
    <mergeCell ref="A133:C133"/>
    <mergeCell ref="D133:D138"/>
    <mergeCell ref="E133:E138"/>
    <mergeCell ref="A163:G163"/>
    <mergeCell ref="A164:A165"/>
    <mergeCell ref="B164:B165"/>
    <mergeCell ref="C164:C165"/>
    <mergeCell ref="A138:B138"/>
    <mergeCell ref="A139:A140"/>
    <mergeCell ref="B139:B140"/>
    <mergeCell ref="C139:C140"/>
    <mergeCell ref="A141:C141"/>
    <mergeCell ref="D141:D156"/>
    <mergeCell ref="E141:E156"/>
    <mergeCell ref="F133:F138"/>
    <mergeCell ref="G133:G138"/>
    <mergeCell ref="A134:C134"/>
    <mergeCell ref="B157:B158"/>
    <mergeCell ref="C157:C158"/>
    <mergeCell ref="D159:D162"/>
    <mergeCell ref="E159:E162"/>
    <mergeCell ref="A159:C159"/>
    <mergeCell ref="A162:B162"/>
    <mergeCell ref="E184:E197"/>
    <mergeCell ref="F184:F197"/>
    <mergeCell ref="A184:C184"/>
    <mergeCell ref="A188:C188"/>
    <mergeCell ref="A191:C191"/>
    <mergeCell ref="A194:C194"/>
    <mergeCell ref="D175:D182"/>
    <mergeCell ref="E175:E182"/>
    <mergeCell ref="D184:D197"/>
    <mergeCell ref="A122:C122"/>
    <mergeCell ref="A125:C125"/>
    <mergeCell ref="A120:A121"/>
    <mergeCell ref="B120:B121"/>
    <mergeCell ref="C120:C121"/>
    <mergeCell ref="D122:D130"/>
    <mergeCell ref="E122:E130"/>
    <mergeCell ref="F122:F130"/>
    <mergeCell ref="G122:G130"/>
    <mergeCell ref="A130:B130"/>
    <mergeCell ref="G110:G118"/>
    <mergeCell ref="A118:B118"/>
    <mergeCell ref="A119:G119"/>
    <mergeCell ref="A107:B107"/>
    <mergeCell ref="A108:A109"/>
    <mergeCell ref="B108:B109"/>
    <mergeCell ref="C108:C109"/>
    <mergeCell ref="A110:C110"/>
    <mergeCell ref="D110:D118"/>
    <mergeCell ref="F100:F107"/>
    <mergeCell ref="G100:G107"/>
    <mergeCell ref="A98:A99"/>
    <mergeCell ref="B98:B99"/>
    <mergeCell ref="C98:C99"/>
    <mergeCell ref="A100:C100"/>
    <mergeCell ref="D100:D107"/>
    <mergeCell ref="E100:E107"/>
    <mergeCell ref="E87:E97"/>
    <mergeCell ref="F87:F97"/>
    <mergeCell ref="E110:E118"/>
    <mergeCell ref="F110:F118"/>
    <mergeCell ref="A74:A75"/>
    <mergeCell ref="B74:B75"/>
    <mergeCell ref="C74:C75"/>
    <mergeCell ref="A76:C76"/>
    <mergeCell ref="D76:D84"/>
    <mergeCell ref="E76:E84"/>
    <mergeCell ref="E57:E72"/>
    <mergeCell ref="F57:F72"/>
    <mergeCell ref="G87:G97"/>
    <mergeCell ref="A91:C91"/>
    <mergeCell ref="A94:C94"/>
    <mergeCell ref="A79:C79"/>
    <mergeCell ref="A84:B84"/>
    <mergeCell ref="A85:A86"/>
    <mergeCell ref="B85:B86"/>
    <mergeCell ref="C85:C86"/>
    <mergeCell ref="A87:C87"/>
    <mergeCell ref="D87:D97"/>
    <mergeCell ref="F76:F84"/>
    <mergeCell ref="G76:G84"/>
    <mergeCell ref="A97:B97"/>
    <mergeCell ref="G57:G72"/>
    <mergeCell ref="A73:G73"/>
    <mergeCell ref="A62:C62"/>
    <mergeCell ref="F39:F54"/>
    <mergeCell ref="G39:G54"/>
    <mergeCell ref="A43:C43"/>
    <mergeCell ref="A45:C45"/>
    <mergeCell ref="A72:B72"/>
    <mergeCell ref="A37:A38"/>
    <mergeCell ref="B37:B38"/>
    <mergeCell ref="C37:C38"/>
    <mergeCell ref="A39:C39"/>
    <mergeCell ref="D39:D54"/>
    <mergeCell ref="A68:C68"/>
    <mergeCell ref="A50:C50"/>
    <mergeCell ref="A54:B54"/>
    <mergeCell ref="A55:A56"/>
    <mergeCell ref="B55:B56"/>
    <mergeCell ref="C55:C56"/>
    <mergeCell ref="A57:C57"/>
    <mergeCell ref="D57:D72"/>
    <mergeCell ref="E39:E54"/>
    <mergeCell ref="E17:E36"/>
    <mergeCell ref="F17:F36"/>
    <mergeCell ref="A17:C17"/>
    <mergeCell ref="A23:C23"/>
    <mergeCell ref="A11:G13"/>
    <mergeCell ref="A14:G14"/>
    <mergeCell ref="A15:A16"/>
    <mergeCell ref="B15:B16"/>
    <mergeCell ref="C15:C16"/>
    <mergeCell ref="D17:D36"/>
    <mergeCell ref="G17:G36"/>
    <mergeCell ref="A29:C29"/>
    <mergeCell ref="A36:B36"/>
  </mergeCells>
  <conditionalFormatting sqref="D16:G16 B15:G15 C74 B120:C120 B174:C174">
    <cfRule type="containsText" dxfId="204" priority="189" operator="containsText" text="PR">
      <formula>NOT(ISERROR(SEARCH(("PR"),(D16))))</formula>
    </cfRule>
  </conditionalFormatting>
  <conditionalFormatting sqref="D16:G16 B15:G15 C74 B120:C120 B174:C174">
    <cfRule type="containsText" dxfId="203" priority="190" operator="containsText" text="PERFORMING">
      <formula>NOT(ISERROR(SEARCH(("PERFORMING"),(D16))))</formula>
    </cfRule>
  </conditionalFormatting>
  <conditionalFormatting sqref="G39:G54">
    <cfRule type="expression" dxfId="202" priority="191">
      <formula>$C$54&gt;5%</formula>
    </cfRule>
  </conditionalFormatting>
  <conditionalFormatting sqref="G57:G72">
    <cfRule type="expression" dxfId="201" priority="192">
      <formula>$C$72&gt;5%</formula>
    </cfRule>
  </conditionalFormatting>
  <conditionalFormatting sqref="D74:G75">
    <cfRule type="containsText" dxfId="200" priority="193" operator="containsText" text="PR">
      <formula>NOT(ISERROR(SEARCH(("PR"),(D74))))</formula>
    </cfRule>
  </conditionalFormatting>
  <conditionalFormatting sqref="D74:G75">
    <cfRule type="containsText" dxfId="199" priority="194" operator="containsText" text="PERFORMING">
      <formula>NOT(ISERROR(SEARCH(("PERFORMING"),(D74))))</formula>
    </cfRule>
  </conditionalFormatting>
  <conditionalFormatting sqref="D120:G120">
    <cfRule type="containsText" dxfId="198" priority="195" operator="containsText" text="PR">
      <formula>NOT(ISERROR(SEARCH(("PR"),(D120))))</formula>
    </cfRule>
  </conditionalFormatting>
  <conditionalFormatting sqref="D120:G120">
    <cfRule type="containsText" dxfId="197" priority="196" operator="containsText" text="PERFORMING">
      <formula>NOT(ISERROR(SEARCH(("PERFORMING"),(D120))))</formula>
    </cfRule>
  </conditionalFormatting>
  <conditionalFormatting sqref="G159:G162">
    <cfRule type="expression" dxfId="196" priority="197">
      <formula>$C$162&gt;5%</formula>
    </cfRule>
  </conditionalFormatting>
  <conditionalFormatting sqref="G166:G173">
    <cfRule type="expression" dxfId="195" priority="198">
      <formula>$C$173&gt;7%</formula>
    </cfRule>
  </conditionalFormatting>
  <conditionalFormatting sqref="D174:G174 D183:G183">
    <cfRule type="containsText" dxfId="194" priority="199" operator="containsText" text="PR">
      <formula>NOT(ISERROR(SEARCH(("PR"),(D174))))</formula>
    </cfRule>
  </conditionalFormatting>
  <conditionalFormatting sqref="D174:G174 D183:G183">
    <cfRule type="containsText" dxfId="193" priority="200" operator="containsText" text="PERFORMING">
      <formula>NOT(ISERROR(SEARCH(("PERFORMING"),(D174))))</formula>
    </cfRule>
  </conditionalFormatting>
  <conditionalFormatting sqref="D38:F38 B37:G37">
    <cfRule type="containsText" dxfId="192" priority="201" operator="containsText" text="PR">
      <formula>NOT(ISERROR(SEARCH(("PR"),(D38))))</formula>
    </cfRule>
  </conditionalFormatting>
  <conditionalFormatting sqref="D38:F38 B37:G37">
    <cfRule type="containsText" dxfId="191" priority="202" operator="containsText" text="PERFORMING">
      <formula>NOT(ISERROR(SEARCH(("PERFORMING"),(D38))))</formula>
    </cfRule>
  </conditionalFormatting>
  <conditionalFormatting sqref="D56:G56 B55:G55">
    <cfRule type="containsText" dxfId="190" priority="203" operator="containsText" text="PR">
      <formula>NOT(ISERROR(SEARCH(("PR"),(D56))))</formula>
    </cfRule>
  </conditionalFormatting>
  <conditionalFormatting sqref="D56:G56 B55:G55">
    <cfRule type="containsText" dxfId="189" priority="204" operator="containsText" text="PERFORMING">
      <formula>NOT(ISERROR(SEARCH(("PERFORMING"),(D56))))</formula>
    </cfRule>
  </conditionalFormatting>
  <conditionalFormatting sqref="B108:F108">
    <cfRule type="containsText" dxfId="188" priority="205" operator="containsText" text="PR">
      <formula>NOT(ISERROR(SEARCH(("PR"),(D109))))</formula>
    </cfRule>
  </conditionalFormatting>
  <conditionalFormatting sqref="B108:F108">
    <cfRule type="containsText" dxfId="187" priority="206" operator="containsText" text="PERFORMING">
      <formula>NOT(ISERROR(SEARCH(("PERFORMING"),(D109))))</formula>
    </cfRule>
  </conditionalFormatting>
  <conditionalFormatting sqref="B74">
    <cfRule type="containsText" dxfId="186" priority="207" operator="containsText" text="PR">
      <formula>NOT(ISERROR(SEARCH(("PR"),(B74))))</formula>
    </cfRule>
  </conditionalFormatting>
  <conditionalFormatting sqref="B74">
    <cfRule type="containsText" dxfId="185" priority="208" operator="containsText" text="PERFORMING">
      <formula>NOT(ISERROR(SEARCH(("PERFORMING"),(B74))))</formula>
    </cfRule>
  </conditionalFormatting>
  <conditionalFormatting sqref="C85">
    <cfRule type="containsText" dxfId="184" priority="209" operator="containsText" text="PR">
      <formula>NOT(ISERROR(SEARCH(("PR"),(C85))))</formula>
    </cfRule>
  </conditionalFormatting>
  <conditionalFormatting sqref="C85">
    <cfRule type="containsText" dxfId="183" priority="210" operator="containsText" text="PERFORMING">
      <formula>NOT(ISERROR(SEARCH(("PERFORMING"),(C85))))</formula>
    </cfRule>
  </conditionalFormatting>
  <conditionalFormatting sqref="D85:G85">
    <cfRule type="containsText" dxfId="182" priority="211" operator="containsText" text="PR">
      <formula>NOT(ISERROR(SEARCH(("PR"),(D85))))</formula>
    </cfRule>
  </conditionalFormatting>
  <conditionalFormatting sqref="D85:G85">
    <cfRule type="containsText" dxfId="181" priority="212" operator="containsText" text="PERFORMING">
      <formula>NOT(ISERROR(SEARCH(("PERFORMING"),(D85))))</formula>
    </cfRule>
  </conditionalFormatting>
  <conditionalFormatting sqref="B85">
    <cfRule type="containsText" dxfId="180" priority="213" operator="containsText" text="PR">
      <formula>NOT(ISERROR(SEARCH(("PR"),(B85))))</formula>
    </cfRule>
  </conditionalFormatting>
  <conditionalFormatting sqref="B85">
    <cfRule type="containsText" dxfId="179" priority="214" operator="containsText" text="PERFORMING">
      <formula>NOT(ISERROR(SEARCH(("PERFORMING"),(B85))))</formula>
    </cfRule>
  </conditionalFormatting>
  <conditionalFormatting sqref="C98">
    <cfRule type="containsText" dxfId="178" priority="215" operator="containsText" text="PR">
      <formula>NOT(ISERROR(SEARCH(("PR"),(C98))))</formula>
    </cfRule>
  </conditionalFormatting>
  <conditionalFormatting sqref="C98">
    <cfRule type="containsText" dxfId="177" priority="216" operator="containsText" text="PERFORMING">
      <formula>NOT(ISERROR(SEARCH(("PERFORMING"),(C98))))</formula>
    </cfRule>
  </conditionalFormatting>
  <conditionalFormatting sqref="D98:G98">
    <cfRule type="containsText" dxfId="176" priority="217" operator="containsText" text="PR">
      <formula>NOT(ISERROR(SEARCH(("PR"),(D98))))</formula>
    </cfRule>
  </conditionalFormatting>
  <conditionalFormatting sqref="D98:G98">
    <cfRule type="containsText" dxfId="175" priority="218" operator="containsText" text="PERFORMING">
      <formula>NOT(ISERROR(SEARCH(("PERFORMING"),(D98))))</formula>
    </cfRule>
  </conditionalFormatting>
  <conditionalFormatting sqref="B98">
    <cfRule type="containsText" dxfId="174" priority="219" operator="containsText" text="PR">
      <formula>NOT(ISERROR(SEARCH(("PR"),(B98))))</formula>
    </cfRule>
  </conditionalFormatting>
  <conditionalFormatting sqref="B98">
    <cfRule type="containsText" dxfId="173" priority="220" operator="containsText" text="PERFORMING">
      <formula>NOT(ISERROR(SEARCH(("PERFORMING"),(B98))))</formula>
    </cfRule>
  </conditionalFormatting>
  <conditionalFormatting sqref="B131:C131">
    <cfRule type="containsText" dxfId="172" priority="221" operator="containsText" text="PR">
      <formula>NOT(ISERROR(SEARCH(("PR"),(B131))))</formula>
    </cfRule>
  </conditionalFormatting>
  <conditionalFormatting sqref="B131:C131">
    <cfRule type="containsText" dxfId="171" priority="222" operator="containsText" text="PERFORMING">
      <formula>NOT(ISERROR(SEARCH(("PERFORMING"),(B131))))</formula>
    </cfRule>
  </conditionalFormatting>
  <conditionalFormatting sqref="D131:G131">
    <cfRule type="containsText" dxfId="170" priority="223" operator="containsText" text="PR">
      <formula>NOT(ISERROR(SEARCH(("PR"),(D131))))</formula>
    </cfRule>
  </conditionalFormatting>
  <conditionalFormatting sqref="D131:G131">
    <cfRule type="containsText" dxfId="169" priority="224" operator="containsText" text="PERFORMING">
      <formula>NOT(ISERROR(SEARCH(("PERFORMING"),(D131))))</formula>
    </cfRule>
  </conditionalFormatting>
  <conditionalFormatting sqref="B139:C139">
    <cfRule type="containsText" dxfId="168" priority="225" operator="containsText" text="PR">
      <formula>NOT(ISERROR(SEARCH(("PR"),(B139))))</formula>
    </cfRule>
  </conditionalFormatting>
  <conditionalFormatting sqref="B139:C139">
    <cfRule type="containsText" dxfId="167" priority="226" operator="containsText" text="PERFORMING">
      <formula>NOT(ISERROR(SEARCH(("PERFORMING"),(B139))))</formula>
    </cfRule>
  </conditionalFormatting>
  <conditionalFormatting sqref="D139:G139">
    <cfRule type="containsText" dxfId="166" priority="227" operator="containsText" text="PR">
      <formula>NOT(ISERROR(SEARCH(("PR"),(D139))))</formula>
    </cfRule>
  </conditionalFormatting>
  <conditionalFormatting sqref="D139:G139">
    <cfRule type="containsText" dxfId="165" priority="228" operator="containsText" text="PERFORMING">
      <formula>NOT(ISERROR(SEARCH(("PERFORMING"),(D139))))</formula>
    </cfRule>
  </conditionalFormatting>
  <conditionalFormatting sqref="B157:C157">
    <cfRule type="containsText" dxfId="164" priority="229" operator="containsText" text="PR">
      <formula>NOT(ISERROR(SEARCH(("PR"),(B157))))</formula>
    </cfRule>
  </conditionalFormatting>
  <conditionalFormatting sqref="B157:C157">
    <cfRule type="containsText" dxfId="163" priority="230" operator="containsText" text="PERFORMING">
      <formula>NOT(ISERROR(SEARCH(("PERFORMING"),(B157))))</formula>
    </cfRule>
  </conditionalFormatting>
  <conditionalFormatting sqref="D157:G157">
    <cfRule type="containsText" dxfId="162" priority="231" operator="containsText" text="PR">
      <formula>NOT(ISERROR(SEARCH(("PR"),(D157))))</formula>
    </cfRule>
  </conditionalFormatting>
  <conditionalFormatting sqref="D157:G157">
    <cfRule type="containsText" dxfId="161" priority="232" operator="containsText" text="PERFORMING">
      <formula>NOT(ISERROR(SEARCH(("PERFORMING"),(D157))))</formula>
    </cfRule>
  </conditionalFormatting>
  <conditionalFormatting sqref="B164:C164">
    <cfRule type="containsText" dxfId="160" priority="233" operator="containsText" text="PR">
      <formula>NOT(ISERROR(SEARCH(("PR"),(B164))))</formula>
    </cfRule>
  </conditionalFormatting>
  <conditionalFormatting sqref="B164:C164">
    <cfRule type="containsText" dxfId="159" priority="234" operator="containsText" text="PERFORMING">
      <formula>NOT(ISERROR(SEARCH(("PERFORMING"),(B164))))</formula>
    </cfRule>
  </conditionalFormatting>
  <conditionalFormatting sqref="D164:G165">
    <cfRule type="containsText" dxfId="158" priority="235" operator="containsText" text="PR">
      <formula>NOT(ISERROR(SEARCH(("PR"),(D164))))</formula>
    </cfRule>
  </conditionalFormatting>
  <conditionalFormatting sqref="D164:G165">
    <cfRule type="containsText" dxfId="157" priority="236" operator="containsText" text="PERFORMING">
      <formula>NOT(ISERROR(SEARCH(("PERFORMING"),(D164))))</formula>
    </cfRule>
  </conditionalFormatting>
  <conditionalFormatting sqref="B183:C183">
    <cfRule type="containsText" dxfId="156" priority="237" operator="containsText" text="PR">
      <formula>NOT(ISERROR(SEARCH(("PR"),(B183))))</formula>
    </cfRule>
  </conditionalFormatting>
  <conditionalFormatting sqref="B183:C183">
    <cfRule type="containsText" dxfId="155" priority="238" operator="containsText" text="PERFORMING">
      <formula>NOT(ISERROR(SEARCH(("PERFORMING"),(B183))))</formula>
    </cfRule>
  </conditionalFormatting>
  <conditionalFormatting sqref="D183:G183">
    <cfRule type="containsText" dxfId="154" priority="239" operator="containsText" text="PR">
      <formula>NOT(ISERROR(SEARCH(("PR"),(D183))))</formula>
    </cfRule>
  </conditionalFormatting>
  <conditionalFormatting sqref="D183:G183">
    <cfRule type="containsText" dxfId="153" priority="240" operator="containsText" text="PERFORMING">
      <formula>NOT(ISERROR(SEARCH(("PERFORMING"),(D183))))</formula>
    </cfRule>
  </conditionalFormatting>
  <conditionalFormatting sqref="G17:G36">
    <cfRule type="expression" dxfId="152" priority="241">
      <formula>$C$36&gt;5%</formula>
    </cfRule>
  </conditionalFormatting>
  <conditionalFormatting sqref="G133:G138">
    <cfRule type="expression" dxfId="151" priority="242">
      <formula>$C$138&gt;5%</formula>
    </cfRule>
  </conditionalFormatting>
  <conditionalFormatting sqref="G76:G84">
    <cfRule type="expression" dxfId="150" priority="243">
      <formula>$C$84&gt;5%</formula>
    </cfRule>
  </conditionalFormatting>
  <conditionalFormatting sqref="G87:G97">
    <cfRule type="expression" dxfId="149" priority="244">
      <formula>$C$97&gt;5%</formula>
    </cfRule>
  </conditionalFormatting>
  <conditionalFormatting sqref="G122:G130">
    <cfRule type="expression" dxfId="148" priority="246">
      <formula>$C$130&gt;5%</formula>
    </cfRule>
  </conditionalFormatting>
  <conditionalFormatting sqref="G141:G156">
    <cfRule type="expression" dxfId="147" priority="247">
      <formula>$C$156&gt;5%</formula>
    </cfRule>
  </conditionalFormatting>
  <conditionalFormatting sqref="G175:G182">
    <cfRule type="expression" dxfId="146" priority="248">
      <formula>$C$182&gt;7%</formula>
    </cfRule>
  </conditionalFormatting>
  <conditionalFormatting sqref="G184:G197">
    <cfRule type="expression" dxfId="145" priority="249">
      <formula>$C$197&gt;7%</formula>
    </cfRule>
  </conditionalFormatting>
  <conditionalFormatting sqref="D17:D36">
    <cfRule type="expression" dxfId="144" priority="188">
      <formula>$C$36&lt;=2.5%</formula>
    </cfRule>
  </conditionalFormatting>
  <conditionalFormatting sqref="E17:E36">
    <cfRule type="expression" dxfId="143" priority="169">
      <formula>$C$36&gt;3.5%</formula>
    </cfRule>
    <cfRule type="expression" dxfId="142" priority="170">
      <formula>$C$36&lt;2.6%</formula>
    </cfRule>
    <cfRule type="expression" dxfId="141" priority="171">
      <formula>$C$36&lt;=3.5%</formula>
    </cfRule>
    <cfRule type="expression" dxfId="140" priority="172">
      <formula>$C$36&gt;=2.5%</formula>
    </cfRule>
  </conditionalFormatting>
  <conditionalFormatting sqref="F17:F36">
    <cfRule type="expression" dxfId="139" priority="165">
      <formula>$C$36&lt;3.6%</formula>
    </cfRule>
    <cfRule type="expression" dxfId="138" priority="166">
      <formula>$C$36&gt;5%</formula>
    </cfRule>
    <cfRule type="expression" dxfId="137" priority="167">
      <formula>$C$36&lt;=5%</formula>
    </cfRule>
    <cfRule type="expression" dxfId="136" priority="168">
      <formula>$C$36&gt;=3.6%</formula>
    </cfRule>
  </conditionalFormatting>
  <conditionalFormatting sqref="G38">
    <cfRule type="containsText" dxfId="135" priority="163" operator="containsText" text="PR">
      <formula>NOT(ISERROR(SEARCH(("PR"),(I39))))</formula>
    </cfRule>
  </conditionalFormatting>
  <conditionalFormatting sqref="G38">
    <cfRule type="containsText" dxfId="134" priority="164" operator="containsText" text="PERFORMING">
      <formula>NOT(ISERROR(SEARCH(("PERFORMING"),(I39))))</formula>
    </cfRule>
  </conditionalFormatting>
  <conditionalFormatting sqref="D39:D54">
    <cfRule type="expression" dxfId="133" priority="162">
      <formula>$C$54&lt;=2.5%</formula>
    </cfRule>
  </conditionalFormatting>
  <conditionalFormatting sqref="E39:E54">
    <cfRule type="expression" dxfId="132" priority="158">
      <formula>$C$54&gt;3.5%</formula>
    </cfRule>
    <cfRule type="expression" dxfId="131" priority="159">
      <formula>$C$54&lt;2.6%</formula>
    </cfRule>
    <cfRule type="expression" dxfId="130" priority="160">
      <formula>$C$54&lt;=3.5%</formula>
    </cfRule>
    <cfRule type="expression" dxfId="129" priority="161">
      <formula>$C$54&gt;=2.5%</formula>
    </cfRule>
  </conditionalFormatting>
  <conditionalFormatting sqref="F39:F54">
    <cfRule type="expression" dxfId="128" priority="154">
      <formula>$C$54&lt;3.6%</formula>
    </cfRule>
    <cfRule type="expression" dxfId="127" priority="155">
      <formula>$C$54&gt;5%</formula>
    </cfRule>
    <cfRule type="expression" dxfId="126" priority="156">
      <formula>$C$54&lt;=5%</formula>
    </cfRule>
    <cfRule type="expression" dxfId="125" priority="157">
      <formula>$C$54&gt;=3.6%</formula>
    </cfRule>
  </conditionalFormatting>
  <conditionalFormatting sqref="D57:D72">
    <cfRule type="expression" dxfId="124" priority="153">
      <formula>$C$72&lt;=2.5%</formula>
    </cfRule>
  </conditionalFormatting>
  <conditionalFormatting sqref="E57:E72">
    <cfRule type="expression" dxfId="123" priority="149">
      <formula>$C$72&gt;3.5%</formula>
    </cfRule>
    <cfRule type="expression" dxfId="122" priority="150">
      <formula>$C$72&lt;2.6%</formula>
    </cfRule>
    <cfRule type="expression" dxfId="121" priority="151">
      <formula>$C$72&lt;=3.5%</formula>
    </cfRule>
    <cfRule type="expression" dxfId="120" priority="152">
      <formula>$C$72&gt;=2.5%</formula>
    </cfRule>
  </conditionalFormatting>
  <conditionalFormatting sqref="F57:F72">
    <cfRule type="expression" dxfId="119" priority="145">
      <formula>$C$72&lt;3.6%</formula>
    </cfRule>
    <cfRule type="expression" dxfId="118" priority="146">
      <formula>$C$72&gt;5%</formula>
    </cfRule>
    <cfRule type="expression" dxfId="117" priority="147">
      <formula>$C$72&lt;=5%</formula>
    </cfRule>
    <cfRule type="expression" dxfId="116" priority="148">
      <formula>$C$72&gt;=3.6%</formula>
    </cfRule>
  </conditionalFormatting>
  <conditionalFormatting sqref="D76:D84">
    <cfRule type="expression" dxfId="115" priority="144">
      <formula>$C$84&lt;=2.5%</formula>
    </cfRule>
  </conditionalFormatting>
  <conditionalFormatting sqref="E76:E84">
    <cfRule type="expression" dxfId="114" priority="140">
      <formula>$C$84&gt;4%</formula>
    </cfRule>
    <cfRule type="expression" dxfId="113" priority="141">
      <formula>$C$84&lt;2.6%</formula>
    </cfRule>
    <cfRule type="expression" dxfId="112" priority="142">
      <formula>$C$84&lt;=4%</formula>
    </cfRule>
    <cfRule type="expression" dxfId="111" priority="143">
      <formula>$C$84&gt;=2.6%</formula>
    </cfRule>
  </conditionalFormatting>
  <conditionalFormatting sqref="F76:F84">
    <cfRule type="expression" dxfId="110" priority="136">
      <formula>$C$84&lt;4.1%</formula>
    </cfRule>
    <cfRule type="expression" dxfId="109" priority="137">
      <formula>$C$84&gt;5%</formula>
    </cfRule>
    <cfRule type="expression" dxfId="108" priority="138">
      <formula>$C$84&lt;=5%</formula>
    </cfRule>
    <cfRule type="expression" dxfId="107" priority="139">
      <formula>$C$84&gt;=4.1%</formula>
    </cfRule>
  </conditionalFormatting>
  <conditionalFormatting sqref="D87">
    <cfRule type="expression" dxfId="106" priority="135">
      <formula>$C$97&lt;=2.5%</formula>
    </cfRule>
  </conditionalFormatting>
  <conditionalFormatting sqref="E87">
    <cfRule type="expression" dxfId="105" priority="131">
      <formula>$C$97&gt;4%</formula>
    </cfRule>
    <cfRule type="expression" dxfId="104" priority="132">
      <formula>$C$97&lt;2.6%</formula>
    </cfRule>
    <cfRule type="expression" dxfId="103" priority="133">
      <formula>$C$97&lt;=4%</formula>
    </cfRule>
    <cfRule type="expression" dxfId="102" priority="134">
      <formula>$C$97&gt;=2.6%</formula>
    </cfRule>
  </conditionalFormatting>
  <conditionalFormatting sqref="F87">
    <cfRule type="expression" dxfId="101" priority="127">
      <formula>$C$97&lt;4.1%</formula>
    </cfRule>
    <cfRule type="expression" dxfId="100" priority="128">
      <formula>$C$97&gt;5%</formula>
    </cfRule>
    <cfRule type="expression" dxfId="99" priority="129">
      <formula>$C$97&lt;=5%</formula>
    </cfRule>
    <cfRule type="expression" dxfId="98" priority="130">
      <formula>$C$97&gt;=4.1%</formula>
    </cfRule>
  </conditionalFormatting>
  <conditionalFormatting sqref="D100">
    <cfRule type="expression" dxfId="97" priority="126">
      <formula>$C$107&lt;=2.5%</formula>
    </cfRule>
  </conditionalFormatting>
  <conditionalFormatting sqref="E100">
    <cfRule type="expression" dxfId="96" priority="122">
      <formula>$C$107&gt;4%</formula>
    </cfRule>
    <cfRule type="expression" dxfId="95" priority="123">
      <formula>$C$107&lt;2.6%</formula>
    </cfRule>
    <cfRule type="expression" dxfId="94" priority="124">
      <formula>$C$107&lt;=4%</formula>
    </cfRule>
    <cfRule type="expression" dxfId="93" priority="125">
      <formula>$C$107&gt;=2.6%</formula>
    </cfRule>
  </conditionalFormatting>
  <conditionalFormatting sqref="F100">
    <cfRule type="expression" dxfId="92" priority="118">
      <formula>$C$107&lt;4.1%</formula>
    </cfRule>
    <cfRule type="expression" dxfId="91" priority="119">
      <formula>$C$107&gt;5%</formula>
    </cfRule>
    <cfRule type="expression" dxfId="90" priority="120">
      <formula>$C$107&lt;=5%</formula>
    </cfRule>
    <cfRule type="expression" dxfId="89" priority="121">
      <formula>$C$107&gt;=4.1%</formula>
    </cfRule>
  </conditionalFormatting>
  <conditionalFormatting sqref="D110">
    <cfRule type="expression" dxfId="88" priority="117">
      <formula>$C$118&lt;=2.5%</formula>
    </cfRule>
  </conditionalFormatting>
  <conditionalFormatting sqref="E110">
    <cfRule type="expression" dxfId="87" priority="113">
      <formula>$C$118&gt;4%</formula>
    </cfRule>
    <cfRule type="expression" dxfId="86" priority="114">
      <formula>$C$118&lt;2.6%</formula>
    </cfRule>
    <cfRule type="expression" dxfId="85" priority="115">
      <formula>$C$118&lt;=4%</formula>
    </cfRule>
    <cfRule type="expression" dxfId="84" priority="116">
      <formula>$C$118&gt;=2.6%</formula>
    </cfRule>
  </conditionalFormatting>
  <conditionalFormatting sqref="G108">
    <cfRule type="containsText" dxfId="83" priority="111" operator="containsText" text="PR">
      <formula>NOT(ISERROR(SEARCH(("PR"),(G108))))</formula>
    </cfRule>
  </conditionalFormatting>
  <conditionalFormatting sqref="G108">
    <cfRule type="containsText" dxfId="82" priority="112" operator="containsText" text="PERFORMING">
      <formula>NOT(ISERROR(SEARCH(("PERFORMING"),(G108))))</formula>
    </cfRule>
  </conditionalFormatting>
  <conditionalFormatting sqref="F110">
    <cfRule type="expression" dxfId="81" priority="105">
      <formula>$C$118&lt;4.1%</formula>
    </cfRule>
    <cfRule type="expression" dxfId="80" priority="106">
      <formula>$C$118&gt;5%</formula>
    </cfRule>
    <cfRule type="expression" dxfId="79" priority="107">
      <formula>$C$118&lt;=5%</formula>
    </cfRule>
    <cfRule type="expression" dxfId="78" priority="108">
      <formula>$C$118&gt;=4.1%</formula>
    </cfRule>
  </conditionalFormatting>
  <conditionalFormatting sqref="D122">
    <cfRule type="expression" dxfId="77" priority="98">
      <formula>$C$130&lt;=2.5%</formula>
    </cfRule>
  </conditionalFormatting>
  <conditionalFormatting sqref="E122">
    <cfRule type="expression" dxfId="76" priority="94">
      <formula>$C$130&gt;4%</formula>
    </cfRule>
    <cfRule type="expression" dxfId="75" priority="95">
      <formula>$C$130&lt;2.6%</formula>
    </cfRule>
    <cfRule type="expression" dxfId="74" priority="96">
      <formula>$C$130&lt;=4%</formula>
    </cfRule>
    <cfRule type="expression" dxfId="73" priority="97">
      <formula>$C$130&gt;=2.6%</formula>
    </cfRule>
  </conditionalFormatting>
  <conditionalFormatting sqref="F122">
    <cfRule type="expression" dxfId="72" priority="70">
      <formula>$C$130&lt;4.1%</formula>
    </cfRule>
    <cfRule type="expression" dxfId="71" priority="71">
      <formula>$C$130&gt;5%</formula>
    </cfRule>
    <cfRule type="expression" dxfId="70" priority="72">
      <formula>$C$130&lt;=5%</formula>
    </cfRule>
    <cfRule type="expression" dxfId="69" priority="73">
      <formula>$C$130&gt;=4.1%</formula>
    </cfRule>
  </conditionalFormatting>
  <conditionalFormatting sqref="D133">
    <cfRule type="expression" dxfId="68" priority="69">
      <formula>$C$138&lt;=2.5%</formula>
    </cfRule>
  </conditionalFormatting>
  <conditionalFormatting sqref="E133">
    <cfRule type="expression" dxfId="67" priority="65">
      <formula>$C$138&gt;4%</formula>
    </cfRule>
    <cfRule type="expression" dxfId="66" priority="66">
      <formula>$C$138&lt;2.6%</formula>
    </cfRule>
    <cfRule type="expression" dxfId="65" priority="67">
      <formula>$C$138&lt;=4%</formula>
    </cfRule>
    <cfRule type="expression" dxfId="64" priority="68">
      <formula>$C$138&gt;=2.6%</formula>
    </cfRule>
  </conditionalFormatting>
  <conditionalFormatting sqref="F133">
    <cfRule type="expression" dxfId="63" priority="61">
      <formula>$C$138&lt;4.1%</formula>
    </cfRule>
    <cfRule type="expression" dxfId="62" priority="62">
      <formula>$C$138&gt;5%</formula>
    </cfRule>
    <cfRule type="expression" dxfId="61" priority="63">
      <formula>$C$138&lt;=5%</formula>
    </cfRule>
    <cfRule type="expression" dxfId="60" priority="64">
      <formula>$C$138&gt;=4.1%</formula>
    </cfRule>
  </conditionalFormatting>
  <conditionalFormatting sqref="D141">
    <cfRule type="expression" dxfId="59" priority="60">
      <formula>$C$156&lt;=2.5%</formula>
    </cfRule>
  </conditionalFormatting>
  <conditionalFormatting sqref="E141">
    <cfRule type="expression" dxfId="58" priority="56">
      <formula>$C$156&gt;4%</formula>
    </cfRule>
    <cfRule type="expression" dxfId="57" priority="57">
      <formula>$C$156&lt;2.6%</formula>
    </cfRule>
    <cfRule type="expression" dxfId="56" priority="58">
      <formula>$C$156&lt;=4%</formula>
    </cfRule>
    <cfRule type="expression" dxfId="55" priority="59">
      <formula>$C$156&gt;=2.6%</formula>
    </cfRule>
  </conditionalFormatting>
  <conditionalFormatting sqref="F141">
    <cfRule type="expression" dxfId="54" priority="52">
      <formula>$C$156&lt;4.1%</formula>
    </cfRule>
    <cfRule type="expression" dxfId="53" priority="53">
      <formula>$C$156&gt;5%</formula>
    </cfRule>
    <cfRule type="expression" dxfId="52" priority="54">
      <formula>$C$156&lt;=5%</formula>
    </cfRule>
    <cfRule type="expression" dxfId="51" priority="55">
      <formula>$C$156&gt;=4.1%</formula>
    </cfRule>
  </conditionalFormatting>
  <conditionalFormatting sqref="D159">
    <cfRule type="expression" dxfId="50" priority="51">
      <formula>$C$162&lt;=2.5%</formula>
    </cfRule>
  </conditionalFormatting>
  <conditionalFormatting sqref="E159">
    <cfRule type="expression" dxfId="49" priority="47">
      <formula>$C$162&gt;4%</formula>
    </cfRule>
    <cfRule type="expression" dxfId="48" priority="48">
      <formula>$C$162&lt;2.6%</formula>
    </cfRule>
    <cfRule type="expression" dxfId="47" priority="49">
      <formula>$C$162&lt;=4%</formula>
    </cfRule>
    <cfRule type="expression" dxfId="46" priority="50">
      <formula>$C$162&gt;=2.6%</formula>
    </cfRule>
  </conditionalFormatting>
  <conditionalFormatting sqref="F159">
    <cfRule type="expression" dxfId="45" priority="43">
      <formula>$C$162&lt;4.1%</formula>
    </cfRule>
    <cfRule type="expression" dxfId="44" priority="44">
      <formula>$C$162&gt;5%</formula>
    </cfRule>
    <cfRule type="expression" dxfId="43" priority="45">
      <formula>$C$162&lt;=5%</formula>
    </cfRule>
    <cfRule type="expression" dxfId="42" priority="46">
      <formula>$C$162&gt;=4.1%</formula>
    </cfRule>
  </conditionalFormatting>
  <conditionalFormatting sqref="D166:D173">
    <cfRule type="expression" dxfId="41" priority="42">
      <formula>$C$173&lt;=3%</formula>
    </cfRule>
  </conditionalFormatting>
  <conditionalFormatting sqref="E166">
    <cfRule type="expression" dxfId="40" priority="38">
      <formula>$C$173&gt;4%</formula>
    </cfRule>
    <cfRule type="expression" dxfId="39" priority="39">
      <formula>$C$173&lt;3.1%</formula>
    </cfRule>
    <cfRule type="expression" dxfId="38" priority="40">
      <formula>$C$173&lt;=4%</formula>
    </cfRule>
    <cfRule type="expression" dxfId="37" priority="41">
      <formula>$C$173&gt;=3.1%</formula>
    </cfRule>
  </conditionalFormatting>
  <conditionalFormatting sqref="F166">
    <cfRule type="expression" dxfId="36" priority="34">
      <formula>$C$173&gt;7%</formula>
    </cfRule>
    <cfRule type="expression" dxfId="35" priority="35">
      <formula>$C$173&lt;4%</formula>
    </cfRule>
    <cfRule type="expression" dxfId="34" priority="36">
      <formula>$C$173&lt;=7%</formula>
    </cfRule>
    <cfRule type="expression" dxfId="33" priority="37">
      <formula>$C$173&gt;=4.1%</formula>
    </cfRule>
  </conditionalFormatting>
  <conditionalFormatting sqref="D175:D182">
    <cfRule type="expression" dxfId="32" priority="33">
      <formula>$C$182&lt;=3%</formula>
    </cfRule>
  </conditionalFormatting>
  <conditionalFormatting sqref="E175">
    <cfRule type="expression" dxfId="31" priority="29">
      <formula>$C$182&gt;4%</formula>
    </cfRule>
    <cfRule type="expression" dxfId="30" priority="30">
      <formula>$C$182&lt;3.1%</formula>
    </cfRule>
    <cfRule type="expression" dxfId="29" priority="31">
      <formula>$C$182&lt;=4%</formula>
    </cfRule>
    <cfRule type="expression" dxfId="28" priority="32">
      <formula>$C$182&gt;=3.1%</formula>
    </cfRule>
  </conditionalFormatting>
  <conditionalFormatting sqref="F175">
    <cfRule type="expression" dxfId="27" priority="25">
      <formula>$C$182&gt;7%</formula>
    </cfRule>
    <cfRule type="expression" dxfId="26" priority="26">
      <formula>$C$182&lt;4%</formula>
    </cfRule>
    <cfRule type="expression" dxfId="25" priority="27">
      <formula>$C$182&lt;=7%</formula>
    </cfRule>
    <cfRule type="expression" dxfId="24" priority="28">
      <formula>$C$182&gt;=4.1%</formula>
    </cfRule>
  </conditionalFormatting>
  <conditionalFormatting sqref="D184">
    <cfRule type="expression" dxfId="23" priority="24">
      <formula>$C$197&lt;=3%</formula>
    </cfRule>
  </conditionalFormatting>
  <conditionalFormatting sqref="E184">
    <cfRule type="expression" dxfId="22" priority="20">
      <formula>$C$197&gt;4%</formula>
    </cfRule>
    <cfRule type="expression" dxfId="21" priority="21">
      <formula>$C$197&lt;3.1%</formula>
    </cfRule>
    <cfRule type="expression" dxfId="20" priority="22">
      <formula>$C$197&lt;=4%</formula>
    </cfRule>
    <cfRule type="expression" dxfId="19" priority="23">
      <formula>$C$197&gt;=3.1%</formula>
    </cfRule>
  </conditionalFormatting>
  <conditionalFormatting sqref="F184">
    <cfRule type="expression" dxfId="18" priority="16">
      <formula>$C$197&gt;7%</formula>
    </cfRule>
    <cfRule type="expression" dxfId="17" priority="17">
      <formula>$C$197&lt;4%</formula>
    </cfRule>
    <cfRule type="expression" dxfId="16" priority="18">
      <formula>$C$197&lt;=7%</formula>
    </cfRule>
    <cfRule type="expression" dxfId="15" priority="19">
      <formula>$C$197&gt;=4.1%</formula>
    </cfRule>
  </conditionalFormatting>
  <conditionalFormatting sqref="D86:G86">
    <cfRule type="containsText" dxfId="14" priority="14" operator="containsText" text="PR">
      <formula>NOT(ISERROR(SEARCH(("PR"),(D86))))</formula>
    </cfRule>
  </conditionalFormatting>
  <conditionalFormatting sqref="D86:G86">
    <cfRule type="containsText" dxfId="13" priority="15" operator="containsText" text="PERFORMING">
      <formula>NOT(ISERROR(SEARCH(("PERFORMING"),(D86))))</formula>
    </cfRule>
  </conditionalFormatting>
  <conditionalFormatting sqref="D99:G99">
    <cfRule type="containsText" dxfId="12" priority="12" operator="containsText" text="PR">
      <formula>NOT(ISERROR(SEARCH(("PR"),(D99))))</formula>
    </cfRule>
  </conditionalFormatting>
  <conditionalFormatting sqref="D99:G99">
    <cfRule type="containsText" dxfId="11" priority="13" operator="containsText" text="PERFORMING">
      <formula>NOT(ISERROR(SEARCH(("PERFORMING"),(D99))))</formula>
    </cfRule>
  </conditionalFormatting>
  <conditionalFormatting sqref="D109:G109">
    <cfRule type="containsText" dxfId="10" priority="10" operator="containsText" text="PR">
      <formula>NOT(ISERROR(SEARCH(("PR"),(D109))))</formula>
    </cfRule>
  </conditionalFormatting>
  <conditionalFormatting sqref="D109:G109">
    <cfRule type="containsText" dxfId="9" priority="11" operator="containsText" text="PERFORMING">
      <formula>NOT(ISERROR(SEARCH(("PERFORMING"),(D109))))</formula>
    </cfRule>
  </conditionalFormatting>
  <conditionalFormatting sqref="D121:G121">
    <cfRule type="containsText" dxfId="8" priority="8" operator="containsText" text="PR">
      <formula>NOT(ISERROR(SEARCH(("PR"),(D121))))</formula>
    </cfRule>
  </conditionalFormatting>
  <conditionalFormatting sqref="D121:G121">
    <cfRule type="containsText" dxfId="7" priority="9" operator="containsText" text="PERFORMING">
      <formula>NOT(ISERROR(SEARCH(("PERFORMING"),(D121))))</formula>
    </cfRule>
  </conditionalFormatting>
  <conditionalFormatting sqref="D132:G132">
    <cfRule type="containsText" dxfId="6" priority="6" operator="containsText" text="PR">
      <formula>NOT(ISERROR(SEARCH(("PR"),(D132))))</formula>
    </cfRule>
  </conditionalFormatting>
  <conditionalFormatting sqref="D132:G132">
    <cfRule type="containsText" dxfId="5" priority="7" operator="containsText" text="PERFORMING">
      <formula>NOT(ISERROR(SEARCH(("PERFORMING"),(D132))))</formula>
    </cfRule>
  </conditionalFormatting>
  <conditionalFormatting sqref="D140:G140">
    <cfRule type="containsText" dxfId="4" priority="4" operator="containsText" text="PR">
      <formula>NOT(ISERROR(SEARCH(("PR"),(D140))))</formula>
    </cfRule>
  </conditionalFormatting>
  <conditionalFormatting sqref="D140:G140">
    <cfRule type="containsText" dxfId="3" priority="5" operator="containsText" text="PERFORMING">
      <formula>NOT(ISERROR(SEARCH(("PERFORMING"),(D140))))</formula>
    </cfRule>
  </conditionalFormatting>
  <conditionalFormatting sqref="D158:G158">
    <cfRule type="containsText" dxfId="2" priority="2" operator="containsText" text="PR">
      <formula>NOT(ISERROR(SEARCH(("PR"),(D158))))</formula>
    </cfRule>
  </conditionalFormatting>
  <conditionalFormatting sqref="D158:G158">
    <cfRule type="containsText" dxfId="1" priority="3" operator="containsText" text="PERFORMING">
      <formula>NOT(ISERROR(SEARCH(("PERFORMING"),(D158))))</formula>
    </cfRule>
  </conditionalFormatting>
  <conditionalFormatting sqref="G110:G118">
    <cfRule type="expression" dxfId="0" priority="1">
      <formula>$C$118&gt;5%</formula>
    </cfRule>
  </conditionalFormatting>
  <dataValidations count="1">
    <dataValidation type="list" allowBlank="1" showErrorMessage="1" sqref="B24:B28 B101:B103 B195:B196 B30:B35 B44 B46:B49 B51:B53 B40:B42 B18:B22 B63:B67 B58:B61 B77:B78 B89:B90 B92:B93 B95:B96 B69:B71 B105:B106 B111:B114 B116:B117 B123:B124 B126:B129 B135 B137 B143:B145 B147:B149 B151:B155 B160:B161 B167:B168 B170:B172 B176:B177 B179:B181 B185:B187 B189:B190 B192:B193 B80:B83" xr:uid="{00000000-0002-0000-0100-000000000000}">
      <formula1>$M$18:$M$19</formula1>
    </dataValidation>
  </dataValidations>
  <pageMargins left="0.25" right="0.25" top="0.75" bottom="0.75" header="0" footer="0"/>
  <pageSetup fitToWidth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16" sqref="A16"/>
    </sheetView>
  </sheetViews>
  <sheetFormatPr baseColWidth="10" defaultColWidth="12.625" defaultRowHeight="15" customHeight="1" x14ac:dyDescent="0.2"/>
  <cols>
    <col min="1" max="1" width="97.75" customWidth="1"/>
    <col min="2" max="20" width="9.375" customWidth="1"/>
  </cols>
  <sheetData>
    <row r="1" spans="1:2" ht="26.25" customHeight="1" x14ac:dyDescent="0.25">
      <c r="A1" s="2" t="s">
        <v>2</v>
      </c>
      <c r="B1" s="49">
        <f>25%</f>
        <v>0.25</v>
      </c>
    </row>
    <row r="2" spans="1:2" x14ac:dyDescent="0.25">
      <c r="A2" s="104" t="s">
        <v>3</v>
      </c>
      <c r="B2" s="49">
        <f>$B$1/3</f>
        <v>8.3333333333333329E-2</v>
      </c>
    </row>
    <row r="3" spans="1:2" ht="3.75" customHeight="1" x14ac:dyDescent="0.2">
      <c r="A3" s="105"/>
      <c r="B3" s="50"/>
    </row>
    <row r="4" spans="1:2" ht="30" customHeight="1" x14ac:dyDescent="0.25">
      <c r="A4" s="51" t="s">
        <v>5</v>
      </c>
      <c r="B4" s="52">
        <f>B2/3</f>
        <v>2.7777777777777776E-2</v>
      </c>
    </row>
    <row r="5" spans="1:2" ht="30" customHeight="1" x14ac:dyDescent="0.25">
      <c r="A5" s="13" t="s">
        <v>206</v>
      </c>
      <c r="B5" s="52">
        <f t="shared" ref="B5:B9" si="0">$B$4/5</f>
        <v>5.5555555555555549E-3</v>
      </c>
    </row>
    <row r="6" spans="1:2" ht="18" customHeight="1" x14ac:dyDescent="0.25">
      <c r="A6" s="13" t="s">
        <v>208</v>
      </c>
      <c r="B6" s="52">
        <f t="shared" si="0"/>
        <v>5.5555555555555549E-3</v>
      </c>
    </row>
    <row r="7" spans="1:2" x14ac:dyDescent="0.25">
      <c r="A7" s="13" t="s">
        <v>210</v>
      </c>
      <c r="B7" s="52">
        <f t="shared" si="0"/>
        <v>5.5555555555555549E-3</v>
      </c>
    </row>
    <row r="8" spans="1:2" x14ac:dyDescent="0.25">
      <c r="A8" s="24" t="s">
        <v>211</v>
      </c>
      <c r="B8" s="52">
        <f t="shared" si="0"/>
        <v>5.5555555555555549E-3</v>
      </c>
    </row>
    <row r="9" spans="1:2" ht="15" customHeight="1" x14ac:dyDescent="0.25">
      <c r="A9" s="24" t="s">
        <v>212</v>
      </c>
      <c r="B9" s="52">
        <f t="shared" si="0"/>
        <v>5.5555555555555549E-3</v>
      </c>
    </row>
    <row r="10" spans="1:2" ht="15.75" x14ac:dyDescent="0.25">
      <c r="A10" s="53" t="s">
        <v>7</v>
      </c>
      <c r="B10" s="52">
        <f>B4</f>
        <v>2.7777777777777776E-2</v>
      </c>
    </row>
    <row r="11" spans="1:2" x14ac:dyDescent="0.25">
      <c r="A11" s="13" t="s">
        <v>9</v>
      </c>
      <c r="B11" s="52">
        <f t="shared" ref="B11:B15" si="1">$B$10/5</f>
        <v>5.5555555555555549E-3</v>
      </c>
    </row>
    <row r="12" spans="1:2" x14ac:dyDescent="0.25">
      <c r="A12" s="13" t="s">
        <v>10</v>
      </c>
      <c r="B12" s="52">
        <f t="shared" si="1"/>
        <v>5.5555555555555549E-3</v>
      </c>
    </row>
    <row r="13" spans="1:2" x14ac:dyDescent="0.25">
      <c r="A13" s="13" t="s">
        <v>11</v>
      </c>
      <c r="B13" s="52">
        <f t="shared" si="1"/>
        <v>5.5555555555555549E-3</v>
      </c>
    </row>
    <row r="14" spans="1:2" ht="15" customHeight="1" x14ac:dyDescent="0.25">
      <c r="A14" s="13" t="s">
        <v>12</v>
      </c>
      <c r="B14" s="52">
        <f t="shared" si="1"/>
        <v>5.5555555555555549E-3</v>
      </c>
    </row>
    <row r="15" spans="1:2" x14ac:dyDescent="0.25">
      <c r="A15" s="13" t="s">
        <v>13</v>
      </c>
      <c r="B15" s="52">
        <f t="shared" si="1"/>
        <v>5.5555555555555549E-3</v>
      </c>
    </row>
    <row r="16" spans="1:2" ht="15.75" x14ac:dyDescent="0.25">
      <c r="A16" s="54" t="s">
        <v>213</v>
      </c>
      <c r="B16" s="52">
        <f>B10</f>
        <v>2.7777777777777776E-2</v>
      </c>
    </row>
    <row r="17" spans="1:2" x14ac:dyDescent="0.25">
      <c r="A17" s="13" t="s">
        <v>16</v>
      </c>
      <c r="B17" s="52">
        <f t="shared" ref="B17:B22" si="2">$B$16/6</f>
        <v>4.6296296296296294E-3</v>
      </c>
    </row>
    <row r="18" spans="1:2" x14ac:dyDescent="0.25">
      <c r="A18" s="13" t="s">
        <v>17</v>
      </c>
      <c r="B18" s="52">
        <f t="shared" si="2"/>
        <v>4.6296296296296294E-3</v>
      </c>
    </row>
    <row r="19" spans="1:2" x14ac:dyDescent="0.25">
      <c r="A19" s="13" t="s">
        <v>18</v>
      </c>
      <c r="B19" s="52">
        <f t="shared" si="2"/>
        <v>4.6296296296296294E-3</v>
      </c>
    </row>
    <row r="20" spans="1:2" x14ac:dyDescent="0.25">
      <c r="A20" s="13" t="s">
        <v>19</v>
      </c>
      <c r="B20" s="52">
        <f t="shared" si="2"/>
        <v>4.6296296296296294E-3</v>
      </c>
    </row>
    <row r="21" spans="1:2" ht="15.75" customHeight="1" x14ac:dyDescent="0.25">
      <c r="A21" s="13" t="s">
        <v>20</v>
      </c>
      <c r="B21" s="52">
        <f t="shared" si="2"/>
        <v>4.6296296296296294E-3</v>
      </c>
    </row>
    <row r="22" spans="1:2" ht="15.75" customHeight="1" x14ac:dyDescent="0.25">
      <c r="A22" s="13" t="s">
        <v>21</v>
      </c>
      <c r="B22" s="52">
        <f t="shared" si="2"/>
        <v>4.6296296296296294E-3</v>
      </c>
    </row>
    <row r="23" spans="1:2" ht="15.75" customHeight="1" x14ac:dyDescent="0.25">
      <c r="A23" s="55" t="s">
        <v>22</v>
      </c>
      <c r="B23" s="52">
        <f>B4+B10+B16</f>
        <v>8.3333333333333329E-2</v>
      </c>
    </row>
    <row r="24" spans="1:2" ht="15.75" customHeight="1" x14ac:dyDescent="0.2">
      <c r="A24" s="107" t="s">
        <v>23</v>
      </c>
      <c r="B24" s="123">
        <f>B2</f>
        <v>8.3333333333333329E-2</v>
      </c>
    </row>
    <row r="25" spans="1:2" ht="15.75" customHeight="1" x14ac:dyDescent="0.2">
      <c r="A25" s="108"/>
      <c r="B25" s="101"/>
    </row>
    <row r="26" spans="1:2" ht="15.75" customHeight="1" x14ac:dyDescent="0.25">
      <c r="A26" s="51" t="s">
        <v>25</v>
      </c>
      <c r="B26" s="52">
        <f>B24/4</f>
        <v>2.0833333333333332E-2</v>
      </c>
    </row>
    <row r="27" spans="1:2" ht="18" customHeight="1" x14ac:dyDescent="0.25">
      <c r="A27" s="13" t="s">
        <v>27</v>
      </c>
      <c r="B27" s="52">
        <f t="shared" ref="B27:B29" si="3">$B$26/3</f>
        <v>6.9444444444444441E-3</v>
      </c>
    </row>
    <row r="28" spans="1:2" ht="15" customHeight="1" x14ac:dyDescent="0.25">
      <c r="A28" s="13" t="s">
        <v>28</v>
      </c>
      <c r="B28" s="52">
        <f t="shared" si="3"/>
        <v>6.9444444444444441E-3</v>
      </c>
    </row>
    <row r="29" spans="1:2" ht="15.75" customHeight="1" x14ac:dyDescent="0.25">
      <c r="A29" s="13" t="s">
        <v>29</v>
      </c>
      <c r="B29" s="52">
        <f t="shared" si="3"/>
        <v>6.9444444444444441E-3</v>
      </c>
    </row>
    <row r="30" spans="1:2" ht="15.75" customHeight="1" x14ac:dyDescent="0.25">
      <c r="A30" s="54" t="s">
        <v>30</v>
      </c>
      <c r="B30" s="52">
        <f>B26</f>
        <v>2.0833333333333332E-2</v>
      </c>
    </row>
    <row r="31" spans="1:2" ht="15.75" customHeight="1" x14ac:dyDescent="0.25">
      <c r="A31" s="13" t="s">
        <v>32</v>
      </c>
      <c r="B31" s="52">
        <f>$B$30/1</f>
        <v>2.0833333333333332E-2</v>
      </c>
    </row>
    <row r="32" spans="1:2" ht="15.75" customHeight="1" x14ac:dyDescent="0.25">
      <c r="A32" s="51" t="s">
        <v>33</v>
      </c>
      <c r="B32" s="52">
        <f>B30</f>
        <v>2.0833333333333332E-2</v>
      </c>
    </row>
    <row r="33" spans="1:2" ht="15.75" customHeight="1" x14ac:dyDescent="0.25">
      <c r="A33" s="13" t="s">
        <v>35</v>
      </c>
      <c r="B33" s="52">
        <f t="shared" ref="B33:B36" si="4">$B$32/4</f>
        <v>5.208333333333333E-3</v>
      </c>
    </row>
    <row r="34" spans="1:2" ht="15.75" customHeight="1" x14ac:dyDescent="0.25">
      <c r="A34" s="13" t="s">
        <v>36</v>
      </c>
      <c r="B34" s="52">
        <f t="shared" si="4"/>
        <v>5.208333333333333E-3</v>
      </c>
    </row>
    <row r="35" spans="1:2" ht="15.75" customHeight="1" x14ac:dyDescent="0.25">
      <c r="A35" s="29" t="s">
        <v>214</v>
      </c>
      <c r="B35" s="52">
        <f t="shared" si="4"/>
        <v>5.208333333333333E-3</v>
      </c>
    </row>
    <row r="36" spans="1:2" ht="15.75" customHeight="1" x14ac:dyDescent="0.25">
      <c r="A36" s="29" t="s">
        <v>215</v>
      </c>
      <c r="B36" s="52">
        <f t="shared" si="4"/>
        <v>5.208333333333333E-3</v>
      </c>
    </row>
    <row r="37" spans="1:2" ht="15.75" customHeight="1" x14ac:dyDescent="0.25">
      <c r="A37" s="51" t="s">
        <v>37</v>
      </c>
      <c r="B37" s="52">
        <f>B32</f>
        <v>2.0833333333333332E-2</v>
      </c>
    </row>
    <row r="38" spans="1:2" ht="15.75" customHeight="1" x14ac:dyDescent="0.25">
      <c r="A38" s="13" t="s">
        <v>39</v>
      </c>
      <c r="B38" s="52">
        <f t="shared" ref="B38:B40" si="5">$B$37/3</f>
        <v>6.9444444444444441E-3</v>
      </c>
    </row>
    <row r="39" spans="1:2" ht="15.75" customHeight="1" x14ac:dyDescent="0.25">
      <c r="A39" s="13" t="s">
        <v>40</v>
      </c>
      <c r="B39" s="52">
        <f t="shared" si="5"/>
        <v>6.9444444444444441E-3</v>
      </c>
    </row>
    <row r="40" spans="1:2" ht="15.75" customHeight="1" x14ac:dyDescent="0.25">
      <c r="A40" s="13" t="s">
        <v>41</v>
      </c>
      <c r="B40" s="52">
        <f t="shared" si="5"/>
        <v>6.9444444444444441E-3</v>
      </c>
    </row>
    <row r="41" spans="1:2" ht="15.75" customHeight="1" x14ac:dyDescent="0.25">
      <c r="A41" s="55" t="s">
        <v>22</v>
      </c>
      <c r="B41" s="52">
        <f>B26+B30+B32+B37</f>
        <v>8.3333333333333329E-2</v>
      </c>
    </row>
    <row r="42" spans="1:2" ht="15.75" customHeight="1" x14ac:dyDescent="0.2">
      <c r="A42" s="107" t="s">
        <v>42</v>
      </c>
      <c r="B42" s="124">
        <f>B24</f>
        <v>8.3333333333333329E-2</v>
      </c>
    </row>
    <row r="43" spans="1:2" ht="15.75" customHeight="1" x14ac:dyDescent="0.2">
      <c r="A43" s="108"/>
      <c r="B43" s="101"/>
    </row>
    <row r="44" spans="1:2" ht="15.75" customHeight="1" x14ac:dyDescent="0.25">
      <c r="A44" s="54" t="s">
        <v>44</v>
      </c>
      <c r="B44" s="52">
        <f>B42/3</f>
        <v>2.7777777777777776E-2</v>
      </c>
    </row>
    <row r="45" spans="1:2" ht="15.75" customHeight="1" x14ac:dyDescent="0.25">
      <c r="A45" s="13" t="s">
        <v>46</v>
      </c>
      <c r="B45" s="52">
        <f t="shared" ref="B45:B48" si="6">$B$44/4</f>
        <v>6.9444444444444441E-3</v>
      </c>
    </row>
    <row r="46" spans="1:2" ht="15.75" customHeight="1" x14ac:dyDescent="0.25">
      <c r="A46" s="13" t="s">
        <v>47</v>
      </c>
      <c r="B46" s="52">
        <f t="shared" si="6"/>
        <v>6.9444444444444441E-3</v>
      </c>
    </row>
    <row r="47" spans="1:2" ht="15.75" customHeight="1" x14ac:dyDescent="0.25">
      <c r="A47" s="13" t="s">
        <v>48</v>
      </c>
      <c r="B47" s="52">
        <f t="shared" si="6"/>
        <v>6.9444444444444441E-3</v>
      </c>
    </row>
    <row r="48" spans="1:2" ht="15.75" customHeight="1" x14ac:dyDescent="0.25">
      <c r="A48" s="13" t="s">
        <v>49</v>
      </c>
      <c r="B48" s="52">
        <f t="shared" si="6"/>
        <v>6.9444444444444441E-3</v>
      </c>
    </row>
    <row r="49" spans="1:2" ht="15.75" customHeight="1" x14ac:dyDescent="0.25">
      <c r="A49" s="54" t="s">
        <v>50</v>
      </c>
      <c r="B49" s="52">
        <f>B44</f>
        <v>2.7777777777777776E-2</v>
      </c>
    </row>
    <row r="50" spans="1:2" ht="15.75" customHeight="1" x14ac:dyDescent="0.25">
      <c r="A50" s="13" t="s">
        <v>52</v>
      </c>
      <c r="B50" s="52">
        <f t="shared" ref="B50:B54" si="7">$B$49/5</f>
        <v>5.5555555555555549E-3</v>
      </c>
    </row>
    <row r="51" spans="1:2" ht="15.75" customHeight="1" x14ac:dyDescent="0.25">
      <c r="A51" s="13" t="s">
        <v>53</v>
      </c>
      <c r="B51" s="52">
        <f t="shared" si="7"/>
        <v>5.5555555555555549E-3</v>
      </c>
    </row>
    <row r="52" spans="1:2" ht="15.75" customHeight="1" x14ac:dyDescent="0.25">
      <c r="A52" s="13" t="s">
        <v>54</v>
      </c>
      <c r="B52" s="52">
        <f t="shared" si="7"/>
        <v>5.5555555555555549E-3</v>
      </c>
    </row>
    <row r="53" spans="1:2" ht="15.75" customHeight="1" x14ac:dyDescent="0.25">
      <c r="A53" s="13" t="s">
        <v>55</v>
      </c>
      <c r="B53" s="52">
        <f t="shared" si="7"/>
        <v>5.5555555555555549E-3</v>
      </c>
    </row>
    <row r="54" spans="1:2" ht="15.75" customHeight="1" x14ac:dyDescent="0.25">
      <c r="A54" s="13" t="s">
        <v>56</v>
      </c>
      <c r="B54" s="52">
        <f t="shared" si="7"/>
        <v>5.5555555555555549E-3</v>
      </c>
    </row>
    <row r="55" spans="1:2" ht="15.75" customHeight="1" x14ac:dyDescent="0.25">
      <c r="A55" s="54" t="s">
        <v>57</v>
      </c>
      <c r="B55" s="52">
        <f>B49</f>
        <v>2.7777777777777776E-2</v>
      </c>
    </row>
    <row r="56" spans="1:2" ht="15.75" customHeight="1" x14ac:dyDescent="0.25">
      <c r="A56" s="13" t="s">
        <v>59</v>
      </c>
      <c r="B56" s="52">
        <f t="shared" ref="B56:B58" si="8">$B$55/3</f>
        <v>9.2592592592592587E-3</v>
      </c>
    </row>
    <row r="57" spans="1:2" ht="15.75" customHeight="1" x14ac:dyDescent="0.25">
      <c r="A57" s="13" t="s">
        <v>60</v>
      </c>
      <c r="B57" s="52">
        <f t="shared" si="8"/>
        <v>9.2592592592592587E-3</v>
      </c>
    </row>
    <row r="58" spans="1:2" ht="15.75" customHeight="1" x14ac:dyDescent="0.25">
      <c r="A58" s="29" t="s">
        <v>216</v>
      </c>
      <c r="B58" s="52">
        <f t="shared" si="8"/>
        <v>9.2592592592592587E-3</v>
      </c>
    </row>
    <row r="59" spans="1:2" ht="15.75" customHeight="1" x14ac:dyDescent="0.25">
      <c r="A59" s="56" t="s">
        <v>22</v>
      </c>
      <c r="B59" s="52">
        <f>B44+B49+B55</f>
        <v>8.3333333333333329E-2</v>
      </c>
    </row>
    <row r="60" spans="1:2" ht="15.75" customHeight="1" x14ac:dyDescent="0.25">
      <c r="A60" s="7" t="s">
        <v>61</v>
      </c>
      <c r="B60" s="52">
        <f>B1</f>
        <v>0.25</v>
      </c>
    </row>
    <row r="61" spans="1:2" ht="15.75" customHeight="1" x14ac:dyDescent="0.2">
      <c r="A61" s="109" t="s">
        <v>62</v>
      </c>
      <c r="B61" s="123">
        <f>B60/4</f>
        <v>6.25E-2</v>
      </c>
    </row>
    <row r="62" spans="1:2" ht="15.75" customHeight="1" x14ac:dyDescent="0.2">
      <c r="A62" s="105"/>
      <c r="B62" s="101"/>
    </row>
    <row r="63" spans="1:2" ht="15.75" customHeight="1" x14ac:dyDescent="0.25">
      <c r="A63" s="51" t="s">
        <v>64</v>
      </c>
      <c r="B63" s="52">
        <f>B61/2</f>
        <v>3.125E-2</v>
      </c>
    </row>
    <row r="64" spans="1:2" ht="15.75" customHeight="1" x14ac:dyDescent="0.25">
      <c r="A64" s="13" t="s">
        <v>66</v>
      </c>
      <c r="B64" s="52">
        <f t="shared" ref="B64:B65" si="9">$B$63/2</f>
        <v>1.5625E-2</v>
      </c>
    </row>
    <row r="65" spans="1:2" ht="15.75" customHeight="1" x14ac:dyDescent="0.25">
      <c r="A65" s="13" t="s">
        <v>67</v>
      </c>
      <c r="B65" s="52">
        <f t="shared" si="9"/>
        <v>1.5625E-2</v>
      </c>
    </row>
    <row r="66" spans="1:2" ht="15.75" customHeight="1" x14ac:dyDescent="0.25">
      <c r="A66" s="54" t="s">
        <v>68</v>
      </c>
      <c r="B66" s="52">
        <f>B63</f>
        <v>3.125E-2</v>
      </c>
    </row>
    <row r="67" spans="1:2" ht="15.75" customHeight="1" x14ac:dyDescent="0.25">
      <c r="A67" s="13" t="s">
        <v>70</v>
      </c>
      <c r="B67" s="52">
        <f t="shared" ref="B67:B70" si="10">$B$66/4</f>
        <v>7.8125E-3</v>
      </c>
    </row>
    <row r="68" spans="1:2" ht="15.75" customHeight="1" x14ac:dyDescent="0.25">
      <c r="A68" s="13" t="s">
        <v>71</v>
      </c>
      <c r="B68" s="52">
        <f t="shared" si="10"/>
        <v>7.8125E-3</v>
      </c>
    </row>
    <row r="69" spans="1:2" ht="15.75" customHeight="1" x14ac:dyDescent="0.25">
      <c r="A69" s="36" t="s">
        <v>72</v>
      </c>
      <c r="B69" s="52">
        <f t="shared" si="10"/>
        <v>7.8125E-3</v>
      </c>
    </row>
    <row r="70" spans="1:2" ht="15.75" customHeight="1" x14ac:dyDescent="0.25">
      <c r="A70" s="13" t="s">
        <v>73</v>
      </c>
      <c r="B70" s="52">
        <f t="shared" si="10"/>
        <v>7.8125E-3</v>
      </c>
    </row>
    <row r="71" spans="1:2" ht="15.75" customHeight="1" x14ac:dyDescent="0.25">
      <c r="A71" s="57" t="s">
        <v>22</v>
      </c>
      <c r="B71" s="52">
        <f>B63+B66</f>
        <v>6.25E-2</v>
      </c>
    </row>
    <row r="72" spans="1:2" ht="15.75" customHeight="1" x14ac:dyDescent="0.2">
      <c r="A72" s="111" t="s">
        <v>74</v>
      </c>
      <c r="B72" s="123">
        <f>B61</f>
        <v>6.25E-2</v>
      </c>
    </row>
    <row r="73" spans="1:2" ht="15.75" customHeight="1" x14ac:dyDescent="0.2">
      <c r="A73" s="108"/>
      <c r="B73" s="101"/>
    </row>
    <row r="74" spans="1:2" ht="15.75" customHeight="1" x14ac:dyDescent="0.25">
      <c r="A74" s="54" t="s">
        <v>76</v>
      </c>
      <c r="B74" s="52">
        <f>B72/3</f>
        <v>2.0833333333333332E-2</v>
      </c>
    </row>
    <row r="75" spans="1:2" ht="15.75" customHeight="1" x14ac:dyDescent="0.25">
      <c r="A75" s="37" t="s">
        <v>78</v>
      </c>
      <c r="B75" s="52">
        <f t="shared" ref="B75:B77" si="11">$B$74/3</f>
        <v>6.9444444444444441E-3</v>
      </c>
    </row>
    <row r="76" spans="1:2" ht="15.75" customHeight="1" x14ac:dyDescent="0.25">
      <c r="A76" s="37" t="s">
        <v>79</v>
      </c>
      <c r="B76" s="52">
        <f t="shared" si="11"/>
        <v>6.9444444444444441E-3</v>
      </c>
    </row>
    <row r="77" spans="1:2" ht="15.75" customHeight="1" x14ac:dyDescent="0.25">
      <c r="A77" s="37" t="s">
        <v>80</v>
      </c>
      <c r="B77" s="52">
        <f t="shared" si="11"/>
        <v>6.9444444444444441E-3</v>
      </c>
    </row>
    <row r="78" spans="1:2" ht="15.75" customHeight="1" x14ac:dyDescent="0.25">
      <c r="A78" s="54" t="s">
        <v>81</v>
      </c>
      <c r="B78" s="52">
        <f>B74</f>
        <v>2.0833333333333332E-2</v>
      </c>
    </row>
    <row r="79" spans="1:2" ht="15.75" customHeight="1" x14ac:dyDescent="0.25">
      <c r="A79" s="37" t="s">
        <v>83</v>
      </c>
      <c r="B79" s="52">
        <f t="shared" ref="B79:B80" si="12">$B$78/2</f>
        <v>1.0416666666666666E-2</v>
      </c>
    </row>
    <row r="80" spans="1:2" ht="15.75" customHeight="1" x14ac:dyDescent="0.25">
      <c r="A80" s="37" t="s">
        <v>84</v>
      </c>
      <c r="B80" s="52">
        <f t="shared" si="12"/>
        <v>1.0416666666666666E-2</v>
      </c>
    </row>
    <row r="81" spans="1:2" ht="15.75" customHeight="1" x14ac:dyDescent="0.25">
      <c r="A81" s="54" t="s">
        <v>85</v>
      </c>
      <c r="B81" s="52">
        <f>B78</f>
        <v>2.0833333333333332E-2</v>
      </c>
    </row>
    <row r="82" spans="1:2" ht="15.75" customHeight="1" x14ac:dyDescent="0.25">
      <c r="A82" s="37" t="s">
        <v>87</v>
      </c>
      <c r="B82" s="52">
        <f t="shared" ref="B82:B83" si="13">$B$81/2</f>
        <v>1.0416666666666666E-2</v>
      </c>
    </row>
    <row r="83" spans="1:2" ht="15.75" customHeight="1" x14ac:dyDescent="0.25">
      <c r="A83" s="37" t="s">
        <v>88</v>
      </c>
      <c r="B83" s="52">
        <f t="shared" si="13"/>
        <v>1.0416666666666666E-2</v>
      </c>
    </row>
    <row r="84" spans="1:2" ht="15.75" customHeight="1" x14ac:dyDescent="0.25">
      <c r="A84" s="58" t="s">
        <v>22</v>
      </c>
      <c r="B84" s="52">
        <f>B74+B78+B81</f>
        <v>6.25E-2</v>
      </c>
    </row>
    <row r="85" spans="1:2" ht="15.75" customHeight="1" x14ac:dyDescent="0.2">
      <c r="A85" s="111" t="s">
        <v>89</v>
      </c>
      <c r="B85" s="123">
        <f>B72</f>
        <v>6.25E-2</v>
      </c>
    </row>
    <row r="86" spans="1:2" ht="15.75" customHeight="1" x14ac:dyDescent="0.2">
      <c r="A86" s="108"/>
      <c r="B86" s="101"/>
    </row>
    <row r="87" spans="1:2" ht="15.75" customHeight="1" x14ac:dyDescent="0.25">
      <c r="A87" s="54" t="s">
        <v>91</v>
      </c>
      <c r="B87" s="52">
        <f>$B$85/2</f>
        <v>3.125E-2</v>
      </c>
    </row>
    <row r="88" spans="1:2" ht="15.75" customHeight="1" x14ac:dyDescent="0.25">
      <c r="A88" s="13" t="s">
        <v>93</v>
      </c>
      <c r="B88" s="52">
        <f t="shared" ref="B88:B90" si="14">$B$87/3</f>
        <v>1.0416666666666666E-2</v>
      </c>
    </row>
    <row r="89" spans="1:2" ht="15.75" customHeight="1" x14ac:dyDescent="0.25">
      <c r="A89" s="13" t="s">
        <v>94</v>
      </c>
      <c r="B89" s="52">
        <f t="shared" si="14"/>
        <v>1.0416666666666666E-2</v>
      </c>
    </row>
    <row r="90" spans="1:2" ht="15.75" customHeight="1" x14ac:dyDescent="0.25">
      <c r="A90" s="13" t="s">
        <v>95</v>
      </c>
      <c r="B90" s="52">
        <f t="shared" si="14"/>
        <v>1.0416666666666666E-2</v>
      </c>
    </row>
    <row r="91" spans="1:2" ht="15.75" customHeight="1" x14ac:dyDescent="0.25">
      <c r="A91" s="54" t="s">
        <v>96</v>
      </c>
      <c r="B91" s="52">
        <f>B87</f>
        <v>3.125E-2</v>
      </c>
    </row>
    <row r="92" spans="1:2" ht="15.75" customHeight="1" x14ac:dyDescent="0.25">
      <c r="A92" s="37" t="s">
        <v>98</v>
      </c>
      <c r="B92" s="52">
        <f t="shared" ref="B92:B93" si="15">$B$91/2</f>
        <v>1.5625E-2</v>
      </c>
    </row>
    <row r="93" spans="1:2" ht="15.75" customHeight="1" x14ac:dyDescent="0.25">
      <c r="A93" s="37" t="s">
        <v>99</v>
      </c>
      <c r="B93" s="52">
        <f t="shared" si="15"/>
        <v>1.5625E-2</v>
      </c>
    </row>
    <row r="94" spans="1:2" ht="15.75" customHeight="1" x14ac:dyDescent="0.25">
      <c r="A94" s="58" t="s">
        <v>22</v>
      </c>
      <c r="B94" s="52">
        <f>B87+B91</f>
        <v>6.25E-2</v>
      </c>
    </row>
    <row r="95" spans="1:2" ht="15.75" customHeight="1" x14ac:dyDescent="0.2">
      <c r="A95" s="111" t="s">
        <v>100</v>
      </c>
      <c r="B95" s="123">
        <f>B85</f>
        <v>6.25E-2</v>
      </c>
    </row>
    <row r="96" spans="1:2" ht="15.75" customHeight="1" x14ac:dyDescent="0.2">
      <c r="A96" s="108"/>
      <c r="B96" s="101"/>
    </row>
    <row r="97" spans="1:2" ht="15.75" customHeight="1" x14ac:dyDescent="0.25">
      <c r="A97" s="53" t="s">
        <v>102</v>
      </c>
      <c r="B97" s="52">
        <f>$B$95/2</f>
        <v>3.125E-2</v>
      </c>
    </row>
    <row r="98" spans="1:2" ht="15.75" customHeight="1" x14ac:dyDescent="0.25">
      <c r="A98" s="37" t="s">
        <v>104</v>
      </c>
      <c r="B98" s="52">
        <f t="shared" ref="B98:B101" si="16">$B$97/4</f>
        <v>7.8125E-3</v>
      </c>
    </row>
    <row r="99" spans="1:2" ht="15.75" customHeight="1" x14ac:dyDescent="0.25">
      <c r="A99" s="37" t="s">
        <v>105</v>
      </c>
      <c r="B99" s="52">
        <f t="shared" si="16"/>
        <v>7.8125E-3</v>
      </c>
    </row>
    <row r="100" spans="1:2" ht="15.75" customHeight="1" x14ac:dyDescent="0.25">
      <c r="A100" s="37" t="s">
        <v>106</v>
      </c>
      <c r="B100" s="52">
        <f t="shared" si="16"/>
        <v>7.8125E-3</v>
      </c>
    </row>
    <row r="101" spans="1:2" ht="15.75" customHeight="1" x14ac:dyDescent="0.25">
      <c r="A101" s="37" t="s">
        <v>107</v>
      </c>
      <c r="B101" s="52">
        <f t="shared" si="16"/>
        <v>7.8125E-3</v>
      </c>
    </row>
    <row r="102" spans="1:2" ht="15.75" customHeight="1" x14ac:dyDescent="0.25">
      <c r="A102" s="59" t="s">
        <v>108</v>
      </c>
      <c r="B102" s="52">
        <f>B97</f>
        <v>3.125E-2</v>
      </c>
    </row>
    <row r="103" spans="1:2" ht="15.75" customHeight="1" x14ac:dyDescent="0.25">
      <c r="A103" s="37" t="s">
        <v>110</v>
      </c>
      <c r="B103" s="52">
        <f t="shared" ref="B103:B104" si="17">$B$102/2</f>
        <v>1.5625E-2</v>
      </c>
    </row>
    <row r="104" spans="1:2" ht="15.75" customHeight="1" x14ac:dyDescent="0.25">
      <c r="A104" s="37" t="s">
        <v>111</v>
      </c>
      <c r="B104" s="52">
        <f t="shared" si="17"/>
        <v>1.5625E-2</v>
      </c>
    </row>
    <row r="105" spans="1:2" ht="15.75" customHeight="1" x14ac:dyDescent="0.25">
      <c r="A105" s="58" t="s">
        <v>22</v>
      </c>
      <c r="B105" s="52">
        <f>B97+B102</f>
        <v>6.25E-2</v>
      </c>
    </row>
    <row r="106" spans="1:2" ht="15.75" customHeight="1" x14ac:dyDescent="0.25">
      <c r="A106" s="11" t="s">
        <v>112</v>
      </c>
      <c r="B106" s="52">
        <f>B60</f>
        <v>0.25</v>
      </c>
    </row>
    <row r="107" spans="1:2" ht="15.75" customHeight="1" x14ac:dyDescent="0.2">
      <c r="A107" s="115" t="s">
        <v>113</v>
      </c>
      <c r="B107" s="123">
        <f>B106/4</f>
        <v>6.25E-2</v>
      </c>
    </row>
    <row r="108" spans="1:2" ht="15.75" customHeight="1" x14ac:dyDescent="0.2">
      <c r="A108" s="105"/>
      <c r="B108" s="101"/>
    </row>
    <row r="109" spans="1:2" ht="15.75" customHeight="1" x14ac:dyDescent="0.25">
      <c r="A109" s="51" t="s">
        <v>115</v>
      </c>
      <c r="B109" s="52">
        <f>$B$107/2</f>
        <v>3.125E-2</v>
      </c>
    </row>
    <row r="110" spans="1:2" ht="15.75" customHeight="1" x14ac:dyDescent="0.25">
      <c r="A110" s="13" t="s">
        <v>117</v>
      </c>
      <c r="B110" s="52">
        <f t="shared" ref="B110:B111" si="18">$B$109/2</f>
        <v>1.5625E-2</v>
      </c>
    </row>
    <row r="111" spans="1:2" ht="15.75" customHeight="1" x14ac:dyDescent="0.25">
      <c r="A111" s="13" t="s">
        <v>118</v>
      </c>
      <c r="B111" s="52">
        <f t="shared" si="18"/>
        <v>1.5625E-2</v>
      </c>
    </row>
    <row r="112" spans="1:2" ht="15.75" customHeight="1" x14ac:dyDescent="0.25">
      <c r="A112" s="51" t="s">
        <v>229</v>
      </c>
      <c r="B112" s="52">
        <f>B109</f>
        <v>3.125E-2</v>
      </c>
    </row>
    <row r="113" spans="1:2" ht="15.75" customHeight="1" x14ac:dyDescent="0.25">
      <c r="A113" s="13" t="s">
        <v>121</v>
      </c>
      <c r="B113" s="52">
        <f t="shared" ref="B113:B116" si="19">$B$112/4</f>
        <v>7.8125E-3</v>
      </c>
    </row>
    <row r="114" spans="1:2" ht="15.75" customHeight="1" x14ac:dyDescent="0.25">
      <c r="A114" s="13" t="s">
        <v>122</v>
      </c>
      <c r="B114" s="52">
        <f t="shared" si="19"/>
        <v>7.8125E-3</v>
      </c>
    </row>
    <row r="115" spans="1:2" ht="15.75" customHeight="1" x14ac:dyDescent="0.25">
      <c r="A115" s="13" t="s">
        <v>123</v>
      </c>
      <c r="B115" s="52">
        <f t="shared" si="19"/>
        <v>7.8125E-3</v>
      </c>
    </row>
    <row r="116" spans="1:2" ht="15.75" customHeight="1" x14ac:dyDescent="0.25">
      <c r="A116" s="13" t="s">
        <v>124</v>
      </c>
      <c r="B116" s="52">
        <f t="shared" si="19"/>
        <v>7.8125E-3</v>
      </c>
    </row>
    <row r="117" spans="1:2" ht="15.75" customHeight="1" x14ac:dyDescent="0.25">
      <c r="A117" s="55" t="s">
        <v>22</v>
      </c>
      <c r="B117" s="52">
        <f>B109+B112</f>
        <v>6.25E-2</v>
      </c>
    </row>
    <row r="118" spans="1:2" ht="15.75" customHeight="1" x14ac:dyDescent="0.2">
      <c r="A118" s="119" t="s">
        <v>125</v>
      </c>
      <c r="B118" s="123">
        <f>B107</f>
        <v>6.25E-2</v>
      </c>
    </row>
    <row r="119" spans="1:2" ht="15.75" customHeight="1" x14ac:dyDescent="0.2">
      <c r="A119" s="108"/>
      <c r="B119" s="101"/>
    </row>
    <row r="120" spans="1:2" ht="15.75" customHeight="1" x14ac:dyDescent="0.25">
      <c r="A120" s="51" t="s">
        <v>127</v>
      </c>
      <c r="B120" s="52">
        <f>B118/1</f>
        <v>6.25E-2</v>
      </c>
    </row>
    <row r="121" spans="1:2" ht="15.75" customHeight="1" x14ac:dyDescent="0.2">
      <c r="A121" s="60" t="s">
        <v>220</v>
      </c>
      <c r="B121" s="50"/>
    </row>
    <row r="122" spans="1:2" ht="15.75" customHeight="1" x14ac:dyDescent="0.25">
      <c r="A122" s="13" t="s">
        <v>129</v>
      </c>
      <c r="B122" s="52">
        <f>B120/2</f>
        <v>3.125E-2</v>
      </c>
    </row>
    <row r="123" spans="1:2" ht="15.75" customHeight="1" x14ac:dyDescent="0.2">
      <c r="A123" s="61" t="s">
        <v>130</v>
      </c>
      <c r="B123" s="50"/>
    </row>
    <row r="124" spans="1:2" ht="15.75" customHeight="1" x14ac:dyDescent="0.25">
      <c r="A124" s="13" t="s">
        <v>131</v>
      </c>
      <c r="B124" s="52">
        <f>B122</f>
        <v>3.125E-2</v>
      </c>
    </row>
    <row r="125" spans="1:2" ht="15.75" customHeight="1" x14ac:dyDescent="0.25">
      <c r="A125" s="55" t="s">
        <v>22</v>
      </c>
      <c r="B125" s="52">
        <f>B122+B124</f>
        <v>6.25E-2</v>
      </c>
    </row>
    <row r="126" spans="1:2" ht="15.75" customHeight="1" x14ac:dyDescent="0.2">
      <c r="A126" s="119" t="s">
        <v>132</v>
      </c>
      <c r="B126" s="123">
        <f>B118</f>
        <v>6.25E-2</v>
      </c>
    </row>
    <row r="127" spans="1:2" ht="15.75" customHeight="1" x14ac:dyDescent="0.2">
      <c r="A127" s="108"/>
      <c r="B127" s="101"/>
    </row>
    <row r="128" spans="1:2" ht="15.75" customHeight="1" x14ac:dyDescent="0.25">
      <c r="A128" s="51" t="s">
        <v>134</v>
      </c>
      <c r="B128" s="52">
        <f>$B$126/2</f>
        <v>3.125E-2</v>
      </c>
    </row>
    <row r="129" spans="1:2" ht="15.75" customHeight="1" x14ac:dyDescent="0.2">
      <c r="A129" s="61" t="s">
        <v>136</v>
      </c>
      <c r="B129" s="50"/>
    </row>
    <row r="130" spans="1:2" ht="15.75" customHeight="1" x14ac:dyDescent="0.25">
      <c r="A130" s="13" t="s">
        <v>137</v>
      </c>
      <c r="B130" s="52">
        <f t="shared" ref="B130:B132" si="20">$B$128/6</f>
        <v>5.208333333333333E-3</v>
      </c>
    </row>
    <row r="131" spans="1:2" ht="15.75" customHeight="1" x14ac:dyDescent="0.25">
      <c r="A131" s="13" t="s">
        <v>138</v>
      </c>
      <c r="B131" s="52">
        <f t="shared" si="20"/>
        <v>5.208333333333333E-3</v>
      </c>
    </row>
    <row r="132" spans="1:2" ht="15.75" customHeight="1" x14ac:dyDescent="0.25">
      <c r="A132" s="13" t="s">
        <v>139</v>
      </c>
      <c r="B132" s="52">
        <f t="shared" si="20"/>
        <v>5.208333333333333E-3</v>
      </c>
    </row>
    <row r="133" spans="1:2" ht="15.75" customHeight="1" x14ac:dyDescent="0.2">
      <c r="A133" s="61" t="s">
        <v>140</v>
      </c>
      <c r="B133" s="50"/>
    </row>
    <row r="134" spans="1:2" ht="15.75" customHeight="1" x14ac:dyDescent="0.25">
      <c r="A134" s="13" t="s">
        <v>141</v>
      </c>
      <c r="B134" s="52">
        <f t="shared" ref="B134:B136" si="21">$B$132</f>
        <v>5.208333333333333E-3</v>
      </c>
    </row>
    <row r="135" spans="1:2" ht="15.75" customHeight="1" x14ac:dyDescent="0.25">
      <c r="A135" s="13" t="s">
        <v>142</v>
      </c>
      <c r="B135" s="52">
        <f t="shared" si="21"/>
        <v>5.208333333333333E-3</v>
      </c>
    </row>
    <row r="136" spans="1:2" ht="15.75" customHeight="1" x14ac:dyDescent="0.25">
      <c r="A136" s="13" t="s">
        <v>143</v>
      </c>
      <c r="B136" s="52">
        <f t="shared" si="21"/>
        <v>5.208333333333333E-3</v>
      </c>
    </row>
    <row r="137" spans="1:2" ht="15.75" customHeight="1" x14ac:dyDescent="0.25">
      <c r="A137" s="51" t="s">
        <v>144</v>
      </c>
      <c r="B137" s="52">
        <f>B128</f>
        <v>3.125E-2</v>
      </c>
    </row>
    <row r="138" spans="1:2" ht="15.75" customHeight="1" x14ac:dyDescent="0.25">
      <c r="A138" s="13" t="s">
        <v>146</v>
      </c>
      <c r="B138" s="52">
        <f t="shared" ref="B138:B142" si="22">$B$137/5</f>
        <v>6.2500000000000003E-3</v>
      </c>
    </row>
    <row r="139" spans="1:2" ht="15.75" customHeight="1" x14ac:dyDescent="0.25">
      <c r="A139" s="13" t="s">
        <v>147</v>
      </c>
      <c r="B139" s="52">
        <f t="shared" si="22"/>
        <v>6.2500000000000003E-3</v>
      </c>
    </row>
    <row r="140" spans="1:2" ht="15.75" customHeight="1" x14ac:dyDescent="0.25">
      <c r="A140" s="13" t="s">
        <v>148</v>
      </c>
      <c r="B140" s="52">
        <f t="shared" si="22"/>
        <v>6.2500000000000003E-3</v>
      </c>
    </row>
    <row r="141" spans="1:2" ht="15.75" customHeight="1" x14ac:dyDescent="0.25">
      <c r="A141" s="13" t="s">
        <v>149</v>
      </c>
      <c r="B141" s="52">
        <f t="shared" si="22"/>
        <v>6.2500000000000003E-3</v>
      </c>
    </row>
    <row r="142" spans="1:2" ht="15.75" customHeight="1" x14ac:dyDescent="0.25">
      <c r="A142" s="13" t="s">
        <v>150</v>
      </c>
      <c r="B142" s="52">
        <f t="shared" si="22"/>
        <v>6.2500000000000003E-3</v>
      </c>
    </row>
    <row r="143" spans="1:2" ht="15.75" customHeight="1" x14ac:dyDescent="0.25">
      <c r="A143" s="55" t="s">
        <v>22</v>
      </c>
      <c r="B143" s="52">
        <f>B128+B137</f>
        <v>6.25E-2</v>
      </c>
    </row>
    <row r="144" spans="1:2" ht="15.75" customHeight="1" x14ac:dyDescent="0.2">
      <c r="A144" s="119" t="s">
        <v>151</v>
      </c>
      <c r="B144" s="123">
        <f>B126</f>
        <v>6.25E-2</v>
      </c>
    </row>
    <row r="145" spans="1:2" ht="15.75" customHeight="1" x14ac:dyDescent="0.2">
      <c r="A145" s="108"/>
      <c r="B145" s="101"/>
    </row>
    <row r="146" spans="1:2" ht="15.75" customHeight="1" x14ac:dyDescent="0.25">
      <c r="A146" s="51" t="s">
        <v>153</v>
      </c>
      <c r="B146" s="52">
        <f>B144</f>
        <v>6.25E-2</v>
      </c>
    </row>
    <row r="147" spans="1:2" ht="15.75" customHeight="1" x14ac:dyDescent="0.25">
      <c r="A147" s="13" t="s">
        <v>155</v>
      </c>
      <c r="B147" s="52">
        <f>B146/2</f>
        <v>3.125E-2</v>
      </c>
    </row>
    <row r="148" spans="1:2" ht="15.75" customHeight="1" x14ac:dyDescent="0.25">
      <c r="A148" s="13" t="s">
        <v>156</v>
      </c>
      <c r="B148" s="52">
        <f>B146/2</f>
        <v>3.125E-2</v>
      </c>
    </row>
    <row r="149" spans="1:2" ht="15.75" customHeight="1" x14ac:dyDescent="0.25">
      <c r="A149" s="55" t="s">
        <v>22</v>
      </c>
      <c r="B149" s="52">
        <f>B146</f>
        <v>6.25E-2</v>
      </c>
    </row>
    <row r="150" spans="1:2" ht="15.75" customHeight="1" x14ac:dyDescent="0.25">
      <c r="A150" s="12" t="s">
        <v>157</v>
      </c>
      <c r="B150" s="52">
        <f>B106</f>
        <v>0.25</v>
      </c>
    </row>
    <row r="151" spans="1:2" ht="15.75" customHeight="1" x14ac:dyDescent="0.2">
      <c r="A151" s="120" t="s">
        <v>158</v>
      </c>
      <c r="B151" s="123">
        <f>B150/3</f>
        <v>8.3333333333333329E-2</v>
      </c>
    </row>
    <row r="152" spans="1:2" ht="15.75" customHeight="1" x14ac:dyDescent="0.2">
      <c r="A152" s="108"/>
      <c r="B152" s="101"/>
    </row>
    <row r="153" spans="1:2" ht="15.75" customHeight="1" x14ac:dyDescent="0.25">
      <c r="A153" s="51" t="s">
        <v>160</v>
      </c>
      <c r="B153" s="52">
        <f>B151/2</f>
        <v>4.1666666666666664E-2</v>
      </c>
    </row>
    <row r="154" spans="1:2" ht="15.75" customHeight="1" x14ac:dyDescent="0.25">
      <c r="A154" s="13" t="s">
        <v>162</v>
      </c>
      <c r="B154" s="52">
        <f t="shared" ref="B154:B155" si="23">$B$153/2</f>
        <v>2.0833333333333332E-2</v>
      </c>
    </row>
    <row r="155" spans="1:2" ht="15.75" customHeight="1" x14ac:dyDescent="0.25">
      <c r="A155" s="13" t="s">
        <v>163</v>
      </c>
      <c r="B155" s="52">
        <f t="shared" si="23"/>
        <v>2.0833333333333332E-2</v>
      </c>
    </row>
    <row r="156" spans="1:2" ht="15.75" customHeight="1" x14ac:dyDescent="0.25">
      <c r="A156" s="53" t="s">
        <v>164</v>
      </c>
      <c r="B156" s="52">
        <f>B153</f>
        <v>4.1666666666666664E-2</v>
      </c>
    </row>
    <row r="157" spans="1:2" ht="15.75" customHeight="1" x14ac:dyDescent="0.25">
      <c r="A157" s="29" t="s">
        <v>223</v>
      </c>
      <c r="B157" s="52">
        <f t="shared" ref="B157:B159" si="24">$B$156/3</f>
        <v>1.3888888888888888E-2</v>
      </c>
    </row>
    <row r="158" spans="1:2" ht="15.75" customHeight="1" x14ac:dyDescent="0.25">
      <c r="A158" s="13" t="s">
        <v>166</v>
      </c>
      <c r="B158" s="52">
        <f t="shared" si="24"/>
        <v>1.3888888888888888E-2</v>
      </c>
    </row>
    <row r="159" spans="1:2" ht="15.75" customHeight="1" x14ac:dyDescent="0.25">
      <c r="A159" s="13" t="s">
        <v>167</v>
      </c>
      <c r="B159" s="52">
        <f t="shared" si="24"/>
        <v>1.3888888888888888E-2</v>
      </c>
    </row>
    <row r="160" spans="1:2" ht="15.75" customHeight="1" x14ac:dyDescent="0.25">
      <c r="A160" s="55" t="s">
        <v>22</v>
      </c>
      <c r="B160" s="52">
        <f>B153+B156</f>
        <v>8.3333333333333329E-2</v>
      </c>
    </row>
    <row r="161" spans="1:2" ht="15.75" customHeight="1" x14ac:dyDescent="0.25">
      <c r="A161" s="46" t="s">
        <v>168</v>
      </c>
      <c r="B161" s="52">
        <f>B151</f>
        <v>8.3333333333333329E-2</v>
      </c>
    </row>
    <row r="162" spans="1:2" ht="15.75" customHeight="1" x14ac:dyDescent="0.25">
      <c r="A162" s="51" t="s">
        <v>170</v>
      </c>
      <c r="B162" s="52">
        <f>$B$161/2</f>
        <v>4.1666666666666664E-2</v>
      </c>
    </row>
    <row r="163" spans="1:2" ht="15.75" customHeight="1" x14ac:dyDescent="0.25">
      <c r="A163" s="13" t="s">
        <v>172</v>
      </c>
      <c r="B163" s="52">
        <f t="shared" ref="B163:B164" si="25">$B$162/2</f>
        <v>2.0833333333333332E-2</v>
      </c>
    </row>
    <row r="164" spans="1:2" ht="15.75" customHeight="1" x14ac:dyDescent="0.25">
      <c r="A164" s="13" t="s">
        <v>173</v>
      </c>
      <c r="B164" s="52">
        <f t="shared" si="25"/>
        <v>2.0833333333333332E-2</v>
      </c>
    </row>
    <row r="165" spans="1:2" ht="15.75" customHeight="1" x14ac:dyDescent="0.25">
      <c r="A165" s="51" t="s">
        <v>174</v>
      </c>
      <c r="B165" s="52">
        <f>B162</f>
        <v>4.1666666666666664E-2</v>
      </c>
    </row>
    <row r="166" spans="1:2" ht="15.75" customHeight="1" x14ac:dyDescent="0.25">
      <c r="A166" s="13" t="s">
        <v>176</v>
      </c>
      <c r="B166" s="52">
        <f t="shared" ref="B166:B168" si="26">$B$165/3</f>
        <v>1.3888888888888888E-2</v>
      </c>
    </row>
    <row r="167" spans="1:2" ht="15.75" customHeight="1" x14ac:dyDescent="0.25">
      <c r="A167" s="13" t="s">
        <v>177</v>
      </c>
      <c r="B167" s="52">
        <f t="shared" si="26"/>
        <v>1.3888888888888888E-2</v>
      </c>
    </row>
    <row r="168" spans="1:2" ht="15.75" customHeight="1" x14ac:dyDescent="0.25">
      <c r="A168" s="13" t="s">
        <v>178</v>
      </c>
      <c r="B168" s="52">
        <f t="shared" si="26"/>
        <v>1.3888888888888888E-2</v>
      </c>
    </row>
    <row r="169" spans="1:2" ht="15.75" customHeight="1" x14ac:dyDescent="0.25">
      <c r="A169" s="55" t="s">
        <v>22</v>
      </c>
      <c r="B169" s="52">
        <f>B162+B165</f>
        <v>8.3333333333333329E-2</v>
      </c>
    </row>
    <row r="170" spans="1:2" ht="15.75" customHeight="1" x14ac:dyDescent="0.25">
      <c r="A170" s="46" t="s">
        <v>179</v>
      </c>
      <c r="B170" s="52">
        <f>B161</f>
        <v>8.3333333333333329E-2</v>
      </c>
    </row>
    <row r="171" spans="1:2" ht="15.75" customHeight="1" x14ac:dyDescent="0.25">
      <c r="A171" s="51" t="s">
        <v>181</v>
      </c>
      <c r="B171" s="52">
        <f>$B$170/4</f>
        <v>2.0833333333333332E-2</v>
      </c>
    </row>
    <row r="172" spans="1:2" ht="15.75" customHeight="1" x14ac:dyDescent="0.25">
      <c r="A172" s="13" t="s">
        <v>183</v>
      </c>
      <c r="B172" s="52">
        <f t="shared" ref="B172:B174" si="27">$B$171/3</f>
        <v>6.9444444444444441E-3</v>
      </c>
    </row>
    <row r="173" spans="1:2" ht="15.75" customHeight="1" x14ac:dyDescent="0.25">
      <c r="A173" s="13" t="s">
        <v>184</v>
      </c>
      <c r="B173" s="52">
        <f t="shared" si="27"/>
        <v>6.9444444444444441E-3</v>
      </c>
    </row>
    <row r="174" spans="1:2" ht="15.75" customHeight="1" x14ac:dyDescent="0.25">
      <c r="A174" s="29" t="s">
        <v>228</v>
      </c>
      <c r="B174" s="52">
        <f t="shared" si="27"/>
        <v>6.9444444444444441E-3</v>
      </c>
    </row>
    <row r="175" spans="1:2" ht="15.75" customHeight="1" x14ac:dyDescent="0.25">
      <c r="A175" s="51" t="s">
        <v>185</v>
      </c>
      <c r="B175" s="52">
        <f>B171</f>
        <v>2.0833333333333332E-2</v>
      </c>
    </row>
    <row r="176" spans="1:2" ht="15.75" customHeight="1" x14ac:dyDescent="0.25">
      <c r="A176" s="13" t="s">
        <v>187</v>
      </c>
      <c r="B176" s="52">
        <f>$B$175/2</f>
        <v>1.0416666666666666E-2</v>
      </c>
    </row>
    <row r="177" spans="1:20" ht="15.75" customHeight="1" x14ac:dyDescent="0.25">
      <c r="A177" s="24" t="s">
        <v>230</v>
      </c>
      <c r="B177" s="52">
        <f>B176</f>
        <v>1.0416666666666666E-2</v>
      </c>
    </row>
    <row r="178" spans="1:20" ht="15.75" customHeight="1" x14ac:dyDescent="0.25">
      <c r="A178" s="51" t="s">
        <v>189</v>
      </c>
      <c r="B178" s="52">
        <f>B175</f>
        <v>2.0833333333333332E-2</v>
      </c>
    </row>
    <row r="179" spans="1:20" ht="15.75" customHeight="1" x14ac:dyDescent="0.25">
      <c r="A179" s="13" t="s">
        <v>191</v>
      </c>
      <c r="B179" s="52">
        <f>B178/2</f>
        <v>1.0416666666666666E-2</v>
      </c>
    </row>
    <row r="180" spans="1:20" ht="15.75" customHeight="1" x14ac:dyDescent="0.25">
      <c r="A180" s="13" t="s">
        <v>192</v>
      </c>
      <c r="B180" s="52">
        <f>B179</f>
        <v>1.0416666666666666E-2</v>
      </c>
    </row>
    <row r="181" spans="1:20" ht="15.75" customHeight="1" x14ac:dyDescent="0.25">
      <c r="A181" s="51" t="s">
        <v>193</v>
      </c>
      <c r="B181" s="52">
        <f>B178</f>
        <v>2.0833333333333332E-2</v>
      </c>
    </row>
    <row r="182" spans="1:20" ht="15.75" customHeight="1" x14ac:dyDescent="0.25">
      <c r="A182" s="13" t="s">
        <v>195</v>
      </c>
      <c r="B182" s="52">
        <f>B181/2</f>
        <v>1.0416666666666666E-2</v>
      </c>
    </row>
    <row r="183" spans="1:20" ht="15.75" customHeight="1" x14ac:dyDescent="0.25">
      <c r="A183" s="13" t="s">
        <v>196</v>
      </c>
      <c r="B183" s="52">
        <f>B182</f>
        <v>1.0416666666666666E-2</v>
      </c>
    </row>
    <row r="184" spans="1:20" ht="15.75" customHeight="1" x14ac:dyDescent="0.25">
      <c r="A184" s="14" t="s">
        <v>22</v>
      </c>
      <c r="B184" s="52">
        <f>B171+B175+B178+B181</f>
        <v>8.3333333333333329E-2</v>
      </c>
    </row>
    <row r="185" spans="1:20" ht="15.75" customHeight="1" x14ac:dyDescent="0.2">
      <c r="A185" s="62"/>
      <c r="B185" s="63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</row>
    <row r="186" spans="1:20" ht="15.75" customHeight="1" x14ac:dyDescent="0.2">
      <c r="A186" s="65"/>
      <c r="B186" s="63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</row>
    <row r="187" spans="1:20" ht="15.75" customHeight="1" x14ac:dyDescent="0.2">
      <c r="A187" s="62"/>
      <c r="B187" s="63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</row>
    <row r="188" spans="1:20" ht="15.75" customHeight="1" x14ac:dyDescent="0.2">
      <c r="A188" s="62"/>
      <c r="B188" s="63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</row>
    <row r="189" spans="1:20" ht="15.75" customHeight="1" x14ac:dyDescent="0.2">
      <c r="A189" s="62"/>
      <c r="B189" s="63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</row>
    <row r="190" spans="1:20" ht="15.75" customHeight="1" x14ac:dyDescent="0.2">
      <c r="A190" s="62"/>
      <c r="B190" s="63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</row>
    <row r="191" spans="1:20" ht="15.75" customHeight="1" x14ac:dyDescent="0.2">
      <c r="A191" s="65"/>
      <c r="B191" s="63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</row>
    <row r="192" spans="1:20" ht="15.75" customHeight="1" x14ac:dyDescent="0.2">
      <c r="A192" s="62"/>
      <c r="B192" s="63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</row>
    <row r="193" spans="1:20" ht="15.75" customHeight="1" x14ac:dyDescent="0.2">
      <c r="A193" s="62"/>
      <c r="B193" s="63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</row>
    <row r="194" spans="1:20" ht="15.75" customHeight="1" x14ac:dyDescent="0.2">
      <c r="A194" s="62"/>
      <c r="B194" s="63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</row>
    <row r="195" spans="1:20" ht="15.75" customHeight="1" x14ac:dyDescent="0.2">
      <c r="A195" s="62"/>
      <c r="B195" s="63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</row>
    <row r="196" spans="1:20" ht="15.75" customHeight="1" x14ac:dyDescent="0.2">
      <c r="A196" s="66"/>
      <c r="B196" s="63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</row>
    <row r="197" spans="1:20" ht="15.75" customHeight="1" x14ac:dyDescent="0.2">
      <c r="A197" s="62"/>
      <c r="B197" s="63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</row>
    <row r="198" spans="1:20" ht="15.75" customHeight="1" x14ac:dyDescent="0.2">
      <c r="A198" s="62"/>
      <c r="B198" s="63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</row>
    <row r="199" spans="1:20" ht="15.75" customHeight="1" x14ac:dyDescent="0.2">
      <c r="A199" s="62"/>
      <c r="B199" s="63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</row>
    <row r="200" spans="1:20" ht="15.75" customHeight="1" x14ac:dyDescent="0.2">
      <c r="A200" s="65"/>
      <c r="B200" s="63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</row>
    <row r="201" spans="1:20" ht="15.75" customHeight="1" x14ac:dyDescent="0.2">
      <c r="A201" s="122"/>
      <c r="B201" s="63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</row>
    <row r="202" spans="1:20" ht="3" customHeight="1" x14ac:dyDescent="0.2">
      <c r="A202" s="101"/>
      <c r="B202" s="63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</row>
    <row r="203" spans="1:20" ht="15.75" customHeight="1" x14ac:dyDescent="0.2">
      <c r="A203" s="122"/>
      <c r="B203" s="63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</row>
    <row r="204" spans="1:20" ht="3" customHeight="1" x14ac:dyDescent="0.2">
      <c r="A204" s="101"/>
      <c r="B204" s="63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</row>
    <row r="205" spans="1:20" ht="15.75" customHeight="1" x14ac:dyDescent="0.2">
      <c r="A205" s="62"/>
      <c r="B205" s="63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</row>
    <row r="206" spans="1:20" ht="15.75" customHeight="1" x14ac:dyDescent="0.2">
      <c r="A206" s="62"/>
      <c r="B206" s="63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</row>
    <row r="207" spans="1:20" ht="15.75" customHeight="1" x14ac:dyDescent="0.2">
      <c r="A207" s="62"/>
      <c r="B207" s="63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</row>
    <row r="208" spans="1:20" ht="15.75" customHeight="1" x14ac:dyDescent="0.2">
      <c r="A208" s="62"/>
      <c r="B208" s="63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</row>
    <row r="209" spans="1:20" ht="15.75" customHeight="1" x14ac:dyDescent="0.2">
      <c r="A209" s="62"/>
      <c r="B209" s="63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</row>
    <row r="210" spans="1:20" ht="15.75" customHeight="1" x14ac:dyDescent="0.2">
      <c r="A210" s="67"/>
      <c r="B210" s="63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</row>
    <row r="211" spans="1:20" ht="15.75" customHeight="1" x14ac:dyDescent="0.2">
      <c r="A211" s="62"/>
      <c r="B211" s="63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</row>
    <row r="212" spans="1:20" ht="15.75" customHeight="1" x14ac:dyDescent="0.2">
      <c r="A212" s="62"/>
      <c r="B212" s="63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</row>
    <row r="213" spans="1:20" ht="15.75" customHeight="1" x14ac:dyDescent="0.2">
      <c r="A213" s="62"/>
      <c r="B213" s="63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</row>
    <row r="214" spans="1:20" ht="15.75" customHeight="1" x14ac:dyDescent="0.2">
      <c r="A214" s="62"/>
      <c r="B214" s="63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</row>
    <row r="215" spans="1:20" ht="15.75" customHeight="1" x14ac:dyDescent="0.2">
      <c r="A215" s="62"/>
      <c r="B215" s="63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</row>
    <row r="216" spans="1:20" ht="15.75" customHeight="1" x14ac:dyDescent="0.2">
      <c r="A216" s="68"/>
      <c r="B216" s="63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</row>
    <row r="217" spans="1:20" ht="15.75" customHeight="1" x14ac:dyDescent="0.2">
      <c r="A217" s="125"/>
      <c r="B217" s="63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</row>
    <row r="218" spans="1:20" ht="15.75" customHeight="1" x14ac:dyDescent="0.2">
      <c r="A218" s="101"/>
      <c r="B218" s="63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</row>
    <row r="219" spans="1:20" ht="15.75" customHeight="1" x14ac:dyDescent="0.2">
      <c r="A219" s="101"/>
      <c r="B219" s="63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</row>
    <row r="220" spans="1:20" ht="15.75" customHeight="1" x14ac:dyDescent="0.2">
      <c r="A220" s="67"/>
      <c r="B220" s="63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</row>
    <row r="221" spans="1:20" ht="15.75" customHeight="1" x14ac:dyDescent="0.2">
      <c r="A221" s="62"/>
      <c r="B221" s="63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</row>
    <row r="222" spans="1:20" ht="15.75" customHeight="1" x14ac:dyDescent="0.2">
      <c r="A222" s="62"/>
      <c r="B222" s="63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</row>
    <row r="223" spans="1:20" ht="15.75" customHeight="1" x14ac:dyDescent="0.2">
      <c r="A223" s="68"/>
      <c r="B223" s="63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</row>
    <row r="224" spans="1:20" ht="15.75" customHeight="1" x14ac:dyDescent="0.2">
      <c r="A224" s="125"/>
      <c r="B224" s="63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</row>
    <row r="225" spans="1:20" ht="15.75" customHeight="1" x14ac:dyDescent="0.2">
      <c r="A225" s="101"/>
      <c r="B225" s="63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</row>
    <row r="226" spans="1:20" ht="15.75" customHeight="1" x14ac:dyDescent="0.2">
      <c r="A226" s="101"/>
      <c r="B226" s="63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</row>
    <row r="227" spans="1:20" ht="15.75" customHeight="1" x14ac:dyDescent="0.2">
      <c r="A227" s="67"/>
      <c r="B227" s="63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</row>
    <row r="228" spans="1:20" ht="15.75" customHeight="1" x14ac:dyDescent="0.2">
      <c r="A228" s="69"/>
      <c r="B228" s="63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</row>
    <row r="229" spans="1:20" ht="15.75" customHeight="1" x14ac:dyDescent="0.2">
      <c r="A229" s="62"/>
      <c r="B229" s="63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</row>
    <row r="230" spans="1:20" ht="15.75" customHeight="1" x14ac:dyDescent="0.2">
      <c r="A230" s="70"/>
      <c r="B230" s="63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</row>
    <row r="231" spans="1:20" ht="15.75" customHeight="1" x14ac:dyDescent="0.2">
      <c r="A231" s="71"/>
      <c r="B231" s="63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</row>
    <row r="232" spans="1:20" ht="15.75" customHeight="1" x14ac:dyDescent="0.2">
      <c r="A232" s="62"/>
      <c r="B232" s="63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</row>
    <row r="233" spans="1:20" ht="15.75" customHeight="1" x14ac:dyDescent="0.2">
      <c r="A233" s="62"/>
      <c r="B233" s="63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</row>
    <row r="234" spans="1:20" ht="15.75" customHeight="1" x14ac:dyDescent="0.2">
      <c r="A234" s="68"/>
      <c r="B234" s="63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</row>
    <row r="235" spans="1:20" ht="15.75" customHeight="1" x14ac:dyDescent="0.2">
      <c r="A235" s="72"/>
      <c r="B235" s="63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</row>
    <row r="236" spans="1:20" ht="15.75" customHeight="1" x14ac:dyDescent="0.2">
      <c r="A236" s="125"/>
      <c r="B236" s="63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</row>
    <row r="237" spans="1:20" ht="15.75" customHeight="1" x14ac:dyDescent="0.2">
      <c r="A237" s="101"/>
      <c r="B237" s="63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</row>
    <row r="238" spans="1:20" ht="15.75" customHeight="1" x14ac:dyDescent="0.2">
      <c r="A238" s="101"/>
      <c r="B238" s="63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</row>
    <row r="239" spans="1:20" ht="15.75" customHeight="1" x14ac:dyDescent="0.2">
      <c r="A239" s="67"/>
      <c r="B239" s="63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</row>
    <row r="240" spans="1:20" ht="15.75" customHeight="1" x14ac:dyDescent="0.2">
      <c r="A240" s="62"/>
      <c r="B240" s="63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</row>
    <row r="241" spans="1:20" ht="15.75" customHeight="1" x14ac:dyDescent="0.2">
      <c r="A241" s="62"/>
      <c r="B241" s="63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</row>
    <row r="242" spans="1:20" ht="15.75" customHeight="1" x14ac:dyDescent="0.2">
      <c r="A242" s="62"/>
      <c r="B242" s="63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</row>
    <row r="243" spans="1:20" ht="15.75" customHeight="1" x14ac:dyDescent="0.2">
      <c r="A243" s="62"/>
      <c r="B243" s="63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</row>
    <row r="244" spans="1:20" ht="15.75" customHeight="1" x14ac:dyDescent="0.2">
      <c r="A244" s="67"/>
      <c r="B244" s="63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</row>
    <row r="245" spans="1:20" ht="15.75" customHeight="1" x14ac:dyDescent="0.2">
      <c r="A245" s="62"/>
      <c r="B245" s="63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</row>
    <row r="246" spans="1:20" ht="15.75" customHeight="1" x14ac:dyDescent="0.2">
      <c r="A246" s="62"/>
      <c r="B246" s="63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</row>
    <row r="247" spans="1:20" ht="15.75" customHeight="1" x14ac:dyDescent="0.2">
      <c r="A247" s="62"/>
      <c r="B247" s="63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</row>
    <row r="248" spans="1:20" ht="15.75" customHeight="1" x14ac:dyDescent="0.2">
      <c r="A248" s="68"/>
      <c r="B248" s="63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</row>
    <row r="249" spans="1:20" ht="15.75" customHeight="1" x14ac:dyDescent="0.2">
      <c r="A249" s="125"/>
      <c r="B249" s="63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</row>
    <row r="250" spans="1:20" ht="15.75" customHeight="1" x14ac:dyDescent="0.2">
      <c r="A250" s="101"/>
      <c r="B250" s="63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</row>
    <row r="251" spans="1:20" ht="15.75" customHeight="1" x14ac:dyDescent="0.2">
      <c r="A251" s="101"/>
      <c r="B251" s="63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</row>
    <row r="252" spans="1:20" ht="15.75" customHeight="1" x14ac:dyDescent="0.2">
      <c r="A252" s="67"/>
      <c r="B252" s="63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</row>
    <row r="253" spans="1:20" ht="15.75" customHeight="1" x14ac:dyDescent="0.2">
      <c r="A253" s="62"/>
      <c r="B253" s="63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</row>
    <row r="254" spans="1:20" ht="15.75" customHeight="1" x14ac:dyDescent="0.2">
      <c r="A254" s="62"/>
      <c r="B254" s="63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</row>
    <row r="255" spans="1:20" ht="15.75" customHeight="1" x14ac:dyDescent="0.2">
      <c r="A255" s="62"/>
      <c r="B255" s="63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</row>
    <row r="256" spans="1:20" ht="15.75" customHeight="1" x14ac:dyDescent="0.2">
      <c r="A256" s="62"/>
      <c r="B256" s="63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</row>
    <row r="257" spans="1:20" ht="15.75" customHeight="1" x14ac:dyDescent="0.2">
      <c r="A257" s="67"/>
      <c r="B257" s="63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</row>
    <row r="258" spans="1:20" ht="15.75" customHeight="1" x14ac:dyDescent="0.2">
      <c r="A258" s="62"/>
      <c r="B258" s="63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</row>
    <row r="259" spans="1:20" ht="15.75" customHeight="1" x14ac:dyDescent="0.2">
      <c r="A259" s="62"/>
      <c r="B259" s="63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</row>
    <row r="260" spans="1:20" ht="15.75" customHeight="1" x14ac:dyDescent="0.2">
      <c r="A260" s="62"/>
      <c r="B260" s="63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</row>
    <row r="261" spans="1:20" ht="15.75" customHeight="1" x14ac:dyDescent="0.2">
      <c r="A261" s="67"/>
      <c r="B261" s="63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</row>
    <row r="262" spans="1:20" ht="15.75" customHeight="1" x14ac:dyDescent="0.2">
      <c r="A262" s="62"/>
      <c r="B262" s="63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</row>
    <row r="263" spans="1:20" ht="15.75" customHeight="1" x14ac:dyDescent="0.2">
      <c r="A263" s="62"/>
      <c r="B263" s="63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</row>
    <row r="264" spans="1:20" ht="15.75" customHeight="1" x14ac:dyDescent="0.2">
      <c r="A264" s="67"/>
      <c r="B264" s="63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</row>
    <row r="265" spans="1:20" ht="15.75" customHeight="1" x14ac:dyDescent="0.2">
      <c r="A265" s="62"/>
      <c r="B265" s="63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</row>
    <row r="266" spans="1:20" ht="15.75" customHeight="1" x14ac:dyDescent="0.2">
      <c r="A266" s="62"/>
      <c r="B266" s="63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</row>
    <row r="267" spans="1:20" ht="15.75" customHeight="1" x14ac:dyDescent="0.2">
      <c r="A267" s="62"/>
      <c r="B267" s="63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</row>
    <row r="268" spans="1:20" ht="15.75" customHeight="1" x14ac:dyDescent="0.2">
      <c r="A268" s="68"/>
      <c r="B268" s="63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</row>
    <row r="269" spans="1:20" ht="15.75" customHeight="1" x14ac:dyDescent="0.2">
      <c r="A269" s="64"/>
      <c r="B269" s="63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</row>
    <row r="270" spans="1:20" ht="15.75" customHeight="1" x14ac:dyDescent="0.2">
      <c r="A270" s="64"/>
      <c r="B270" s="63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</row>
    <row r="271" spans="1:20" ht="15.75" customHeight="1" x14ac:dyDescent="0.2">
      <c r="A271" s="64"/>
      <c r="B271" s="63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</row>
    <row r="272" spans="1:20" ht="15.75" customHeight="1" x14ac:dyDescent="0.2">
      <c r="A272" s="64"/>
      <c r="B272" s="63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</row>
    <row r="273" spans="1:20" ht="15.75" customHeight="1" x14ac:dyDescent="0.2">
      <c r="A273" s="64"/>
      <c r="B273" s="63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</row>
    <row r="274" spans="1:20" ht="15.75" customHeight="1" x14ac:dyDescent="0.2">
      <c r="A274" s="64"/>
      <c r="B274" s="63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</row>
    <row r="275" spans="1:20" ht="15.75" customHeight="1" x14ac:dyDescent="0.2">
      <c r="A275" s="64"/>
      <c r="B275" s="63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</row>
    <row r="276" spans="1:20" ht="15.75" customHeight="1" x14ac:dyDescent="0.2">
      <c r="A276" s="64"/>
      <c r="B276" s="63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</row>
    <row r="277" spans="1:20" ht="15.75" customHeight="1" x14ac:dyDescent="0.2">
      <c r="A277" s="64"/>
      <c r="B277" s="63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</row>
    <row r="278" spans="1:20" ht="15.75" customHeight="1" x14ac:dyDescent="0.2">
      <c r="A278" s="64"/>
      <c r="B278" s="63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</row>
    <row r="279" spans="1:20" ht="15.75" customHeight="1" x14ac:dyDescent="0.2">
      <c r="A279" s="64"/>
      <c r="B279" s="63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</row>
    <row r="280" spans="1:20" ht="15.75" customHeight="1" x14ac:dyDescent="0.2">
      <c r="B280" s="50"/>
    </row>
    <row r="281" spans="1:20" ht="15.75" customHeight="1" x14ac:dyDescent="0.2">
      <c r="B281" s="50"/>
    </row>
    <row r="282" spans="1:20" ht="15.75" customHeight="1" x14ac:dyDescent="0.2">
      <c r="B282" s="50"/>
    </row>
    <row r="283" spans="1:20" ht="15.75" customHeight="1" x14ac:dyDescent="0.2">
      <c r="B283" s="50"/>
    </row>
    <row r="284" spans="1:20" ht="15.75" customHeight="1" x14ac:dyDescent="0.2">
      <c r="B284" s="50"/>
    </row>
    <row r="285" spans="1:20" ht="15.75" customHeight="1" x14ac:dyDescent="0.2">
      <c r="B285" s="50"/>
    </row>
    <row r="286" spans="1:20" ht="15.75" customHeight="1" x14ac:dyDescent="0.2">
      <c r="B286" s="50"/>
    </row>
    <row r="287" spans="1:20" ht="15.75" customHeight="1" x14ac:dyDescent="0.2">
      <c r="B287" s="50"/>
    </row>
    <row r="288" spans="1:20" ht="15.75" customHeight="1" x14ac:dyDescent="0.2">
      <c r="B288" s="50"/>
    </row>
    <row r="289" spans="2:2" ht="15.75" customHeight="1" x14ac:dyDescent="0.2">
      <c r="B289" s="50"/>
    </row>
    <row r="290" spans="2:2" ht="15.75" customHeight="1" x14ac:dyDescent="0.2">
      <c r="B290" s="50"/>
    </row>
    <row r="291" spans="2:2" ht="15.75" customHeight="1" x14ac:dyDescent="0.2">
      <c r="B291" s="50"/>
    </row>
    <row r="292" spans="2:2" ht="15.75" customHeight="1" x14ac:dyDescent="0.2">
      <c r="B292" s="50"/>
    </row>
    <row r="293" spans="2:2" ht="15.75" customHeight="1" x14ac:dyDescent="0.2">
      <c r="B293" s="50"/>
    </row>
    <row r="294" spans="2:2" ht="15.75" customHeight="1" x14ac:dyDescent="0.2">
      <c r="B294" s="50"/>
    </row>
    <row r="295" spans="2:2" ht="15.75" customHeight="1" x14ac:dyDescent="0.2">
      <c r="B295" s="50"/>
    </row>
    <row r="296" spans="2:2" ht="15.75" customHeight="1" x14ac:dyDescent="0.2">
      <c r="B296" s="50"/>
    </row>
    <row r="297" spans="2:2" ht="15.75" customHeight="1" x14ac:dyDescent="0.2">
      <c r="B297" s="50"/>
    </row>
    <row r="298" spans="2:2" ht="15.75" customHeight="1" x14ac:dyDescent="0.2">
      <c r="B298" s="50"/>
    </row>
    <row r="299" spans="2:2" ht="15.75" customHeight="1" x14ac:dyDescent="0.2">
      <c r="B299" s="50"/>
    </row>
    <row r="300" spans="2:2" ht="15.75" customHeight="1" x14ac:dyDescent="0.2">
      <c r="B300" s="50"/>
    </row>
    <row r="301" spans="2:2" ht="15.75" customHeight="1" x14ac:dyDescent="0.2">
      <c r="B301" s="50"/>
    </row>
    <row r="302" spans="2:2" ht="15.75" customHeight="1" x14ac:dyDescent="0.2">
      <c r="B302" s="50"/>
    </row>
    <row r="303" spans="2:2" ht="15.75" customHeight="1" x14ac:dyDescent="0.2">
      <c r="B303" s="50"/>
    </row>
    <row r="304" spans="2:2" ht="15.75" customHeight="1" x14ac:dyDescent="0.2">
      <c r="B304" s="50"/>
    </row>
    <row r="305" spans="2:2" ht="15.75" customHeight="1" x14ac:dyDescent="0.2">
      <c r="B305" s="50"/>
    </row>
    <row r="306" spans="2:2" ht="15.75" customHeight="1" x14ac:dyDescent="0.2">
      <c r="B306" s="50"/>
    </row>
    <row r="307" spans="2:2" ht="15.75" customHeight="1" x14ac:dyDescent="0.2">
      <c r="B307" s="50"/>
    </row>
    <row r="308" spans="2:2" ht="15.75" customHeight="1" x14ac:dyDescent="0.2">
      <c r="B308" s="50"/>
    </row>
    <row r="309" spans="2:2" ht="15.75" customHeight="1" x14ac:dyDescent="0.2">
      <c r="B309" s="50"/>
    </row>
    <row r="310" spans="2:2" ht="15.75" customHeight="1" x14ac:dyDescent="0.2">
      <c r="B310" s="50"/>
    </row>
    <row r="311" spans="2:2" ht="15.75" customHeight="1" x14ac:dyDescent="0.2">
      <c r="B311" s="50"/>
    </row>
    <row r="312" spans="2:2" ht="15.75" customHeight="1" x14ac:dyDescent="0.2">
      <c r="B312" s="50"/>
    </row>
    <row r="313" spans="2:2" ht="15.75" customHeight="1" x14ac:dyDescent="0.2">
      <c r="B313" s="50"/>
    </row>
    <row r="314" spans="2:2" ht="15.75" customHeight="1" x14ac:dyDescent="0.2">
      <c r="B314" s="50"/>
    </row>
    <row r="315" spans="2:2" ht="15.75" customHeight="1" x14ac:dyDescent="0.2">
      <c r="B315" s="50"/>
    </row>
    <row r="316" spans="2:2" ht="15.75" customHeight="1" x14ac:dyDescent="0.2">
      <c r="B316" s="50"/>
    </row>
    <row r="317" spans="2:2" ht="15.75" customHeight="1" x14ac:dyDescent="0.2">
      <c r="B317" s="50"/>
    </row>
    <row r="318" spans="2:2" ht="15.75" customHeight="1" x14ac:dyDescent="0.2">
      <c r="B318" s="50"/>
    </row>
    <row r="319" spans="2:2" ht="15.75" customHeight="1" x14ac:dyDescent="0.2">
      <c r="B319" s="50"/>
    </row>
    <row r="320" spans="2:2" ht="15.75" customHeight="1" x14ac:dyDescent="0.2">
      <c r="B320" s="50"/>
    </row>
    <row r="321" spans="2:2" ht="15.75" customHeight="1" x14ac:dyDescent="0.2">
      <c r="B321" s="50"/>
    </row>
    <row r="322" spans="2:2" ht="15.75" customHeight="1" x14ac:dyDescent="0.2">
      <c r="B322" s="50"/>
    </row>
    <row r="323" spans="2:2" ht="15.75" customHeight="1" x14ac:dyDescent="0.2">
      <c r="B323" s="50"/>
    </row>
    <row r="324" spans="2:2" ht="15.75" customHeight="1" x14ac:dyDescent="0.2">
      <c r="B324" s="50"/>
    </row>
    <row r="325" spans="2:2" ht="15.75" customHeight="1" x14ac:dyDescent="0.2">
      <c r="B325" s="50"/>
    </row>
    <row r="326" spans="2:2" ht="15.75" customHeight="1" x14ac:dyDescent="0.2">
      <c r="B326" s="50"/>
    </row>
    <row r="327" spans="2:2" ht="15.75" customHeight="1" x14ac:dyDescent="0.2">
      <c r="B327" s="50"/>
    </row>
    <row r="328" spans="2:2" ht="15.75" customHeight="1" x14ac:dyDescent="0.2">
      <c r="B328" s="50"/>
    </row>
    <row r="329" spans="2:2" ht="15.75" customHeight="1" x14ac:dyDescent="0.2">
      <c r="B329" s="50"/>
    </row>
    <row r="330" spans="2:2" ht="15.75" customHeight="1" x14ac:dyDescent="0.2">
      <c r="B330" s="50"/>
    </row>
    <row r="331" spans="2:2" ht="15.75" customHeight="1" x14ac:dyDescent="0.2">
      <c r="B331" s="50"/>
    </row>
    <row r="332" spans="2:2" ht="15.75" customHeight="1" x14ac:dyDescent="0.2">
      <c r="B332" s="50"/>
    </row>
    <row r="333" spans="2:2" ht="15.75" customHeight="1" x14ac:dyDescent="0.2">
      <c r="B333" s="50"/>
    </row>
    <row r="334" spans="2:2" ht="15.75" customHeight="1" x14ac:dyDescent="0.2">
      <c r="B334" s="50"/>
    </row>
    <row r="335" spans="2:2" ht="15.75" customHeight="1" x14ac:dyDescent="0.2">
      <c r="B335" s="50"/>
    </row>
    <row r="336" spans="2:2" ht="15.75" customHeight="1" x14ac:dyDescent="0.2">
      <c r="B336" s="50"/>
    </row>
    <row r="337" spans="2:2" ht="15.75" customHeight="1" x14ac:dyDescent="0.2">
      <c r="B337" s="50"/>
    </row>
    <row r="338" spans="2:2" ht="15.75" customHeight="1" x14ac:dyDescent="0.2">
      <c r="B338" s="50"/>
    </row>
    <row r="339" spans="2:2" ht="15.75" customHeight="1" x14ac:dyDescent="0.2">
      <c r="B339" s="50"/>
    </row>
    <row r="340" spans="2:2" ht="15.75" customHeight="1" x14ac:dyDescent="0.2">
      <c r="B340" s="50"/>
    </row>
    <row r="341" spans="2:2" ht="15.75" customHeight="1" x14ac:dyDescent="0.2">
      <c r="B341" s="50"/>
    </row>
    <row r="342" spans="2:2" ht="15.75" customHeight="1" x14ac:dyDescent="0.2">
      <c r="B342" s="50"/>
    </row>
    <row r="343" spans="2:2" ht="15.75" customHeight="1" x14ac:dyDescent="0.2">
      <c r="B343" s="50"/>
    </row>
    <row r="344" spans="2:2" ht="15.75" customHeight="1" x14ac:dyDescent="0.2">
      <c r="B344" s="50"/>
    </row>
    <row r="345" spans="2:2" ht="15.75" customHeight="1" x14ac:dyDescent="0.2">
      <c r="B345" s="50"/>
    </row>
    <row r="346" spans="2:2" ht="15.75" customHeight="1" x14ac:dyDescent="0.2">
      <c r="B346" s="50"/>
    </row>
    <row r="347" spans="2:2" ht="15.75" customHeight="1" x14ac:dyDescent="0.2">
      <c r="B347" s="50"/>
    </row>
    <row r="348" spans="2:2" ht="15.75" customHeight="1" x14ac:dyDescent="0.2">
      <c r="B348" s="50"/>
    </row>
    <row r="349" spans="2:2" ht="15.75" customHeight="1" x14ac:dyDescent="0.2">
      <c r="B349" s="50"/>
    </row>
    <row r="350" spans="2:2" ht="15.75" customHeight="1" x14ac:dyDescent="0.2">
      <c r="B350" s="50"/>
    </row>
    <row r="351" spans="2:2" ht="15.75" customHeight="1" x14ac:dyDescent="0.2">
      <c r="B351" s="50"/>
    </row>
    <row r="352" spans="2:2" ht="15.75" customHeight="1" x14ac:dyDescent="0.2">
      <c r="B352" s="50"/>
    </row>
    <row r="353" spans="2:2" ht="15.75" customHeight="1" x14ac:dyDescent="0.2">
      <c r="B353" s="50"/>
    </row>
    <row r="354" spans="2:2" ht="15.75" customHeight="1" x14ac:dyDescent="0.2">
      <c r="B354" s="50"/>
    </row>
    <row r="355" spans="2:2" ht="15.75" customHeight="1" x14ac:dyDescent="0.2">
      <c r="B355" s="50"/>
    </row>
    <row r="356" spans="2:2" ht="15.75" customHeight="1" x14ac:dyDescent="0.2">
      <c r="B356" s="50"/>
    </row>
    <row r="357" spans="2:2" ht="15.75" customHeight="1" x14ac:dyDescent="0.2">
      <c r="B357" s="50"/>
    </row>
    <row r="358" spans="2:2" ht="15.75" customHeight="1" x14ac:dyDescent="0.2">
      <c r="B358" s="50"/>
    </row>
    <row r="359" spans="2:2" ht="15.75" customHeight="1" x14ac:dyDescent="0.2">
      <c r="B359" s="50"/>
    </row>
    <row r="360" spans="2:2" ht="15.75" customHeight="1" x14ac:dyDescent="0.2">
      <c r="B360" s="50"/>
    </row>
    <row r="361" spans="2:2" ht="15.75" customHeight="1" x14ac:dyDescent="0.2">
      <c r="B361" s="50"/>
    </row>
    <row r="362" spans="2:2" ht="15.75" customHeight="1" x14ac:dyDescent="0.2">
      <c r="B362" s="50"/>
    </row>
    <row r="363" spans="2:2" ht="15.75" customHeight="1" x14ac:dyDescent="0.2">
      <c r="B363" s="50"/>
    </row>
    <row r="364" spans="2:2" ht="15.75" customHeight="1" x14ac:dyDescent="0.2">
      <c r="B364" s="50"/>
    </row>
    <row r="365" spans="2:2" ht="15.75" customHeight="1" x14ac:dyDescent="0.2">
      <c r="B365" s="50"/>
    </row>
    <row r="366" spans="2:2" ht="15.75" customHeight="1" x14ac:dyDescent="0.2">
      <c r="B366" s="50"/>
    </row>
    <row r="367" spans="2:2" ht="15.75" customHeight="1" x14ac:dyDescent="0.2">
      <c r="B367" s="50"/>
    </row>
    <row r="368" spans="2:2" ht="15.75" customHeight="1" x14ac:dyDescent="0.2">
      <c r="B368" s="50"/>
    </row>
    <row r="369" spans="2:2" ht="15.75" customHeight="1" x14ac:dyDescent="0.2">
      <c r="B369" s="50"/>
    </row>
    <row r="370" spans="2:2" ht="15.75" customHeight="1" x14ac:dyDescent="0.2">
      <c r="B370" s="50"/>
    </row>
    <row r="371" spans="2:2" ht="15.75" customHeight="1" x14ac:dyDescent="0.2">
      <c r="B371" s="50"/>
    </row>
    <row r="372" spans="2:2" ht="15.75" customHeight="1" x14ac:dyDescent="0.2">
      <c r="B372" s="50"/>
    </row>
    <row r="373" spans="2:2" ht="15.75" customHeight="1" x14ac:dyDescent="0.2">
      <c r="B373" s="50"/>
    </row>
    <row r="374" spans="2:2" ht="15.75" customHeight="1" x14ac:dyDescent="0.2">
      <c r="B374" s="50"/>
    </row>
    <row r="375" spans="2:2" ht="15.75" customHeight="1" x14ac:dyDescent="0.2">
      <c r="B375" s="50"/>
    </row>
    <row r="376" spans="2:2" ht="15.75" customHeight="1" x14ac:dyDescent="0.2">
      <c r="B376" s="50"/>
    </row>
    <row r="377" spans="2:2" ht="15.75" customHeight="1" x14ac:dyDescent="0.2">
      <c r="B377" s="50"/>
    </row>
    <row r="378" spans="2:2" ht="15.75" customHeight="1" x14ac:dyDescent="0.2">
      <c r="B378" s="50"/>
    </row>
    <row r="379" spans="2:2" ht="15.75" customHeight="1" x14ac:dyDescent="0.2">
      <c r="B379" s="50"/>
    </row>
    <row r="380" spans="2:2" ht="15.75" customHeight="1" x14ac:dyDescent="0.2">
      <c r="B380" s="50"/>
    </row>
    <row r="381" spans="2:2" ht="15.75" customHeight="1" x14ac:dyDescent="0.2">
      <c r="B381" s="50"/>
    </row>
    <row r="382" spans="2:2" ht="15.75" customHeight="1" x14ac:dyDescent="0.2">
      <c r="B382" s="50"/>
    </row>
    <row r="383" spans="2:2" ht="15.75" customHeight="1" x14ac:dyDescent="0.2">
      <c r="B383" s="50"/>
    </row>
    <row r="384" spans="2:2" ht="15.75" customHeight="1" x14ac:dyDescent="0.2">
      <c r="B384" s="50"/>
    </row>
    <row r="385" spans="2:2" ht="15.75" customHeight="1" x14ac:dyDescent="0.2">
      <c r="B385" s="50"/>
    </row>
    <row r="386" spans="2:2" ht="15.75" customHeight="1" x14ac:dyDescent="0.2">
      <c r="B386" s="50"/>
    </row>
    <row r="387" spans="2:2" ht="15.75" customHeight="1" x14ac:dyDescent="0.2">
      <c r="B387" s="50"/>
    </row>
    <row r="388" spans="2:2" ht="15.75" customHeight="1" x14ac:dyDescent="0.2">
      <c r="B388" s="50"/>
    </row>
    <row r="389" spans="2:2" ht="15.75" customHeight="1" x14ac:dyDescent="0.2">
      <c r="B389" s="50"/>
    </row>
    <row r="390" spans="2:2" ht="15.75" customHeight="1" x14ac:dyDescent="0.2">
      <c r="B390" s="50"/>
    </row>
    <row r="391" spans="2:2" ht="15.75" customHeight="1" x14ac:dyDescent="0.2">
      <c r="B391" s="50"/>
    </row>
    <row r="392" spans="2:2" ht="15.75" customHeight="1" x14ac:dyDescent="0.2">
      <c r="B392" s="50"/>
    </row>
    <row r="393" spans="2:2" ht="15.75" customHeight="1" x14ac:dyDescent="0.2">
      <c r="B393" s="50"/>
    </row>
    <row r="394" spans="2:2" ht="15.75" customHeight="1" x14ac:dyDescent="0.2">
      <c r="B394" s="50"/>
    </row>
    <row r="395" spans="2:2" ht="15.75" customHeight="1" x14ac:dyDescent="0.2">
      <c r="B395" s="50"/>
    </row>
    <row r="396" spans="2:2" ht="15.75" customHeight="1" x14ac:dyDescent="0.2">
      <c r="B396" s="50"/>
    </row>
    <row r="397" spans="2:2" ht="15.75" customHeight="1" x14ac:dyDescent="0.2">
      <c r="B397" s="50"/>
    </row>
    <row r="398" spans="2:2" ht="15.75" customHeight="1" x14ac:dyDescent="0.2">
      <c r="B398" s="50"/>
    </row>
    <row r="399" spans="2:2" ht="15.75" customHeight="1" x14ac:dyDescent="0.2">
      <c r="B399" s="50"/>
    </row>
    <row r="400" spans="2:2" ht="15.75" customHeight="1" x14ac:dyDescent="0.2">
      <c r="B400" s="50"/>
    </row>
    <row r="401" spans="2:2" ht="15.75" customHeight="1" x14ac:dyDescent="0.2">
      <c r="B401" s="50"/>
    </row>
    <row r="402" spans="2:2" ht="15.75" customHeight="1" x14ac:dyDescent="0.2">
      <c r="B402" s="50"/>
    </row>
    <row r="403" spans="2:2" ht="15.75" customHeight="1" x14ac:dyDescent="0.2">
      <c r="B403" s="50"/>
    </row>
    <row r="404" spans="2:2" ht="15.75" customHeight="1" x14ac:dyDescent="0.2">
      <c r="B404" s="50"/>
    </row>
    <row r="405" spans="2:2" ht="15.75" customHeight="1" x14ac:dyDescent="0.2">
      <c r="B405" s="50"/>
    </row>
    <row r="406" spans="2:2" ht="15.75" customHeight="1" x14ac:dyDescent="0.2">
      <c r="B406" s="50"/>
    </row>
    <row r="407" spans="2:2" ht="15.75" customHeight="1" x14ac:dyDescent="0.2">
      <c r="B407" s="50"/>
    </row>
    <row r="408" spans="2:2" ht="15.75" customHeight="1" x14ac:dyDescent="0.2">
      <c r="B408" s="50"/>
    </row>
    <row r="409" spans="2:2" ht="15.75" customHeight="1" x14ac:dyDescent="0.2">
      <c r="B409" s="50"/>
    </row>
    <row r="410" spans="2:2" ht="15.75" customHeight="1" x14ac:dyDescent="0.2">
      <c r="B410" s="50"/>
    </row>
    <row r="411" spans="2:2" ht="15.75" customHeight="1" x14ac:dyDescent="0.2">
      <c r="B411" s="50"/>
    </row>
    <row r="412" spans="2:2" ht="15.75" customHeight="1" x14ac:dyDescent="0.2">
      <c r="B412" s="50"/>
    </row>
    <row r="413" spans="2:2" ht="15.75" customHeight="1" x14ac:dyDescent="0.2">
      <c r="B413" s="50"/>
    </row>
    <row r="414" spans="2:2" ht="15.75" customHeight="1" x14ac:dyDescent="0.2">
      <c r="B414" s="50"/>
    </row>
    <row r="415" spans="2:2" ht="15.75" customHeight="1" x14ac:dyDescent="0.2">
      <c r="B415" s="50"/>
    </row>
    <row r="416" spans="2:2" ht="15.75" customHeight="1" x14ac:dyDescent="0.2">
      <c r="B416" s="50"/>
    </row>
    <row r="417" spans="2:2" ht="15.75" customHeight="1" x14ac:dyDescent="0.2">
      <c r="B417" s="50"/>
    </row>
    <row r="418" spans="2:2" ht="15.75" customHeight="1" x14ac:dyDescent="0.2">
      <c r="B418" s="50"/>
    </row>
    <row r="419" spans="2:2" ht="15.75" customHeight="1" x14ac:dyDescent="0.2">
      <c r="B419" s="50"/>
    </row>
    <row r="420" spans="2:2" ht="15.75" customHeight="1" x14ac:dyDescent="0.2">
      <c r="B420" s="50"/>
    </row>
    <row r="421" spans="2:2" ht="15.75" customHeight="1" x14ac:dyDescent="0.2">
      <c r="B421" s="50"/>
    </row>
    <row r="422" spans="2:2" ht="15.75" customHeight="1" x14ac:dyDescent="0.2">
      <c r="B422" s="50"/>
    </row>
    <row r="423" spans="2:2" ht="15.75" customHeight="1" x14ac:dyDescent="0.2">
      <c r="B423" s="50"/>
    </row>
    <row r="424" spans="2:2" ht="15.75" customHeight="1" x14ac:dyDescent="0.2">
      <c r="B424" s="50"/>
    </row>
    <row r="425" spans="2:2" ht="15.75" customHeight="1" x14ac:dyDescent="0.2">
      <c r="B425" s="50"/>
    </row>
    <row r="426" spans="2:2" ht="15.75" customHeight="1" x14ac:dyDescent="0.2">
      <c r="B426" s="50"/>
    </row>
    <row r="427" spans="2:2" ht="15.75" customHeight="1" x14ac:dyDescent="0.2">
      <c r="B427" s="50"/>
    </row>
    <row r="428" spans="2:2" ht="15.75" customHeight="1" x14ac:dyDescent="0.2">
      <c r="B428" s="50"/>
    </row>
    <row r="429" spans="2:2" ht="15.75" customHeight="1" x14ac:dyDescent="0.2">
      <c r="B429" s="50"/>
    </row>
    <row r="430" spans="2:2" ht="15.75" customHeight="1" x14ac:dyDescent="0.2">
      <c r="B430" s="50"/>
    </row>
    <row r="431" spans="2:2" ht="15.75" customHeight="1" x14ac:dyDescent="0.2">
      <c r="B431" s="50"/>
    </row>
    <row r="432" spans="2:2" ht="15.75" customHeight="1" x14ac:dyDescent="0.2">
      <c r="B432" s="50"/>
    </row>
    <row r="433" spans="2:2" ht="15.75" customHeight="1" x14ac:dyDescent="0.2">
      <c r="B433" s="50"/>
    </row>
    <row r="434" spans="2:2" ht="15.75" customHeight="1" x14ac:dyDescent="0.2">
      <c r="B434" s="50"/>
    </row>
    <row r="435" spans="2:2" ht="15.75" customHeight="1" x14ac:dyDescent="0.2">
      <c r="B435" s="50"/>
    </row>
    <row r="436" spans="2:2" ht="15.75" customHeight="1" x14ac:dyDescent="0.2">
      <c r="B436" s="50"/>
    </row>
    <row r="437" spans="2:2" ht="15.75" customHeight="1" x14ac:dyDescent="0.2">
      <c r="B437" s="50"/>
    </row>
    <row r="438" spans="2:2" ht="15.75" customHeight="1" x14ac:dyDescent="0.2">
      <c r="B438" s="50"/>
    </row>
    <row r="439" spans="2:2" ht="15.75" customHeight="1" x14ac:dyDescent="0.2">
      <c r="B439" s="50"/>
    </row>
    <row r="440" spans="2:2" ht="15.75" customHeight="1" x14ac:dyDescent="0.2">
      <c r="B440" s="50"/>
    </row>
    <row r="441" spans="2:2" ht="15.75" customHeight="1" x14ac:dyDescent="0.2">
      <c r="B441" s="50"/>
    </row>
    <row r="442" spans="2:2" ht="15.75" customHeight="1" x14ac:dyDescent="0.2">
      <c r="B442" s="50"/>
    </row>
    <row r="443" spans="2:2" ht="15.75" customHeight="1" x14ac:dyDescent="0.2">
      <c r="B443" s="50"/>
    </row>
    <row r="444" spans="2:2" ht="15.75" customHeight="1" x14ac:dyDescent="0.2">
      <c r="B444" s="50"/>
    </row>
    <row r="445" spans="2:2" ht="15.75" customHeight="1" x14ac:dyDescent="0.2">
      <c r="B445" s="50"/>
    </row>
    <row r="446" spans="2:2" ht="15.75" customHeight="1" x14ac:dyDescent="0.2">
      <c r="B446" s="50"/>
    </row>
    <row r="447" spans="2:2" ht="15.75" customHeight="1" x14ac:dyDescent="0.2">
      <c r="B447" s="50"/>
    </row>
    <row r="448" spans="2:2" ht="15.75" customHeight="1" x14ac:dyDescent="0.2">
      <c r="B448" s="50"/>
    </row>
    <row r="449" spans="2:2" ht="15.75" customHeight="1" x14ac:dyDescent="0.2">
      <c r="B449" s="50"/>
    </row>
    <row r="450" spans="2:2" ht="15.75" customHeight="1" x14ac:dyDescent="0.2">
      <c r="B450" s="50"/>
    </row>
    <row r="451" spans="2:2" ht="15.75" customHeight="1" x14ac:dyDescent="0.2">
      <c r="B451" s="50"/>
    </row>
    <row r="452" spans="2:2" ht="15.75" customHeight="1" x14ac:dyDescent="0.2">
      <c r="B452" s="50"/>
    </row>
    <row r="453" spans="2:2" ht="15.75" customHeight="1" x14ac:dyDescent="0.2">
      <c r="B453" s="50"/>
    </row>
    <row r="454" spans="2:2" ht="15.75" customHeight="1" x14ac:dyDescent="0.2">
      <c r="B454" s="50"/>
    </row>
    <row r="455" spans="2:2" ht="15.75" customHeight="1" x14ac:dyDescent="0.2">
      <c r="B455" s="50"/>
    </row>
    <row r="456" spans="2:2" ht="15.75" customHeight="1" x14ac:dyDescent="0.2">
      <c r="B456" s="50"/>
    </row>
    <row r="457" spans="2:2" ht="15.75" customHeight="1" x14ac:dyDescent="0.2">
      <c r="B457" s="50"/>
    </row>
    <row r="458" spans="2:2" ht="15.75" customHeight="1" x14ac:dyDescent="0.2">
      <c r="B458" s="50"/>
    </row>
    <row r="459" spans="2:2" ht="15.75" customHeight="1" x14ac:dyDescent="0.2">
      <c r="B459" s="50"/>
    </row>
    <row r="460" spans="2:2" ht="15.75" customHeight="1" x14ac:dyDescent="0.2">
      <c r="B460" s="50"/>
    </row>
    <row r="461" spans="2:2" ht="15.75" customHeight="1" x14ac:dyDescent="0.2">
      <c r="B461" s="50"/>
    </row>
    <row r="462" spans="2:2" ht="15.75" customHeight="1" x14ac:dyDescent="0.2">
      <c r="B462" s="50"/>
    </row>
    <row r="463" spans="2:2" ht="15.75" customHeight="1" x14ac:dyDescent="0.2">
      <c r="B463" s="50"/>
    </row>
    <row r="464" spans="2:2" ht="15.75" customHeight="1" x14ac:dyDescent="0.2">
      <c r="B464" s="50"/>
    </row>
    <row r="465" spans="2:2" ht="15.75" customHeight="1" x14ac:dyDescent="0.2">
      <c r="B465" s="50"/>
    </row>
    <row r="466" spans="2:2" ht="15.75" customHeight="1" x14ac:dyDescent="0.2">
      <c r="B466" s="50"/>
    </row>
    <row r="467" spans="2:2" ht="15.75" customHeight="1" x14ac:dyDescent="0.2">
      <c r="B467" s="50"/>
    </row>
    <row r="468" spans="2:2" ht="15.75" customHeight="1" x14ac:dyDescent="0.2">
      <c r="B468" s="50"/>
    </row>
    <row r="469" spans="2:2" ht="15.75" customHeight="1" x14ac:dyDescent="0.2">
      <c r="B469" s="50"/>
    </row>
    <row r="470" spans="2:2" ht="15.75" customHeight="1" x14ac:dyDescent="0.2">
      <c r="B470" s="50"/>
    </row>
    <row r="471" spans="2:2" ht="15.75" customHeight="1" x14ac:dyDescent="0.2">
      <c r="B471" s="50"/>
    </row>
    <row r="472" spans="2:2" ht="15.75" customHeight="1" x14ac:dyDescent="0.2">
      <c r="B472" s="50"/>
    </row>
    <row r="473" spans="2:2" ht="15.75" customHeight="1" x14ac:dyDescent="0.2">
      <c r="B473" s="50"/>
    </row>
    <row r="474" spans="2:2" ht="15.75" customHeight="1" x14ac:dyDescent="0.2">
      <c r="B474" s="50"/>
    </row>
    <row r="475" spans="2:2" ht="15.75" customHeight="1" x14ac:dyDescent="0.2">
      <c r="B475" s="50"/>
    </row>
    <row r="476" spans="2:2" ht="15.75" customHeight="1" x14ac:dyDescent="0.2">
      <c r="B476" s="50"/>
    </row>
    <row r="477" spans="2:2" ht="15.75" customHeight="1" x14ac:dyDescent="0.2">
      <c r="B477" s="50"/>
    </row>
    <row r="478" spans="2:2" ht="15.75" customHeight="1" x14ac:dyDescent="0.2">
      <c r="B478" s="50"/>
    </row>
    <row r="479" spans="2:2" ht="15.75" customHeight="1" x14ac:dyDescent="0.2">
      <c r="B479" s="50"/>
    </row>
    <row r="480" spans="2:2" ht="15.75" customHeight="1" x14ac:dyDescent="0.2">
      <c r="B480" s="50"/>
    </row>
    <row r="481" spans="2:2" ht="15.75" customHeight="1" x14ac:dyDescent="0.2">
      <c r="B481" s="50"/>
    </row>
    <row r="482" spans="2:2" ht="15.75" customHeight="1" x14ac:dyDescent="0.2">
      <c r="B482" s="50"/>
    </row>
    <row r="483" spans="2:2" ht="15.75" customHeight="1" x14ac:dyDescent="0.2">
      <c r="B483" s="50"/>
    </row>
    <row r="484" spans="2:2" ht="15.75" customHeight="1" x14ac:dyDescent="0.2">
      <c r="B484" s="50"/>
    </row>
    <row r="485" spans="2:2" ht="15.75" customHeight="1" x14ac:dyDescent="0.2">
      <c r="B485" s="50"/>
    </row>
    <row r="486" spans="2:2" ht="15.75" customHeight="1" x14ac:dyDescent="0.2">
      <c r="B486" s="50"/>
    </row>
    <row r="487" spans="2:2" ht="15.75" customHeight="1" x14ac:dyDescent="0.2">
      <c r="B487" s="50"/>
    </row>
    <row r="488" spans="2:2" ht="15.75" customHeight="1" x14ac:dyDescent="0.2">
      <c r="B488" s="50"/>
    </row>
    <row r="489" spans="2:2" ht="15.75" customHeight="1" x14ac:dyDescent="0.2">
      <c r="B489" s="50"/>
    </row>
    <row r="490" spans="2:2" ht="15.75" customHeight="1" x14ac:dyDescent="0.2">
      <c r="B490" s="50"/>
    </row>
    <row r="491" spans="2:2" ht="15.75" customHeight="1" x14ac:dyDescent="0.2">
      <c r="B491" s="50"/>
    </row>
    <row r="492" spans="2:2" ht="15.75" customHeight="1" x14ac:dyDescent="0.2">
      <c r="B492" s="50"/>
    </row>
    <row r="493" spans="2:2" ht="15.75" customHeight="1" x14ac:dyDescent="0.2">
      <c r="B493" s="50"/>
    </row>
    <row r="494" spans="2:2" ht="15.75" customHeight="1" x14ac:dyDescent="0.2">
      <c r="B494" s="50"/>
    </row>
    <row r="495" spans="2:2" ht="15.75" customHeight="1" x14ac:dyDescent="0.2">
      <c r="B495" s="50"/>
    </row>
    <row r="496" spans="2:2" ht="15.75" customHeight="1" x14ac:dyDescent="0.2">
      <c r="B496" s="50"/>
    </row>
    <row r="497" spans="2:2" ht="15.75" customHeight="1" x14ac:dyDescent="0.2">
      <c r="B497" s="50"/>
    </row>
    <row r="498" spans="2:2" ht="15.75" customHeight="1" x14ac:dyDescent="0.2">
      <c r="B498" s="50"/>
    </row>
    <row r="499" spans="2:2" ht="15.75" customHeight="1" x14ac:dyDescent="0.2">
      <c r="B499" s="50"/>
    </row>
    <row r="500" spans="2:2" ht="15.75" customHeight="1" x14ac:dyDescent="0.2">
      <c r="B500" s="50"/>
    </row>
    <row r="501" spans="2:2" ht="15.75" customHeight="1" x14ac:dyDescent="0.2">
      <c r="B501" s="50"/>
    </row>
    <row r="502" spans="2:2" ht="15.75" customHeight="1" x14ac:dyDescent="0.2">
      <c r="B502" s="50"/>
    </row>
    <row r="503" spans="2:2" ht="15.75" customHeight="1" x14ac:dyDescent="0.2">
      <c r="B503" s="50"/>
    </row>
    <row r="504" spans="2:2" ht="15.75" customHeight="1" x14ac:dyDescent="0.2">
      <c r="B504" s="50"/>
    </row>
    <row r="505" spans="2:2" ht="15.75" customHeight="1" x14ac:dyDescent="0.2">
      <c r="B505" s="50"/>
    </row>
    <row r="506" spans="2:2" ht="15.75" customHeight="1" x14ac:dyDescent="0.2">
      <c r="B506" s="50"/>
    </row>
    <row r="507" spans="2:2" ht="15.75" customHeight="1" x14ac:dyDescent="0.2">
      <c r="B507" s="50"/>
    </row>
    <row r="508" spans="2:2" ht="15.75" customHeight="1" x14ac:dyDescent="0.2">
      <c r="B508" s="50"/>
    </row>
    <row r="509" spans="2:2" ht="15.75" customHeight="1" x14ac:dyDescent="0.2">
      <c r="B509" s="50"/>
    </row>
    <row r="510" spans="2:2" ht="15.75" customHeight="1" x14ac:dyDescent="0.2">
      <c r="B510" s="50"/>
    </row>
    <row r="511" spans="2:2" ht="15.75" customHeight="1" x14ac:dyDescent="0.2">
      <c r="B511" s="50"/>
    </row>
    <row r="512" spans="2:2" ht="15.75" customHeight="1" x14ac:dyDescent="0.2">
      <c r="B512" s="50"/>
    </row>
    <row r="513" spans="2:2" ht="15.75" customHeight="1" x14ac:dyDescent="0.2">
      <c r="B513" s="50"/>
    </row>
    <row r="514" spans="2:2" ht="15.75" customHeight="1" x14ac:dyDescent="0.2">
      <c r="B514" s="50"/>
    </row>
    <row r="515" spans="2:2" ht="15.75" customHeight="1" x14ac:dyDescent="0.2">
      <c r="B515" s="50"/>
    </row>
    <row r="516" spans="2:2" ht="15.75" customHeight="1" x14ac:dyDescent="0.2">
      <c r="B516" s="50"/>
    </row>
    <row r="517" spans="2:2" ht="15.75" customHeight="1" x14ac:dyDescent="0.2">
      <c r="B517" s="50"/>
    </row>
    <row r="518" spans="2:2" ht="15.75" customHeight="1" x14ac:dyDescent="0.2">
      <c r="B518" s="50"/>
    </row>
    <row r="519" spans="2:2" ht="15.75" customHeight="1" x14ac:dyDescent="0.2">
      <c r="B519" s="50"/>
    </row>
    <row r="520" spans="2:2" ht="15.75" customHeight="1" x14ac:dyDescent="0.2">
      <c r="B520" s="50"/>
    </row>
    <row r="521" spans="2:2" ht="15.75" customHeight="1" x14ac:dyDescent="0.2">
      <c r="B521" s="50"/>
    </row>
    <row r="522" spans="2:2" ht="15.75" customHeight="1" x14ac:dyDescent="0.2">
      <c r="B522" s="50"/>
    </row>
    <row r="523" spans="2:2" ht="15.75" customHeight="1" x14ac:dyDescent="0.2">
      <c r="B523" s="50"/>
    </row>
    <row r="524" spans="2:2" ht="15.75" customHeight="1" x14ac:dyDescent="0.2">
      <c r="B524" s="50"/>
    </row>
    <row r="525" spans="2:2" ht="15.75" customHeight="1" x14ac:dyDescent="0.2">
      <c r="B525" s="50"/>
    </row>
    <row r="526" spans="2:2" ht="15.75" customHeight="1" x14ac:dyDescent="0.2">
      <c r="B526" s="50"/>
    </row>
    <row r="527" spans="2:2" ht="15.75" customHeight="1" x14ac:dyDescent="0.2">
      <c r="B527" s="50"/>
    </row>
    <row r="528" spans="2:2" ht="15.75" customHeight="1" x14ac:dyDescent="0.2">
      <c r="B528" s="50"/>
    </row>
    <row r="529" spans="2:2" ht="15.75" customHeight="1" x14ac:dyDescent="0.2">
      <c r="B529" s="50"/>
    </row>
    <row r="530" spans="2:2" ht="15.75" customHeight="1" x14ac:dyDescent="0.2">
      <c r="B530" s="50"/>
    </row>
    <row r="531" spans="2:2" ht="15.75" customHeight="1" x14ac:dyDescent="0.2">
      <c r="B531" s="50"/>
    </row>
    <row r="532" spans="2:2" ht="15.75" customHeight="1" x14ac:dyDescent="0.2">
      <c r="B532" s="50"/>
    </row>
    <row r="533" spans="2:2" ht="15.75" customHeight="1" x14ac:dyDescent="0.2">
      <c r="B533" s="50"/>
    </row>
    <row r="534" spans="2:2" ht="15.75" customHeight="1" x14ac:dyDescent="0.2">
      <c r="B534" s="50"/>
    </row>
    <row r="535" spans="2:2" ht="15.75" customHeight="1" x14ac:dyDescent="0.2">
      <c r="B535" s="50"/>
    </row>
    <row r="536" spans="2:2" ht="15.75" customHeight="1" x14ac:dyDescent="0.2">
      <c r="B536" s="50"/>
    </row>
    <row r="537" spans="2:2" ht="15.75" customHeight="1" x14ac:dyDescent="0.2">
      <c r="B537" s="50"/>
    </row>
    <row r="538" spans="2:2" ht="15.75" customHeight="1" x14ac:dyDescent="0.2">
      <c r="B538" s="50"/>
    </row>
    <row r="539" spans="2:2" ht="15.75" customHeight="1" x14ac:dyDescent="0.2">
      <c r="B539" s="50"/>
    </row>
    <row r="540" spans="2:2" ht="15.75" customHeight="1" x14ac:dyDescent="0.2">
      <c r="B540" s="50"/>
    </row>
    <row r="541" spans="2:2" ht="15.75" customHeight="1" x14ac:dyDescent="0.2">
      <c r="B541" s="50"/>
    </row>
    <row r="542" spans="2:2" ht="15.75" customHeight="1" x14ac:dyDescent="0.2">
      <c r="B542" s="50"/>
    </row>
    <row r="543" spans="2:2" ht="15.75" customHeight="1" x14ac:dyDescent="0.2">
      <c r="B543" s="50"/>
    </row>
    <row r="544" spans="2:2" ht="15.75" customHeight="1" x14ac:dyDescent="0.2">
      <c r="B544" s="50"/>
    </row>
    <row r="545" spans="2:2" ht="15.75" customHeight="1" x14ac:dyDescent="0.2">
      <c r="B545" s="50"/>
    </row>
    <row r="546" spans="2:2" ht="15.75" customHeight="1" x14ac:dyDescent="0.2">
      <c r="B546" s="50"/>
    </row>
    <row r="547" spans="2:2" ht="15.75" customHeight="1" x14ac:dyDescent="0.2">
      <c r="B547" s="50"/>
    </row>
    <row r="548" spans="2:2" ht="15.75" customHeight="1" x14ac:dyDescent="0.2">
      <c r="B548" s="50"/>
    </row>
    <row r="549" spans="2:2" ht="15.75" customHeight="1" x14ac:dyDescent="0.2">
      <c r="B549" s="50"/>
    </row>
    <row r="550" spans="2:2" ht="15.75" customHeight="1" x14ac:dyDescent="0.2">
      <c r="B550" s="50"/>
    </row>
    <row r="551" spans="2:2" ht="15.75" customHeight="1" x14ac:dyDescent="0.2">
      <c r="B551" s="50"/>
    </row>
    <row r="552" spans="2:2" ht="15.75" customHeight="1" x14ac:dyDescent="0.2">
      <c r="B552" s="50"/>
    </row>
    <row r="553" spans="2:2" ht="15.75" customHeight="1" x14ac:dyDescent="0.2">
      <c r="B553" s="50"/>
    </row>
    <row r="554" spans="2:2" ht="15.75" customHeight="1" x14ac:dyDescent="0.2">
      <c r="B554" s="50"/>
    </row>
    <row r="555" spans="2:2" ht="15.75" customHeight="1" x14ac:dyDescent="0.2">
      <c r="B555" s="50"/>
    </row>
    <row r="556" spans="2:2" ht="15.75" customHeight="1" x14ac:dyDescent="0.2">
      <c r="B556" s="50"/>
    </row>
    <row r="557" spans="2:2" ht="15.75" customHeight="1" x14ac:dyDescent="0.2">
      <c r="B557" s="50"/>
    </row>
    <row r="558" spans="2:2" ht="15.75" customHeight="1" x14ac:dyDescent="0.2">
      <c r="B558" s="50"/>
    </row>
    <row r="559" spans="2:2" ht="15.75" customHeight="1" x14ac:dyDescent="0.2">
      <c r="B559" s="50"/>
    </row>
    <row r="560" spans="2:2" ht="15.75" customHeight="1" x14ac:dyDescent="0.2">
      <c r="B560" s="50"/>
    </row>
    <row r="561" spans="2:2" ht="15.75" customHeight="1" x14ac:dyDescent="0.2">
      <c r="B561" s="50"/>
    </row>
    <row r="562" spans="2:2" ht="15.75" customHeight="1" x14ac:dyDescent="0.2">
      <c r="B562" s="50"/>
    </row>
    <row r="563" spans="2:2" ht="15.75" customHeight="1" x14ac:dyDescent="0.2">
      <c r="B563" s="50"/>
    </row>
    <row r="564" spans="2:2" ht="15.75" customHeight="1" x14ac:dyDescent="0.2">
      <c r="B564" s="50"/>
    </row>
    <row r="565" spans="2:2" ht="15.75" customHeight="1" x14ac:dyDescent="0.2">
      <c r="B565" s="50"/>
    </row>
    <row r="566" spans="2:2" ht="15.75" customHeight="1" x14ac:dyDescent="0.2">
      <c r="B566" s="50"/>
    </row>
    <row r="567" spans="2:2" ht="15.75" customHeight="1" x14ac:dyDescent="0.2">
      <c r="B567" s="50"/>
    </row>
    <row r="568" spans="2:2" ht="15.75" customHeight="1" x14ac:dyDescent="0.2">
      <c r="B568" s="50"/>
    </row>
    <row r="569" spans="2:2" ht="15.75" customHeight="1" x14ac:dyDescent="0.2">
      <c r="B569" s="50"/>
    </row>
    <row r="570" spans="2:2" ht="15.75" customHeight="1" x14ac:dyDescent="0.2">
      <c r="B570" s="50"/>
    </row>
    <row r="571" spans="2:2" ht="15.75" customHeight="1" x14ac:dyDescent="0.2">
      <c r="B571" s="50"/>
    </row>
    <row r="572" spans="2:2" ht="15.75" customHeight="1" x14ac:dyDescent="0.2">
      <c r="B572" s="50"/>
    </row>
    <row r="573" spans="2:2" ht="15.75" customHeight="1" x14ac:dyDescent="0.2">
      <c r="B573" s="50"/>
    </row>
    <row r="574" spans="2:2" ht="15.75" customHeight="1" x14ac:dyDescent="0.2">
      <c r="B574" s="50"/>
    </row>
    <row r="575" spans="2:2" ht="15.75" customHeight="1" x14ac:dyDescent="0.2">
      <c r="B575" s="50"/>
    </row>
    <row r="576" spans="2:2" ht="15.75" customHeight="1" x14ac:dyDescent="0.2">
      <c r="B576" s="50"/>
    </row>
    <row r="577" spans="2:2" ht="15.75" customHeight="1" x14ac:dyDescent="0.2">
      <c r="B577" s="50"/>
    </row>
    <row r="578" spans="2:2" ht="15.75" customHeight="1" x14ac:dyDescent="0.2">
      <c r="B578" s="50"/>
    </row>
    <row r="579" spans="2:2" ht="15.75" customHeight="1" x14ac:dyDescent="0.2">
      <c r="B579" s="50"/>
    </row>
    <row r="580" spans="2:2" ht="15.75" customHeight="1" x14ac:dyDescent="0.2">
      <c r="B580" s="50"/>
    </row>
    <row r="581" spans="2:2" ht="15.75" customHeight="1" x14ac:dyDescent="0.2">
      <c r="B581" s="50"/>
    </row>
    <row r="582" spans="2:2" ht="15.75" customHeight="1" x14ac:dyDescent="0.2">
      <c r="B582" s="50"/>
    </row>
    <row r="583" spans="2:2" ht="15.75" customHeight="1" x14ac:dyDescent="0.2">
      <c r="B583" s="50"/>
    </row>
    <row r="584" spans="2:2" ht="15.75" customHeight="1" x14ac:dyDescent="0.2">
      <c r="B584" s="50"/>
    </row>
    <row r="585" spans="2:2" ht="15.75" customHeight="1" x14ac:dyDescent="0.2">
      <c r="B585" s="50"/>
    </row>
    <row r="586" spans="2:2" ht="15.75" customHeight="1" x14ac:dyDescent="0.2">
      <c r="B586" s="50"/>
    </row>
    <row r="587" spans="2:2" ht="15.75" customHeight="1" x14ac:dyDescent="0.2">
      <c r="B587" s="50"/>
    </row>
    <row r="588" spans="2:2" ht="15.75" customHeight="1" x14ac:dyDescent="0.2">
      <c r="B588" s="50"/>
    </row>
    <row r="589" spans="2:2" ht="15.75" customHeight="1" x14ac:dyDescent="0.2">
      <c r="B589" s="50"/>
    </row>
    <row r="590" spans="2:2" ht="15.75" customHeight="1" x14ac:dyDescent="0.2">
      <c r="B590" s="50"/>
    </row>
    <row r="591" spans="2:2" ht="15.75" customHeight="1" x14ac:dyDescent="0.2">
      <c r="B591" s="50"/>
    </row>
    <row r="592" spans="2:2" ht="15.75" customHeight="1" x14ac:dyDescent="0.2">
      <c r="B592" s="50"/>
    </row>
    <row r="593" spans="2:2" ht="15.75" customHeight="1" x14ac:dyDescent="0.2">
      <c r="B593" s="50"/>
    </row>
    <row r="594" spans="2:2" ht="15.75" customHeight="1" x14ac:dyDescent="0.2">
      <c r="B594" s="50"/>
    </row>
    <row r="595" spans="2:2" ht="15.75" customHeight="1" x14ac:dyDescent="0.2">
      <c r="B595" s="50"/>
    </row>
    <row r="596" spans="2:2" ht="15.75" customHeight="1" x14ac:dyDescent="0.2">
      <c r="B596" s="50"/>
    </row>
    <row r="597" spans="2:2" ht="15.75" customHeight="1" x14ac:dyDescent="0.2">
      <c r="B597" s="50"/>
    </row>
    <row r="598" spans="2:2" ht="15.75" customHeight="1" x14ac:dyDescent="0.2">
      <c r="B598" s="50"/>
    </row>
    <row r="599" spans="2:2" ht="15.75" customHeight="1" x14ac:dyDescent="0.2">
      <c r="B599" s="50"/>
    </row>
    <row r="600" spans="2:2" ht="15.75" customHeight="1" x14ac:dyDescent="0.2">
      <c r="B600" s="50"/>
    </row>
    <row r="601" spans="2:2" ht="15.75" customHeight="1" x14ac:dyDescent="0.2">
      <c r="B601" s="50"/>
    </row>
    <row r="602" spans="2:2" ht="15.75" customHeight="1" x14ac:dyDescent="0.2">
      <c r="B602" s="50"/>
    </row>
    <row r="603" spans="2:2" ht="15.75" customHeight="1" x14ac:dyDescent="0.2">
      <c r="B603" s="50"/>
    </row>
    <row r="604" spans="2:2" ht="15.75" customHeight="1" x14ac:dyDescent="0.2">
      <c r="B604" s="50"/>
    </row>
    <row r="605" spans="2:2" ht="15.75" customHeight="1" x14ac:dyDescent="0.2">
      <c r="B605" s="50"/>
    </row>
    <row r="606" spans="2:2" ht="15.75" customHeight="1" x14ac:dyDescent="0.2">
      <c r="B606" s="50"/>
    </row>
    <row r="607" spans="2:2" ht="15.75" customHeight="1" x14ac:dyDescent="0.2">
      <c r="B607" s="50"/>
    </row>
    <row r="608" spans="2:2" ht="15.75" customHeight="1" x14ac:dyDescent="0.2">
      <c r="B608" s="50"/>
    </row>
    <row r="609" spans="2:2" ht="15.75" customHeight="1" x14ac:dyDescent="0.2">
      <c r="B609" s="50"/>
    </row>
    <row r="610" spans="2:2" ht="15.75" customHeight="1" x14ac:dyDescent="0.2">
      <c r="B610" s="50"/>
    </row>
    <row r="611" spans="2:2" ht="15.75" customHeight="1" x14ac:dyDescent="0.2">
      <c r="B611" s="50"/>
    </row>
    <row r="612" spans="2:2" ht="15.75" customHeight="1" x14ac:dyDescent="0.2">
      <c r="B612" s="50"/>
    </row>
    <row r="613" spans="2:2" ht="15.75" customHeight="1" x14ac:dyDescent="0.2">
      <c r="B613" s="50"/>
    </row>
    <row r="614" spans="2:2" ht="15.75" customHeight="1" x14ac:dyDescent="0.2">
      <c r="B614" s="50"/>
    </row>
    <row r="615" spans="2:2" ht="15.75" customHeight="1" x14ac:dyDescent="0.2">
      <c r="B615" s="50"/>
    </row>
    <row r="616" spans="2:2" ht="15.75" customHeight="1" x14ac:dyDescent="0.2">
      <c r="B616" s="50"/>
    </row>
    <row r="617" spans="2:2" ht="15.75" customHeight="1" x14ac:dyDescent="0.2">
      <c r="B617" s="50"/>
    </row>
    <row r="618" spans="2:2" ht="15.75" customHeight="1" x14ac:dyDescent="0.2">
      <c r="B618" s="50"/>
    </row>
    <row r="619" spans="2:2" ht="15.75" customHeight="1" x14ac:dyDescent="0.2">
      <c r="B619" s="50"/>
    </row>
    <row r="620" spans="2:2" ht="15.75" customHeight="1" x14ac:dyDescent="0.2">
      <c r="B620" s="50"/>
    </row>
    <row r="621" spans="2:2" ht="15.75" customHeight="1" x14ac:dyDescent="0.2">
      <c r="B621" s="50"/>
    </row>
    <row r="622" spans="2:2" ht="15.75" customHeight="1" x14ac:dyDescent="0.2">
      <c r="B622" s="50"/>
    </row>
    <row r="623" spans="2:2" ht="15.75" customHeight="1" x14ac:dyDescent="0.2">
      <c r="B623" s="50"/>
    </row>
    <row r="624" spans="2:2" ht="15.75" customHeight="1" x14ac:dyDescent="0.2">
      <c r="B624" s="50"/>
    </row>
    <row r="625" spans="2:2" ht="15.75" customHeight="1" x14ac:dyDescent="0.2">
      <c r="B625" s="50"/>
    </row>
    <row r="626" spans="2:2" ht="15.75" customHeight="1" x14ac:dyDescent="0.2">
      <c r="B626" s="50"/>
    </row>
    <row r="627" spans="2:2" ht="15.75" customHeight="1" x14ac:dyDescent="0.2">
      <c r="B627" s="50"/>
    </row>
    <row r="628" spans="2:2" ht="15.75" customHeight="1" x14ac:dyDescent="0.2">
      <c r="B628" s="50"/>
    </row>
    <row r="629" spans="2:2" ht="15.75" customHeight="1" x14ac:dyDescent="0.2">
      <c r="B629" s="50"/>
    </row>
    <row r="630" spans="2:2" ht="15.75" customHeight="1" x14ac:dyDescent="0.2">
      <c r="B630" s="50"/>
    </row>
    <row r="631" spans="2:2" ht="15.75" customHeight="1" x14ac:dyDescent="0.2">
      <c r="B631" s="50"/>
    </row>
    <row r="632" spans="2:2" ht="15.75" customHeight="1" x14ac:dyDescent="0.2">
      <c r="B632" s="50"/>
    </row>
    <row r="633" spans="2:2" ht="15.75" customHeight="1" x14ac:dyDescent="0.2">
      <c r="B633" s="50"/>
    </row>
    <row r="634" spans="2:2" ht="15.75" customHeight="1" x14ac:dyDescent="0.2">
      <c r="B634" s="50"/>
    </row>
    <row r="635" spans="2:2" ht="15.75" customHeight="1" x14ac:dyDescent="0.2">
      <c r="B635" s="50"/>
    </row>
    <row r="636" spans="2:2" ht="15.75" customHeight="1" x14ac:dyDescent="0.2">
      <c r="B636" s="50"/>
    </row>
    <row r="637" spans="2:2" ht="15.75" customHeight="1" x14ac:dyDescent="0.2">
      <c r="B637" s="50"/>
    </row>
    <row r="638" spans="2:2" ht="15.75" customHeight="1" x14ac:dyDescent="0.2">
      <c r="B638" s="50"/>
    </row>
    <row r="639" spans="2:2" ht="15.75" customHeight="1" x14ac:dyDescent="0.2">
      <c r="B639" s="50"/>
    </row>
    <row r="640" spans="2:2" ht="15.75" customHeight="1" x14ac:dyDescent="0.2">
      <c r="B640" s="50"/>
    </row>
    <row r="641" spans="2:2" ht="15.75" customHeight="1" x14ac:dyDescent="0.2">
      <c r="B641" s="50"/>
    </row>
    <row r="642" spans="2:2" ht="15.75" customHeight="1" x14ac:dyDescent="0.2">
      <c r="B642" s="50"/>
    </row>
    <row r="643" spans="2:2" ht="15.75" customHeight="1" x14ac:dyDescent="0.2">
      <c r="B643" s="50"/>
    </row>
    <row r="644" spans="2:2" ht="15.75" customHeight="1" x14ac:dyDescent="0.2">
      <c r="B644" s="50"/>
    </row>
    <row r="645" spans="2:2" ht="15.75" customHeight="1" x14ac:dyDescent="0.2">
      <c r="B645" s="50"/>
    </row>
    <row r="646" spans="2:2" ht="15.75" customHeight="1" x14ac:dyDescent="0.2">
      <c r="B646" s="50"/>
    </row>
    <row r="647" spans="2:2" ht="15.75" customHeight="1" x14ac:dyDescent="0.2">
      <c r="B647" s="50"/>
    </row>
    <row r="648" spans="2:2" ht="15.75" customHeight="1" x14ac:dyDescent="0.2">
      <c r="B648" s="50"/>
    </row>
    <row r="649" spans="2:2" ht="15.75" customHeight="1" x14ac:dyDescent="0.2">
      <c r="B649" s="50"/>
    </row>
    <row r="650" spans="2:2" ht="15.75" customHeight="1" x14ac:dyDescent="0.2">
      <c r="B650" s="50"/>
    </row>
    <row r="651" spans="2:2" ht="15.75" customHeight="1" x14ac:dyDescent="0.2">
      <c r="B651" s="50"/>
    </row>
    <row r="652" spans="2:2" ht="15.75" customHeight="1" x14ac:dyDescent="0.2">
      <c r="B652" s="50"/>
    </row>
    <row r="653" spans="2:2" ht="15.75" customHeight="1" x14ac:dyDescent="0.2">
      <c r="B653" s="50"/>
    </row>
    <row r="654" spans="2:2" ht="15.75" customHeight="1" x14ac:dyDescent="0.2">
      <c r="B654" s="50"/>
    </row>
    <row r="655" spans="2:2" ht="15.75" customHeight="1" x14ac:dyDescent="0.2">
      <c r="B655" s="50"/>
    </row>
    <row r="656" spans="2:2" ht="15.75" customHeight="1" x14ac:dyDescent="0.2">
      <c r="B656" s="50"/>
    </row>
    <row r="657" spans="2:2" ht="15.75" customHeight="1" x14ac:dyDescent="0.2">
      <c r="B657" s="50"/>
    </row>
    <row r="658" spans="2:2" ht="15.75" customHeight="1" x14ac:dyDescent="0.2">
      <c r="B658" s="50"/>
    </row>
    <row r="659" spans="2:2" ht="15.75" customHeight="1" x14ac:dyDescent="0.2">
      <c r="B659" s="50"/>
    </row>
    <row r="660" spans="2:2" ht="15.75" customHeight="1" x14ac:dyDescent="0.2">
      <c r="B660" s="50"/>
    </row>
    <row r="661" spans="2:2" ht="15.75" customHeight="1" x14ac:dyDescent="0.2">
      <c r="B661" s="50"/>
    </row>
    <row r="662" spans="2:2" ht="15.75" customHeight="1" x14ac:dyDescent="0.2">
      <c r="B662" s="50"/>
    </row>
    <row r="663" spans="2:2" ht="15.75" customHeight="1" x14ac:dyDescent="0.2">
      <c r="B663" s="50"/>
    </row>
    <row r="664" spans="2:2" ht="15.75" customHeight="1" x14ac:dyDescent="0.2">
      <c r="B664" s="50"/>
    </row>
    <row r="665" spans="2:2" ht="15.75" customHeight="1" x14ac:dyDescent="0.2">
      <c r="B665" s="50"/>
    </row>
    <row r="666" spans="2:2" ht="15.75" customHeight="1" x14ac:dyDescent="0.2">
      <c r="B666" s="50"/>
    </row>
    <row r="667" spans="2:2" ht="15.75" customHeight="1" x14ac:dyDescent="0.2">
      <c r="B667" s="50"/>
    </row>
    <row r="668" spans="2:2" ht="15.75" customHeight="1" x14ac:dyDescent="0.2">
      <c r="B668" s="50"/>
    </row>
    <row r="669" spans="2:2" ht="15.75" customHeight="1" x14ac:dyDescent="0.2">
      <c r="B669" s="50"/>
    </row>
    <row r="670" spans="2:2" ht="15.75" customHeight="1" x14ac:dyDescent="0.2">
      <c r="B670" s="50"/>
    </row>
    <row r="671" spans="2:2" ht="15.75" customHeight="1" x14ac:dyDescent="0.2">
      <c r="B671" s="50"/>
    </row>
    <row r="672" spans="2:2" ht="15.75" customHeight="1" x14ac:dyDescent="0.2">
      <c r="B672" s="50"/>
    </row>
    <row r="673" spans="2:2" ht="15.75" customHeight="1" x14ac:dyDescent="0.2">
      <c r="B673" s="50"/>
    </row>
    <row r="674" spans="2:2" ht="15.75" customHeight="1" x14ac:dyDescent="0.2">
      <c r="B674" s="50"/>
    </row>
    <row r="675" spans="2:2" ht="15.75" customHeight="1" x14ac:dyDescent="0.2">
      <c r="B675" s="50"/>
    </row>
    <row r="676" spans="2:2" ht="15.75" customHeight="1" x14ac:dyDescent="0.2">
      <c r="B676" s="50"/>
    </row>
    <row r="677" spans="2:2" ht="15.75" customHeight="1" x14ac:dyDescent="0.2">
      <c r="B677" s="50"/>
    </row>
    <row r="678" spans="2:2" ht="15.75" customHeight="1" x14ac:dyDescent="0.2">
      <c r="B678" s="50"/>
    </row>
    <row r="679" spans="2:2" ht="15.75" customHeight="1" x14ac:dyDescent="0.2">
      <c r="B679" s="50"/>
    </row>
    <row r="680" spans="2:2" ht="15.75" customHeight="1" x14ac:dyDescent="0.2">
      <c r="B680" s="50"/>
    </row>
    <row r="681" spans="2:2" ht="15.75" customHeight="1" x14ac:dyDescent="0.2">
      <c r="B681" s="50"/>
    </row>
    <row r="682" spans="2:2" ht="15.75" customHeight="1" x14ac:dyDescent="0.2">
      <c r="B682" s="50"/>
    </row>
    <row r="683" spans="2:2" ht="15.75" customHeight="1" x14ac:dyDescent="0.2">
      <c r="B683" s="50"/>
    </row>
    <row r="684" spans="2:2" ht="15.75" customHeight="1" x14ac:dyDescent="0.2">
      <c r="B684" s="50"/>
    </row>
    <row r="685" spans="2:2" ht="15.75" customHeight="1" x14ac:dyDescent="0.2">
      <c r="B685" s="50"/>
    </row>
    <row r="686" spans="2:2" ht="15.75" customHeight="1" x14ac:dyDescent="0.2">
      <c r="B686" s="50"/>
    </row>
    <row r="687" spans="2:2" ht="15.75" customHeight="1" x14ac:dyDescent="0.2">
      <c r="B687" s="50"/>
    </row>
    <row r="688" spans="2:2" ht="15.75" customHeight="1" x14ac:dyDescent="0.2">
      <c r="B688" s="50"/>
    </row>
    <row r="689" spans="2:2" ht="15.75" customHeight="1" x14ac:dyDescent="0.2">
      <c r="B689" s="50"/>
    </row>
    <row r="690" spans="2:2" ht="15.75" customHeight="1" x14ac:dyDescent="0.2">
      <c r="B690" s="50"/>
    </row>
    <row r="691" spans="2:2" ht="15.75" customHeight="1" x14ac:dyDescent="0.2">
      <c r="B691" s="50"/>
    </row>
    <row r="692" spans="2:2" ht="15.75" customHeight="1" x14ac:dyDescent="0.2">
      <c r="B692" s="50"/>
    </row>
    <row r="693" spans="2:2" ht="15.75" customHeight="1" x14ac:dyDescent="0.2">
      <c r="B693" s="50"/>
    </row>
    <row r="694" spans="2:2" ht="15.75" customHeight="1" x14ac:dyDescent="0.2">
      <c r="B694" s="50"/>
    </row>
    <row r="695" spans="2:2" ht="15.75" customHeight="1" x14ac:dyDescent="0.2">
      <c r="B695" s="50"/>
    </row>
    <row r="696" spans="2:2" ht="15.75" customHeight="1" x14ac:dyDescent="0.2">
      <c r="B696" s="50"/>
    </row>
    <row r="697" spans="2:2" ht="15.75" customHeight="1" x14ac:dyDescent="0.2">
      <c r="B697" s="50"/>
    </row>
    <row r="698" spans="2:2" ht="15.75" customHeight="1" x14ac:dyDescent="0.2">
      <c r="B698" s="50"/>
    </row>
    <row r="699" spans="2:2" ht="15.75" customHeight="1" x14ac:dyDescent="0.2">
      <c r="B699" s="50"/>
    </row>
    <row r="700" spans="2:2" ht="15.75" customHeight="1" x14ac:dyDescent="0.2">
      <c r="B700" s="50"/>
    </row>
    <row r="701" spans="2:2" ht="15.75" customHeight="1" x14ac:dyDescent="0.2">
      <c r="B701" s="50"/>
    </row>
    <row r="702" spans="2:2" ht="15.75" customHeight="1" x14ac:dyDescent="0.2">
      <c r="B702" s="50"/>
    </row>
    <row r="703" spans="2:2" ht="15.75" customHeight="1" x14ac:dyDescent="0.2">
      <c r="B703" s="50"/>
    </row>
    <row r="704" spans="2:2" ht="15.75" customHeight="1" x14ac:dyDescent="0.2">
      <c r="B704" s="50"/>
    </row>
    <row r="705" spans="2:2" ht="15.75" customHeight="1" x14ac:dyDescent="0.2">
      <c r="B705" s="50"/>
    </row>
    <row r="706" spans="2:2" ht="15.75" customHeight="1" x14ac:dyDescent="0.2">
      <c r="B706" s="50"/>
    </row>
    <row r="707" spans="2:2" ht="15.75" customHeight="1" x14ac:dyDescent="0.2">
      <c r="B707" s="50"/>
    </row>
    <row r="708" spans="2:2" ht="15.75" customHeight="1" x14ac:dyDescent="0.2">
      <c r="B708" s="50"/>
    </row>
    <row r="709" spans="2:2" ht="15.75" customHeight="1" x14ac:dyDescent="0.2">
      <c r="B709" s="50"/>
    </row>
    <row r="710" spans="2:2" ht="15.75" customHeight="1" x14ac:dyDescent="0.2">
      <c r="B710" s="50"/>
    </row>
    <row r="711" spans="2:2" ht="15.75" customHeight="1" x14ac:dyDescent="0.2">
      <c r="B711" s="50"/>
    </row>
    <row r="712" spans="2:2" ht="15.75" customHeight="1" x14ac:dyDescent="0.2">
      <c r="B712" s="50"/>
    </row>
    <row r="713" spans="2:2" ht="15.75" customHeight="1" x14ac:dyDescent="0.2">
      <c r="B713" s="50"/>
    </row>
    <row r="714" spans="2:2" ht="15.75" customHeight="1" x14ac:dyDescent="0.2">
      <c r="B714" s="50"/>
    </row>
    <row r="715" spans="2:2" ht="15.75" customHeight="1" x14ac:dyDescent="0.2">
      <c r="B715" s="50"/>
    </row>
    <row r="716" spans="2:2" ht="15.75" customHeight="1" x14ac:dyDescent="0.2">
      <c r="B716" s="50"/>
    </row>
    <row r="717" spans="2:2" ht="15.75" customHeight="1" x14ac:dyDescent="0.2">
      <c r="B717" s="50"/>
    </row>
    <row r="718" spans="2:2" ht="15.75" customHeight="1" x14ac:dyDescent="0.2">
      <c r="B718" s="50"/>
    </row>
    <row r="719" spans="2:2" ht="15.75" customHeight="1" x14ac:dyDescent="0.2">
      <c r="B719" s="50"/>
    </row>
    <row r="720" spans="2:2" ht="15.75" customHeight="1" x14ac:dyDescent="0.2">
      <c r="B720" s="50"/>
    </row>
    <row r="721" spans="2:2" ht="15.75" customHeight="1" x14ac:dyDescent="0.2">
      <c r="B721" s="50"/>
    </row>
    <row r="722" spans="2:2" ht="15.75" customHeight="1" x14ac:dyDescent="0.2">
      <c r="B722" s="50"/>
    </row>
    <row r="723" spans="2:2" ht="15.75" customHeight="1" x14ac:dyDescent="0.2">
      <c r="B723" s="50"/>
    </row>
    <row r="724" spans="2:2" ht="15.75" customHeight="1" x14ac:dyDescent="0.2">
      <c r="B724" s="50"/>
    </row>
    <row r="725" spans="2:2" ht="15.75" customHeight="1" x14ac:dyDescent="0.2">
      <c r="B725" s="50"/>
    </row>
    <row r="726" spans="2:2" ht="15.75" customHeight="1" x14ac:dyDescent="0.2">
      <c r="B726" s="50"/>
    </row>
    <row r="727" spans="2:2" ht="15.75" customHeight="1" x14ac:dyDescent="0.2">
      <c r="B727" s="50"/>
    </row>
    <row r="728" spans="2:2" ht="15.75" customHeight="1" x14ac:dyDescent="0.2">
      <c r="B728" s="50"/>
    </row>
    <row r="729" spans="2:2" ht="15.75" customHeight="1" x14ac:dyDescent="0.2">
      <c r="B729" s="50"/>
    </row>
    <row r="730" spans="2:2" ht="15.75" customHeight="1" x14ac:dyDescent="0.2">
      <c r="B730" s="50"/>
    </row>
    <row r="731" spans="2:2" ht="15.75" customHeight="1" x14ac:dyDescent="0.2">
      <c r="B731" s="50"/>
    </row>
    <row r="732" spans="2:2" ht="15.75" customHeight="1" x14ac:dyDescent="0.2">
      <c r="B732" s="50"/>
    </row>
    <row r="733" spans="2:2" ht="15.75" customHeight="1" x14ac:dyDescent="0.2">
      <c r="B733" s="50"/>
    </row>
    <row r="734" spans="2:2" ht="15.75" customHeight="1" x14ac:dyDescent="0.2">
      <c r="B734" s="50"/>
    </row>
    <row r="735" spans="2:2" ht="15.75" customHeight="1" x14ac:dyDescent="0.2">
      <c r="B735" s="50"/>
    </row>
    <row r="736" spans="2:2" ht="15.75" customHeight="1" x14ac:dyDescent="0.2">
      <c r="B736" s="50"/>
    </row>
    <row r="737" spans="2:2" ht="15.75" customHeight="1" x14ac:dyDescent="0.2">
      <c r="B737" s="50"/>
    </row>
    <row r="738" spans="2:2" ht="15.75" customHeight="1" x14ac:dyDescent="0.2">
      <c r="B738" s="50"/>
    </row>
    <row r="739" spans="2:2" ht="15.75" customHeight="1" x14ac:dyDescent="0.2">
      <c r="B739" s="50"/>
    </row>
    <row r="740" spans="2:2" ht="15.75" customHeight="1" x14ac:dyDescent="0.2">
      <c r="B740" s="50"/>
    </row>
    <row r="741" spans="2:2" ht="15.75" customHeight="1" x14ac:dyDescent="0.2">
      <c r="B741" s="50"/>
    </row>
    <row r="742" spans="2:2" ht="15.75" customHeight="1" x14ac:dyDescent="0.2">
      <c r="B742" s="50"/>
    </row>
    <row r="743" spans="2:2" ht="15.75" customHeight="1" x14ac:dyDescent="0.2">
      <c r="B743" s="50"/>
    </row>
    <row r="744" spans="2:2" ht="15.75" customHeight="1" x14ac:dyDescent="0.2">
      <c r="B744" s="50"/>
    </row>
    <row r="745" spans="2:2" ht="15.75" customHeight="1" x14ac:dyDescent="0.2">
      <c r="B745" s="50"/>
    </row>
    <row r="746" spans="2:2" ht="15.75" customHeight="1" x14ac:dyDescent="0.2">
      <c r="B746" s="50"/>
    </row>
    <row r="747" spans="2:2" ht="15.75" customHeight="1" x14ac:dyDescent="0.2">
      <c r="B747" s="50"/>
    </row>
    <row r="748" spans="2:2" ht="15.75" customHeight="1" x14ac:dyDescent="0.2">
      <c r="B748" s="50"/>
    </row>
    <row r="749" spans="2:2" ht="15.75" customHeight="1" x14ac:dyDescent="0.2">
      <c r="B749" s="50"/>
    </row>
    <row r="750" spans="2:2" ht="15.75" customHeight="1" x14ac:dyDescent="0.2">
      <c r="B750" s="50"/>
    </row>
    <row r="751" spans="2:2" ht="15.75" customHeight="1" x14ac:dyDescent="0.2">
      <c r="B751" s="50"/>
    </row>
    <row r="752" spans="2:2" ht="15.75" customHeight="1" x14ac:dyDescent="0.2">
      <c r="B752" s="50"/>
    </row>
    <row r="753" spans="2:2" ht="15.75" customHeight="1" x14ac:dyDescent="0.2">
      <c r="B753" s="50"/>
    </row>
    <row r="754" spans="2:2" ht="15.75" customHeight="1" x14ac:dyDescent="0.2">
      <c r="B754" s="50"/>
    </row>
    <row r="755" spans="2:2" ht="15.75" customHeight="1" x14ac:dyDescent="0.2">
      <c r="B755" s="50"/>
    </row>
    <row r="756" spans="2:2" ht="15.75" customHeight="1" x14ac:dyDescent="0.2">
      <c r="B756" s="50"/>
    </row>
    <row r="757" spans="2:2" ht="15.75" customHeight="1" x14ac:dyDescent="0.2">
      <c r="B757" s="50"/>
    </row>
    <row r="758" spans="2:2" ht="15.75" customHeight="1" x14ac:dyDescent="0.2">
      <c r="B758" s="50"/>
    </row>
    <row r="759" spans="2:2" ht="15.75" customHeight="1" x14ac:dyDescent="0.2">
      <c r="B759" s="50"/>
    </row>
    <row r="760" spans="2:2" ht="15.75" customHeight="1" x14ac:dyDescent="0.2">
      <c r="B760" s="50"/>
    </row>
    <row r="761" spans="2:2" ht="15.75" customHeight="1" x14ac:dyDescent="0.2">
      <c r="B761" s="50"/>
    </row>
    <row r="762" spans="2:2" ht="15.75" customHeight="1" x14ac:dyDescent="0.2">
      <c r="B762" s="50"/>
    </row>
    <row r="763" spans="2:2" ht="15.75" customHeight="1" x14ac:dyDescent="0.2">
      <c r="B763" s="50"/>
    </row>
    <row r="764" spans="2:2" ht="15.75" customHeight="1" x14ac:dyDescent="0.2">
      <c r="B764" s="50"/>
    </row>
    <row r="765" spans="2:2" ht="15.75" customHeight="1" x14ac:dyDescent="0.2">
      <c r="B765" s="50"/>
    </row>
    <row r="766" spans="2:2" ht="15.75" customHeight="1" x14ac:dyDescent="0.2">
      <c r="B766" s="50"/>
    </row>
    <row r="767" spans="2:2" ht="15.75" customHeight="1" x14ac:dyDescent="0.2">
      <c r="B767" s="50"/>
    </row>
    <row r="768" spans="2:2" ht="15.75" customHeight="1" x14ac:dyDescent="0.2">
      <c r="B768" s="50"/>
    </row>
    <row r="769" spans="2:2" ht="15.75" customHeight="1" x14ac:dyDescent="0.2">
      <c r="B769" s="50"/>
    </row>
    <row r="770" spans="2:2" ht="15.75" customHeight="1" x14ac:dyDescent="0.2">
      <c r="B770" s="50"/>
    </row>
    <row r="771" spans="2:2" ht="15.75" customHeight="1" x14ac:dyDescent="0.2">
      <c r="B771" s="50"/>
    </row>
    <row r="772" spans="2:2" ht="15.75" customHeight="1" x14ac:dyDescent="0.2">
      <c r="B772" s="50"/>
    </row>
    <row r="773" spans="2:2" ht="15.75" customHeight="1" x14ac:dyDescent="0.2">
      <c r="B773" s="50"/>
    </row>
    <row r="774" spans="2:2" ht="15.75" customHeight="1" x14ac:dyDescent="0.2">
      <c r="B774" s="50"/>
    </row>
    <row r="775" spans="2:2" ht="15.75" customHeight="1" x14ac:dyDescent="0.2">
      <c r="B775" s="50"/>
    </row>
    <row r="776" spans="2:2" ht="15.75" customHeight="1" x14ac:dyDescent="0.2">
      <c r="B776" s="50"/>
    </row>
    <row r="777" spans="2:2" ht="15.75" customHeight="1" x14ac:dyDescent="0.2">
      <c r="B777" s="50"/>
    </row>
    <row r="778" spans="2:2" ht="15.75" customHeight="1" x14ac:dyDescent="0.2">
      <c r="B778" s="50"/>
    </row>
    <row r="779" spans="2:2" ht="15.75" customHeight="1" x14ac:dyDescent="0.2">
      <c r="B779" s="50"/>
    </row>
    <row r="780" spans="2:2" ht="15.75" customHeight="1" x14ac:dyDescent="0.2">
      <c r="B780" s="50"/>
    </row>
    <row r="781" spans="2:2" ht="15.75" customHeight="1" x14ac:dyDescent="0.2">
      <c r="B781" s="50"/>
    </row>
    <row r="782" spans="2:2" ht="15.75" customHeight="1" x14ac:dyDescent="0.2">
      <c r="B782" s="50"/>
    </row>
    <row r="783" spans="2:2" ht="15.75" customHeight="1" x14ac:dyDescent="0.2">
      <c r="B783" s="50"/>
    </row>
    <row r="784" spans="2:2" ht="15.75" customHeight="1" x14ac:dyDescent="0.2">
      <c r="B784" s="50"/>
    </row>
    <row r="785" spans="2:2" ht="15.75" customHeight="1" x14ac:dyDescent="0.2">
      <c r="B785" s="50"/>
    </row>
    <row r="786" spans="2:2" ht="15.75" customHeight="1" x14ac:dyDescent="0.2">
      <c r="B786" s="50"/>
    </row>
    <row r="787" spans="2:2" ht="15.75" customHeight="1" x14ac:dyDescent="0.2">
      <c r="B787" s="50"/>
    </row>
    <row r="788" spans="2:2" ht="15.75" customHeight="1" x14ac:dyDescent="0.2">
      <c r="B788" s="50"/>
    </row>
    <row r="789" spans="2:2" ht="15.75" customHeight="1" x14ac:dyDescent="0.2">
      <c r="B789" s="50"/>
    </row>
    <row r="790" spans="2:2" ht="15.75" customHeight="1" x14ac:dyDescent="0.2">
      <c r="B790" s="50"/>
    </row>
    <row r="791" spans="2:2" ht="15.75" customHeight="1" x14ac:dyDescent="0.2">
      <c r="B791" s="50"/>
    </row>
    <row r="792" spans="2:2" ht="15.75" customHeight="1" x14ac:dyDescent="0.2">
      <c r="B792" s="50"/>
    </row>
    <row r="793" spans="2:2" ht="15.75" customHeight="1" x14ac:dyDescent="0.2">
      <c r="B793" s="50"/>
    </row>
    <row r="794" spans="2:2" ht="15.75" customHeight="1" x14ac:dyDescent="0.2">
      <c r="B794" s="50"/>
    </row>
    <row r="795" spans="2:2" ht="15.75" customHeight="1" x14ac:dyDescent="0.2">
      <c r="B795" s="50"/>
    </row>
    <row r="796" spans="2:2" ht="15.75" customHeight="1" x14ac:dyDescent="0.2">
      <c r="B796" s="50"/>
    </row>
    <row r="797" spans="2:2" ht="15.75" customHeight="1" x14ac:dyDescent="0.2">
      <c r="B797" s="50"/>
    </row>
    <row r="798" spans="2:2" ht="15.75" customHeight="1" x14ac:dyDescent="0.2">
      <c r="B798" s="50"/>
    </row>
    <row r="799" spans="2:2" ht="15.75" customHeight="1" x14ac:dyDescent="0.2">
      <c r="B799" s="50"/>
    </row>
    <row r="800" spans="2:2" ht="15.75" customHeight="1" x14ac:dyDescent="0.2">
      <c r="B800" s="50"/>
    </row>
    <row r="801" spans="2:2" ht="15.75" customHeight="1" x14ac:dyDescent="0.2">
      <c r="B801" s="50"/>
    </row>
    <row r="802" spans="2:2" ht="15.75" customHeight="1" x14ac:dyDescent="0.2">
      <c r="B802" s="50"/>
    </row>
    <row r="803" spans="2:2" ht="15.75" customHeight="1" x14ac:dyDescent="0.2">
      <c r="B803" s="50"/>
    </row>
    <row r="804" spans="2:2" ht="15.75" customHeight="1" x14ac:dyDescent="0.2">
      <c r="B804" s="50"/>
    </row>
    <row r="805" spans="2:2" ht="15.75" customHeight="1" x14ac:dyDescent="0.2">
      <c r="B805" s="50"/>
    </row>
    <row r="806" spans="2:2" ht="15.75" customHeight="1" x14ac:dyDescent="0.2">
      <c r="B806" s="50"/>
    </row>
    <row r="807" spans="2:2" ht="15.75" customHeight="1" x14ac:dyDescent="0.2">
      <c r="B807" s="50"/>
    </row>
    <row r="808" spans="2:2" ht="15.75" customHeight="1" x14ac:dyDescent="0.2">
      <c r="B808" s="50"/>
    </row>
    <row r="809" spans="2:2" ht="15.75" customHeight="1" x14ac:dyDescent="0.2">
      <c r="B809" s="50"/>
    </row>
    <row r="810" spans="2:2" ht="15.75" customHeight="1" x14ac:dyDescent="0.2">
      <c r="B810" s="50"/>
    </row>
    <row r="811" spans="2:2" ht="15.75" customHeight="1" x14ac:dyDescent="0.2">
      <c r="B811" s="50"/>
    </row>
    <row r="812" spans="2:2" ht="15.75" customHeight="1" x14ac:dyDescent="0.2">
      <c r="B812" s="50"/>
    </row>
    <row r="813" spans="2:2" ht="15.75" customHeight="1" x14ac:dyDescent="0.2">
      <c r="B813" s="50"/>
    </row>
    <row r="814" spans="2:2" ht="15.75" customHeight="1" x14ac:dyDescent="0.2">
      <c r="B814" s="50"/>
    </row>
    <row r="815" spans="2:2" ht="15.75" customHeight="1" x14ac:dyDescent="0.2">
      <c r="B815" s="50"/>
    </row>
    <row r="816" spans="2:2" ht="15.75" customHeight="1" x14ac:dyDescent="0.2">
      <c r="B816" s="50"/>
    </row>
    <row r="817" spans="2:2" ht="15.75" customHeight="1" x14ac:dyDescent="0.2">
      <c r="B817" s="50"/>
    </row>
    <row r="818" spans="2:2" ht="15.75" customHeight="1" x14ac:dyDescent="0.2">
      <c r="B818" s="50"/>
    </row>
    <row r="819" spans="2:2" ht="15.75" customHeight="1" x14ac:dyDescent="0.2">
      <c r="B819" s="50"/>
    </row>
    <row r="820" spans="2:2" ht="15.75" customHeight="1" x14ac:dyDescent="0.2">
      <c r="B820" s="50"/>
    </row>
    <row r="821" spans="2:2" ht="15.75" customHeight="1" x14ac:dyDescent="0.2">
      <c r="B821" s="50"/>
    </row>
    <row r="822" spans="2:2" ht="15.75" customHeight="1" x14ac:dyDescent="0.2">
      <c r="B822" s="50"/>
    </row>
    <row r="823" spans="2:2" ht="15.75" customHeight="1" x14ac:dyDescent="0.2">
      <c r="B823" s="50"/>
    </row>
    <row r="824" spans="2:2" ht="15.75" customHeight="1" x14ac:dyDescent="0.2">
      <c r="B824" s="50"/>
    </row>
    <row r="825" spans="2:2" ht="15.75" customHeight="1" x14ac:dyDescent="0.2">
      <c r="B825" s="50"/>
    </row>
    <row r="826" spans="2:2" ht="15.75" customHeight="1" x14ac:dyDescent="0.2">
      <c r="B826" s="50"/>
    </row>
    <row r="827" spans="2:2" ht="15.75" customHeight="1" x14ac:dyDescent="0.2">
      <c r="B827" s="50"/>
    </row>
    <row r="828" spans="2:2" ht="15.75" customHeight="1" x14ac:dyDescent="0.2">
      <c r="B828" s="50"/>
    </row>
    <row r="829" spans="2:2" ht="15.75" customHeight="1" x14ac:dyDescent="0.2">
      <c r="B829" s="50"/>
    </row>
    <row r="830" spans="2:2" ht="15.75" customHeight="1" x14ac:dyDescent="0.2">
      <c r="B830" s="50"/>
    </row>
    <row r="831" spans="2:2" ht="15.75" customHeight="1" x14ac:dyDescent="0.2">
      <c r="B831" s="50"/>
    </row>
    <row r="832" spans="2:2" ht="15.75" customHeight="1" x14ac:dyDescent="0.2">
      <c r="B832" s="50"/>
    </row>
    <row r="833" spans="2:2" ht="15.75" customHeight="1" x14ac:dyDescent="0.2">
      <c r="B833" s="50"/>
    </row>
    <row r="834" spans="2:2" ht="15.75" customHeight="1" x14ac:dyDescent="0.2">
      <c r="B834" s="50"/>
    </row>
    <row r="835" spans="2:2" ht="15.75" customHeight="1" x14ac:dyDescent="0.2">
      <c r="B835" s="50"/>
    </row>
    <row r="836" spans="2:2" ht="15.75" customHeight="1" x14ac:dyDescent="0.2">
      <c r="B836" s="50"/>
    </row>
    <row r="837" spans="2:2" ht="15.75" customHeight="1" x14ac:dyDescent="0.2">
      <c r="B837" s="50"/>
    </row>
    <row r="838" spans="2:2" ht="15.75" customHeight="1" x14ac:dyDescent="0.2">
      <c r="B838" s="50"/>
    </row>
    <row r="839" spans="2:2" ht="15.75" customHeight="1" x14ac:dyDescent="0.2">
      <c r="B839" s="50"/>
    </row>
    <row r="840" spans="2:2" ht="15.75" customHeight="1" x14ac:dyDescent="0.2">
      <c r="B840" s="50"/>
    </row>
    <row r="841" spans="2:2" ht="15.75" customHeight="1" x14ac:dyDescent="0.2">
      <c r="B841" s="50"/>
    </row>
    <row r="842" spans="2:2" ht="15.75" customHeight="1" x14ac:dyDescent="0.2">
      <c r="B842" s="50"/>
    </row>
    <row r="843" spans="2:2" ht="15.75" customHeight="1" x14ac:dyDescent="0.2">
      <c r="B843" s="50"/>
    </row>
    <row r="844" spans="2:2" ht="15.75" customHeight="1" x14ac:dyDescent="0.2">
      <c r="B844" s="50"/>
    </row>
    <row r="845" spans="2:2" ht="15.75" customHeight="1" x14ac:dyDescent="0.2">
      <c r="B845" s="50"/>
    </row>
    <row r="846" spans="2:2" ht="15.75" customHeight="1" x14ac:dyDescent="0.2">
      <c r="B846" s="50"/>
    </row>
    <row r="847" spans="2:2" ht="15.75" customHeight="1" x14ac:dyDescent="0.2">
      <c r="B847" s="50"/>
    </row>
    <row r="848" spans="2:2" ht="15.75" customHeight="1" x14ac:dyDescent="0.2">
      <c r="B848" s="50"/>
    </row>
    <row r="849" spans="2:2" ht="15.75" customHeight="1" x14ac:dyDescent="0.2">
      <c r="B849" s="50"/>
    </row>
    <row r="850" spans="2:2" ht="15.75" customHeight="1" x14ac:dyDescent="0.2">
      <c r="B850" s="50"/>
    </row>
    <row r="851" spans="2:2" ht="15.75" customHeight="1" x14ac:dyDescent="0.2">
      <c r="B851" s="50"/>
    </row>
    <row r="852" spans="2:2" ht="15.75" customHeight="1" x14ac:dyDescent="0.2">
      <c r="B852" s="50"/>
    </row>
    <row r="853" spans="2:2" ht="15.75" customHeight="1" x14ac:dyDescent="0.2">
      <c r="B853" s="50"/>
    </row>
    <row r="854" spans="2:2" ht="15.75" customHeight="1" x14ac:dyDescent="0.2">
      <c r="B854" s="50"/>
    </row>
    <row r="855" spans="2:2" ht="15.75" customHeight="1" x14ac:dyDescent="0.2">
      <c r="B855" s="50"/>
    </row>
    <row r="856" spans="2:2" ht="15.75" customHeight="1" x14ac:dyDescent="0.2">
      <c r="B856" s="50"/>
    </row>
    <row r="857" spans="2:2" ht="15.75" customHeight="1" x14ac:dyDescent="0.2">
      <c r="B857" s="50"/>
    </row>
    <row r="858" spans="2:2" ht="15.75" customHeight="1" x14ac:dyDescent="0.2">
      <c r="B858" s="50"/>
    </row>
    <row r="859" spans="2:2" ht="15.75" customHeight="1" x14ac:dyDescent="0.2">
      <c r="B859" s="50"/>
    </row>
    <row r="860" spans="2:2" ht="15.75" customHeight="1" x14ac:dyDescent="0.2">
      <c r="B860" s="50"/>
    </row>
    <row r="861" spans="2:2" ht="15.75" customHeight="1" x14ac:dyDescent="0.2">
      <c r="B861" s="50"/>
    </row>
    <row r="862" spans="2:2" ht="15.75" customHeight="1" x14ac:dyDescent="0.2">
      <c r="B862" s="50"/>
    </row>
    <row r="863" spans="2:2" ht="15.75" customHeight="1" x14ac:dyDescent="0.2">
      <c r="B863" s="50"/>
    </row>
    <row r="864" spans="2:2" ht="15.75" customHeight="1" x14ac:dyDescent="0.2">
      <c r="B864" s="50"/>
    </row>
    <row r="865" spans="2:2" ht="15.75" customHeight="1" x14ac:dyDescent="0.2">
      <c r="B865" s="50"/>
    </row>
    <row r="866" spans="2:2" ht="15.75" customHeight="1" x14ac:dyDescent="0.2">
      <c r="B866" s="50"/>
    </row>
    <row r="867" spans="2:2" ht="15.75" customHeight="1" x14ac:dyDescent="0.2">
      <c r="B867" s="50"/>
    </row>
    <row r="868" spans="2:2" ht="15.75" customHeight="1" x14ac:dyDescent="0.2">
      <c r="B868" s="50"/>
    </row>
    <row r="869" spans="2:2" ht="15.75" customHeight="1" x14ac:dyDescent="0.2">
      <c r="B869" s="50"/>
    </row>
    <row r="870" spans="2:2" ht="15.75" customHeight="1" x14ac:dyDescent="0.2">
      <c r="B870" s="50"/>
    </row>
    <row r="871" spans="2:2" ht="15.75" customHeight="1" x14ac:dyDescent="0.2">
      <c r="B871" s="50"/>
    </row>
    <row r="872" spans="2:2" ht="15.75" customHeight="1" x14ac:dyDescent="0.2">
      <c r="B872" s="50"/>
    </row>
    <row r="873" spans="2:2" ht="15.75" customHeight="1" x14ac:dyDescent="0.2">
      <c r="B873" s="50"/>
    </row>
    <row r="874" spans="2:2" ht="15.75" customHeight="1" x14ac:dyDescent="0.2">
      <c r="B874" s="50"/>
    </row>
    <row r="875" spans="2:2" ht="15.75" customHeight="1" x14ac:dyDescent="0.2">
      <c r="B875" s="50"/>
    </row>
    <row r="876" spans="2:2" ht="15.75" customHeight="1" x14ac:dyDescent="0.2">
      <c r="B876" s="50"/>
    </row>
    <row r="877" spans="2:2" ht="15.75" customHeight="1" x14ac:dyDescent="0.2">
      <c r="B877" s="50"/>
    </row>
    <row r="878" spans="2:2" ht="15.75" customHeight="1" x14ac:dyDescent="0.2">
      <c r="B878" s="50"/>
    </row>
    <row r="879" spans="2:2" ht="15.75" customHeight="1" x14ac:dyDescent="0.2">
      <c r="B879" s="50"/>
    </row>
    <row r="880" spans="2:2" ht="15.75" customHeight="1" x14ac:dyDescent="0.2">
      <c r="B880" s="50"/>
    </row>
    <row r="881" spans="2:2" ht="15.75" customHeight="1" x14ac:dyDescent="0.2">
      <c r="B881" s="50"/>
    </row>
    <row r="882" spans="2:2" ht="15.75" customHeight="1" x14ac:dyDescent="0.2">
      <c r="B882" s="50"/>
    </row>
    <row r="883" spans="2:2" ht="15.75" customHeight="1" x14ac:dyDescent="0.2">
      <c r="B883" s="50"/>
    </row>
    <row r="884" spans="2:2" ht="15.75" customHeight="1" x14ac:dyDescent="0.2">
      <c r="B884" s="50"/>
    </row>
    <row r="885" spans="2:2" ht="15.75" customHeight="1" x14ac:dyDescent="0.2">
      <c r="B885" s="50"/>
    </row>
    <row r="886" spans="2:2" ht="15.75" customHeight="1" x14ac:dyDescent="0.2">
      <c r="B886" s="50"/>
    </row>
    <row r="887" spans="2:2" ht="15.75" customHeight="1" x14ac:dyDescent="0.2">
      <c r="B887" s="50"/>
    </row>
    <row r="888" spans="2:2" ht="15.75" customHeight="1" x14ac:dyDescent="0.2">
      <c r="B888" s="50"/>
    </row>
    <row r="889" spans="2:2" ht="15.75" customHeight="1" x14ac:dyDescent="0.2">
      <c r="B889" s="50"/>
    </row>
    <row r="890" spans="2:2" ht="15.75" customHeight="1" x14ac:dyDescent="0.2">
      <c r="B890" s="50"/>
    </row>
    <row r="891" spans="2:2" ht="15.75" customHeight="1" x14ac:dyDescent="0.2">
      <c r="B891" s="50"/>
    </row>
    <row r="892" spans="2:2" ht="15.75" customHeight="1" x14ac:dyDescent="0.2">
      <c r="B892" s="50"/>
    </row>
    <row r="893" spans="2:2" ht="15.75" customHeight="1" x14ac:dyDescent="0.2">
      <c r="B893" s="50"/>
    </row>
    <row r="894" spans="2:2" ht="15.75" customHeight="1" x14ac:dyDescent="0.2">
      <c r="B894" s="50"/>
    </row>
    <row r="895" spans="2:2" ht="15.75" customHeight="1" x14ac:dyDescent="0.2">
      <c r="B895" s="50"/>
    </row>
    <row r="896" spans="2:2" ht="15.75" customHeight="1" x14ac:dyDescent="0.2">
      <c r="B896" s="50"/>
    </row>
    <row r="897" spans="2:2" ht="15.75" customHeight="1" x14ac:dyDescent="0.2">
      <c r="B897" s="50"/>
    </row>
    <row r="898" spans="2:2" ht="15.75" customHeight="1" x14ac:dyDescent="0.2">
      <c r="B898" s="50"/>
    </row>
    <row r="899" spans="2:2" ht="15.75" customHeight="1" x14ac:dyDescent="0.2">
      <c r="B899" s="50"/>
    </row>
    <row r="900" spans="2:2" ht="15.75" customHeight="1" x14ac:dyDescent="0.2">
      <c r="B900" s="50"/>
    </row>
    <row r="901" spans="2:2" ht="15.75" customHeight="1" x14ac:dyDescent="0.2">
      <c r="B901" s="50"/>
    </row>
    <row r="902" spans="2:2" ht="15.75" customHeight="1" x14ac:dyDescent="0.2">
      <c r="B902" s="50"/>
    </row>
    <row r="903" spans="2:2" ht="15.75" customHeight="1" x14ac:dyDescent="0.2">
      <c r="B903" s="50"/>
    </row>
    <row r="904" spans="2:2" ht="15.75" customHeight="1" x14ac:dyDescent="0.2">
      <c r="B904" s="50"/>
    </row>
    <row r="905" spans="2:2" ht="15.75" customHeight="1" x14ac:dyDescent="0.2">
      <c r="B905" s="50"/>
    </row>
    <row r="906" spans="2:2" ht="15.75" customHeight="1" x14ac:dyDescent="0.2">
      <c r="B906" s="50"/>
    </row>
    <row r="907" spans="2:2" ht="15.75" customHeight="1" x14ac:dyDescent="0.2">
      <c r="B907" s="50"/>
    </row>
    <row r="908" spans="2:2" ht="15.75" customHeight="1" x14ac:dyDescent="0.2">
      <c r="B908" s="50"/>
    </row>
    <row r="909" spans="2:2" ht="15.75" customHeight="1" x14ac:dyDescent="0.2">
      <c r="B909" s="50"/>
    </row>
    <row r="910" spans="2:2" ht="15.75" customHeight="1" x14ac:dyDescent="0.2">
      <c r="B910" s="50"/>
    </row>
    <row r="911" spans="2:2" ht="15.75" customHeight="1" x14ac:dyDescent="0.2">
      <c r="B911" s="50"/>
    </row>
    <row r="912" spans="2:2" ht="15.75" customHeight="1" x14ac:dyDescent="0.2">
      <c r="B912" s="50"/>
    </row>
    <row r="913" spans="2:2" ht="15.75" customHeight="1" x14ac:dyDescent="0.2">
      <c r="B913" s="50"/>
    </row>
    <row r="914" spans="2:2" ht="15.75" customHeight="1" x14ac:dyDescent="0.2">
      <c r="B914" s="50"/>
    </row>
    <row r="915" spans="2:2" ht="15.75" customHeight="1" x14ac:dyDescent="0.2">
      <c r="B915" s="50"/>
    </row>
    <row r="916" spans="2:2" ht="15.75" customHeight="1" x14ac:dyDescent="0.2">
      <c r="B916" s="50"/>
    </row>
    <row r="917" spans="2:2" ht="15.75" customHeight="1" x14ac:dyDescent="0.2">
      <c r="B917" s="50"/>
    </row>
    <row r="918" spans="2:2" ht="15.75" customHeight="1" x14ac:dyDescent="0.2">
      <c r="B918" s="50"/>
    </row>
    <row r="919" spans="2:2" ht="15.75" customHeight="1" x14ac:dyDescent="0.2">
      <c r="B919" s="50"/>
    </row>
    <row r="920" spans="2:2" ht="15.75" customHeight="1" x14ac:dyDescent="0.2">
      <c r="B920" s="50"/>
    </row>
    <row r="921" spans="2:2" ht="15.75" customHeight="1" x14ac:dyDescent="0.2">
      <c r="B921" s="50"/>
    </row>
    <row r="922" spans="2:2" ht="15.75" customHeight="1" x14ac:dyDescent="0.2">
      <c r="B922" s="50"/>
    </row>
    <row r="923" spans="2:2" ht="15.75" customHeight="1" x14ac:dyDescent="0.2">
      <c r="B923" s="50"/>
    </row>
    <row r="924" spans="2:2" ht="15.75" customHeight="1" x14ac:dyDescent="0.2">
      <c r="B924" s="50"/>
    </row>
    <row r="925" spans="2:2" ht="15.75" customHeight="1" x14ac:dyDescent="0.2">
      <c r="B925" s="50"/>
    </row>
    <row r="926" spans="2:2" ht="15.75" customHeight="1" x14ac:dyDescent="0.2">
      <c r="B926" s="50"/>
    </row>
    <row r="927" spans="2:2" ht="15.75" customHeight="1" x14ac:dyDescent="0.2">
      <c r="B927" s="50"/>
    </row>
    <row r="928" spans="2:2" ht="15.75" customHeight="1" x14ac:dyDescent="0.2">
      <c r="B928" s="50"/>
    </row>
    <row r="929" spans="2:2" ht="15.75" customHeight="1" x14ac:dyDescent="0.2">
      <c r="B929" s="50"/>
    </row>
    <row r="930" spans="2:2" ht="15.75" customHeight="1" x14ac:dyDescent="0.2">
      <c r="B930" s="50"/>
    </row>
    <row r="931" spans="2:2" ht="15.75" customHeight="1" x14ac:dyDescent="0.2">
      <c r="B931" s="50"/>
    </row>
    <row r="932" spans="2:2" ht="15.75" customHeight="1" x14ac:dyDescent="0.2">
      <c r="B932" s="50"/>
    </row>
    <row r="933" spans="2:2" ht="15.75" customHeight="1" x14ac:dyDescent="0.2">
      <c r="B933" s="50"/>
    </row>
    <row r="934" spans="2:2" ht="15.75" customHeight="1" x14ac:dyDescent="0.2">
      <c r="B934" s="50"/>
    </row>
    <row r="935" spans="2:2" ht="15.75" customHeight="1" x14ac:dyDescent="0.2">
      <c r="B935" s="50"/>
    </row>
    <row r="936" spans="2:2" ht="15.75" customHeight="1" x14ac:dyDescent="0.2">
      <c r="B936" s="50"/>
    </row>
    <row r="937" spans="2:2" ht="15.75" customHeight="1" x14ac:dyDescent="0.2">
      <c r="B937" s="50"/>
    </row>
    <row r="938" spans="2:2" ht="15.75" customHeight="1" x14ac:dyDescent="0.2">
      <c r="B938" s="50"/>
    </row>
    <row r="939" spans="2:2" ht="15.75" customHeight="1" x14ac:dyDescent="0.2">
      <c r="B939" s="50"/>
    </row>
    <row r="940" spans="2:2" ht="15.75" customHeight="1" x14ac:dyDescent="0.2">
      <c r="B940" s="50"/>
    </row>
    <row r="941" spans="2:2" ht="15.75" customHeight="1" x14ac:dyDescent="0.2">
      <c r="B941" s="50"/>
    </row>
    <row r="942" spans="2:2" ht="15.75" customHeight="1" x14ac:dyDescent="0.2">
      <c r="B942" s="50"/>
    </row>
    <row r="943" spans="2:2" ht="15.75" customHeight="1" x14ac:dyDescent="0.2">
      <c r="B943" s="50"/>
    </row>
    <row r="944" spans="2:2" ht="15.75" customHeight="1" x14ac:dyDescent="0.2">
      <c r="B944" s="50"/>
    </row>
    <row r="945" spans="2:2" ht="15.75" customHeight="1" x14ac:dyDescent="0.2">
      <c r="B945" s="50"/>
    </row>
    <row r="946" spans="2:2" ht="15.75" customHeight="1" x14ac:dyDescent="0.2">
      <c r="B946" s="50"/>
    </row>
    <row r="947" spans="2:2" ht="15.75" customHeight="1" x14ac:dyDescent="0.2">
      <c r="B947" s="50"/>
    </row>
    <row r="948" spans="2:2" ht="15.75" customHeight="1" x14ac:dyDescent="0.2">
      <c r="B948" s="50"/>
    </row>
    <row r="949" spans="2:2" ht="15.75" customHeight="1" x14ac:dyDescent="0.2">
      <c r="B949" s="50"/>
    </row>
    <row r="950" spans="2:2" ht="15.75" customHeight="1" x14ac:dyDescent="0.2">
      <c r="B950" s="50"/>
    </row>
    <row r="951" spans="2:2" ht="15.75" customHeight="1" x14ac:dyDescent="0.2">
      <c r="B951" s="50"/>
    </row>
    <row r="952" spans="2:2" ht="15.75" customHeight="1" x14ac:dyDescent="0.2">
      <c r="B952" s="50"/>
    </row>
    <row r="953" spans="2:2" ht="15.75" customHeight="1" x14ac:dyDescent="0.2">
      <c r="B953" s="50"/>
    </row>
    <row r="954" spans="2:2" ht="15.75" customHeight="1" x14ac:dyDescent="0.2">
      <c r="B954" s="50"/>
    </row>
    <row r="955" spans="2:2" ht="15.75" customHeight="1" x14ac:dyDescent="0.2">
      <c r="B955" s="50"/>
    </row>
    <row r="956" spans="2:2" ht="15.75" customHeight="1" x14ac:dyDescent="0.2">
      <c r="B956" s="50"/>
    </row>
    <row r="957" spans="2:2" ht="15.75" customHeight="1" x14ac:dyDescent="0.2">
      <c r="B957" s="50"/>
    </row>
    <row r="958" spans="2:2" ht="15.75" customHeight="1" x14ac:dyDescent="0.2">
      <c r="B958" s="50"/>
    </row>
    <row r="959" spans="2:2" ht="15.75" customHeight="1" x14ac:dyDescent="0.2">
      <c r="B959" s="50"/>
    </row>
    <row r="960" spans="2:2" ht="15.75" customHeight="1" x14ac:dyDescent="0.2">
      <c r="B960" s="50"/>
    </row>
    <row r="961" spans="2:2" ht="15.75" customHeight="1" x14ac:dyDescent="0.2">
      <c r="B961" s="50"/>
    </row>
    <row r="962" spans="2:2" ht="15.75" customHeight="1" x14ac:dyDescent="0.2">
      <c r="B962" s="50"/>
    </row>
    <row r="963" spans="2:2" ht="15.75" customHeight="1" x14ac:dyDescent="0.2">
      <c r="B963" s="50"/>
    </row>
    <row r="964" spans="2:2" ht="15.75" customHeight="1" x14ac:dyDescent="0.2">
      <c r="B964" s="50"/>
    </row>
    <row r="965" spans="2:2" ht="15.75" customHeight="1" x14ac:dyDescent="0.2">
      <c r="B965" s="50"/>
    </row>
    <row r="966" spans="2:2" ht="15.75" customHeight="1" x14ac:dyDescent="0.2">
      <c r="B966" s="50"/>
    </row>
    <row r="967" spans="2:2" ht="15.75" customHeight="1" x14ac:dyDescent="0.2">
      <c r="B967" s="50"/>
    </row>
    <row r="968" spans="2:2" ht="15.75" customHeight="1" x14ac:dyDescent="0.2">
      <c r="B968" s="50"/>
    </row>
    <row r="969" spans="2:2" ht="15.75" customHeight="1" x14ac:dyDescent="0.2">
      <c r="B969" s="50"/>
    </row>
    <row r="970" spans="2:2" ht="15.75" customHeight="1" x14ac:dyDescent="0.2">
      <c r="B970" s="50"/>
    </row>
    <row r="971" spans="2:2" ht="15.75" customHeight="1" x14ac:dyDescent="0.2">
      <c r="B971" s="50"/>
    </row>
    <row r="972" spans="2:2" ht="15.75" customHeight="1" x14ac:dyDescent="0.2">
      <c r="B972" s="50"/>
    </row>
    <row r="973" spans="2:2" ht="15.75" customHeight="1" x14ac:dyDescent="0.2">
      <c r="B973" s="50"/>
    </row>
    <row r="974" spans="2:2" ht="15.75" customHeight="1" x14ac:dyDescent="0.2">
      <c r="B974" s="50"/>
    </row>
    <row r="975" spans="2:2" ht="15.75" customHeight="1" x14ac:dyDescent="0.2">
      <c r="B975" s="50"/>
    </row>
    <row r="976" spans="2:2" ht="15.75" customHeight="1" x14ac:dyDescent="0.2">
      <c r="B976" s="50"/>
    </row>
    <row r="977" spans="2:2" ht="15.75" customHeight="1" x14ac:dyDescent="0.2">
      <c r="B977" s="50"/>
    </row>
    <row r="978" spans="2:2" ht="15.75" customHeight="1" x14ac:dyDescent="0.2">
      <c r="B978" s="50"/>
    </row>
    <row r="979" spans="2:2" ht="15.75" customHeight="1" x14ac:dyDescent="0.2">
      <c r="B979" s="50"/>
    </row>
    <row r="980" spans="2:2" ht="15.75" customHeight="1" x14ac:dyDescent="0.2">
      <c r="B980" s="50"/>
    </row>
    <row r="981" spans="2:2" ht="15.75" customHeight="1" x14ac:dyDescent="0.2">
      <c r="B981" s="50"/>
    </row>
    <row r="982" spans="2:2" ht="15.75" customHeight="1" x14ac:dyDescent="0.2">
      <c r="B982" s="50"/>
    </row>
    <row r="983" spans="2:2" ht="15.75" customHeight="1" x14ac:dyDescent="0.2">
      <c r="B983" s="50"/>
    </row>
    <row r="984" spans="2:2" ht="15.75" customHeight="1" x14ac:dyDescent="0.2">
      <c r="B984" s="50"/>
    </row>
    <row r="985" spans="2:2" ht="15.75" customHeight="1" x14ac:dyDescent="0.2">
      <c r="B985" s="50"/>
    </row>
    <row r="986" spans="2:2" ht="15.75" customHeight="1" x14ac:dyDescent="0.2">
      <c r="B986" s="50"/>
    </row>
    <row r="987" spans="2:2" ht="15.75" customHeight="1" x14ac:dyDescent="0.2">
      <c r="B987" s="50"/>
    </row>
    <row r="988" spans="2:2" ht="15.75" customHeight="1" x14ac:dyDescent="0.2">
      <c r="B988" s="50"/>
    </row>
    <row r="989" spans="2:2" ht="15.75" customHeight="1" x14ac:dyDescent="0.2">
      <c r="B989" s="50"/>
    </row>
    <row r="990" spans="2:2" ht="15.75" customHeight="1" x14ac:dyDescent="0.2">
      <c r="B990" s="50"/>
    </row>
    <row r="991" spans="2:2" ht="15.75" customHeight="1" x14ac:dyDescent="0.2">
      <c r="B991" s="50"/>
    </row>
    <row r="992" spans="2:2" ht="15.75" customHeight="1" x14ac:dyDescent="0.2">
      <c r="B992" s="50"/>
    </row>
    <row r="993" spans="2:2" ht="15.75" customHeight="1" x14ac:dyDescent="0.2">
      <c r="B993" s="50"/>
    </row>
    <row r="994" spans="2:2" ht="15.75" customHeight="1" x14ac:dyDescent="0.2">
      <c r="B994" s="50"/>
    </row>
    <row r="995" spans="2:2" ht="15.75" customHeight="1" x14ac:dyDescent="0.2">
      <c r="B995" s="50"/>
    </row>
    <row r="996" spans="2:2" ht="15.75" customHeight="1" x14ac:dyDescent="0.2">
      <c r="B996" s="50"/>
    </row>
    <row r="997" spans="2:2" ht="15.75" customHeight="1" x14ac:dyDescent="0.2">
      <c r="B997" s="50"/>
    </row>
    <row r="998" spans="2:2" ht="15.75" customHeight="1" x14ac:dyDescent="0.2">
      <c r="B998" s="50"/>
    </row>
    <row r="999" spans="2:2" ht="15.75" customHeight="1" x14ac:dyDescent="0.2">
      <c r="B999" s="50"/>
    </row>
    <row r="1000" spans="2:2" ht="15.75" customHeight="1" x14ac:dyDescent="0.2">
      <c r="B1000" s="50"/>
    </row>
  </sheetData>
  <sheetProtection algorithmName="SHA-512" hashValue="j/yBDuvoIfFiCikxamEK8Wow0pLJJM3JY//oBeQ4Hi4rdCMxQCYMNmvL82nXmw1kwcVfyR4Uq/ZMjld6dabscg==" saltValue="oUqk56f155qKQEtRzPSm+Q==" spinCount="100000" sheet="1" objects="1" scenarios="1"/>
  <mergeCells count="29">
    <mergeCell ref="A236:A238"/>
    <mergeCell ref="A249:A251"/>
    <mergeCell ref="A203:A204"/>
    <mergeCell ref="A217:A219"/>
    <mergeCell ref="A224:A226"/>
    <mergeCell ref="B85:B86"/>
    <mergeCell ref="B24:B25"/>
    <mergeCell ref="A42:A43"/>
    <mergeCell ref="A61:A62"/>
    <mergeCell ref="A85:A86"/>
    <mergeCell ref="A72:A73"/>
    <mergeCell ref="A2:A3"/>
    <mergeCell ref="A24:A25"/>
    <mergeCell ref="B42:B43"/>
    <mergeCell ref="B61:B62"/>
    <mergeCell ref="B72:B73"/>
    <mergeCell ref="A201:A202"/>
    <mergeCell ref="B95:B96"/>
    <mergeCell ref="B107:B108"/>
    <mergeCell ref="B118:B119"/>
    <mergeCell ref="B126:B127"/>
    <mergeCell ref="B144:B145"/>
    <mergeCell ref="B151:B152"/>
    <mergeCell ref="A95:A96"/>
    <mergeCell ref="A107:A108"/>
    <mergeCell ref="A118:A119"/>
    <mergeCell ref="A126:A127"/>
    <mergeCell ref="A151:A152"/>
    <mergeCell ref="A144:A14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Términos y definiciones </vt:lpstr>
      <vt:lpstr>Modelo de construccion</vt:lpstr>
      <vt:lpstr>Porcentajes</vt:lpstr>
      <vt:lpstr>'Términos y definiciones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CHRISTIAENS</dc:creator>
  <cp:lastModifiedBy>JaimeR.FlorezC</cp:lastModifiedBy>
  <dcterms:created xsi:type="dcterms:W3CDTF">2012-04-20T09:49:10Z</dcterms:created>
  <dcterms:modified xsi:type="dcterms:W3CDTF">2020-06-06T02:57:31Z</dcterms:modified>
</cp:coreProperties>
</file>