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W23U\Documents\MAESTRIA\TRABAJO DE GRADO\"/>
    </mc:Choice>
  </mc:AlternateContent>
  <xr:revisionPtr revIDLastSave="0" documentId="13_ncr:1_{FF64F055-3756-4FEB-90AD-776A6EAF1685}" xr6:coauthVersionLast="47" xr6:coauthVersionMax="47" xr10:uidLastSave="{00000000-0000-0000-0000-000000000000}"/>
  <bookViews>
    <workbookView xWindow="-120" yWindow="-120" windowWidth="20730" windowHeight="11160" tabRatio="823" xr2:uid="{BCDE1C57-D7BF-4FDE-9E34-6FCA597D2865}"/>
  </bookViews>
  <sheets>
    <sheet name="Contenido" sheetId="26" r:id="rId1"/>
    <sheet name="Variables" sheetId="17" r:id="rId2"/>
    <sheet name="Consolidado" sheetId="27" r:id="rId3"/>
    <sheet name="Graficas" sheetId="25" r:id="rId4"/>
    <sheet name="Cruz Verde" sheetId="2" r:id="rId5"/>
    <sheet name="Audifarma" sheetId="3" r:id="rId6"/>
    <sheet name="Coopidrogas" sheetId="4" r:id="rId7"/>
    <sheet name="Unilever" sheetId="5" r:id="rId8"/>
    <sheet name="Novartis" sheetId="6" r:id="rId9"/>
    <sheet name="Roche" sheetId="7" r:id="rId10"/>
    <sheet name="Procaps" sheetId="8" r:id="rId11"/>
    <sheet name="Abbott" sheetId="9" r:id="rId12"/>
    <sheet name="Boehringer" sheetId="10" r:id="rId13"/>
    <sheet name="Merck" sheetId="11" r:id="rId14"/>
    <sheet name="Pfizer" sheetId="12" r:id="rId15"/>
    <sheet name="Sanofi" sheetId="13" r:id="rId16"/>
    <sheet name="Unidrogas" sheetId="14" r:id="rId17"/>
    <sheet name="Baxter" sheetId="15" r:id="rId18"/>
    <sheet name="Lafrancol" sheetId="16" r:id="rId19"/>
    <sheet name="Janssen" sheetId="19" r:id="rId20"/>
    <sheet name="Novo Nordisk" sheetId="20" r:id="rId21"/>
    <sheet name="Megalabs" sheetId="21" r:id="rId22"/>
    <sheet name="Glaxosmithkline" sheetId="22" r:id="rId23"/>
    <sheet name="La Sante" sheetId="23" r:id="rId24"/>
  </sheets>
  <externalReferences>
    <externalReference r:id="rId25"/>
    <externalReference r:id="rId26"/>
  </externalReferences>
  <definedNames>
    <definedName name="_xlnm._FilterDatabase" localSheetId="2" hidden="1">Consolidado!$A$3:$AX$25</definedName>
    <definedName name="_Hlk193485686" localSheetId="1">Variables!$A$14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27" l="1"/>
  <c r="BN23" i="27"/>
  <c r="BH23" i="27"/>
  <c r="AL23" i="27"/>
  <c r="AK23" i="27"/>
  <c r="AJ23" i="27"/>
  <c r="AF23" i="27"/>
  <c r="AE23" i="27"/>
  <c r="AD23" i="27"/>
  <c r="Z23" i="27"/>
  <c r="Y23" i="27"/>
  <c r="X23" i="27"/>
  <c r="BS23" i="27" s="1"/>
  <c r="W23" i="27"/>
  <c r="BR23" i="27" s="1"/>
  <c r="S23" i="27"/>
  <c r="V23" i="27" s="1"/>
  <c r="R23" i="27"/>
  <c r="Q23" i="27"/>
  <c r="M23" i="27"/>
  <c r="L23" i="27"/>
  <c r="K23" i="27"/>
  <c r="BL23" i="27" s="1"/>
  <c r="J23" i="27"/>
  <c r="I23" i="27"/>
  <c r="H23" i="27"/>
  <c r="G23" i="27"/>
  <c r="F23" i="27"/>
  <c r="BK23" i="27" s="1"/>
  <c r="E23" i="27"/>
  <c r="BJ23" i="27" s="1"/>
  <c r="D23" i="27"/>
  <c r="BS22" i="27"/>
  <c r="BR22" i="27"/>
  <c r="BO22" i="27"/>
  <c r="BN22" i="27"/>
  <c r="BH22" i="27"/>
  <c r="AN22" i="27"/>
  <c r="AL22" i="27"/>
  <c r="AK22" i="27"/>
  <c r="AJ22" i="27"/>
  <c r="AF22" i="27"/>
  <c r="AE22" i="27"/>
  <c r="AD22" i="27"/>
  <c r="Z22" i="27"/>
  <c r="Y22" i="27"/>
  <c r="X22" i="27"/>
  <c r="W22" i="27"/>
  <c r="S22" i="27"/>
  <c r="BQ22" i="27" s="1"/>
  <c r="R22" i="27"/>
  <c r="Q22" i="27"/>
  <c r="M22" i="27"/>
  <c r="P22" i="27" s="1"/>
  <c r="L22" i="27"/>
  <c r="K22" i="27"/>
  <c r="BL22" i="27" s="1"/>
  <c r="J22" i="27"/>
  <c r="I22" i="27"/>
  <c r="H22" i="27"/>
  <c r="G22" i="27"/>
  <c r="F22" i="27"/>
  <c r="BK22" i="27" s="1"/>
  <c r="E22" i="27"/>
  <c r="BJ22" i="27" s="1"/>
  <c r="D22" i="27"/>
  <c r="BS21" i="27"/>
  <c r="BH21" i="27"/>
  <c r="AO21" i="27"/>
  <c r="AL21" i="27"/>
  <c r="AK21" i="27"/>
  <c r="AJ21" i="27"/>
  <c r="AS21" i="27" s="1"/>
  <c r="AF21" i="27"/>
  <c r="AE21" i="27"/>
  <c r="AD21" i="27"/>
  <c r="Z21" i="27"/>
  <c r="Y21" i="27"/>
  <c r="X21" i="27"/>
  <c r="W21" i="27"/>
  <c r="BR21" i="27" s="1"/>
  <c r="S21" i="27"/>
  <c r="BQ21" i="27" s="1"/>
  <c r="R21" i="27"/>
  <c r="BP21" i="27" s="1"/>
  <c r="Q21" i="27"/>
  <c r="T21" i="27" s="1"/>
  <c r="M21" i="27"/>
  <c r="BN21" i="27" s="1"/>
  <c r="L21" i="27"/>
  <c r="K21" i="27"/>
  <c r="BL21" i="27" s="1"/>
  <c r="J21" i="27"/>
  <c r="I21" i="27"/>
  <c r="H21" i="27"/>
  <c r="U21" i="27" s="1"/>
  <c r="G21" i="27"/>
  <c r="F21" i="27"/>
  <c r="BK21" i="27" s="1"/>
  <c r="E21" i="27"/>
  <c r="BJ21" i="27" s="1"/>
  <c r="D21" i="27"/>
  <c r="BH20" i="27"/>
  <c r="AT20" i="27"/>
  <c r="AO20" i="27"/>
  <c r="AL20" i="27"/>
  <c r="AK20" i="27"/>
  <c r="AJ20" i="27"/>
  <c r="AF20" i="27"/>
  <c r="AE20" i="27"/>
  <c r="AD20" i="27"/>
  <c r="Z20" i="27"/>
  <c r="Y20" i="27"/>
  <c r="X20" i="27"/>
  <c r="BS20" i="27" s="1"/>
  <c r="W20" i="27"/>
  <c r="BR20" i="27" s="1"/>
  <c r="S20" i="27"/>
  <c r="BQ20" i="27" s="1"/>
  <c r="R20" i="27"/>
  <c r="Q20" i="27"/>
  <c r="T20" i="27" s="1"/>
  <c r="M20" i="27"/>
  <c r="P20" i="27" s="1"/>
  <c r="L20" i="27"/>
  <c r="K20" i="27"/>
  <c r="BL20" i="27" s="1"/>
  <c r="J20" i="27"/>
  <c r="I20" i="27"/>
  <c r="H20" i="27"/>
  <c r="G20" i="27"/>
  <c r="F20" i="27"/>
  <c r="BK20" i="27" s="1"/>
  <c r="E20" i="27"/>
  <c r="BJ20" i="27" s="1"/>
  <c r="D20" i="27"/>
  <c r="BQ19" i="27"/>
  <c r="BH19" i="27"/>
  <c r="AT19" i="27"/>
  <c r="AO19" i="27"/>
  <c r="AL19" i="27"/>
  <c r="AK19" i="27"/>
  <c r="AJ19" i="27"/>
  <c r="AF19" i="27"/>
  <c r="AE19" i="27"/>
  <c r="AD19" i="27"/>
  <c r="Z19" i="27"/>
  <c r="Y19" i="27"/>
  <c r="X19" i="27"/>
  <c r="BS19" i="27" s="1"/>
  <c r="W19" i="27"/>
  <c r="BR19" i="27" s="1"/>
  <c r="S19" i="27"/>
  <c r="R19" i="27"/>
  <c r="Q19" i="27"/>
  <c r="T19" i="27" s="1"/>
  <c r="M19" i="27"/>
  <c r="P19" i="27" s="1"/>
  <c r="L19" i="27"/>
  <c r="K19" i="27"/>
  <c r="BL19" i="27" s="1"/>
  <c r="J19" i="27"/>
  <c r="I19" i="27"/>
  <c r="V19" i="27" s="1"/>
  <c r="H19" i="27"/>
  <c r="G19" i="27"/>
  <c r="F19" i="27"/>
  <c r="BK19" i="27" s="1"/>
  <c r="E19" i="27"/>
  <c r="BJ19" i="27" s="1"/>
  <c r="D19" i="27"/>
  <c r="BQ18" i="27"/>
  <c r="BH18" i="27"/>
  <c r="AO18" i="27"/>
  <c r="AL18" i="27"/>
  <c r="AK18" i="27"/>
  <c r="AT18" i="27" s="1"/>
  <c r="AJ18" i="27"/>
  <c r="AF18" i="27"/>
  <c r="AE18" i="27"/>
  <c r="AD18" i="27"/>
  <c r="Z18" i="27"/>
  <c r="Y18" i="27"/>
  <c r="X18" i="27"/>
  <c r="BS18" i="27" s="1"/>
  <c r="W18" i="27"/>
  <c r="BR18" i="27" s="1"/>
  <c r="U18" i="27"/>
  <c r="S18" i="27"/>
  <c r="R18" i="27"/>
  <c r="BP18" i="27" s="1"/>
  <c r="Q18" i="27"/>
  <c r="M18" i="27"/>
  <c r="L18" i="27"/>
  <c r="K18" i="27"/>
  <c r="BL18" i="27" s="1"/>
  <c r="J18" i="27"/>
  <c r="I18" i="27"/>
  <c r="V18" i="27" s="1"/>
  <c r="H18" i="27"/>
  <c r="G18" i="27"/>
  <c r="F18" i="27"/>
  <c r="BK18" i="27" s="1"/>
  <c r="E18" i="27"/>
  <c r="BJ18" i="27" s="1"/>
  <c r="D18" i="27"/>
  <c r="BS17" i="27"/>
  <c r="BP17" i="27"/>
  <c r="BO17" i="27"/>
  <c r="BH17" i="27"/>
  <c r="AT17" i="27"/>
  <c r="AQ17" i="27"/>
  <c r="AL17" i="27"/>
  <c r="AK17" i="27"/>
  <c r="AJ17" i="27"/>
  <c r="AF17" i="27"/>
  <c r="AE17" i="27"/>
  <c r="AD17" i="27"/>
  <c r="Z17" i="27"/>
  <c r="Y17" i="27"/>
  <c r="BT17" i="27" s="1"/>
  <c r="X17" i="27"/>
  <c r="W17" i="27"/>
  <c r="BR17" i="27" s="1"/>
  <c r="S17" i="27"/>
  <c r="BQ17" i="27" s="1"/>
  <c r="R17" i="27"/>
  <c r="Q17" i="27"/>
  <c r="M17" i="27"/>
  <c r="BN17" i="27" s="1"/>
  <c r="L17" i="27"/>
  <c r="K17" i="27"/>
  <c r="J17" i="27"/>
  <c r="I17" i="27"/>
  <c r="H17" i="27"/>
  <c r="G17" i="27"/>
  <c r="T17" i="27" s="1"/>
  <c r="F17" i="27"/>
  <c r="E17" i="27"/>
  <c r="BJ17" i="27" s="1"/>
  <c r="D17" i="27"/>
  <c r="BI17" i="27" s="1"/>
  <c r="BT16" i="27"/>
  <c r="BO16" i="27"/>
  <c r="BH16" i="27"/>
  <c r="AT16" i="27"/>
  <c r="AQ16" i="27"/>
  <c r="AL16" i="27"/>
  <c r="AK16" i="27"/>
  <c r="AJ16" i="27"/>
  <c r="AF16" i="27"/>
  <c r="AE16" i="27"/>
  <c r="AN16" i="27" s="1"/>
  <c r="AD16" i="27"/>
  <c r="AS16" i="27" s="1"/>
  <c r="AB16" i="27"/>
  <c r="Z16" i="27"/>
  <c r="Y16" i="27"/>
  <c r="X16" i="27"/>
  <c r="BS16" i="27" s="1"/>
  <c r="W16" i="27"/>
  <c r="BR16" i="27" s="1"/>
  <c r="S16" i="27"/>
  <c r="R16" i="27"/>
  <c r="Q16" i="27"/>
  <c r="O16" i="27"/>
  <c r="N16" i="27"/>
  <c r="M16" i="27"/>
  <c r="BN16" i="27" s="1"/>
  <c r="L16" i="27"/>
  <c r="K16" i="27"/>
  <c r="J16" i="27"/>
  <c r="I16" i="27"/>
  <c r="H16" i="27"/>
  <c r="G16" i="27"/>
  <c r="T16" i="27" s="1"/>
  <c r="F16" i="27"/>
  <c r="P16" i="27" s="1"/>
  <c r="E16" i="27"/>
  <c r="BJ16" i="27" s="1"/>
  <c r="D16" i="27"/>
  <c r="BI16" i="27" s="1"/>
  <c r="BQ15" i="27"/>
  <c r="BI15" i="27"/>
  <c r="BH15" i="27"/>
  <c r="AL15" i="27"/>
  <c r="AK15" i="27"/>
  <c r="AJ15" i="27"/>
  <c r="AS15" i="27" s="1"/>
  <c r="AF15" i="27"/>
  <c r="AE15" i="27"/>
  <c r="AN15" i="27" s="1"/>
  <c r="AD15" i="27"/>
  <c r="Z15" i="27"/>
  <c r="Y15" i="27"/>
  <c r="X15" i="27"/>
  <c r="BS15" i="27" s="1"/>
  <c r="W15" i="27"/>
  <c r="BR15" i="27" s="1"/>
  <c r="T15" i="27"/>
  <c r="S15" i="27"/>
  <c r="R15" i="27"/>
  <c r="BP15" i="27" s="1"/>
  <c r="Q15" i="27"/>
  <c r="BO15" i="27" s="1"/>
  <c r="M15" i="27"/>
  <c r="P15" i="27" s="1"/>
  <c r="L15" i="27"/>
  <c r="K15" i="27"/>
  <c r="BL15" i="27" s="1"/>
  <c r="J15" i="27"/>
  <c r="I15" i="27"/>
  <c r="H15" i="27"/>
  <c r="U15" i="27" s="1"/>
  <c r="G15" i="27"/>
  <c r="F15" i="27"/>
  <c r="BK15" i="27" s="1"/>
  <c r="E15" i="27"/>
  <c r="BJ15" i="27" s="1"/>
  <c r="D15" i="27"/>
  <c r="BH14" i="27"/>
  <c r="AL14" i="27"/>
  <c r="AK14" i="27"/>
  <c r="AJ14" i="27"/>
  <c r="AF14" i="27"/>
  <c r="AE14" i="27"/>
  <c r="AD14" i="27"/>
  <c r="Z14" i="27"/>
  <c r="Y14" i="27"/>
  <c r="BT14" i="27" s="1"/>
  <c r="X14" i="27"/>
  <c r="W14" i="27"/>
  <c r="S14" i="27"/>
  <c r="BQ14" i="27" s="1"/>
  <c r="R14" i="27"/>
  <c r="BP14" i="27" s="1"/>
  <c r="Q14" i="27"/>
  <c r="BO14" i="27" s="1"/>
  <c r="M14" i="27"/>
  <c r="P14" i="27" s="1"/>
  <c r="L14" i="27"/>
  <c r="K14" i="27"/>
  <c r="BL14" i="27" s="1"/>
  <c r="J14" i="27"/>
  <c r="I14" i="27"/>
  <c r="H14" i="27"/>
  <c r="G14" i="27"/>
  <c r="T14" i="27" s="1"/>
  <c r="F14" i="27"/>
  <c r="BK14" i="27" s="1"/>
  <c r="E14" i="27"/>
  <c r="BJ14" i="27" s="1"/>
  <c r="D14" i="27"/>
  <c r="BI14" i="27" s="1"/>
  <c r="BR13" i="27"/>
  <c r="BH13" i="27"/>
  <c r="AS13" i="27"/>
  <c r="AL13" i="27"/>
  <c r="AK13" i="27"/>
  <c r="AJ13" i="27"/>
  <c r="AF13" i="27"/>
  <c r="AE13" i="27"/>
  <c r="AN13" i="27" s="1"/>
  <c r="AD13" i="27"/>
  <c r="Z13" i="27"/>
  <c r="Y13" i="27"/>
  <c r="BT13" i="27" s="1"/>
  <c r="X13" i="27"/>
  <c r="BS13" i="27" s="1"/>
  <c r="W13" i="27"/>
  <c r="S13" i="27"/>
  <c r="BQ13" i="27" s="1"/>
  <c r="R13" i="27"/>
  <c r="BP13" i="27" s="1"/>
  <c r="Q13" i="27"/>
  <c r="M13" i="27"/>
  <c r="L13" i="27"/>
  <c r="K13" i="27"/>
  <c r="BL13" i="27" s="1"/>
  <c r="J13" i="27"/>
  <c r="I13" i="27"/>
  <c r="H13" i="27"/>
  <c r="G13" i="27"/>
  <c r="F13" i="27"/>
  <c r="BK13" i="27" s="1"/>
  <c r="E13" i="27"/>
  <c r="BJ13" i="27" s="1"/>
  <c r="D13" i="27"/>
  <c r="BI13" i="27" s="1"/>
  <c r="BR12" i="27"/>
  <c r="BQ12" i="27"/>
  <c r="BH12" i="27"/>
  <c r="AN12" i="27"/>
  <c r="AL12" i="27"/>
  <c r="AK12" i="27"/>
  <c r="AJ12" i="27"/>
  <c r="AS12" i="27" s="1"/>
  <c r="AF12" i="27"/>
  <c r="AE12" i="27"/>
  <c r="AD12" i="27"/>
  <c r="Z12" i="27"/>
  <c r="Y12" i="27"/>
  <c r="BT12" i="27" s="1"/>
  <c r="X12" i="27"/>
  <c r="BS12" i="27" s="1"/>
  <c r="W12" i="27"/>
  <c r="AA12" i="27" s="1"/>
  <c r="T12" i="27"/>
  <c r="S12" i="27"/>
  <c r="R12" i="27"/>
  <c r="BP12" i="27" s="1"/>
  <c r="Q12" i="27"/>
  <c r="BO12" i="27" s="1"/>
  <c r="M12" i="27"/>
  <c r="L12" i="27"/>
  <c r="K12" i="27"/>
  <c r="BL12" i="27" s="1"/>
  <c r="J12" i="27"/>
  <c r="I12" i="27"/>
  <c r="AC12" i="27" s="1"/>
  <c r="H12" i="27"/>
  <c r="G12" i="27"/>
  <c r="F12" i="27"/>
  <c r="BK12" i="27" s="1"/>
  <c r="E12" i="27"/>
  <c r="BJ12" i="27" s="1"/>
  <c r="D12" i="27"/>
  <c r="BI12" i="27" s="1"/>
  <c r="BH11" i="27"/>
  <c r="AR11" i="27"/>
  <c r="AL11" i="27"/>
  <c r="AK11" i="27"/>
  <c r="AT11" i="27" s="1"/>
  <c r="AJ11" i="27"/>
  <c r="AS11" i="27" s="1"/>
  <c r="AF11" i="27"/>
  <c r="AE11" i="27"/>
  <c r="AD11" i="27"/>
  <c r="Z11" i="27"/>
  <c r="Y11" i="27"/>
  <c r="BT11" i="27" s="1"/>
  <c r="X11" i="27"/>
  <c r="BS11" i="27" s="1"/>
  <c r="W11" i="27"/>
  <c r="BR11" i="27" s="1"/>
  <c r="T11" i="27"/>
  <c r="S11" i="27"/>
  <c r="BQ11" i="27" s="1"/>
  <c r="R11" i="27"/>
  <c r="BP11" i="27" s="1"/>
  <c r="Q11" i="27"/>
  <c r="BO11" i="27" s="1"/>
  <c r="M11" i="27"/>
  <c r="BN11" i="27" s="1"/>
  <c r="L11" i="27"/>
  <c r="K11" i="27"/>
  <c r="BL11" i="27" s="1"/>
  <c r="J11" i="27"/>
  <c r="I11" i="27"/>
  <c r="V11" i="27" s="1"/>
  <c r="H11" i="27"/>
  <c r="U11" i="27" s="1"/>
  <c r="G11" i="27"/>
  <c r="F11" i="27"/>
  <c r="BK11" i="27" s="1"/>
  <c r="E11" i="27"/>
  <c r="BJ11" i="27" s="1"/>
  <c r="D11" i="27"/>
  <c r="BR10" i="27"/>
  <c r="BQ10" i="27"/>
  <c r="BH10" i="27"/>
  <c r="AL10" i="27"/>
  <c r="AK10" i="27"/>
  <c r="AJ10" i="27"/>
  <c r="AS10" i="27" s="1"/>
  <c r="AF10" i="27"/>
  <c r="AE10" i="27"/>
  <c r="AD10" i="27"/>
  <c r="Z10" i="27"/>
  <c r="Y10" i="27"/>
  <c r="BT10" i="27" s="1"/>
  <c r="X10" i="27"/>
  <c r="BS10" i="27" s="1"/>
  <c r="W10" i="27"/>
  <c r="T10" i="27"/>
  <c r="S10" i="27"/>
  <c r="R10" i="27"/>
  <c r="BP10" i="27" s="1"/>
  <c r="Q10" i="27"/>
  <c r="BO10" i="27" s="1"/>
  <c r="M10" i="27"/>
  <c r="P10" i="27" s="1"/>
  <c r="L10" i="27"/>
  <c r="BM10" i="27" s="1"/>
  <c r="K10" i="27"/>
  <c r="BL10" i="27" s="1"/>
  <c r="J10" i="27"/>
  <c r="I10" i="27"/>
  <c r="V10" i="27" s="1"/>
  <c r="H10" i="27"/>
  <c r="G10" i="27"/>
  <c r="F10" i="27"/>
  <c r="BK10" i="27" s="1"/>
  <c r="E10" i="27"/>
  <c r="BJ10" i="27" s="1"/>
  <c r="D10" i="27"/>
  <c r="BM9" i="27"/>
  <c r="BH9" i="27"/>
  <c r="AL9" i="27"/>
  <c r="AO9" i="27" s="1"/>
  <c r="AK9" i="27"/>
  <c r="AT9" i="27" s="1"/>
  <c r="AJ9" i="27"/>
  <c r="AS9" i="27" s="1"/>
  <c r="AF9" i="27"/>
  <c r="AE9" i="27"/>
  <c r="AD9" i="27"/>
  <c r="Z9" i="27"/>
  <c r="Y9" i="27"/>
  <c r="BT9" i="27" s="1"/>
  <c r="X9" i="27"/>
  <c r="BS9" i="27" s="1"/>
  <c r="W9" i="27"/>
  <c r="BR9" i="27" s="1"/>
  <c r="T9" i="27"/>
  <c r="S9" i="27"/>
  <c r="BQ9" i="27" s="1"/>
  <c r="R9" i="27"/>
  <c r="BP9" i="27" s="1"/>
  <c r="Q9" i="27"/>
  <c r="BO9" i="27" s="1"/>
  <c r="M9" i="27"/>
  <c r="L9" i="27"/>
  <c r="K9" i="27"/>
  <c r="BL9" i="27" s="1"/>
  <c r="J9" i="27"/>
  <c r="I9" i="27"/>
  <c r="V9" i="27" s="1"/>
  <c r="H9" i="27"/>
  <c r="G9" i="27"/>
  <c r="F9" i="27"/>
  <c r="BK9" i="27" s="1"/>
  <c r="E9" i="27"/>
  <c r="BJ9" i="27" s="1"/>
  <c r="D9" i="27"/>
  <c r="BR8" i="27"/>
  <c r="BM8" i="27"/>
  <c r="BH8" i="27"/>
  <c r="AL8" i="27"/>
  <c r="AK8" i="27"/>
  <c r="AJ8" i="27"/>
  <c r="AS8" i="27" s="1"/>
  <c r="AF8" i="27"/>
  <c r="AE8" i="27"/>
  <c r="AN8" i="27" s="1"/>
  <c r="AD8" i="27"/>
  <c r="Z8" i="27"/>
  <c r="Y8" i="27"/>
  <c r="BT8" i="27" s="1"/>
  <c r="X8" i="27"/>
  <c r="BS8" i="27" s="1"/>
  <c r="W8" i="27"/>
  <c r="S8" i="27"/>
  <c r="BQ8" i="27" s="1"/>
  <c r="R8" i="27"/>
  <c r="BP8" i="27" s="1"/>
  <c r="Q8" i="27"/>
  <c r="BO8" i="27" s="1"/>
  <c r="M8" i="27"/>
  <c r="BN8" i="27" s="1"/>
  <c r="L8" i="27"/>
  <c r="K8" i="27"/>
  <c r="BL8" i="27" s="1"/>
  <c r="J8" i="27"/>
  <c r="I8" i="27"/>
  <c r="H8" i="27"/>
  <c r="G8" i="27"/>
  <c r="T8" i="27" s="1"/>
  <c r="F8" i="27"/>
  <c r="BK8" i="27" s="1"/>
  <c r="E8" i="27"/>
  <c r="BJ8" i="27" s="1"/>
  <c r="D8" i="27"/>
  <c r="BR7" i="27"/>
  <c r="BM7" i="27"/>
  <c r="BH7" i="27"/>
  <c r="AL7" i="27"/>
  <c r="AO7" i="27" s="1"/>
  <c r="AK7" i="27"/>
  <c r="AJ7" i="27"/>
  <c r="AS7" i="27" s="1"/>
  <c r="AF7" i="27"/>
  <c r="AE7" i="27"/>
  <c r="AN7" i="27" s="1"/>
  <c r="AD7" i="27"/>
  <c r="Z7" i="27"/>
  <c r="Y7" i="27"/>
  <c r="BT7" i="27" s="1"/>
  <c r="X7" i="27"/>
  <c r="BS7" i="27" s="1"/>
  <c r="W7" i="27"/>
  <c r="S7" i="27"/>
  <c r="BQ7" i="27" s="1"/>
  <c r="R7" i="27"/>
  <c r="BP7" i="27" s="1"/>
  <c r="Q7" i="27"/>
  <c r="BO7" i="27" s="1"/>
  <c r="M7" i="27"/>
  <c r="BN7" i="27" s="1"/>
  <c r="L7" i="27"/>
  <c r="K7" i="27"/>
  <c r="BL7" i="27" s="1"/>
  <c r="J7" i="27"/>
  <c r="I7" i="27"/>
  <c r="V7" i="27" s="1"/>
  <c r="H7" i="27"/>
  <c r="G7" i="27"/>
  <c r="T7" i="27" s="1"/>
  <c r="F7" i="27"/>
  <c r="BK7" i="27" s="1"/>
  <c r="E7" i="27"/>
  <c r="BJ7" i="27" s="1"/>
  <c r="D7" i="27"/>
  <c r="BR6" i="27"/>
  <c r="BM6" i="27"/>
  <c r="BH6" i="27"/>
  <c r="AO6" i="27"/>
  <c r="AL6" i="27"/>
  <c r="AK6" i="27"/>
  <c r="AJ6" i="27"/>
  <c r="AS6" i="27" s="1"/>
  <c r="AF6" i="27"/>
  <c r="AE6" i="27"/>
  <c r="AN6" i="27" s="1"/>
  <c r="AD6" i="27"/>
  <c r="Z6" i="27"/>
  <c r="Y6" i="27"/>
  <c r="BT6" i="27" s="1"/>
  <c r="X6" i="27"/>
  <c r="BS6" i="27" s="1"/>
  <c r="W6" i="27"/>
  <c r="T6" i="27"/>
  <c r="S6" i="27"/>
  <c r="BQ6" i="27" s="1"/>
  <c r="R6" i="27"/>
  <c r="BP6" i="27" s="1"/>
  <c r="Q6" i="27"/>
  <c r="BO6" i="27" s="1"/>
  <c r="M6" i="27"/>
  <c r="L6" i="27"/>
  <c r="K6" i="27"/>
  <c r="BL6" i="27" s="1"/>
  <c r="J6" i="27"/>
  <c r="I6" i="27"/>
  <c r="V6" i="27" s="1"/>
  <c r="H6" i="27"/>
  <c r="G6" i="27"/>
  <c r="F6" i="27"/>
  <c r="BK6" i="27" s="1"/>
  <c r="E6" i="27"/>
  <c r="BJ6" i="27" s="1"/>
  <c r="D6" i="27"/>
  <c r="BM5" i="27"/>
  <c r="BH5" i="27"/>
  <c r="AL5" i="27"/>
  <c r="AO5" i="27" s="1"/>
  <c r="AK5" i="27"/>
  <c r="AJ5" i="27"/>
  <c r="AS5" i="27" s="1"/>
  <c r="AF5" i="27"/>
  <c r="AE5" i="27"/>
  <c r="AD5" i="27"/>
  <c r="Z5" i="27"/>
  <c r="Y5" i="27"/>
  <c r="BT5" i="27" s="1"/>
  <c r="X5" i="27"/>
  <c r="BS5" i="27" s="1"/>
  <c r="W5" i="27"/>
  <c r="BR5" i="27" s="1"/>
  <c r="T5" i="27"/>
  <c r="S5" i="27"/>
  <c r="BQ5" i="27" s="1"/>
  <c r="R5" i="27"/>
  <c r="BP5" i="27" s="1"/>
  <c r="Q5" i="27"/>
  <c r="BO5" i="27" s="1"/>
  <c r="M5" i="27"/>
  <c r="BN5" i="27" s="1"/>
  <c r="L5" i="27"/>
  <c r="K5" i="27"/>
  <c r="BL5" i="27" s="1"/>
  <c r="J5" i="27"/>
  <c r="I5" i="27"/>
  <c r="V5" i="27" s="1"/>
  <c r="H5" i="27"/>
  <c r="G5" i="27"/>
  <c r="F5" i="27"/>
  <c r="BK5" i="27" s="1"/>
  <c r="E5" i="27"/>
  <c r="BJ5" i="27" s="1"/>
  <c r="D5" i="27"/>
  <c r="A5" i="27"/>
  <c r="A6" i="27" s="1"/>
  <c r="A7" i="27" s="1"/>
  <c r="A8" i="27" s="1"/>
  <c r="A9" i="27" s="1"/>
  <c r="A10" i="27" s="1"/>
  <c r="A11" i="27" s="1"/>
  <c r="A12" i="27" s="1"/>
  <c r="A13" i="27" s="1"/>
  <c r="A14" i="27" s="1"/>
  <c r="A15" i="27" s="1"/>
  <c r="A16" i="27" s="1"/>
  <c r="A17" i="27" s="1"/>
  <c r="A18" i="27" s="1"/>
  <c r="A19" i="27" s="1"/>
  <c r="A20" i="27" s="1"/>
  <c r="A21" i="27" s="1"/>
  <c r="A22" i="27" s="1"/>
  <c r="A23" i="27" s="1"/>
  <c r="BR4" i="27"/>
  <c r="BQ4" i="27"/>
  <c r="BH4" i="27"/>
  <c r="AL4" i="27"/>
  <c r="AK4" i="27"/>
  <c r="AJ4" i="27"/>
  <c r="AF4" i="27"/>
  <c r="AO4" i="27" s="1"/>
  <c r="AE4" i="27"/>
  <c r="AD4" i="27"/>
  <c r="Z4" i="27"/>
  <c r="Y4" i="27"/>
  <c r="X4" i="27"/>
  <c r="W4" i="27"/>
  <c r="U4" i="27"/>
  <c r="T4" i="27"/>
  <c r="S4" i="27"/>
  <c r="R4" i="27"/>
  <c r="BP4" i="27" s="1"/>
  <c r="Q4" i="27"/>
  <c r="M4" i="27"/>
  <c r="BN4" i="27" s="1"/>
  <c r="L4" i="27"/>
  <c r="BM4" i="27" s="1"/>
  <c r="K4" i="27"/>
  <c r="J4" i="27"/>
  <c r="I4" i="27"/>
  <c r="H4" i="27"/>
  <c r="G4" i="27"/>
  <c r="F4" i="27"/>
  <c r="E4" i="27"/>
  <c r="D4" i="27"/>
  <c r="BR3" i="27"/>
  <c r="BO3" i="27"/>
  <c r="BL3" i="27"/>
  <c r="BH3" i="27"/>
  <c r="BK16" i="27" l="1"/>
  <c r="T18" i="27"/>
  <c r="BO18" i="27"/>
  <c r="N20" i="27"/>
  <c r="BI20" i="27"/>
  <c r="BP22" i="27"/>
  <c r="U22" i="27"/>
  <c r="AU22" i="27"/>
  <c r="AO22" i="27"/>
  <c r="AQ23" i="27"/>
  <c r="F24" i="27"/>
  <c r="J24" i="27"/>
  <c r="P4" i="27"/>
  <c r="N8" i="27"/>
  <c r="U8" i="27"/>
  <c r="AU8" i="27"/>
  <c r="P11" i="27"/>
  <c r="AB12" i="27"/>
  <c r="U13" i="27"/>
  <c r="U14" i="27"/>
  <c r="P17" i="27"/>
  <c r="BK17" i="27"/>
  <c r="O17" i="27"/>
  <c r="AH17" i="27" s="1"/>
  <c r="BC17" i="27" s="1"/>
  <c r="V17" i="27"/>
  <c r="V20" i="27"/>
  <c r="V21" i="27"/>
  <c r="N22" i="27"/>
  <c r="AO23" i="27"/>
  <c r="G24" i="27"/>
  <c r="K24" i="27"/>
  <c r="AJ24" i="27"/>
  <c r="AN5" i="27"/>
  <c r="V8" i="27"/>
  <c r="AO8" i="27"/>
  <c r="AN9" i="27"/>
  <c r="AQ10" i="27"/>
  <c r="AM11" i="27"/>
  <c r="AM12" i="27"/>
  <c r="AA13" i="27"/>
  <c r="AB13" i="27"/>
  <c r="AM14" i="27"/>
  <c r="AS14" i="27"/>
  <c r="BT15" i="27"/>
  <c r="AB15" i="27"/>
  <c r="BO19" i="27"/>
  <c r="W24" i="27"/>
  <c r="AK24" i="27"/>
  <c r="N6" i="27"/>
  <c r="U6" i="27"/>
  <c r="AU6" i="27"/>
  <c r="AM7" i="27"/>
  <c r="AT7" i="27"/>
  <c r="N10" i="27"/>
  <c r="U10" i="27"/>
  <c r="AR10" i="27"/>
  <c r="AN10" i="27"/>
  <c r="N11" i="27"/>
  <c r="AN11" i="27"/>
  <c r="BO13" i="27"/>
  <c r="T13" i="27"/>
  <c r="AM13" i="27"/>
  <c r="BS14" i="27"/>
  <c r="AB14" i="27"/>
  <c r="AN14" i="27"/>
  <c r="AC15" i="27"/>
  <c r="AX15" i="27" s="1"/>
  <c r="BG15" i="27" s="1"/>
  <c r="BW15" i="27" s="1"/>
  <c r="AQ22" i="27"/>
  <c r="AT22" i="27"/>
  <c r="AN23" i="27"/>
  <c r="AC14" i="27"/>
  <c r="AS17" i="27"/>
  <c r="AQ18" i="27"/>
  <c r="AQ19" i="27"/>
  <c r="AQ20" i="27"/>
  <c r="AQ21" i="27"/>
  <c r="AT21" i="27"/>
  <c r="V22" i="27"/>
  <c r="BQ23" i="27"/>
  <c r="S24" i="27"/>
  <c r="AB4" i="27"/>
  <c r="AE24" i="27"/>
  <c r="N5" i="27"/>
  <c r="U5" i="27"/>
  <c r="AU5" i="27"/>
  <c r="AT6" i="27"/>
  <c r="N7" i="27"/>
  <c r="U7" i="27"/>
  <c r="AU7" i="27"/>
  <c r="AT8" i="27"/>
  <c r="N9" i="27"/>
  <c r="U9" i="27"/>
  <c r="AU9" i="27"/>
  <c r="AM10" i="27"/>
  <c r="AT10" i="27"/>
  <c r="U12" i="27"/>
  <c r="AC13" i="27"/>
  <c r="AA14" i="27"/>
  <c r="BR14" i="27"/>
  <c r="AM15" i="27"/>
  <c r="U16" i="27"/>
  <c r="AH16" i="27" s="1"/>
  <c r="BC16" i="27" s="1"/>
  <c r="U17" i="27"/>
  <c r="AB17" i="27"/>
  <c r="AN17" i="27"/>
  <c r="AU17" i="27"/>
  <c r="N18" i="27"/>
  <c r="AU18" i="27"/>
  <c r="AN18" i="27"/>
  <c r="N19" i="27"/>
  <c r="AV19" i="27" s="1"/>
  <c r="AU19" i="27"/>
  <c r="AN19" i="27"/>
  <c r="BI19" i="27"/>
  <c r="AU20" i="27"/>
  <c r="AN20" i="27"/>
  <c r="AU21" i="27"/>
  <c r="AN21" i="27"/>
  <c r="T22" i="27"/>
  <c r="P23" i="27"/>
  <c r="Y24" i="27"/>
  <c r="BT4" i="27"/>
  <c r="AC6" i="27"/>
  <c r="AX6" i="27" s="1"/>
  <c r="BG6" i="27" s="1"/>
  <c r="BW6" i="27" s="1"/>
  <c r="AC9" i="27"/>
  <c r="O11" i="27"/>
  <c r="AU13" i="27"/>
  <c r="AR13" i="27"/>
  <c r="AO13" i="27"/>
  <c r="AU14" i="27"/>
  <c r="AR14" i="27"/>
  <c r="AO14" i="27"/>
  <c r="AU15" i="27"/>
  <c r="AR15" i="27"/>
  <c r="AO15" i="27"/>
  <c r="AM5" i="27"/>
  <c r="AM6" i="27"/>
  <c r="P8" i="27"/>
  <c r="AM8" i="27"/>
  <c r="P9" i="27"/>
  <c r="AM9" i="27"/>
  <c r="AQ11" i="27"/>
  <c r="BM11" i="27"/>
  <c r="BT18" i="27"/>
  <c r="AC18" i="27"/>
  <c r="AB18" i="27"/>
  <c r="D24" i="27"/>
  <c r="H24" i="27"/>
  <c r="L24" i="27"/>
  <c r="O4" i="27"/>
  <c r="AF24" i="27"/>
  <c r="AU4" i="27"/>
  <c r="AS4" i="27"/>
  <c r="BI4" i="27"/>
  <c r="AQ5" i="27"/>
  <c r="AR5" i="27"/>
  <c r="AQ6" i="27"/>
  <c r="AR6" i="27"/>
  <c r="BN6" i="27"/>
  <c r="AQ7" i="27"/>
  <c r="AR7" i="27"/>
  <c r="AQ8" i="27"/>
  <c r="AR8" i="27"/>
  <c r="AQ9" i="27"/>
  <c r="AR9" i="27"/>
  <c r="BN9" i="27"/>
  <c r="AA10" i="27"/>
  <c r="AV10" i="27" s="1"/>
  <c r="AB10" i="27"/>
  <c r="AU11" i="27"/>
  <c r="AO11" i="27"/>
  <c r="P18" i="27"/>
  <c r="BN18" i="27"/>
  <c r="BP19" i="27"/>
  <c r="U19" i="27"/>
  <c r="AC5" i="27"/>
  <c r="AC7" i="27"/>
  <c r="AC8" i="27"/>
  <c r="BN10" i="27"/>
  <c r="BI11" i="27"/>
  <c r="AU12" i="27"/>
  <c r="AR12" i="27"/>
  <c r="AO12" i="27"/>
  <c r="Q24" i="27"/>
  <c r="BO4" i="27"/>
  <c r="AR4" i="27"/>
  <c r="P5" i="27"/>
  <c r="P6" i="27"/>
  <c r="P7" i="27"/>
  <c r="AI7" i="27" s="1"/>
  <c r="BD7" i="27" s="1"/>
  <c r="AU10" i="27"/>
  <c r="AO10" i="27"/>
  <c r="E24" i="27"/>
  <c r="I24" i="27"/>
  <c r="V4" i="27"/>
  <c r="M24" i="27"/>
  <c r="X24" i="27"/>
  <c r="BS4" i="27"/>
  <c r="AC4" i="27"/>
  <c r="AN4" i="27"/>
  <c r="BJ4" i="27"/>
  <c r="O5" i="27"/>
  <c r="AA5" i="27"/>
  <c r="AB5" i="27"/>
  <c r="BI5" i="27"/>
  <c r="O6" i="27"/>
  <c r="AA6" i="27"/>
  <c r="AB6" i="27"/>
  <c r="BI6" i="27"/>
  <c r="O7" i="27"/>
  <c r="AA7" i="27"/>
  <c r="AB7" i="27"/>
  <c r="BI7" i="27"/>
  <c r="O8" i="27"/>
  <c r="AA8" i="27"/>
  <c r="AB8" i="27"/>
  <c r="BI8" i="27"/>
  <c r="O9" i="27"/>
  <c r="AA9" i="27"/>
  <c r="AB9" i="27"/>
  <c r="BI9" i="27"/>
  <c r="O10" i="27"/>
  <c r="AH10" i="27" s="1"/>
  <c r="BC10" i="27" s="1"/>
  <c r="BI10" i="27"/>
  <c r="AA11" i="27"/>
  <c r="AV11" i="27" s="1"/>
  <c r="AB11" i="27"/>
  <c r="O12" i="27"/>
  <c r="AH12" i="27" s="1"/>
  <c r="BC12" i="27" s="1"/>
  <c r="BM12" i="27"/>
  <c r="O13" i="27"/>
  <c r="BM13" i="27"/>
  <c r="O14" i="27"/>
  <c r="BM14" i="27"/>
  <c r="O15" i="27"/>
  <c r="AH15" i="27" s="1"/>
  <c r="BC15" i="27" s="1"/>
  <c r="BM15" i="27"/>
  <c r="R24" i="27"/>
  <c r="AC10" i="27"/>
  <c r="AI10" i="27" s="1"/>
  <c r="BD10" i="27" s="1"/>
  <c r="V12" i="27"/>
  <c r="V13" i="27"/>
  <c r="V15" i="27"/>
  <c r="AI15" i="27" s="1"/>
  <c r="BD15" i="27" s="1"/>
  <c r="N21" i="27"/>
  <c r="BI21" i="27"/>
  <c r="BT21" i="27"/>
  <c r="AC21" i="27"/>
  <c r="AB21" i="27"/>
  <c r="T23" i="27"/>
  <c r="T24" i="27" s="1"/>
  <c r="BO23" i="27"/>
  <c r="AM23" i="27"/>
  <c r="AS23" i="27"/>
  <c r="AP23" i="27"/>
  <c r="N4" i="27"/>
  <c r="Z24" i="27"/>
  <c r="AD24" i="27"/>
  <c r="AL24" i="27"/>
  <c r="AP4" i="27"/>
  <c r="AT4" i="27"/>
  <c r="BK4" i="27"/>
  <c r="AP5" i="27"/>
  <c r="AT5" i="27"/>
  <c r="AP6" i="27"/>
  <c r="AP7" i="27"/>
  <c r="AP8" i="27"/>
  <c r="AP9" i="27"/>
  <c r="AP10" i="27"/>
  <c r="AP11" i="27"/>
  <c r="AX11" i="27"/>
  <c r="BG11" i="27" s="1"/>
  <c r="BW11" i="27" s="1"/>
  <c r="P12" i="27"/>
  <c r="P13" i="27"/>
  <c r="AG16" i="27"/>
  <c r="BQ16" i="27"/>
  <c r="V16" i="27"/>
  <c r="N17" i="27"/>
  <c r="BL17" i="27"/>
  <c r="AA17" i="27"/>
  <c r="O20" i="27"/>
  <c r="BM20" i="27"/>
  <c r="P21" i="27"/>
  <c r="BT22" i="27"/>
  <c r="AC22" i="27"/>
  <c r="AI22" i="27" s="1"/>
  <c r="BD22" i="27" s="1"/>
  <c r="AB22" i="27"/>
  <c r="BP23" i="27"/>
  <c r="U23" i="27"/>
  <c r="AC11" i="27"/>
  <c r="AI11" i="27" s="1"/>
  <c r="BD11" i="27" s="1"/>
  <c r="V14" i="27"/>
  <c r="AI14" i="27" s="1"/>
  <c r="BD14" i="27" s="1"/>
  <c r="AO17" i="27"/>
  <c r="BP20" i="27"/>
  <c r="U20" i="27"/>
  <c r="AW20" i="27" s="1"/>
  <c r="BF20" i="27" s="1"/>
  <c r="BV20" i="27" s="1"/>
  <c r="O21" i="27"/>
  <c r="BM21" i="27"/>
  <c r="AA4" i="27"/>
  <c r="AM4" i="27"/>
  <c r="AQ4" i="27"/>
  <c r="BL4" i="27"/>
  <c r="AQ12" i="27"/>
  <c r="BN12" i="27"/>
  <c r="AQ13" i="27"/>
  <c r="BN13" i="27"/>
  <c r="AQ14" i="27"/>
  <c r="BN14" i="27"/>
  <c r="AQ15" i="27"/>
  <c r="BN15" i="27"/>
  <c r="AV16" i="27"/>
  <c r="BL16" i="27"/>
  <c r="AA16" i="27"/>
  <c r="AO16" i="27"/>
  <c r="AR16" i="27"/>
  <c r="AU16" i="27"/>
  <c r="BP16" i="27"/>
  <c r="AM19" i="27"/>
  <c r="AP19" i="27"/>
  <c r="AS19" i="27"/>
  <c r="AM20" i="27"/>
  <c r="AP20" i="27"/>
  <c r="AS20" i="27"/>
  <c r="N12" i="27"/>
  <c r="AP12" i="27"/>
  <c r="AT12" i="27"/>
  <c r="N13" i="27"/>
  <c r="AP13" i="27"/>
  <c r="AT13" i="27"/>
  <c r="N14" i="27"/>
  <c r="AP14" i="27"/>
  <c r="AT14" i="27"/>
  <c r="N15" i="27"/>
  <c r="AP15" i="27"/>
  <c r="AT15" i="27"/>
  <c r="BM16" i="27"/>
  <c r="AC16" i="27"/>
  <c r="AI16" i="27" s="1"/>
  <c r="BD16" i="27" s="1"/>
  <c r="AM16" i="27"/>
  <c r="AM17" i="27"/>
  <c r="AM18" i="27"/>
  <c r="AP18" i="27"/>
  <c r="BI18" i="27"/>
  <c r="O19" i="27"/>
  <c r="BM19" i="27"/>
  <c r="AI20" i="27"/>
  <c r="BD20" i="27" s="1"/>
  <c r="BT20" i="27"/>
  <c r="AC20" i="27"/>
  <c r="AB20" i="27"/>
  <c r="BN20" i="27"/>
  <c r="BO21" i="27"/>
  <c r="AM22" i="27"/>
  <c r="AP22" i="27"/>
  <c r="BI22" i="27"/>
  <c r="BI23" i="27"/>
  <c r="N23" i="27"/>
  <c r="BM23" i="27"/>
  <c r="O23" i="27"/>
  <c r="AA15" i="27"/>
  <c r="AP16" i="27"/>
  <c r="AP17" i="27"/>
  <c r="O18" i="27"/>
  <c r="AW18" i="27" s="1"/>
  <c r="BF18" i="27" s="1"/>
  <c r="BV18" i="27" s="1"/>
  <c r="BM18" i="27"/>
  <c r="AS18" i="27"/>
  <c r="BT19" i="27"/>
  <c r="AC19" i="27"/>
  <c r="AX19" i="27" s="1"/>
  <c r="BG19" i="27" s="1"/>
  <c r="BW19" i="27" s="1"/>
  <c r="AB19" i="27"/>
  <c r="BN19" i="27"/>
  <c r="AX20" i="27"/>
  <c r="BG20" i="27" s="1"/>
  <c r="BW20" i="27" s="1"/>
  <c r="BO20" i="27"/>
  <c r="AM21" i="27"/>
  <c r="AP21" i="27"/>
  <c r="O22" i="27"/>
  <c r="AH22" i="27" s="1"/>
  <c r="BC22" i="27" s="1"/>
  <c r="BM22" i="27"/>
  <c r="AS22" i="27"/>
  <c r="BT23" i="27"/>
  <c r="AC23" i="27"/>
  <c r="AI23" i="27" s="1"/>
  <c r="BD23" i="27" s="1"/>
  <c r="AB23" i="27"/>
  <c r="AR17" i="27"/>
  <c r="BM17" i="27"/>
  <c r="AA18" i="27"/>
  <c r="AA19" i="27"/>
  <c r="AA20" i="27"/>
  <c r="AG20" i="27" s="1"/>
  <c r="AA21" i="27"/>
  <c r="AA22" i="27"/>
  <c r="AA23" i="27"/>
  <c r="AR23" i="27"/>
  <c r="AU23" i="27"/>
  <c r="AC17" i="27"/>
  <c r="AR18" i="27"/>
  <c r="AR19" i="27"/>
  <c r="AR20" i="27"/>
  <c r="AR21" i="27"/>
  <c r="AR22" i="27"/>
  <c r="AT23" i="27"/>
  <c r="AH13" i="27" l="1"/>
  <c r="BC13" i="27" s="1"/>
  <c r="AG19" i="27"/>
  <c r="AW23" i="27"/>
  <c r="BF23" i="27" s="1"/>
  <c r="BV23" i="27" s="1"/>
  <c r="AW22" i="27"/>
  <c r="BF22" i="27" s="1"/>
  <c r="BV22" i="27" s="1"/>
  <c r="AH19" i="27"/>
  <c r="BC19" i="27" s="1"/>
  <c r="AW17" i="27"/>
  <c r="BF17" i="27" s="1"/>
  <c r="BV17" i="27" s="1"/>
  <c r="AV20" i="27"/>
  <c r="AY20" i="27" s="1"/>
  <c r="AG17" i="27"/>
  <c r="AZ17" i="27" s="1"/>
  <c r="AX13" i="27"/>
  <c r="BG13" i="27" s="1"/>
  <c r="BW13" i="27" s="1"/>
  <c r="AH14" i="27"/>
  <c r="BC14" i="27" s="1"/>
  <c r="AW12" i="27"/>
  <c r="BF12" i="27" s="1"/>
  <c r="BV12" i="27" s="1"/>
  <c r="AB24" i="27"/>
  <c r="AN24" i="27"/>
  <c r="AO24" i="27"/>
  <c r="AI5" i="27"/>
  <c r="BD5" i="27" s="1"/>
  <c r="U24" i="27"/>
  <c r="AH11" i="27"/>
  <c r="BC11" i="27" s="1"/>
  <c r="AX17" i="27"/>
  <c r="BG17" i="27" s="1"/>
  <c r="BW17" i="27" s="1"/>
  <c r="AG22" i="27"/>
  <c r="AV18" i="27"/>
  <c r="BE18" i="27" s="1"/>
  <c r="BU18" i="27" s="1"/>
  <c r="AW16" i="27"/>
  <c r="BF16" i="27" s="1"/>
  <c r="BV16" i="27" s="1"/>
  <c r="AH21" i="27"/>
  <c r="BC21" i="27" s="1"/>
  <c r="AI21" i="27"/>
  <c r="BD21" i="27" s="1"/>
  <c r="AI12" i="27"/>
  <c r="BD12" i="27" s="1"/>
  <c r="AW13" i="27"/>
  <c r="BF13" i="27" s="1"/>
  <c r="BV13" i="27" s="1"/>
  <c r="AX8" i="27"/>
  <c r="BG8" i="27" s="1"/>
  <c r="BW8" i="27" s="1"/>
  <c r="BB22" i="27"/>
  <c r="AZ22" i="27"/>
  <c r="BE10" i="27"/>
  <c r="BU10" i="27" s="1"/>
  <c r="BB19" i="27"/>
  <c r="BE11" i="27"/>
  <c r="BU11" i="27" s="1"/>
  <c r="AV22" i="27"/>
  <c r="AV13" i="27"/>
  <c r="AG13" i="27"/>
  <c r="BB17" i="27"/>
  <c r="BB16" i="27"/>
  <c r="AZ16" i="27"/>
  <c r="AP24" i="27"/>
  <c r="AG9" i="27"/>
  <c r="AV9" i="27"/>
  <c r="AV7" i="27"/>
  <c r="AG7" i="27"/>
  <c r="AC24" i="27"/>
  <c r="AH23" i="27"/>
  <c r="BC23" i="27" s="1"/>
  <c r="BE19" i="27"/>
  <c r="BU19" i="27" s="1"/>
  <c r="BE16" i="27"/>
  <c r="BU16" i="27" s="1"/>
  <c r="AG10" i="27"/>
  <c r="AH8" i="27"/>
  <c r="BC8" i="27" s="1"/>
  <c r="AW8" i="27"/>
  <c r="BF8" i="27" s="1"/>
  <c r="BV8" i="27" s="1"/>
  <c r="AH6" i="27"/>
  <c r="BC6" i="27" s="1"/>
  <c r="AW6" i="27"/>
  <c r="BF6" i="27" s="1"/>
  <c r="BV6" i="27" s="1"/>
  <c r="AH5" i="27"/>
  <c r="BC5" i="27" s="1"/>
  <c r="AW5" i="27"/>
  <c r="BF5" i="27" s="1"/>
  <c r="BV5" i="27" s="1"/>
  <c r="AR24" i="27"/>
  <c r="AX5" i="27"/>
  <c r="BG5" i="27" s="1"/>
  <c r="BW5" i="27" s="1"/>
  <c r="AI8" i="27"/>
  <c r="BD8" i="27" s="1"/>
  <c r="AG11" i="27"/>
  <c r="AI19" i="27"/>
  <c r="BD19" i="27" s="1"/>
  <c r="AH18" i="27"/>
  <c r="BC18" i="27" s="1"/>
  <c r="AW19" i="27"/>
  <c r="BF19" i="27" s="1"/>
  <c r="BV19" i="27" s="1"/>
  <c r="AG15" i="27"/>
  <c r="AV15" i="27"/>
  <c r="AW21" i="27"/>
  <c r="BF21" i="27" s="1"/>
  <c r="BV21" i="27" s="1"/>
  <c r="AX14" i="27"/>
  <c r="BG14" i="27" s="1"/>
  <c r="BW14" i="27" s="1"/>
  <c r="AX22" i="27"/>
  <c r="BG22" i="27" s="1"/>
  <c r="BW22" i="27" s="1"/>
  <c r="AX16" i="27"/>
  <c r="BG16" i="27" s="1"/>
  <c r="BW16" i="27" s="1"/>
  <c r="AG21" i="27"/>
  <c r="AV21" i="27"/>
  <c r="AW14" i="27"/>
  <c r="BF14" i="27" s="1"/>
  <c r="BV14" i="27" s="1"/>
  <c r="AX10" i="27"/>
  <c r="BG10" i="27" s="1"/>
  <c r="BW10" i="27" s="1"/>
  <c r="AI4" i="27"/>
  <c r="AS24" i="27"/>
  <c r="AG18" i="27"/>
  <c r="AM24" i="27"/>
  <c r="N24" i="27"/>
  <c r="AV4" i="27"/>
  <c r="AG4" i="27"/>
  <c r="AX12" i="27"/>
  <c r="BG12" i="27" s="1"/>
  <c r="BW12" i="27" s="1"/>
  <c r="AV8" i="27"/>
  <c r="AG8" i="27"/>
  <c r="AV6" i="27"/>
  <c r="AG6" i="27"/>
  <c r="AV5" i="27"/>
  <c r="AG5" i="27"/>
  <c r="AV14" i="27"/>
  <c r="AG14" i="27"/>
  <c r="AA24" i="27"/>
  <c r="BB20" i="27"/>
  <c r="AV17" i="27"/>
  <c r="AH9" i="27"/>
  <c r="BC9" i="27" s="1"/>
  <c r="AW9" i="27"/>
  <c r="BF9" i="27" s="1"/>
  <c r="BV9" i="27" s="1"/>
  <c r="AH7" i="27"/>
  <c r="BC7" i="27" s="1"/>
  <c r="AW7" i="27"/>
  <c r="BF7" i="27" s="1"/>
  <c r="BV7" i="27" s="1"/>
  <c r="V24" i="27"/>
  <c r="O24" i="27"/>
  <c r="AH4" i="27"/>
  <c r="AW4" i="27"/>
  <c r="AX23" i="27"/>
  <c r="BG23" i="27" s="1"/>
  <c r="BW23" i="27" s="1"/>
  <c r="AV23" i="27"/>
  <c r="AG23" i="27"/>
  <c r="AI17" i="27"/>
  <c r="BD17" i="27" s="1"/>
  <c r="AV12" i="27"/>
  <c r="AG12" i="27"/>
  <c r="AQ24" i="27"/>
  <c r="AX21" i="27"/>
  <c r="BG21" i="27" s="1"/>
  <c r="BW21" i="27" s="1"/>
  <c r="AH20" i="27"/>
  <c r="BC20" i="27" s="1"/>
  <c r="AI13" i="27"/>
  <c r="BD13" i="27" s="1"/>
  <c r="AT24" i="27"/>
  <c r="AW15" i="27"/>
  <c r="BF15" i="27" s="1"/>
  <c r="BV15" i="27" s="1"/>
  <c r="AW10" i="27"/>
  <c r="BF10" i="27" s="1"/>
  <c r="BV10" i="27" s="1"/>
  <c r="AX4" i="27"/>
  <c r="AI6" i="27"/>
  <c r="BD6" i="27" s="1"/>
  <c r="AX7" i="27"/>
  <c r="BG7" i="27" s="1"/>
  <c r="BW7" i="27" s="1"/>
  <c r="P24" i="27"/>
  <c r="AI18" i="27"/>
  <c r="BD18" i="27" s="1"/>
  <c r="AX18" i="27"/>
  <c r="BG18" i="27" s="1"/>
  <c r="BW18" i="27" s="1"/>
  <c r="AU24" i="27"/>
  <c r="AI9" i="27"/>
  <c r="BD9" i="27" s="1"/>
  <c r="AW11" i="27"/>
  <c r="BF11" i="27" s="1"/>
  <c r="BV11" i="27" s="1"/>
  <c r="AX9" i="27"/>
  <c r="BG9" i="27" s="1"/>
  <c r="BW9" i="27" s="1"/>
  <c r="BE20" i="27" l="1"/>
  <c r="BU20" i="27" s="1"/>
  <c r="BG4" i="27"/>
  <c r="BW4" i="27" s="1"/>
  <c r="AX24" i="27"/>
  <c r="BE23" i="27"/>
  <c r="BU23" i="27" s="1"/>
  <c r="AY23" i="27"/>
  <c r="BB5" i="27"/>
  <c r="AZ5" i="27"/>
  <c r="BB8" i="27"/>
  <c r="AZ8" i="27"/>
  <c r="AY16" i="27"/>
  <c r="AY13" i="27"/>
  <c r="BE13" i="27"/>
  <c r="BU13" i="27" s="1"/>
  <c r="AY8" i="27"/>
  <c r="BE8" i="27"/>
  <c r="BU8" i="27" s="1"/>
  <c r="BB18" i="27"/>
  <c r="AZ18" i="27"/>
  <c r="BB11" i="27"/>
  <c r="AZ11" i="27"/>
  <c r="BB9" i="27"/>
  <c r="AZ9" i="27"/>
  <c r="AY10" i="27"/>
  <c r="AW24" i="27"/>
  <c r="BF4" i="27"/>
  <c r="BV4" i="27" s="1"/>
  <c r="BE17" i="27"/>
  <c r="BU17" i="27" s="1"/>
  <c r="AY17" i="27"/>
  <c r="AZ14" i="27"/>
  <c r="BB14" i="27"/>
  <c r="BB6" i="27"/>
  <c r="AZ6" i="27"/>
  <c r="AY21" i="27"/>
  <c r="BE21" i="27"/>
  <c r="BU21" i="27" s="1"/>
  <c r="BB7" i="27"/>
  <c r="AZ7" i="27"/>
  <c r="AZ12" i="27"/>
  <c r="BB12" i="27"/>
  <c r="AV24" i="27"/>
  <c r="AY4" i="27"/>
  <c r="BE4" i="27"/>
  <c r="BU4" i="27" s="1"/>
  <c r="AY15" i="27"/>
  <c r="BE15" i="27"/>
  <c r="BU15" i="27" s="1"/>
  <c r="AY9" i="27"/>
  <c r="BE9" i="27"/>
  <c r="BU9" i="27" s="1"/>
  <c r="AZ19" i="27"/>
  <c r="AY12" i="27"/>
  <c r="BE12" i="27"/>
  <c r="BU12" i="27" s="1"/>
  <c r="AY5" i="27"/>
  <c r="BE5" i="27"/>
  <c r="BU5" i="27" s="1"/>
  <c r="AZ15" i="27"/>
  <c r="BB15" i="27"/>
  <c r="AY22" i="27"/>
  <c r="BE22" i="27"/>
  <c r="BU22" i="27" s="1"/>
  <c r="AZ23" i="27"/>
  <c r="BB23" i="27"/>
  <c r="AH24" i="27"/>
  <c r="BC4" i="27"/>
  <c r="AZ20" i="27"/>
  <c r="AY14" i="27"/>
  <c r="BE14" i="27"/>
  <c r="BU14" i="27" s="1"/>
  <c r="AY6" i="27"/>
  <c r="BE6" i="27"/>
  <c r="BU6" i="27" s="1"/>
  <c r="AG24" i="27"/>
  <c r="BB4" i="27"/>
  <c r="AZ4" i="27"/>
  <c r="AI24" i="27"/>
  <c r="BD4" i="27"/>
  <c r="BB21" i="27"/>
  <c r="AZ21" i="27"/>
  <c r="BB10" i="27"/>
  <c r="AZ10" i="27"/>
  <c r="AY19" i="27"/>
  <c r="AY7" i="27"/>
  <c r="BE7" i="27"/>
  <c r="BU7" i="27" s="1"/>
  <c r="AZ13" i="27"/>
  <c r="BB13" i="27"/>
  <c r="AY11" i="27"/>
  <c r="AY18" i="27"/>
  <c r="AY24" i="27" l="1"/>
  <c r="I78" i="25" l="1"/>
  <c r="H78" i="25"/>
  <c r="G78" i="25"/>
  <c r="F78" i="25"/>
  <c r="E78" i="25"/>
  <c r="D78" i="25"/>
  <c r="C78" i="25"/>
  <c r="B78" i="25"/>
  <c r="A78" i="25"/>
  <c r="B38" i="19" l="1"/>
</calcChain>
</file>

<file path=xl/sharedStrings.xml><?xml version="1.0" encoding="utf-8"?>
<sst xmlns="http://schemas.openxmlformats.org/spreadsheetml/2006/main" count="3322" uniqueCount="274">
  <si>
    <r>
      <t>1.</t>
    </r>
    <r>
      <rPr>
        <b/>
        <sz val="7"/>
        <color theme="1"/>
        <rFont val="Times New Roman"/>
        <family val="1"/>
      </rPr>
      <t xml:space="preserve">     </t>
    </r>
    <r>
      <rPr>
        <b/>
        <sz val="11"/>
        <color theme="1"/>
        <rFont val="Arial"/>
        <family val="2"/>
      </rPr>
      <t>Variables</t>
    </r>
  </si>
  <si>
    <t>Las variables del estudio reflejan los aspectos clave de la gestión del capital de trabajo comercial y la liquidez en las empresas farmacéuticas. Variables que se incluirán:</t>
  </si>
  <si>
    <r>
      <t>Capital de trabajo comercial</t>
    </r>
    <r>
      <rPr>
        <sz val="11"/>
        <color theme="1"/>
        <rFont val="Arial"/>
        <family val="2"/>
      </rPr>
      <t>: Indicador que mide la diferencia entre los activos corrientes y los pasivos corrientes en términos operativos-Ventas en un periodo determinado.</t>
    </r>
  </si>
  <si>
    <r>
      <t>Liquidez</t>
    </r>
    <r>
      <rPr>
        <sz val="11"/>
        <color theme="1"/>
        <rFont val="Arial"/>
        <family val="2"/>
      </rPr>
      <t>: Capacidad de la empresa para cumplir con sus obligaciones de corto plazo Activo Corriente menos Pasivo Corriente.</t>
    </r>
  </si>
  <si>
    <r>
      <t>Ventas</t>
    </r>
    <r>
      <rPr>
        <sz val="11"/>
        <color theme="1"/>
        <rFont val="Arial"/>
        <family val="2"/>
      </rPr>
      <t>: Ingresos obtenidos por la empresa a través de la venta de productos farmacéuticos en un periodo determinado.</t>
    </r>
  </si>
  <si>
    <r>
      <t>Cuentas por Cobrar</t>
    </r>
    <r>
      <rPr>
        <sz val="11"/>
        <color theme="1"/>
        <rFont val="Arial"/>
        <family val="2"/>
      </rPr>
      <t>: Activos corrientes que representan el dinero que deben los clientes a la empresa.</t>
    </r>
  </si>
  <si>
    <r>
      <t>Inventarios</t>
    </r>
    <r>
      <rPr>
        <sz val="11"/>
        <color theme="1"/>
        <rFont val="Arial"/>
        <family val="2"/>
      </rPr>
      <t>: Valor de los bienes y productos disponibles para la venta.</t>
    </r>
  </si>
  <si>
    <r>
      <t>Cuentas por Pagar</t>
    </r>
    <r>
      <rPr>
        <sz val="11"/>
        <color theme="1"/>
        <rFont val="Arial"/>
        <family val="2"/>
      </rPr>
      <t>: Obligaciones de la empresa con proveedores y acreedores.</t>
    </r>
  </si>
  <si>
    <r>
      <t>1.1.</t>
    </r>
    <r>
      <rPr>
        <b/>
        <sz val="7"/>
        <color theme="1"/>
        <rFont val="Times New Roman"/>
        <family val="1"/>
      </rPr>
      <t xml:space="preserve">          </t>
    </r>
    <r>
      <rPr>
        <b/>
        <sz val="11"/>
        <color theme="1"/>
        <rFont val="Arial"/>
        <family val="2"/>
      </rPr>
      <t>Definición conceptual</t>
    </r>
  </si>
  <si>
    <r>
      <t xml:space="preserve">A continuación, se presentan las definiciones conceptuales de las variables las cuales están basadas en las definiciones trabajadas por </t>
    </r>
    <r>
      <rPr>
        <sz val="11"/>
        <color rgb="FF000000"/>
        <rFont val="Arial"/>
        <family val="2"/>
      </rPr>
      <t>Ortiz, (2003)</t>
    </r>
  </si>
  <si>
    <r>
      <t>Capital de trabajo comercial</t>
    </r>
    <r>
      <rPr>
        <sz val="11"/>
        <color theme="1"/>
        <rFont val="Arial"/>
        <family val="2"/>
      </rPr>
      <t>: Es el monto que representa las ventas de un periodo determinado dividido entre la diferencia de los activos circulantes y los pasivos circulantes (Ventas/(activo circulante – pasivo circulante) . Un manejo adecuado de este indicador es crucial para la estabilidad financiera de la empresa, ya que permite conocer cuánto capital de trabajo necesita para cubrir las ventas en el periodo de estudio.</t>
    </r>
  </si>
  <si>
    <r>
      <t>Liquidez</t>
    </r>
    <r>
      <rPr>
        <sz val="11"/>
        <color theme="1"/>
        <rFont val="Arial"/>
        <family val="2"/>
      </rPr>
      <t>: Se refiere a la capacidad de una empresa para convertir sus activos en efectivo de manera rápida para cumplir con sus obligaciones financieras inmediatas. Una empresa con buena liquidez puede enfrentar imprevistos sin comprometer su operación diaria.</t>
    </r>
  </si>
  <si>
    <r>
      <t>Ventas</t>
    </r>
    <r>
      <rPr>
        <sz val="11"/>
        <color theme="1"/>
        <rFont val="Arial"/>
        <family val="2"/>
      </rPr>
      <t>: Es el ingreso total que genera la empresa por la venta de sus productos o servicios. Es un indicador clave para analizar el rendimiento y la estabilidad de una organización, ya que afecta directamente su capacidad para gestionar el capital de trabajo.</t>
    </r>
  </si>
  <si>
    <r>
      <t>Cuentas por Cobrar</t>
    </r>
    <r>
      <rPr>
        <sz val="11"/>
        <color theme="1"/>
        <rFont val="Arial"/>
        <family val="2"/>
      </rPr>
      <t>: Representan los ingresos que la empresa espera recibir de sus clientes por la venta de bienes o servicios. Un alto valor en cuentas por cobrar puede indicar problemas de liquidez si los cobros no se realizan de manera oportuna.</t>
    </r>
  </si>
  <si>
    <r>
      <t>Inventarios</t>
    </r>
    <r>
      <rPr>
        <sz val="11"/>
        <color theme="1"/>
        <rFont val="Arial"/>
        <family val="2"/>
      </rPr>
      <t>: Es el conjunto de bienes que una empresa posee para vender en un futuro próximo. Un exceso de inventarios puede ser costoso en términos de almacenamiento y puede impactar negativamente la liquidez.</t>
    </r>
  </si>
  <si>
    <r>
      <t>Cuentas por Pagar</t>
    </r>
    <r>
      <rPr>
        <sz val="11"/>
        <color theme="1"/>
        <rFont val="Arial"/>
        <family val="2"/>
      </rPr>
      <t>: Obligaciones financieras de corto plazo de la empresa con sus proveedores. Es un componente importante en la gestión del capital de trabajo, ya que un manejo inadecuado puede generar problemas de liquidez.</t>
    </r>
  </si>
  <si>
    <r>
      <t>1.2.</t>
    </r>
    <r>
      <rPr>
        <b/>
        <sz val="7"/>
        <color theme="1"/>
        <rFont val="Times New Roman"/>
        <family val="1"/>
      </rPr>
      <t xml:space="preserve">          </t>
    </r>
    <r>
      <rPr>
        <b/>
        <sz val="11"/>
        <color theme="1"/>
        <rFont val="Arial"/>
        <family val="2"/>
      </rPr>
      <t>Definición operacional</t>
    </r>
  </si>
  <si>
    <t>Aquí mostraremos cómo se miden las variables de la investigación:</t>
  </si>
  <si>
    <r>
      <t>Capital de trabajo comercial</t>
    </r>
    <r>
      <rPr>
        <sz val="11"/>
        <color theme="1"/>
        <rFont val="Arial"/>
        <family val="2"/>
      </rPr>
      <t>:</t>
    </r>
  </si>
  <si>
    <t>Fórmula: Ventas/(Activos Circulantes - Pasivos Circulantes).</t>
  </si>
  <si>
    <t>Unidad: Dinero (Pesos colombianos).</t>
  </si>
  <si>
    <t>Fuente: Estados financieros de las empresas-Supersociedades.</t>
  </si>
  <si>
    <r>
      <t>Liquidez</t>
    </r>
    <r>
      <rPr>
        <sz val="11"/>
        <color theme="1"/>
        <rFont val="Arial"/>
        <family val="2"/>
      </rPr>
      <t>:</t>
    </r>
  </si>
  <si>
    <t>Fórmulas:</t>
  </si>
  <si>
    <r>
      <t>Razón corriente</t>
    </r>
    <r>
      <rPr>
        <sz val="11"/>
        <color theme="1"/>
        <rFont val="Arial"/>
        <family val="2"/>
      </rPr>
      <t>: Activos Circulantes / Pasivos Circulantes.</t>
    </r>
  </si>
  <si>
    <r>
      <t>Prueba ácida</t>
    </r>
    <r>
      <rPr>
        <sz val="11"/>
        <color theme="1"/>
        <rFont val="Arial"/>
        <family val="2"/>
      </rPr>
      <t>: (Activos Circulantes - Inventarios) / Pasivos Circulantes.</t>
    </r>
  </si>
  <si>
    <t>Unidad: Cociente (valor numérico).</t>
  </si>
  <si>
    <t>Fuente: Informes financieros.</t>
  </si>
  <si>
    <r>
      <t>Ventas</t>
    </r>
    <r>
      <rPr>
        <sz val="11"/>
        <color theme="1"/>
        <rFont val="Arial"/>
        <family val="2"/>
      </rPr>
      <t>:</t>
    </r>
  </si>
  <si>
    <t>Medición: Total de ventas anuales.</t>
  </si>
  <si>
    <r>
      <t>Cuentas por Cobrar</t>
    </r>
    <r>
      <rPr>
        <sz val="11"/>
        <color theme="1"/>
        <rFont val="Arial"/>
        <family val="2"/>
      </rPr>
      <t>:</t>
    </r>
  </si>
  <si>
    <t>Medición: Total de cuentas por cobrar en el periodo.</t>
  </si>
  <si>
    <t>Fuente: Balance general-Supersociedades.</t>
  </si>
  <si>
    <r>
      <t>Inventarios</t>
    </r>
    <r>
      <rPr>
        <sz val="11"/>
        <color theme="1"/>
        <rFont val="Arial"/>
        <family val="2"/>
      </rPr>
      <t>:</t>
    </r>
  </si>
  <si>
    <t>Medición: Valor de inventarios disponibles.</t>
  </si>
  <si>
    <r>
      <t>Cuentas por Pagar</t>
    </r>
    <r>
      <rPr>
        <sz val="11"/>
        <color theme="1"/>
        <rFont val="Arial"/>
        <family val="2"/>
      </rPr>
      <t>:</t>
    </r>
  </si>
  <si>
    <t>Medición: Total de pasivos a corto plazo.</t>
  </si>
  <si>
    <t>Año</t>
  </si>
  <si>
    <t>Ventas_T</t>
  </si>
  <si>
    <t>Ventas_T1</t>
  </si>
  <si>
    <t>Ciclo Caja_T</t>
  </si>
  <si>
    <t>Ciclo Caja_T1</t>
  </si>
  <si>
    <t>Eficiencia_T</t>
  </si>
  <si>
    <t>Eficiencia_T1</t>
  </si>
  <si>
    <t>Ventas</t>
  </si>
  <si>
    <t>Capital de trabajo</t>
  </si>
  <si>
    <t>% Eficiencia capital trabajo</t>
  </si>
  <si>
    <t>Ciclo caja</t>
  </si>
  <si>
    <t>Datos expresados en millones de pesos colombianos</t>
  </si>
  <si>
    <t>CASH CONVERTION VS EFICIENCIA</t>
  </si>
  <si>
    <t>CUENTAS CONTABLES VS EFICIENCIA</t>
  </si>
  <si>
    <t>N°</t>
  </si>
  <si>
    <t>Empresa</t>
  </si>
  <si>
    <t>Costos</t>
  </si>
  <si>
    <t>CXC</t>
  </si>
  <si>
    <t>DSO</t>
  </si>
  <si>
    <t>CXP</t>
  </si>
  <si>
    <t>DPO</t>
  </si>
  <si>
    <t>Inventarios</t>
  </si>
  <si>
    <t>DIO</t>
  </si>
  <si>
    <t>Activo corriente</t>
  </si>
  <si>
    <t>Pasivo corriente</t>
  </si>
  <si>
    <t>Razon corriente</t>
  </si>
  <si>
    <t>Prueba ácida</t>
  </si>
  <si>
    <t>Promedio % Eficiencia capital trabajo</t>
  </si>
  <si>
    <t>Promedio ciclo caja</t>
  </si>
  <si>
    <t>Droguerias y farmacias cruz verde sas</t>
  </si>
  <si>
    <t>Audifarma sa</t>
  </si>
  <si>
    <t>Cooperativa Nacional de Droguistas Detallistas</t>
  </si>
  <si>
    <t>Unilever andina colombia ltda</t>
  </si>
  <si>
    <t>novartis de colombia sa</t>
  </si>
  <si>
    <t>productos roche sa</t>
  </si>
  <si>
    <t>Procaps sa</t>
  </si>
  <si>
    <t>Abbott laboratories de colombia sas</t>
  </si>
  <si>
    <t>Boehringer ingelheim sa</t>
  </si>
  <si>
    <t>Merck sharo &amp; dohme colombia sas</t>
  </si>
  <si>
    <t>Pfizer sas</t>
  </si>
  <si>
    <t>Sanofi-aventis de colombia sa</t>
  </si>
  <si>
    <t>unidrogas sas</t>
  </si>
  <si>
    <t>Laboratorios baxter sa</t>
  </si>
  <si>
    <t>Janssen Cilag S A</t>
  </si>
  <si>
    <t>Novo Nordisk Colombia Sas</t>
  </si>
  <si>
    <t>Megalabs Colombia Sas</t>
  </si>
  <si>
    <t>Glaxosmithkline Colombia S A</t>
  </si>
  <si>
    <t>Laboratorios La Sante S A</t>
  </si>
  <si>
    <t>PROMEDIO</t>
  </si>
  <si>
    <t>% de eficiencia capital de trabajo, es el % que requiere de capital de trabajo para generar las ventas, si el resultado es mejor significa que es mas eficiente.</t>
  </si>
  <si>
    <t>´ HASTA +30</t>
  </si>
  <si>
    <t>´+31 HASTA 90</t>
  </si>
  <si>
    <t>´MAYOR 90</t>
  </si>
  <si>
    <t>EMIS</t>
  </si>
  <si>
    <t>12TH FLOOR 30 CROWN PLACE</t>
  </si>
  <si>
    <t>London, EC2A 4EB, United Kingdom</t>
  </si>
  <si>
    <t>www.emis.com</t>
  </si>
  <si>
    <t>Droguerias y Farmacias Cruz Verde S.A.S (Colombia)</t>
  </si>
  <si>
    <t>Tipo de Estado Financiero</t>
  </si>
  <si>
    <t>Anual, Indiv.</t>
  </si>
  <si>
    <t>Fecha final del período</t>
  </si>
  <si>
    <t>2023-12-31</t>
  </si>
  <si>
    <t>2022-12-31</t>
  </si>
  <si>
    <t>2021-12-31</t>
  </si>
  <si>
    <t>2020-12-31</t>
  </si>
  <si>
    <t>2019-12-31</t>
  </si>
  <si>
    <t>Unidades</t>
  </si>
  <si>
    <t>Millones COP</t>
  </si>
  <si>
    <t xml:space="preserve">Estado de Resultados </t>
  </si>
  <si>
    <t xml:space="preserve">2023 </t>
  </si>
  <si>
    <t xml:space="preserve">2022 </t>
  </si>
  <si>
    <t xml:space="preserve">2021 </t>
  </si>
  <si>
    <t xml:space="preserve">2020 </t>
  </si>
  <si>
    <t xml:space="preserve">2019 </t>
  </si>
  <si>
    <t xml:space="preserve">    Total Ingreso Operativo</t>
  </si>
  <si>
    <t xml:space="preserve">    Ingresos netos por ventas</t>
  </si>
  <si>
    <t xml:space="preserve">    Costo de mercancías vendidas</t>
  </si>
  <si>
    <t xml:space="preserve">    Utilidad bruta</t>
  </si>
  <si>
    <t xml:space="preserve">        Gastos de venta y distribución</t>
  </si>
  <si>
    <t xml:space="preserve">        Gastos administrativos</t>
  </si>
  <si>
    <t xml:space="preserve">        Otros resultados operativos netos</t>
  </si>
  <si>
    <t xml:space="preserve">            Otros ingresos operativos</t>
  </si>
  <si>
    <t xml:space="preserve">            Otros gastos operativos</t>
  </si>
  <si>
    <t xml:space="preserve">    Ganancia operativa (EBIT)</t>
  </si>
  <si>
    <t xml:space="preserve">    EBITDA</t>
  </si>
  <si>
    <t xml:space="preserve">    Resultado financiero</t>
  </si>
  <si>
    <t xml:space="preserve">        Ingresos financieros </t>
  </si>
  <si>
    <t xml:space="preserve">        Gastos financieros</t>
  </si>
  <si>
    <t xml:space="preserve">        Participación en ganancia (pérdida) de asociados</t>
  </si>
  <si>
    <t xml:space="preserve">    Otros resultados no operativos netos</t>
  </si>
  <si>
    <t xml:space="preserve">    Ganancias antes de impuestos</t>
  </si>
  <si>
    <t xml:space="preserve">    Impuesto a la renta</t>
  </si>
  <si>
    <t xml:space="preserve">    Ganancias después de impuestos</t>
  </si>
  <si>
    <t xml:space="preserve">    Ganancia (Pérdida) Neta</t>
  </si>
  <si>
    <t xml:space="preserve">Balance General </t>
  </si>
  <si>
    <t xml:space="preserve">    Activos Totales</t>
  </si>
  <si>
    <t xml:space="preserve">        Activos no corrientes</t>
  </si>
  <si>
    <t xml:space="preserve">            Propiedad, planta y equipo</t>
  </si>
  <si>
    <t xml:space="preserve">            Activos intangibles y valor llave</t>
  </si>
  <si>
    <t xml:space="preserve">                Valor llave</t>
  </si>
  <si>
    <t xml:space="preserve">                Otros activos intangibles</t>
  </si>
  <si>
    <t xml:space="preserve">            Activos financieros a largo plazo</t>
  </si>
  <si>
    <t xml:space="preserve">                Inversiones en subsidiarias</t>
  </si>
  <si>
    <t xml:space="preserve">                Otros activos financieros no corrientes</t>
  </si>
  <si>
    <t xml:space="preserve">            Activos diferidos</t>
  </si>
  <si>
    <t xml:space="preserve">                Activos no corrientes por impuesto diferido</t>
  </si>
  <si>
    <t xml:space="preserve">            Otros activos no corrientes</t>
  </si>
  <si>
    <t xml:space="preserve">        Activos Corrientes</t>
  </si>
  <si>
    <t xml:space="preserve">            Inventarios</t>
  </si>
  <si>
    <t xml:space="preserve">            Comerciales y otras cuentas a cobrar</t>
  </si>
  <si>
    <t xml:space="preserve">                Cuentas comerciales por cobrar</t>
  </si>
  <si>
    <t xml:space="preserve">                Créditos de impuestos</t>
  </si>
  <si>
    <t xml:space="preserve">            Activos financieros de corto plazo</t>
  </si>
  <si>
    <t xml:space="preserve">                Otros activos financieros corrientes</t>
  </si>
  <si>
    <t xml:space="preserve">            Efectivo o Equivalentes</t>
  </si>
  <si>
    <t xml:space="preserve">            Otros Activos Corrientes</t>
  </si>
  <si>
    <t xml:space="preserve">    Total de patrimonio y pasivos</t>
  </si>
  <si>
    <t xml:space="preserve">        Total de patrimonio</t>
  </si>
  <si>
    <t xml:space="preserve">            Patrimonio neto atribuible a los propietarios de la controladora</t>
  </si>
  <si>
    <t xml:space="preserve">                Capital Suscrito</t>
  </si>
  <si>
    <t xml:space="preserve">                Prima de emisión</t>
  </si>
  <si>
    <t xml:space="preserve">                Otras reservas</t>
  </si>
  <si>
    <t xml:space="preserve">                Resultados acumulados</t>
  </si>
  <si>
    <t xml:space="preserve">        Pasivos Totales</t>
  </si>
  <si>
    <t xml:space="preserve">            Pasivos no corrientes</t>
  </si>
  <si>
    <t xml:space="preserve">                Otras cuentas por pagar no corrientes</t>
  </si>
  <si>
    <t xml:space="preserve">                Ingresos diferidos, gastos devengados y otros pasivos no circulantes diferidos</t>
  </si>
  <si>
    <t xml:space="preserve">                Otros pasivos no corrientes</t>
  </si>
  <si>
    <t xml:space="preserve">            Pasivos Corrientes</t>
  </si>
  <si>
    <t xml:space="preserve">                Créditos y préstamos corrientes</t>
  </si>
  <si>
    <t xml:space="preserve">                Comerciales y otras cuentas a pagar</t>
  </si>
  <si>
    <t xml:space="preserve">                    Cuentas Comerciales por pagar</t>
  </si>
  <si>
    <t xml:space="preserve">                Provisiones para otros pasivos y gastos</t>
  </si>
  <si>
    <t xml:space="preserve">                Otros pasivos corrientes</t>
  </si>
  <si>
    <t xml:space="preserve">                Pasivos corrientes por impuesto a la renta</t>
  </si>
  <si>
    <t xml:space="preserve">Estado de Flujo de Efectivo </t>
  </si>
  <si>
    <t xml:space="preserve">    Flujo neto de efectivo por (utilizados en) actividades de explotación</t>
  </si>
  <si>
    <t xml:space="preserve">        Utilidad Neta</t>
  </si>
  <si>
    <t xml:space="preserve">        Efectivo generado por las operaciones</t>
  </si>
  <si>
    <t xml:space="preserve">            Ajustes por: Depreciación y deterioro de propiedad, planta y equipo</t>
  </si>
  <si>
    <t xml:space="preserve">            Ajustes por: Gastos financieros</t>
  </si>
  <si>
    <t xml:space="preserve">            Ajustes por: otros ajustes</t>
  </si>
  <si>
    <t xml:space="preserve">            Cambios en: Inventarios</t>
  </si>
  <si>
    <t xml:space="preserve">            Cambios en: comerciales y otras cuentas a cobrar</t>
  </si>
  <si>
    <t xml:space="preserve">            Cambios en: comerciales y otras cuentas a pagar</t>
  </si>
  <si>
    <t xml:space="preserve">            Cambios en: Provisiones y beneficios para los empleados</t>
  </si>
  <si>
    <t xml:space="preserve">        Otro flujo de efectivo de actividades operativas</t>
  </si>
  <si>
    <t xml:space="preserve">    Flujo neto de efectivo de (utilizadas en) actividades de inversión</t>
  </si>
  <si>
    <t xml:space="preserve">        Compra de propiedades, planta y equipo</t>
  </si>
  <si>
    <t xml:space="preserve">        Compra de activos intangibles</t>
  </si>
  <si>
    <t xml:space="preserve">        Compra de instrumentos financieros</t>
  </si>
  <si>
    <t xml:space="preserve">        Intereses recibidos</t>
  </si>
  <si>
    <t xml:space="preserve">        Dividendos recibidos</t>
  </si>
  <si>
    <t xml:space="preserve">    Flujo neto de efectivo de (utilizados en) actividades de financiación</t>
  </si>
  <si>
    <t xml:space="preserve">        Ingresos procedentes de la emisión de acciones ordinarias</t>
  </si>
  <si>
    <t xml:space="preserve">        Ingresos provenientes de préstamos </t>
  </si>
  <si>
    <t xml:space="preserve">        Reembolso de préstamos</t>
  </si>
  <si>
    <t xml:space="preserve">        Pagos de las obligaciones de arrendamiento financiero</t>
  </si>
  <si>
    <t xml:space="preserve">        Intereses pagados</t>
  </si>
  <si>
    <t xml:space="preserve">    Aumento (disminución) neto en efectivo y equivalentes de efectivo</t>
  </si>
  <si>
    <t xml:space="preserve">    Efectivo al inicio del período</t>
  </si>
  <si>
    <t xml:space="preserve">    Ganancias (pérdidas) de intercambio de efectivo y equivalentes</t>
  </si>
  <si>
    <t xml:space="preserve">    Efectivo al final del período</t>
  </si>
  <si>
    <t xml:space="preserve">Todos los ratios calculados por EMIS </t>
  </si>
  <si>
    <t xml:space="preserve"> </t>
  </si>
  <si>
    <t>Fecha inicial del periodo de reporte</t>
  </si>
  <si>
    <t>2023-01-01</t>
  </si>
  <si>
    <t>2022-01-01</t>
  </si>
  <si>
    <t>2021-01-01</t>
  </si>
  <si>
    <t>2020-01-01</t>
  </si>
  <si>
    <t>2019-01-01</t>
  </si>
  <si>
    <t>Unidades originales como se reportó</t>
  </si>
  <si>
    <t>COP Miles</t>
  </si>
  <si>
    <t>Auditado</t>
  </si>
  <si>
    <t>Fuente</t>
  </si>
  <si>
    <t>Superintendencia de Sociedades - Estados Financieros IFRS</t>
  </si>
  <si>
    <t>Derechos autorales 2025 EMIS, todos los derechos reservados. Una compañía de ISI Emerging Markets Group</t>
  </si>
  <si>
    <t>La redistribución de esta información está estrictamente prohibida.</t>
  </si>
  <si>
    <t>Audifarma S.A. (Colombia)</t>
  </si>
  <si>
    <t xml:space="preserve">            Comerciales y otras cuentas a cobrar no corrientes</t>
  </si>
  <si>
    <t xml:space="preserve">                Cuentas por cobrar no corrientes</t>
  </si>
  <si>
    <t xml:space="preserve">                Propiedades de inversión</t>
  </si>
  <si>
    <t xml:space="preserve">                Otros componentes del patrimonio </t>
  </si>
  <si>
    <t xml:space="preserve">                Créditos y préstamos no corrientes</t>
  </si>
  <si>
    <t xml:space="preserve">        Otros flujos de efectivo de actividades inversión</t>
  </si>
  <si>
    <t xml:space="preserve">        Dividendos pagados</t>
  </si>
  <si>
    <t xml:space="preserve">        Otros flujos de efectivo de actividades financieras</t>
  </si>
  <si>
    <t>Cooperativa Nacional de Droguistas Detallistas (Colombia)</t>
  </si>
  <si>
    <t xml:space="preserve">            Otros gastos financieros</t>
  </si>
  <si>
    <t xml:space="preserve">        Otros gastos</t>
  </si>
  <si>
    <t xml:space="preserve">                Otra propiedad, planta y equipo</t>
  </si>
  <si>
    <t xml:space="preserve">                Otros créditos corrientes</t>
  </si>
  <si>
    <t xml:space="preserve">                Activos financieros a valor razonable a través de la ganancia o pérdida</t>
  </si>
  <si>
    <t xml:space="preserve">                Ganancia o Pérdida del Periodo</t>
  </si>
  <si>
    <t xml:space="preserve">                Otros pasivos financieros no corrientes</t>
  </si>
  <si>
    <t xml:space="preserve">                    Otras cuentas por pagar corrientes</t>
  </si>
  <si>
    <t>Supersolidaria - Estados Financieros</t>
  </si>
  <si>
    <t>Unilever Andina Colombia Ltda (Colombia)</t>
  </si>
  <si>
    <t xml:space="preserve">                Acciones propias</t>
  </si>
  <si>
    <t xml:space="preserve">        Producto de venta de propiedades, planta y equipo</t>
  </si>
  <si>
    <t>Novartis de Colombia S A (Colombia)</t>
  </si>
  <si>
    <t>Productos Roche S.A. (Colombia)</t>
  </si>
  <si>
    <t>Procaps S.A. (Colombia)</t>
  </si>
  <si>
    <t xml:space="preserve">        Adquisición de subsidiaria</t>
  </si>
  <si>
    <t>Abbott Laboratories de Colombia Sas (Colombia)</t>
  </si>
  <si>
    <t xml:space="preserve">            Activos del grupo de disposición clasificados como mantenidos para la venta</t>
  </si>
  <si>
    <t>Boehringer Ingelheim S A (Colombia)</t>
  </si>
  <si>
    <t>Merck Sharp &amp; Dohme Colombia S.A.S (Colombia)</t>
  </si>
  <si>
    <t xml:space="preserve">        Compra de acciones propias</t>
  </si>
  <si>
    <t>Pfizer S A S (Colombia)</t>
  </si>
  <si>
    <t xml:space="preserve">        Ganancia de operaciones discontinuadas</t>
  </si>
  <si>
    <t>Sanofi-Aventis de Colombia S.A. (Colombia)</t>
  </si>
  <si>
    <t>Union de Droguistas S.A.S. Unidrogas S.A.S. (Colombia)</t>
  </si>
  <si>
    <t>Laboratorios Baxter S.A. (Colombia)</t>
  </si>
  <si>
    <t>Laboratorio Franco Colombiano Lafrancol S.A.S. (Colombia)</t>
  </si>
  <si>
    <t>Janssen Cilag S A (Colombia)</t>
  </si>
  <si>
    <t>No Auditado</t>
  </si>
  <si>
    <t>Cámara de Comercio de Bogotá</t>
  </si>
  <si>
    <t>Novo Nordisk Colombia Sas (Colombia)</t>
  </si>
  <si>
    <t>Megalabs Colombia Sas (Colombia)</t>
  </si>
  <si>
    <t>Glaxosmithkline Colombia S A (Colombia)</t>
  </si>
  <si>
    <t>Laboratorios La Sante S A (Colombia)</t>
  </si>
  <si>
    <t>Tabla de contenido</t>
  </si>
  <si>
    <t>Graficas</t>
  </si>
  <si>
    <t>Consolidación información empresas</t>
  </si>
  <si>
    <t>Presentación variables</t>
  </si>
  <si>
    <t>Información financiera de las 20 empresas analizadas</t>
  </si>
  <si>
    <t>Ventas 2024 KTO 2023</t>
  </si>
  <si>
    <t>Ventas 2023 KTO 2022</t>
  </si>
  <si>
    <t xml:space="preserve">VENTAS </t>
  </si>
  <si>
    <t>CXP + CXC + INV</t>
  </si>
  <si>
    <t>VENTAS</t>
  </si>
  <si>
    <r>
      <t>1</t>
    </r>
    <r>
      <rPr>
        <sz val="11"/>
        <color theme="1"/>
        <rFont val="Calibri"/>
        <family val="2"/>
      </rPr>
      <t>––</t>
    </r>
  </si>
  <si>
    <t>2––</t>
  </si>
  <si>
    <t>3––</t>
  </si>
  <si>
    <t>4––</t>
  </si>
  <si>
    <t>Laboratorios franco colombiano lafrancol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</si>
</sst>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0.0%"/>
    <numFmt numFmtId="166" formatCode="_-* #,##0_-;\-* #,##0_-;_-* &quot;-&quot;??_-;_-@_-"/>
  </numFmts>
  <fonts count="15" x14ac:knownFonts="1">
    <font>
      <sz val="11"/>
      <color theme="1"/>
      <name val="Aptos Narrow"/>
      <family val="2"/>
      <scheme val="minor"/>
    </font>
    <font>
      <sz val="11"/>
      <color theme="1"/>
      <name val="Aptos Narrow"/>
      <family val="2"/>
      <scheme val="minor"/>
    </font>
    <font>
      <b/>
      <sz val="11"/>
      <color theme="1"/>
      <name val="Arial"/>
      <family val="2"/>
    </font>
    <font>
      <b/>
      <sz val="7"/>
      <color theme="1"/>
      <name val="Times New Roman"/>
      <family val="1"/>
    </font>
    <font>
      <sz val="11"/>
      <color theme="1"/>
      <name val="Arial"/>
      <family val="2"/>
    </font>
    <font>
      <sz val="11"/>
      <color rgb="FF000000"/>
      <name val="Arial"/>
      <family val="2"/>
    </font>
    <font>
      <b/>
      <sz val="11"/>
      <color rgb="FF000080"/>
      <name val="Calibri"/>
      <family val="2"/>
    </font>
    <font>
      <b/>
      <sz val="11"/>
      <color theme="1"/>
      <name val="Aptos Narrow"/>
      <family val="2"/>
      <scheme val="minor"/>
    </font>
    <font>
      <sz val="11"/>
      <color rgb="FF000000"/>
      <name val="Calibri"/>
      <family val="2"/>
    </font>
    <font>
      <sz val="11"/>
      <color rgb="FF000000"/>
      <name val="Calibri"/>
      <family val="2"/>
    </font>
    <font>
      <u/>
      <sz val="11"/>
      <color theme="10"/>
      <name val="Aptos Narrow"/>
      <family val="2"/>
      <scheme val="minor"/>
    </font>
    <font>
      <sz val="20"/>
      <color theme="1"/>
      <name val="Arial"/>
      <family val="2"/>
    </font>
    <font>
      <sz val="20"/>
      <color theme="6" tint="-0.499984740745262"/>
      <name val="Arial"/>
      <family val="2"/>
    </font>
    <font>
      <sz val="11"/>
      <color theme="1"/>
      <name val="Calibri"/>
      <family val="2"/>
    </font>
    <font>
      <u/>
      <sz val="11"/>
      <color theme="10"/>
      <name val="Arial"/>
      <family val="2"/>
    </font>
  </fonts>
  <fills count="11">
    <fill>
      <patternFill patternType="none"/>
    </fill>
    <fill>
      <patternFill patternType="gray125"/>
    </fill>
    <fill>
      <patternFill patternType="solid">
        <fgColor rgb="FFD2D9DE"/>
        <bgColor rgb="FFD2D9DE"/>
      </patternFill>
    </fill>
    <fill>
      <patternFill patternType="solid">
        <fgColor rgb="FFF2F2F2"/>
        <bgColor rgb="FFF2F2F2"/>
      </patternFill>
    </fill>
    <fill>
      <patternFill patternType="solid">
        <fgColor rgb="FFFFFFFF"/>
        <bgColor rgb="FFFFFFFF"/>
      </patternFill>
    </fill>
    <fill>
      <patternFill patternType="solid">
        <fgColor theme="7" tint="0.79998168889431442"/>
        <bgColor indexed="64"/>
      </patternFill>
    </fill>
    <fill>
      <patternFill patternType="solid">
        <fgColor rgb="FF00B050"/>
        <bgColor indexed="64"/>
      </patternFill>
    </fill>
    <fill>
      <patternFill patternType="solid">
        <fgColor rgb="FFFF00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bgColor indexed="64"/>
      </patternFill>
    </fill>
  </fills>
  <borders count="3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ck">
        <color theme="6" tint="0.39994506668294322"/>
      </left>
      <right/>
      <top style="thick">
        <color theme="6" tint="0.39994506668294322"/>
      </top>
      <bottom/>
      <diagonal/>
    </border>
    <border>
      <left/>
      <right style="thick">
        <color theme="6" tint="0.39994506668294322"/>
      </right>
      <top style="thick">
        <color theme="6" tint="0.39994506668294322"/>
      </top>
      <bottom/>
      <diagonal/>
    </border>
    <border>
      <left style="thick">
        <color theme="6" tint="0.39994506668294322"/>
      </left>
      <right/>
      <top/>
      <bottom/>
      <diagonal/>
    </border>
    <border>
      <left/>
      <right style="thick">
        <color theme="6" tint="0.39994506668294322"/>
      </right>
      <top/>
      <bottom/>
      <diagonal/>
    </border>
    <border>
      <left style="thick">
        <color theme="6" tint="0.39994506668294322"/>
      </left>
      <right/>
      <top/>
      <bottom style="thick">
        <color theme="6" tint="0.39994506668294322"/>
      </bottom>
      <diagonal/>
    </border>
    <border>
      <left/>
      <right style="thick">
        <color theme="6" tint="0.39994506668294322"/>
      </right>
      <top/>
      <bottom style="thick">
        <color theme="6" tint="0.39994506668294322"/>
      </bottom>
      <diagonal/>
    </border>
    <border>
      <left/>
      <right style="medium">
        <color indexed="64"/>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0" fontId="9" fillId="0" borderId="0"/>
    <xf numFmtId="0" fontId="10" fillId="0" borderId="0" applyNumberFormat="0" applyFill="0" applyBorder="0" applyAlignment="0" applyProtection="0"/>
  </cellStyleXfs>
  <cellXfs count="172">
    <xf numFmtId="0" fontId="0" fillId="0" borderId="0" xfId="0"/>
    <xf numFmtId="0" fontId="4"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1" xfId="0" applyFont="1" applyBorder="1" applyAlignment="1">
      <alignment horizontal="center" vertical="center"/>
    </xf>
    <xf numFmtId="0" fontId="4" fillId="0" borderId="2" xfId="0" applyFont="1" applyBorder="1" applyAlignment="1">
      <alignment vertical="center"/>
    </xf>
    <xf numFmtId="0" fontId="4" fillId="0" borderId="2" xfId="0" applyFont="1" applyBorder="1" applyAlignment="1">
      <alignment horizontal="justify" vertical="center"/>
    </xf>
    <xf numFmtId="0" fontId="2" fillId="0" borderId="2" xfId="0" applyFont="1" applyBorder="1" applyAlignment="1">
      <alignment horizontal="left" vertical="center" indent="1"/>
    </xf>
    <xf numFmtId="0" fontId="2" fillId="0" borderId="3" xfId="0" applyFont="1" applyBorder="1" applyAlignment="1">
      <alignment horizontal="left" vertical="center" indent="1"/>
    </xf>
    <xf numFmtId="0" fontId="2" fillId="0" borderId="2" xfId="0" applyFont="1" applyBorder="1" applyAlignment="1">
      <alignment vertical="center"/>
    </xf>
    <xf numFmtId="0" fontId="4" fillId="0" borderId="2" xfId="0" applyFont="1" applyBorder="1" applyAlignment="1">
      <alignment horizontal="left" vertical="center" indent="1"/>
    </xf>
    <xf numFmtId="0" fontId="2" fillId="0" borderId="2" xfId="0" applyFont="1" applyBorder="1" applyAlignment="1">
      <alignment horizontal="left" vertical="center" indent="2"/>
    </xf>
    <xf numFmtId="0" fontId="4" fillId="0" borderId="3" xfId="0" applyFont="1" applyBorder="1" applyAlignment="1">
      <alignment horizontal="left" vertical="center" indent="1"/>
    </xf>
    <xf numFmtId="0" fontId="0" fillId="0" borderId="0" xfId="0" applyAlignment="1">
      <alignment horizontal="right"/>
    </xf>
    <xf numFmtId="0" fontId="0" fillId="0" borderId="0" xfId="0" applyAlignment="1">
      <alignment horizontal="left"/>
    </xf>
    <xf numFmtId="0" fontId="0" fillId="3" borderId="0" xfId="0" applyFill="1" applyAlignment="1">
      <alignment horizontal="left"/>
    </xf>
    <xf numFmtId="164" fontId="0" fillId="3" borderId="0" xfId="0" applyNumberFormat="1" applyFill="1" applyAlignment="1">
      <alignment horizontal="right"/>
    </xf>
    <xf numFmtId="0" fontId="6" fillId="4" borderId="4" xfId="0" applyFont="1" applyFill="1" applyBorder="1" applyAlignment="1">
      <alignment horizontal="left"/>
    </xf>
    <xf numFmtId="164" fontId="6" fillId="4" borderId="4" xfId="0" applyNumberFormat="1" applyFont="1" applyFill="1" applyBorder="1" applyAlignment="1">
      <alignment horizontal="right"/>
    </xf>
    <xf numFmtId="4" fontId="0" fillId="0" borderId="0" xfId="0" applyNumberFormat="1" applyAlignment="1">
      <alignment horizontal="right"/>
    </xf>
    <xf numFmtId="4" fontId="0" fillId="3" borderId="0" xfId="0" applyNumberFormat="1" applyFill="1" applyAlignment="1">
      <alignment horizontal="right"/>
    </xf>
    <xf numFmtId="164" fontId="0" fillId="0" borderId="0" xfId="0" applyNumberFormat="1" applyAlignment="1">
      <alignment horizontal="right"/>
    </xf>
    <xf numFmtId="0" fontId="0" fillId="3" borderId="0" xfId="0" applyFill="1" applyAlignment="1">
      <alignment horizontal="right"/>
    </xf>
    <xf numFmtId="165" fontId="0" fillId="0" borderId="5" xfId="2" applyNumberFormat="1" applyFont="1" applyBorder="1"/>
    <xf numFmtId="3" fontId="0" fillId="0" borderId="5" xfId="0" applyNumberFormat="1" applyBorder="1"/>
    <xf numFmtId="43" fontId="0" fillId="0" borderId="5" xfId="1" applyFont="1" applyBorder="1"/>
    <xf numFmtId="3" fontId="0" fillId="0" borderId="0" xfId="0" applyNumberFormat="1"/>
    <xf numFmtId="0" fontId="7" fillId="0" borderId="0" xfId="0" applyFont="1"/>
    <xf numFmtId="0" fontId="7" fillId="5" borderId="5" xfId="0" applyFont="1" applyFill="1" applyBorder="1"/>
    <xf numFmtId="0" fontId="0" fillId="5" borderId="5" xfId="0" applyFill="1" applyBorder="1"/>
    <xf numFmtId="0" fontId="7" fillId="5" borderId="5" xfId="0" applyFont="1" applyFill="1" applyBorder="1" applyAlignment="1">
      <alignment horizontal="center" vertical="center"/>
    </xf>
    <xf numFmtId="165" fontId="0" fillId="6" borderId="5" xfId="2" applyNumberFormat="1" applyFont="1" applyFill="1" applyBorder="1"/>
    <xf numFmtId="165" fontId="0" fillId="7" borderId="5" xfId="2" applyNumberFormat="1" applyFont="1" applyFill="1" applyBorder="1"/>
    <xf numFmtId="0" fontId="8" fillId="0" borderId="0" xfId="3"/>
    <xf numFmtId="0" fontId="8" fillId="0" borderId="0" xfId="3" applyAlignment="1">
      <alignment horizontal="right"/>
    </xf>
    <xf numFmtId="0" fontId="8" fillId="0" borderId="0" xfId="3" applyAlignment="1">
      <alignment horizontal="left"/>
    </xf>
    <xf numFmtId="0" fontId="8" fillId="3" borderId="0" xfId="3" applyFill="1" applyAlignment="1">
      <alignment horizontal="left"/>
    </xf>
    <xf numFmtId="164" fontId="8" fillId="3" borderId="0" xfId="3" applyNumberFormat="1" applyFill="1" applyAlignment="1">
      <alignment horizontal="right"/>
    </xf>
    <xf numFmtId="0" fontId="6" fillId="4" borderId="4" xfId="3" applyFont="1" applyFill="1" applyBorder="1" applyAlignment="1">
      <alignment horizontal="left"/>
    </xf>
    <xf numFmtId="164" fontId="6" fillId="4" borderId="4" xfId="3" applyNumberFormat="1" applyFont="1" applyFill="1" applyBorder="1" applyAlignment="1">
      <alignment horizontal="right"/>
    </xf>
    <xf numFmtId="164" fontId="8" fillId="0" borderId="0" xfId="3" applyNumberFormat="1" applyAlignment="1">
      <alignment horizontal="right"/>
    </xf>
    <xf numFmtId="4" fontId="8" fillId="0" borderId="0" xfId="3" applyNumberFormat="1" applyAlignment="1">
      <alignment horizontal="right"/>
    </xf>
    <xf numFmtId="4" fontId="8" fillId="3" borderId="0" xfId="3" applyNumberFormat="1" applyFill="1" applyAlignment="1">
      <alignment horizontal="right"/>
    </xf>
    <xf numFmtId="0" fontId="8" fillId="3" borderId="0" xfId="3" applyFill="1" applyAlignment="1">
      <alignment horizontal="right"/>
    </xf>
    <xf numFmtId="4" fontId="8" fillId="0" borderId="0" xfId="3" applyNumberFormat="1"/>
    <xf numFmtId="0" fontId="9" fillId="0" borderId="0" xfId="4"/>
    <xf numFmtId="0" fontId="9" fillId="0" borderId="0" xfId="4" applyAlignment="1">
      <alignment horizontal="right"/>
    </xf>
    <xf numFmtId="0" fontId="9" fillId="0" borderId="0" xfId="4" applyAlignment="1">
      <alignment horizontal="left"/>
    </xf>
    <xf numFmtId="0" fontId="9" fillId="3" borderId="0" xfId="4" applyFill="1" applyAlignment="1">
      <alignment horizontal="left"/>
    </xf>
    <xf numFmtId="164" fontId="9" fillId="3" borderId="0" xfId="4" applyNumberFormat="1" applyFill="1" applyAlignment="1">
      <alignment horizontal="right"/>
    </xf>
    <xf numFmtId="4" fontId="9" fillId="0" borderId="0" xfId="4" applyNumberFormat="1" applyAlignment="1">
      <alignment horizontal="right"/>
    </xf>
    <xf numFmtId="4" fontId="9" fillId="3" borderId="0" xfId="4" applyNumberFormat="1" applyFill="1" applyAlignment="1">
      <alignment horizontal="right"/>
    </xf>
    <xf numFmtId="164" fontId="9" fillId="0" borderId="0" xfId="4" applyNumberFormat="1" applyAlignment="1">
      <alignment horizontal="right"/>
    </xf>
    <xf numFmtId="0" fontId="9" fillId="3" borderId="0" xfId="4" applyFill="1" applyAlignment="1">
      <alignment horizontal="right"/>
    </xf>
    <xf numFmtId="0" fontId="7" fillId="5" borderId="6"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5" xfId="0" applyFont="1" applyFill="1" applyBorder="1" applyAlignment="1">
      <alignment horizontal="center"/>
    </xf>
    <xf numFmtId="3" fontId="0" fillId="0" borderId="6" xfId="0" applyNumberFormat="1" applyBorder="1"/>
    <xf numFmtId="3" fontId="0" fillId="0" borderId="7" xfId="0" applyNumberFormat="1" applyBorder="1"/>
    <xf numFmtId="0" fontId="7" fillId="8" borderId="8" xfId="0" applyFont="1" applyFill="1" applyBorder="1" applyAlignment="1">
      <alignment horizontal="center" vertical="center"/>
    </xf>
    <xf numFmtId="3" fontId="0" fillId="0" borderId="13" xfId="0" applyNumberFormat="1" applyBorder="1"/>
    <xf numFmtId="3" fontId="0" fillId="0" borderId="14" xfId="0" applyNumberFormat="1" applyBorder="1"/>
    <xf numFmtId="3" fontId="0" fillId="0" borderId="15" xfId="0" applyNumberFormat="1" applyBorder="1"/>
    <xf numFmtId="3" fontId="0" fillId="0" borderId="16" xfId="0" applyNumberFormat="1" applyBorder="1"/>
    <xf numFmtId="3" fontId="0" fillId="0" borderId="17" xfId="0" applyNumberFormat="1" applyBorder="1"/>
    <xf numFmtId="3" fontId="0" fillId="0" borderId="18" xfId="0" applyNumberFormat="1" applyBorder="1"/>
    <xf numFmtId="0" fontId="7" fillId="5" borderId="6" xfId="0" applyFont="1" applyFill="1" applyBorder="1"/>
    <xf numFmtId="3" fontId="0" fillId="0" borderId="19" xfId="0" applyNumberFormat="1" applyBorder="1"/>
    <xf numFmtId="43" fontId="0" fillId="0" borderId="7" xfId="1" applyFont="1" applyBorder="1"/>
    <xf numFmtId="43" fontId="0" fillId="0" borderId="14" xfId="1" applyFont="1" applyBorder="1"/>
    <xf numFmtId="43" fontId="0" fillId="0" borderId="19" xfId="1" applyFont="1" applyBorder="1"/>
    <xf numFmtId="43" fontId="0" fillId="0" borderId="16" xfId="1" applyFont="1" applyBorder="1"/>
    <xf numFmtId="43" fontId="0" fillId="0" borderId="17" xfId="1" applyFont="1" applyBorder="1"/>
    <xf numFmtId="165" fontId="0" fillId="0" borderId="7" xfId="2" applyNumberFormat="1" applyFont="1" applyBorder="1"/>
    <xf numFmtId="165" fontId="0" fillId="7" borderId="7" xfId="2" applyNumberFormat="1" applyFont="1" applyFill="1" applyBorder="1"/>
    <xf numFmtId="165" fontId="0" fillId="0" borderId="14" xfId="2" applyNumberFormat="1" applyFont="1" applyBorder="1"/>
    <xf numFmtId="165" fontId="0" fillId="7" borderId="14" xfId="2" applyNumberFormat="1" applyFont="1" applyFill="1" applyBorder="1"/>
    <xf numFmtId="165" fontId="0" fillId="6" borderId="14" xfId="2" applyNumberFormat="1" applyFont="1" applyFill="1" applyBorder="1"/>
    <xf numFmtId="165" fontId="0" fillId="0" borderId="16" xfId="2" applyNumberFormat="1" applyFont="1" applyBorder="1"/>
    <xf numFmtId="165" fontId="0" fillId="0" borderId="17" xfId="2" applyNumberFormat="1" applyFont="1" applyBorder="1"/>
    <xf numFmtId="3" fontId="0" fillId="0" borderId="20" xfId="0" applyNumberFormat="1" applyBorder="1"/>
    <xf numFmtId="3" fontId="0" fillId="0" borderId="9" xfId="0" applyNumberFormat="1" applyBorder="1"/>
    <xf numFmtId="3" fontId="0" fillId="0" borderId="21" xfId="0" applyNumberFormat="1" applyBorder="1"/>
    <xf numFmtId="165" fontId="0" fillId="0" borderId="20" xfId="2" applyNumberFormat="1" applyFont="1" applyBorder="1"/>
    <xf numFmtId="165" fontId="0" fillId="0" borderId="9" xfId="2" applyNumberFormat="1" applyFont="1" applyBorder="1"/>
    <xf numFmtId="165" fontId="0" fillId="0" borderId="21" xfId="2" applyNumberFormat="1" applyFont="1" applyBorder="1"/>
    <xf numFmtId="165" fontId="0" fillId="0" borderId="0" xfId="0" applyNumberFormat="1"/>
    <xf numFmtId="3" fontId="0" fillId="8" borderId="14" xfId="0" applyNumberFormat="1" applyFill="1" applyBorder="1"/>
    <xf numFmtId="3" fontId="0" fillId="8" borderId="5" xfId="0" applyNumberFormat="1" applyFill="1" applyBorder="1"/>
    <xf numFmtId="3" fontId="0" fillId="8" borderId="7" xfId="0" applyNumberFormat="1" applyFill="1" applyBorder="1"/>
    <xf numFmtId="3" fontId="0" fillId="9" borderId="5" xfId="0" applyNumberFormat="1" applyFill="1" applyBorder="1"/>
    <xf numFmtId="3" fontId="0" fillId="9" borderId="14" xfId="0" applyNumberFormat="1" applyFill="1" applyBorder="1"/>
    <xf numFmtId="3" fontId="0" fillId="9" borderId="7" xfId="0" applyNumberFormat="1" applyFill="1" applyBorder="1"/>
    <xf numFmtId="3" fontId="0" fillId="10" borderId="5" xfId="0" applyNumberFormat="1" applyFill="1" applyBorder="1"/>
    <xf numFmtId="3" fontId="0" fillId="10" borderId="7" xfId="0" applyNumberFormat="1" applyFill="1" applyBorder="1"/>
    <xf numFmtId="3" fontId="0" fillId="10" borderId="14" xfId="0" applyNumberFormat="1" applyFill="1" applyBorder="1"/>
    <xf numFmtId="3" fontId="0" fillId="10" borderId="17" xfId="0" applyNumberFormat="1" applyFill="1" applyBorder="1"/>
    <xf numFmtId="3" fontId="0" fillId="9" borderId="16" xfId="0" applyNumberFormat="1" applyFill="1" applyBorder="1"/>
    <xf numFmtId="3" fontId="0" fillId="9" borderId="19" xfId="0" applyNumberFormat="1" applyFill="1" applyBorder="1"/>
    <xf numFmtId="165" fontId="0" fillId="0" borderId="5" xfId="0" applyNumberFormat="1" applyBorder="1"/>
    <xf numFmtId="0" fontId="0" fillId="5" borderId="0" xfId="0" applyFill="1"/>
    <xf numFmtId="0" fontId="7" fillId="5" borderId="0" xfId="0" applyFont="1" applyFill="1"/>
    <xf numFmtId="3" fontId="7" fillId="0" borderId="15" xfId="0" applyNumberFormat="1" applyFont="1" applyBorder="1"/>
    <xf numFmtId="3" fontId="7" fillId="0" borderId="16" xfId="0" applyNumberFormat="1" applyFont="1" applyBorder="1"/>
    <xf numFmtId="3" fontId="7" fillId="0" borderId="17" xfId="0" applyNumberFormat="1" applyFont="1" applyBorder="1"/>
    <xf numFmtId="3" fontId="7" fillId="0" borderId="18" xfId="0" applyNumberFormat="1" applyFont="1" applyBorder="1"/>
    <xf numFmtId="3" fontId="7" fillId="0" borderId="19" xfId="0" applyNumberFormat="1" applyFont="1" applyBorder="1"/>
    <xf numFmtId="3" fontId="7" fillId="9" borderId="19" xfId="0" applyNumberFormat="1" applyFont="1" applyFill="1" applyBorder="1"/>
    <xf numFmtId="3" fontId="7" fillId="9" borderId="16" xfId="0" applyNumberFormat="1" applyFont="1" applyFill="1" applyBorder="1"/>
    <xf numFmtId="3" fontId="7" fillId="10" borderId="17" xfId="0" applyNumberFormat="1" applyFont="1" applyFill="1" applyBorder="1"/>
    <xf numFmtId="43" fontId="7" fillId="0" borderId="19" xfId="1" applyFont="1" applyBorder="1"/>
    <xf numFmtId="43" fontId="7" fillId="0" borderId="16" xfId="1" applyFont="1" applyBorder="1"/>
    <xf numFmtId="43" fontId="7" fillId="0" borderId="17" xfId="1" applyFont="1" applyBorder="1"/>
    <xf numFmtId="165" fontId="7" fillId="0" borderId="19" xfId="2" applyNumberFormat="1" applyFont="1" applyBorder="1"/>
    <xf numFmtId="165" fontId="7" fillId="0" borderId="16" xfId="2" applyNumberFormat="1" applyFont="1" applyBorder="1"/>
    <xf numFmtId="165" fontId="7" fillId="0" borderId="17" xfId="2" applyNumberFormat="1" applyFont="1" applyBorder="1"/>
    <xf numFmtId="165" fontId="0" fillId="6" borderId="0" xfId="0" applyNumberFormat="1" applyFill="1"/>
    <xf numFmtId="165" fontId="0" fillId="7" borderId="0" xfId="0" applyNumberFormat="1" applyFill="1"/>
    <xf numFmtId="166" fontId="0" fillId="0" borderId="0" xfId="1" applyNumberFormat="1" applyFont="1"/>
    <xf numFmtId="10" fontId="0" fillId="0" borderId="0" xfId="2" applyNumberFormat="1" applyFont="1"/>
    <xf numFmtId="0" fontId="6" fillId="4" borderId="4" xfId="4" applyFont="1" applyFill="1" applyBorder="1" applyAlignment="1">
      <alignment horizontal="left"/>
    </xf>
    <xf numFmtId="164" fontId="6" fillId="4" borderId="4" xfId="4" applyNumberFormat="1" applyFont="1" applyFill="1" applyBorder="1" applyAlignment="1">
      <alignment horizontal="right"/>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7" fillId="5" borderId="22"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5" borderId="24"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2" xfId="0" applyFont="1" applyFill="1" applyBorder="1" applyAlignment="1">
      <alignment horizontal="center" vertical="center"/>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0" borderId="25" xfId="0" applyFont="1" applyBorder="1" applyAlignment="1">
      <alignment horizontal="center"/>
    </xf>
    <xf numFmtId="0" fontId="0" fillId="8" borderId="0" xfId="0" applyFill="1" applyAlignment="1">
      <alignment horizontal="center"/>
    </xf>
    <xf numFmtId="0" fontId="0" fillId="9" borderId="0" xfId="0" applyFill="1" applyAlignment="1">
      <alignment horizontal="center"/>
    </xf>
    <xf numFmtId="0" fontId="0" fillId="10" borderId="0" xfId="0" applyFill="1" applyAlignment="1">
      <alignment horizontal="center"/>
    </xf>
    <xf numFmtId="0" fontId="6" fillId="2" borderId="0" xfId="0" applyFont="1" applyFill="1"/>
    <xf numFmtId="0" fontId="0" fillId="0" borderId="0" xfId="0"/>
    <xf numFmtId="0" fontId="0" fillId="0" borderId="0" xfId="0" applyAlignment="1">
      <alignment horizontal="right"/>
    </xf>
    <xf numFmtId="0" fontId="6" fillId="2" borderId="0" xfId="3" applyFont="1" applyFill="1"/>
    <xf numFmtId="0" fontId="8" fillId="0" borderId="0" xfId="3"/>
    <xf numFmtId="0" fontId="8" fillId="0" borderId="0" xfId="3" applyAlignment="1">
      <alignment horizontal="right"/>
    </xf>
    <xf numFmtId="0" fontId="6" fillId="2" borderId="0" xfId="4" applyFont="1" applyFill="1"/>
    <xf numFmtId="0" fontId="9" fillId="0" borderId="0" xfId="4"/>
    <xf numFmtId="0" fontId="9" fillId="0" borderId="0" xfId="4" applyAlignment="1">
      <alignment horizontal="right"/>
    </xf>
    <xf numFmtId="0" fontId="0" fillId="0" borderId="0" xfId="0" applyAlignment="1">
      <alignment horizontal="center"/>
    </xf>
    <xf numFmtId="43" fontId="0" fillId="0" borderId="0" xfId="1" applyFont="1"/>
    <xf numFmtId="43" fontId="7" fillId="0" borderId="0" xfId="1" applyFont="1"/>
    <xf numFmtId="10" fontId="7" fillId="0" borderId="0" xfId="2" applyNumberFormat="1" applyFont="1"/>
    <xf numFmtId="0" fontId="11" fillId="0" borderId="0" xfId="0" applyFont="1" applyAlignment="1"/>
    <xf numFmtId="0" fontId="0" fillId="0" borderId="0" xfId="0" applyBorder="1"/>
    <xf numFmtId="0" fontId="4" fillId="0" borderId="34" xfId="0" applyFont="1" applyBorder="1"/>
    <xf numFmtId="0" fontId="0" fillId="0" borderId="34" xfId="0" applyBorder="1"/>
    <xf numFmtId="0" fontId="4" fillId="0" borderId="36" xfId="0" applyFont="1" applyBorder="1"/>
    <xf numFmtId="0" fontId="12" fillId="0" borderId="0" xfId="0" applyFont="1" applyAlignment="1">
      <alignment horizontal="center"/>
    </xf>
    <xf numFmtId="0" fontId="4" fillId="0" borderId="31" xfId="0" applyFont="1" applyBorder="1" applyAlignment="1">
      <alignment horizontal="right"/>
    </xf>
    <xf numFmtId="0" fontId="4" fillId="0" borderId="33" xfId="0" applyFont="1" applyBorder="1" applyAlignment="1">
      <alignment horizontal="right"/>
    </xf>
    <xf numFmtId="0" fontId="0" fillId="0" borderId="33" xfId="0" applyBorder="1" applyAlignment="1">
      <alignment horizontal="right"/>
    </xf>
    <xf numFmtId="0" fontId="4" fillId="0" borderId="35" xfId="0" applyFont="1" applyBorder="1" applyAlignment="1">
      <alignment horizontal="right"/>
    </xf>
    <xf numFmtId="0" fontId="7" fillId="5" borderId="25" xfId="0" applyFont="1" applyFill="1" applyBorder="1" applyAlignment="1">
      <alignment horizontal="center" vertical="center"/>
    </xf>
    <xf numFmtId="0" fontId="7" fillId="5" borderId="37" xfId="0" applyFont="1" applyFill="1" applyBorder="1" applyAlignment="1">
      <alignment horizontal="center" vertical="center"/>
    </xf>
    <xf numFmtId="0" fontId="7" fillId="5" borderId="29" xfId="0" applyFont="1" applyFill="1" applyBorder="1" applyAlignment="1">
      <alignment horizontal="center" vertical="center" wrapText="1"/>
    </xf>
    <xf numFmtId="0" fontId="7" fillId="5" borderId="0" xfId="0" applyFont="1" applyFill="1" applyAlignment="1">
      <alignment horizontal="center" vertical="center" wrapText="1"/>
    </xf>
    <xf numFmtId="0" fontId="7" fillId="5" borderId="30" xfId="0" applyFont="1" applyFill="1" applyBorder="1" applyAlignment="1">
      <alignment horizontal="center" vertical="center" wrapText="1"/>
    </xf>
    <xf numFmtId="165" fontId="0" fillId="6" borderId="19" xfId="2" applyNumberFormat="1" applyFont="1" applyFill="1" applyBorder="1"/>
    <xf numFmtId="9" fontId="0" fillId="0" borderId="0" xfId="2" applyFont="1"/>
    <xf numFmtId="0" fontId="14" fillId="0" borderId="32" xfId="5" applyFont="1" applyBorder="1"/>
    <xf numFmtId="0" fontId="14" fillId="0" borderId="34" xfId="5" applyFont="1" applyBorder="1"/>
  </cellXfs>
  <cellStyles count="6">
    <cellStyle name="Hipervínculo" xfId="5" builtinId="8"/>
    <cellStyle name="Millares" xfId="1" builtinId="3"/>
    <cellStyle name="Normal" xfId="0" builtinId="0"/>
    <cellStyle name="Normal 2" xfId="3" xr:uid="{17054262-8E47-4870-9169-1327823ADE69}"/>
    <cellStyle name="Normal 3" xfId="4" xr:uid="{E6D3D4D4-FA99-4ECE-B20F-D6978F7C3E2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Ventas T vs T-1</a:t>
            </a:r>
          </a:p>
        </c:rich>
      </c:tx>
      <c:overlay val="0"/>
    </c:title>
    <c:autoTitleDeleted val="0"/>
    <c:plotArea>
      <c:layout/>
      <c:barChart>
        <c:barDir val="col"/>
        <c:grouping val="clustered"/>
        <c:varyColors val="0"/>
        <c:ser>
          <c:idx val="0"/>
          <c:order val="0"/>
          <c:tx>
            <c:strRef>
              <c:f>Graficas!$B$1</c:f>
              <c:strCache>
                <c:ptCount val="1"/>
                <c:pt idx="0">
                  <c:v>Ventas_T</c:v>
                </c:pt>
              </c:strCache>
            </c:strRef>
          </c:tx>
          <c:spPr>
            <a:solidFill>
              <a:schemeClr val="accent5">
                <a:lumMod val="20000"/>
                <a:lumOff val="80000"/>
              </a:schemeClr>
            </a:solidFill>
            <a:ln>
              <a:prstDash val="solid"/>
            </a:ln>
          </c:spPr>
          <c:invertIfNegative val="0"/>
          <c:cat>
            <c:numRef>
              <c:f>Graficas!$A$2:$A$5</c:f>
              <c:numCache>
                <c:formatCode>General</c:formatCode>
                <c:ptCount val="4"/>
                <c:pt idx="0">
                  <c:v>2021</c:v>
                </c:pt>
                <c:pt idx="1">
                  <c:v>2022</c:v>
                </c:pt>
                <c:pt idx="2">
                  <c:v>2023</c:v>
                </c:pt>
                <c:pt idx="3">
                  <c:v>2024</c:v>
                </c:pt>
              </c:numCache>
            </c:numRef>
          </c:cat>
          <c:val>
            <c:numRef>
              <c:f>Graficas!$B$2:$B$5</c:f>
              <c:numCache>
                <c:formatCode>_-* #,##0_-;\-* #,##0_-;_-* "-"??_-;_-@_-</c:formatCode>
                <c:ptCount val="4"/>
                <c:pt idx="0">
                  <c:v>1074447</c:v>
                </c:pt>
                <c:pt idx="1">
                  <c:v>1248501</c:v>
                </c:pt>
                <c:pt idx="2">
                  <c:v>1403197</c:v>
                </c:pt>
                <c:pt idx="3">
                  <c:v>0</c:v>
                </c:pt>
              </c:numCache>
            </c:numRef>
          </c:val>
          <c:extLst>
            <c:ext xmlns:c16="http://schemas.microsoft.com/office/drawing/2014/chart" uri="{C3380CC4-5D6E-409C-BE32-E72D297353CC}">
              <c16:uniqueId val="{00000000-3DC4-4A92-8DDA-D4CE24AF221A}"/>
            </c:ext>
          </c:extLst>
        </c:ser>
        <c:ser>
          <c:idx val="1"/>
          <c:order val="1"/>
          <c:tx>
            <c:strRef>
              <c:f>Graficas!$C$1</c:f>
              <c:strCache>
                <c:ptCount val="1"/>
                <c:pt idx="0">
                  <c:v>Ventas_T1</c:v>
                </c:pt>
              </c:strCache>
            </c:strRef>
          </c:tx>
          <c:spPr>
            <a:solidFill>
              <a:schemeClr val="accent6">
                <a:lumMod val="20000"/>
                <a:lumOff val="80000"/>
              </a:schemeClr>
            </a:solidFill>
            <a:ln>
              <a:prstDash val="solid"/>
            </a:ln>
          </c:spPr>
          <c:invertIfNegative val="0"/>
          <c:cat>
            <c:numRef>
              <c:f>Graficas!$A$2:$A$5</c:f>
              <c:numCache>
                <c:formatCode>General</c:formatCode>
                <c:ptCount val="4"/>
                <c:pt idx="0">
                  <c:v>2021</c:v>
                </c:pt>
                <c:pt idx="1">
                  <c:v>2022</c:v>
                </c:pt>
                <c:pt idx="2">
                  <c:v>2023</c:v>
                </c:pt>
                <c:pt idx="3">
                  <c:v>2024</c:v>
                </c:pt>
              </c:numCache>
            </c:numRef>
          </c:cat>
          <c:val>
            <c:numRef>
              <c:f>Graficas!$C$2:$C$5</c:f>
              <c:numCache>
                <c:formatCode>_-* #,##0_-;\-* #,##0_-;_-* "-"??_-;_-@_-</c:formatCode>
                <c:ptCount val="4"/>
                <c:pt idx="0">
                  <c:v>1074447</c:v>
                </c:pt>
                <c:pt idx="1">
                  <c:v>1248501</c:v>
                </c:pt>
                <c:pt idx="2">
                  <c:v>1403197</c:v>
                </c:pt>
                <c:pt idx="3">
                  <c:v>1439404</c:v>
                </c:pt>
              </c:numCache>
            </c:numRef>
          </c:val>
          <c:extLst>
            <c:ext xmlns:c16="http://schemas.microsoft.com/office/drawing/2014/chart" uri="{C3380CC4-5D6E-409C-BE32-E72D297353CC}">
              <c16:uniqueId val="{00000001-3DC4-4A92-8DDA-D4CE24AF221A}"/>
            </c:ext>
          </c:extLst>
        </c:ser>
        <c:dLbls>
          <c:showLegendKey val="0"/>
          <c:showVal val="0"/>
          <c:showCatName val="0"/>
          <c:showSerName val="0"/>
          <c:showPercent val="0"/>
          <c:showBubbleSize val="0"/>
        </c:dLbls>
        <c:gapWidth val="150"/>
        <c:axId val="10"/>
        <c:axId val="100"/>
      </c:barChart>
      <c:lineChart>
        <c:grouping val="standard"/>
        <c:varyColors val="0"/>
        <c:ser>
          <c:idx val="2"/>
          <c:order val="2"/>
          <c:tx>
            <c:strRef>
              <c:f>Graficas!$F$1</c:f>
              <c:strCache>
                <c:ptCount val="1"/>
                <c:pt idx="0">
                  <c:v>Eficiencia_T</c:v>
                </c:pt>
              </c:strCache>
            </c:strRef>
          </c:tx>
          <c:spPr>
            <a:ln>
              <a:prstDash val="solid"/>
            </a:ln>
          </c:spPr>
          <c:marker>
            <c:symbol val="none"/>
          </c:marker>
          <c:dLbls>
            <c:spPr>
              <a:noFill/>
              <a:ln>
                <a:noFill/>
              </a:ln>
              <a:effectLst/>
            </c:spPr>
            <c:txPr>
              <a:bodyPr wrap="square" lIns="38100" tIns="19050" rIns="38100" bIns="19050" anchor="ctr">
                <a:spAutoFit/>
              </a:bodyPr>
              <a:lstStyle/>
              <a:p>
                <a:pPr>
                  <a:defRPr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Graficas!$A$2:$A$5</c:f>
              <c:numCache>
                <c:formatCode>General</c:formatCode>
                <c:ptCount val="4"/>
                <c:pt idx="0">
                  <c:v>2021</c:v>
                </c:pt>
                <c:pt idx="1">
                  <c:v>2022</c:v>
                </c:pt>
                <c:pt idx="2">
                  <c:v>2023</c:v>
                </c:pt>
                <c:pt idx="3">
                  <c:v>2024</c:v>
                </c:pt>
              </c:numCache>
            </c:numRef>
          </c:cat>
          <c:val>
            <c:numRef>
              <c:f>Graficas!$F$2:$F$5</c:f>
              <c:numCache>
                <c:formatCode>0.00%</c:formatCode>
                <c:ptCount val="4"/>
                <c:pt idx="0">
                  <c:v>0.253</c:v>
                </c:pt>
                <c:pt idx="1">
                  <c:v>0.25600000000000001</c:v>
                </c:pt>
                <c:pt idx="2">
                  <c:v>0.245</c:v>
                </c:pt>
              </c:numCache>
            </c:numRef>
          </c:val>
          <c:smooth val="0"/>
          <c:extLst>
            <c:ext xmlns:c16="http://schemas.microsoft.com/office/drawing/2014/chart" uri="{C3380CC4-5D6E-409C-BE32-E72D297353CC}">
              <c16:uniqueId val="{00000002-3DC4-4A92-8DDA-D4CE24AF221A}"/>
            </c:ext>
          </c:extLst>
        </c:ser>
        <c:ser>
          <c:idx val="3"/>
          <c:order val="3"/>
          <c:tx>
            <c:strRef>
              <c:f>Graficas!$G$1</c:f>
              <c:strCache>
                <c:ptCount val="1"/>
                <c:pt idx="0">
                  <c:v>Eficiencia_T1</c:v>
                </c:pt>
              </c:strCache>
            </c:strRef>
          </c:tx>
          <c:spPr>
            <a:ln>
              <a:prstDash val="solid"/>
            </a:ln>
          </c:spPr>
          <c:marker>
            <c:symbol val="none"/>
          </c:marker>
          <c:dLbls>
            <c:spPr>
              <a:noFill/>
              <a:ln>
                <a:noFill/>
              </a:ln>
              <a:effectLst/>
            </c:spPr>
            <c:txPr>
              <a:bodyPr wrap="square" lIns="38100" tIns="19050" rIns="38100" bIns="19050" anchor="ctr">
                <a:spAutoFit/>
              </a:bodyPr>
              <a:lstStyle/>
              <a:p>
                <a:pPr>
                  <a:defRPr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Graficas!$A$2:$A$5</c:f>
              <c:numCache>
                <c:formatCode>General</c:formatCode>
                <c:ptCount val="4"/>
                <c:pt idx="0">
                  <c:v>2021</c:v>
                </c:pt>
                <c:pt idx="1">
                  <c:v>2022</c:v>
                </c:pt>
                <c:pt idx="2">
                  <c:v>2023</c:v>
                </c:pt>
                <c:pt idx="3">
                  <c:v>2024</c:v>
                </c:pt>
              </c:numCache>
            </c:numRef>
          </c:cat>
          <c:val>
            <c:numRef>
              <c:f>Graficas!$G$2:$G$5</c:f>
              <c:numCache>
                <c:formatCode>0.00%</c:formatCode>
                <c:ptCount val="4"/>
                <c:pt idx="0">
                  <c:v>0.221</c:v>
                </c:pt>
                <c:pt idx="1">
                  <c:v>0.23</c:v>
                </c:pt>
                <c:pt idx="2">
                  <c:v>0.23799999999999999</c:v>
                </c:pt>
              </c:numCache>
            </c:numRef>
          </c:val>
          <c:smooth val="0"/>
          <c:extLst>
            <c:ext xmlns:c16="http://schemas.microsoft.com/office/drawing/2014/chart" uri="{C3380CC4-5D6E-409C-BE32-E72D297353CC}">
              <c16:uniqueId val="{00000003-3DC4-4A92-8DDA-D4CE24AF221A}"/>
            </c:ext>
          </c:extLst>
        </c:ser>
        <c:dLbls>
          <c:showLegendKey val="0"/>
          <c:showVal val="0"/>
          <c:showCatName val="0"/>
          <c:showSerName val="0"/>
          <c:showPercent val="0"/>
          <c:showBubbleSize val="0"/>
        </c:dLbls>
        <c:marker val="1"/>
        <c:smooth val="0"/>
        <c:axId val="10"/>
        <c:axId val="200"/>
      </c:lineChart>
      <c:catAx>
        <c:axId val="10"/>
        <c:scaling>
          <c:orientation val="minMax"/>
        </c:scaling>
        <c:delete val="0"/>
        <c:axPos val="b"/>
        <c:title>
          <c:tx>
            <c:rich>
              <a:bodyPr/>
              <a:lstStyle/>
              <a:p>
                <a:pPr>
                  <a:defRPr/>
                </a:pPr>
                <a:r>
                  <a:rPr lang="es-CO"/>
                  <a:t>Año</a:t>
                </a:r>
              </a:p>
            </c:rich>
          </c:tx>
          <c:overlay val="0"/>
        </c:title>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r"/>
        <c:majorGridlines/>
        <c:title>
          <c:tx>
            <c:rich>
              <a:bodyPr/>
              <a:lstStyle/>
              <a:p>
                <a:pPr>
                  <a:defRPr/>
                </a:pPr>
                <a:r>
                  <a:rPr lang="es-CO"/>
                  <a:t>Ventas</a:t>
                </a:r>
              </a:p>
            </c:rich>
          </c:tx>
          <c:overlay val="0"/>
        </c:title>
        <c:numFmt formatCode="_-* #,##0_-;\-* #,##0_-;_-* &quot;-&quot;??_-;_-@_-" sourceLinked="1"/>
        <c:majorTickMark val="none"/>
        <c:minorTickMark val="none"/>
        <c:tickLblPos val="nextTo"/>
        <c:crossAx val="10"/>
        <c:crosses val="max"/>
        <c:crossBetween val="between"/>
      </c:valAx>
      <c:valAx>
        <c:axId val="200"/>
        <c:scaling>
          <c:orientation val="minMax"/>
        </c:scaling>
        <c:delete val="0"/>
        <c:axPos val="l"/>
        <c:majorGridlines/>
        <c:title>
          <c:tx>
            <c:rich>
              <a:bodyPr/>
              <a:lstStyle/>
              <a:p>
                <a:pPr>
                  <a:defRPr/>
                </a:pPr>
                <a:r>
                  <a:rPr lang="es-CO"/>
                  <a:t>% Eficiencia</a:t>
                </a:r>
              </a:p>
            </c:rich>
          </c:tx>
          <c:overlay val="0"/>
        </c:title>
        <c:numFmt formatCode="0.00%"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Ciclo de caja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Ref>
                </c15:cat>
              </c15:filteredCategoryTitle>
            </c:ext>
            <c:ext xmlns:c16="http://schemas.microsoft.com/office/drawing/2014/chart" uri="{C3380CC4-5D6E-409C-BE32-E72D297353CC}">
              <c16:uniqueId val="{00000000-0305-473E-B3E9-31ECD5976F98}"/>
            </c:ext>
          </c:extLst>
        </c:ser>
        <c:ser>
          <c:idx val="1"/>
          <c:order val="1"/>
          <c:spPr>
            <a:solidFill>
              <a:schemeClr val="accent2"/>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Ref>
                </c15:cat>
              </c15:filteredCategoryTitle>
            </c:ext>
            <c:ext xmlns:c16="http://schemas.microsoft.com/office/drawing/2014/chart" uri="{C3380CC4-5D6E-409C-BE32-E72D297353CC}">
              <c16:uniqueId val="{00000001-0305-473E-B3E9-31ECD5976F98}"/>
            </c:ext>
          </c:extLst>
        </c:ser>
        <c:ser>
          <c:idx val="2"/>
          <c:order val="2"/>
          <c:spPr>
            <a:solidFill>
              <a:schemeClr val="accent3"/>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Ref>
                </c15:cat>
              </c15:filteredCategoryTitle>
            </c:ext>
            <c:ext xmlns:c16="http://schemas.microsoft.com/office/drawing/2014/chart" uri="{C3380CC4-5D6E-409C-BE32-E72D297353CC}">
              <c16:uniqueId val="{00000002-0305-473E-B3E9-31ECD5976F98}"/>
            </c:ext>
          </c:extLst>
        </c:ser>
        <c:ser>
          <c:idx val="3"/>
          <c:order val="3"/>
          <c:spPr>
            <a:solidFill>
              <a:schemeClr val="accent4"/>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Ref>
                </c15:cat>
              </c15:filteredCategoryTitle>
            </c:ext>
            <c:ext xmlns:c16="http://schemas.microsoft.com/office/drawing/2014/chart" uri="{C3380CC4-5D6E-409C-BE32-E72D297353CC}">
              <c16:uniqueId val="{00000003-0305-473E-B3E9-31ECD5976F98}"/>
            </c:ext>
          </c:extLst>
        </c:ser>
        <c:dLbls>
          <c:showLegendKey val="0"/>
          <c:showVal val="0"/>
          <c:showCatName val="0"/>
          <c:showSerName val="0"/>
          <c:showPercent val="0"/>
          <c:showBubbleSize val="0"/>
        </c:dLbls>
        <c:gapWidth val="219"/>
        <c:axId val="1460528320"/>
        <c:axId val="1460528800"/>
      </c:barChart>
      <c:lineChart>
        <c:grouping val="standard"/>
        <c:varyColors val="0"/>
        <c:ser>
          <c:idx val="5"/>
          <c:order val="4"/>
          <c:spPr>
            <a:ln w="28575" cap="rnd">
              <a:solidFill>
                <a:schemeClr val="accent6"/>
              </a:solidFill>
              <a:round/>
            </a:ln>
            <a:effectLst/>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Ref>
                </c15:cat>
              </c15:filteredCategoryTitle>
            </c:ext>
            <c:ext xmlns:c16="http://schemas.microsoft.com/office/drawing/2014/chart" uri="{C3380CC4-5D6E-409C-BE32-E72D297353CC}">
              <c16:uniqueId val="{00000004-0305-473E-B3E9-31ECD5976F98}"/>
            </c:ext>
          </c:extLst>
        </c:ser>
        <c:dLbls>
          <c:showLegendKey val="0"/>
          <c:showVal val="0"/>
          <c:showCatName val="0"/>
          <c:showSerName val="0"/>
          <c:showPercent val="0"/>
          <c:showBubbleSize val="0"/>
        </c:dLbls>
        <c:marker val="1"/>
        <c:smooth val="0"/>
        <c:axId val="1460595040"/>
        <c:axId val="1460598880"/>
      </c:lineChart>
      <c:catAx>
        <c:axId val="1460528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60528800"/>
        <c:crosses val="autoZero"/>
        <c:auto val="1"/>
        <c:lblAlgn val="ctr"/>
        <c:lblOffset val="100"/>
        <c:noMultiLvlLbl val="0"/>
      </c:catAx>
      <c:valAx>
        <c:axId val="14605288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60528320"/>
        <c:crosses val="autoZero"/>
        <c:crossBetween val="between"/>
      </c:valAx>
      <c:valAx>
        <c:axId val="1460598880"/>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60595040"/>
        <c:crosses val="max"/>
        <c:crossBetween val="between"/>
      </c:valAx>
      <c:catAx>
        <c:axId val="1460595040"/>
        <c:scaling>
          <c:orientation val="minMax"/>
        </c:scaling>
        <c:delete val="1"/>
        <c:axPos val="b"/>
        <c:numFmt formatCode="General" sourceLinked="1"/>
        <c:majorTickMark val="out"/>
        <c:minorTickMark val="none"/>
        <c:tickLblPos val="nextTo"/>
        <c:crossAx val="146059888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0"/>
          <a:lstStyle/>
          <a:p>
            <a:pPr>
              <a:defRPr sz="1400" b="0" i="0" u="none" strike="noStrike" kern="1200" spc="0" baseline="0">
                <a:solidFill>
                  <a:schemeClr val="tx1">
                    <a:lumMod val="65000"/>
                    <a:lumOff val="35000"/>
                  </a:schemeClr>
                </a:solidFill>
                <a:latin typeface="+mn-lt"/>
                <a:ea typeface="+mn-ea"/>
                <a:cs typeface="+mn-cs"/>
              </a:defRPr>
            </a:pPr>
            <a:r>
              <a:rPr lang="es-CO"/>
              <a:t>Promedio % Eficiencia capital trabajo</a:t>
            </a:r>
          </a:p>
        </c:rich>
      </c:tx>
      <c:layout>
        <c:manualLayout>
          <c:xMode val="edge"/>
          <c:yMode val="edge"/>
          <c:x val="0.41064182566532798"/>
          <c:y val="1.4519056261343012E-2"/>
        </c:manualLayout>
      </c:layout>
      <c:overlay val="0"/>
      <c:spPr>
        <a:noFill/>
        <a:ln>
          <a:noFill/>
        </a:ln>
        <a:effectLst/>
      </c:spPr>
      <c:txPr>
        <a:bodyPr rot="0" spcFirstLastPara="1" vertOverflow="ellipsis" vert="horz" wrap="square" anchor="t" anchorCtr="0"/>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20728541615708479"/>
          <c:y val="7.9538772209239439E-2"/>
          <c:w val="0.72167652870225329"/>
          <c:h val="0.4278645887600534"/>
        </c:manualLayout>
      </c:layout>
      <c:lineChart>
        <c:grouping val="standard"/>
        <c:varyColors val="0"/>
        <c:ser>
          <c:idx val="0"/>
          <c:order val="0"/>
          <c:spPr>
            <a:ln w="28575" cap="rnd">
              <a:solidFill>
                <a:schemeClr val="accent1"/>
              </a:solidFill>
              <a:round/>
            </a:ln>
            <a:effectLst/>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Ref>
                </c15:cat>
              </c15:filteredCategoryTitle>
            </c:ext>
            <c:ext xmlns:c16="http://schemas.microsoft.com/office/drawing/2014/chart" uri="{C3380CC4-5D6E-409C-BE32-E72D297353CC}">
              <c16:uniqueId val="{00000002-2201-4FA1-9FDA-AB0488783CB9}"/>
            </c:ext>
          </c:extLst>
        </c:ser>
        <c:dLbls>
          <c:showLegendKey val="0"/>
          <c:showVal val="0"/>
          <c:showCatName val="0"/>
          <c:showSerName val="0"/>
          <c:showPercent val="0"/>
          <c:showBubbleSize val="0"/>
        </c:dLbls>
        <c:marker val="1"/>
        <c:smooth val="0"/>
        <c:axId val="1460512000"/>
        <c:axId val="1460508640"/>
      </c:lineChart>
      <c:lineChart>
        <c:grouping val="standard"/>
        <c:varyColors val="0"/>
        <c:ser>
          <c:idx val="1"/>
          <c:order val="1"/>
          <c:spPr>
            <a:ln w="28575" cap="rnd">
              <a:solidFill>
                <a:schemeClr val="accent2"/>
              </a:solidFill>
              <a:round/>
            </a:ln>
            <a:effectLst/>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#REF!</c15:sqref>
                        </c15:formulaRef>
                      </c:ext>
                    </c:extLst>
                  </c:strRef>
                </c15:cat>
              </c15:filteredCategoryTitle>
            </c:ext>
            <c:ext xmlns:c16="http://schemas.microsoft.com/office/drawing/2014/chart" uri="{C3380CC4-5D6E-409C-BE32-E72D297353CC}">
              <c16:uniqueId val="{00000005-2201-4FA1-9FDA-AB0488783CB9}"/>
            </c:ext>
          </c:extLst>
        </c:ser>
        <c:dLbls>
          <c:showLegendKey val="0"/>
          <c:showVal val="0"/>
          <c:showCatName val="0"/>
          <c:showSerName val="0"/>
          <c:showPercent val="0"/>
          <c:showBubbleSize val="0"/>
        </c:dLbls>
        <c:marker val="1"/>
        <c:smooth val="0"/>
        <c:axId val="996758032"/>
        <c:axId val="996748432"/>
      </c:lineChart>
      <c:catAx>
        <c:axId val="14605120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60508640"/>
        <c:crosses val="autoZero"/>
        <c:auto val="1"/>
        <c:lblAlgn val="ctr"/>
        <c:lblOffset val="100"/>
        <c:noMultiLvlLbl val="0"/>
      </c:catAx>
      <c:valAx>
        <c:axId val="1460508640"/>
        <c:scaling>
          <c:orientation val="minMax"/>
          <c:max val="0.30000000000000004"/>
          <c:min val="0.22000000000000003"/>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60512000"/>
        <c:crosses val="autoZero"/>
        <c:crossBetween val="between"/>
      </c:valAx>
      <c:valAx>
        <c:axId val="996748432"/>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96758032"/>
        <c:crosses val="max"/>
        <c:crossBetween val="between"/>
      </c:valAx>
      <c:catAx>
        <c:axId val="996758032"/>
        <c:scaling>
          <c:orientation val="minMax"/>
        </c:scaling>
        <c:delete val="1"/>
        <c:axPos val="t"/>
        <c:numFmt formatCode="General" sourceLinked="1"/>
        <c:majorTickMark val="out"/>
        <c:minorTickMark val="none"/>
        <c:tickLblPos val="nextTo"/>
        <c:crossAx val="996748432"/>
        <c:crosses val="max"/>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Empresas Grupo 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1854006999125109"/>
          <c:y val="0.17171296296296298"/>
          <c:w val="0.78404374453193348"/>
          <c:h val="0.56831765820939051"/>
        </c:manualLayout>
      </c:layout>
      <c:barChart>
        <c:barDir val="col"/>
        <c:grouping val="clustered"/>
        <c:varyColors val="0"/>
        <c:ser>
          <c:idx val="0"/>
          <c:order val="0"/>
          <c:tx>
            <c:strRef>
              <c:f>[1]Hoja1!$B$89</c:f>
              <c:strCache>
                <c:ptCount val="1"/>
                <c:pt idx="0">
                  <c:v>VENTAS </c:v>
                </c:pt>
              </c:strCache>
            </c:strRef>
          </c:tx>
          <c:spPr>
            <a:solidFill>
              <a:schemeClr val="accent6">
                <a:shade val="65000"/>
              </a:schemeClr>
            </a:solidFill>
            <a:ln>
              <a:noFill/>
            </a:ln>
            <a:effectLst/>
          </c:spPr>
          <c:invertIfNegative val="0"/>
          <c:cat>
            <c:strRef>
              <c:f>([1]Hoja1!$B$88,[1]Hoja1!$C$88)</c:f>
              <c:strCache>
                <c:ptCount val="2"/>
                <c:pt idx="0">
                  <c:v>Ventas 2024 KTO 2023</c:v>
                </c:pt>
                <c:pt idx="1">
                  <c:v>Ventas 2023 KTO 2022</c:v>
                </c:pt>
              </c:strCache>
            </c:strRef>
          </c:cat>
          <c:val>
            <c:numRef>
              <c:f>[1]Hoja1!$B$96:$C$96</c:f>
              <c:numCache>
                <c:formatCode>_(* #,##0.00_);_(* \(#,##0.00\);_(* "-"??_);_(@_)</c:formatCode>
                <c:ptCount val="2"/>
                <c:pt idx="0">
                  <c:v>2022811.12</c:v>
                </c:pt>
                <c:pt idx="1">
                  <c:v>2014279.6849999998</c:v>
                </c:pt>
              </c:numCache>
            </c:numRef>
          </c:val>
          <c:extLst>
            <c:ext xmlns:c16="http://schemas.microsoft.com/office/drawing/2014/chart" uri="{C3380CC4-5D6E-409C-BE32-E72D297353CC}">
              <c16:uniqueId val="{00000000-6A4E-465F-A100-B29EC9B8AFF9}"/>
            </c:ext>
          </c:extLst>
        </c:ser>
        <c:ser>
          <c:idx val="2"/>
          <c:order val="2"/>
          <c:tx>
            <c:strRef>
              <c:f>[1]Hoja1!$D$89</c:f>
              <c:strCache>
                <c:ptCount val="1"/>
                <c:pt idx="0">
                  <c:v>CXP + CXC + INV</c:v>
                </c:pt>
              </c:strCache>
            </c:strRef>
          </c:tx>
          <c:spPr>
            <a:solidFill>
              <a:schemeClr val="accent6">
                <a:tint val="65000"/>
              </a:schemeClr>
            </a:solidFill>
            <a:ln>
              <a:noFill/>
            </a:ln>
            <a:effectLst/>
          </c:spPr>
          <c:invertIfNegative val="0"/>
          <c:cat>
            <c:strRef>
              <c:f>([1]Hoja1!$B$88,[1]Hoja1!$C$88)</c:f>
              <c:strCache>
                <c:ptCount val="2"/>
                <c:pt idx="0">
                  <c:v>Ventas 2024 KTO 2023</c:v>
                </c:pt>
                <c:pt idx="1">
                  <c:v>Ventas 2023 KTO 2022</c:v>
                </c:pt>
              </c:strCache>
            </c:strRef>
          </c:cat>
          <c:val>
            <c:numRef>
              <c:f>[1]Hoja1!$D$96:$E$96</c:f>
              <c:numCache>
                <c:formatCode>_(* #,##0.00_);_(* \(#,##0.00\);_(* "-"??_);_(@_)</c:formatCode>
                <c:ptCount val="2"/>
                <c:pt idx="0">
                  <c:v>1808825.2416666665</c:v>
                </c:pt>
                <c:pt idx="1">
                  <c:v>1358344.02</c:v>
                </c:pt>
              </c:numCache>
            </c:numRef>
          </c:val>
          <c:extLst>
            <c:ext xmlns:c16="http://schemas.microsoft.com/office/drawing/2014/chart" uri="{C3380CC4-5D6E-409C-BE32-E72D297353CC}">
              <c16:uniqueId val="{00000001-6A4E-465F-A100-B29EC9B8AFF9}"/>
            </c:ext>
          </c:extLst>
        </c:ser>
        <c:dLbls>
          <c:showLegendKey val="0"/>
          <c:showVal val="0"/>
          <c:showCatName val="0"/>
          <c:showSerName val="0"/>
          <c:showPercent val="0"/>
          <c:showBubbleSize val="0"/>
        </c:dLbls>
        <c:gapWidth val="219"/>
        <c:axId val="1155827592"/>
        <c:axId val="1155816792"/>
      </c:barChart>
      <c:lineChart>
        <c:grouping val="standard"/>
        <c:varyColors val="0"/>
        <c:ser>
          <c:idx val="1"/>
          <c:order val="1"/>
          <c:tx>
            <c:strRef>
              <c:f>[1]Hoja1!$G$89</c:f>
              <c:strCache>
                <c:ptCount val="1"/>
                <c:pt idx="0">
                  <c:v>% Eficiencia capital trabajo</c:v>
                </c:pt>
              </c:strCache>
            </c:strRef>
          </c:tx>
          <c:spPr>
            <a:ln w="28575" cap="rnd">
              <a:solidFill>
                <a:schemeClr val="tx1">
                  <a:lumMod val="95000"/>
                  <a:lumOff val="5000"/>
                </a:schemeClr>
              </a:solidFill>
              <a:round/>
            </a:ln>
            <a:effectLst/>
          </c:spPr>
          <c:marker>
            <c:symbol val="none"/>
          </c:marker>
          <c:dLbls>
            <c:dLbl>
              <c:idx val="0"/>
              <c:layout>
                <c:manualLayout>
                  <c:x val="-6.0999999999999999E-2"/>
                  <c:y val="-2.77777777777777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4E-465F-A100-B29EC9B8AFF9}"/>
                </c:ext>
              </c:extLst>
            </c:dLbl>
            <c:dLbl>
              <c:idx val="1"/>
              <c:layout>
                <c:manualLayout>
                  <c:x val="-6.0999999999999999E-2"/>
                  <c:y val="2.31481481481481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4E-465F-A100-B29EC9B8AFF9}"/>
                </c:ext>
              </c:extLst>
            </c:dLbl>
            <c:spPr>
              <a:noFill/>
              <a:ln>
                <a:noFill/>
              </a:ln>
              <a:effectLst/>
            </c:spPr>
            <c:txPr>
              <a:bodyPr rot="0" spcFirstLastPara="1" vertOverflow="overflow" horzOverflow="overflow" vert="horz" wrap="square" lIns="38100" tIns="19050" rIns="38100" bIns="19050" anchor="b" anchorCtr="1">
                <a:spAutoFit/>
              </a:bodyPr>
              <a:lstStyle/>
              <a:p>
                <a:pPr>
                  <a:defRPr sz="900" b="0" i="0" u="none" strike="noStrike" kern="1200" baseline="0">
                    <a:ln>
                      <a:noFill/>
                    </a:ln>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[1]Hoja1!$G$96:$H$96</c:f>
              <c:numCache>
                <c:formatCode>0.00%</c:formatCode>
                <c:ptCount val="2"/>
                <c:pt idx="0">
                  <c:v>0.24364032334799204</c:v>
                </c:pt>
                <c:pt idx="1">
                  <c:v>0.23736343864138298</c:v>
                </c:pt>
              </c:numCache>
            </c:numRef>
          </c:val>
          <c:smooth val="0"/>
          <c:extLst>
            <c:ext xmlns:c16="http://schemas.microsoft.com/office/drawing/2014/chart" uri="{C3380CC4-5D6E-409C-BE32-E72D297353CC}">
              <c16:uniqueId val="{00000004-6A4E-465F-A100-B29EC9B8AFF9}"/>
            </c:ext>
          </c:extLst>
        </c:ser>
        <c:dLbls>
          <c:showLegendKey val="0"/>
          <c:showVal val="0"/>
          <c:showCatName val="0"/>
          <c:showSerName val="0"/>
          <c:showPercent val="0"/>
          <c:showBubbleSize val="0"/>
        </c:dLbls>
        <c:marker val="1"/>
        <c:smooth val="0"/>
        <c:axId val="756910672"/>
        <c:axId val="758646608"/>
      </c:lineChart>
      <c:catAx>
        <c:axId val="1155827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5816792"/>
        <c:crosses val="autoZero"/>
        <c:auto val="1"/>
        <c:lblAlgn val="ctr"/>
        <c:lblOffset val="100"/>
        <c:noMultiLvlLbl val="0"/>
      </c:catAx>
      <c:valAx>
        <c:axId val="1155816792"/>
        <c:scaling>
          <c:orientation val="minMax"/>
        </c:scaling>
        <c:delete val="0"/>
        <c:axPos val="l"/>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5827592"/>
        <c:crosses val="autoZero"/>
        <c:crossBetween val="between"/>
      </c:valAx>
      <c:valAx>
        <c:axId val="758646608"/>
        <c:scaling>
          <c:orientation val="minMax"/>
          <c:max val="0.24400000000000002"/>
          <c:min val="0.23600000000000002"/>
        </c:scaling>
        <c:delete val="0"/>
        <c:axPos val="r"/>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56910672"/>
        <c:crosses val="max"/>
        <c:crossBetween val="between"/>
        <c:majorUnit val="2.0000000000000005E-3"/>
      </c:valAx>
      <c:catAx>
        <c:axId val="756910672"/>
        <c:scaling>
          <c:orientation val="minMax"/>
        </c:scaling>
        <c:delete val="1"/>
        <c:axPos val="b"/>
        <c:majorTickMark val="out"/>
        <c:minorTickMark val="none"/>
        <c:tickLblPos val="nextTo"/>
        <c:crossAx val="75864660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49530</xdr:colOff>
      <xdr:row>5</xdr:row>
      <xdr:rowOff>17145</xdr:rowOff>
    </xdr:from>
    <xdr:ext cx="5585460" cy="3187680"/>
    <xdr:graphicFrame macro="">
      <xdr:nvGraphicFramePr>
        <xdr:cNvPr id="2" name="Chart 1">
          <a:extLst>
            <a:ext uri="{FF2B5EF4-FFF2-40B4-BE49-F238E27FC236}">
              <a16:creationId xmlns:a16="http://schemas.microsoft.com/office/drawing/2014/main" id="{E986EABD-6B9A-4939-88A1-976067D000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931545</xdr:colOff>
      <xdr:row>16</xdr:row>
      <xdr:rowOff>41910</xdr:rowOff>
    </xdr:from>
    <xdr:to>
      <xdr:col>2</xdr:col>
      <xdr:colOff>769620</xdr:colOff>
      <xdr:row>16</xdr:row>
      <xdr:rowOff>64770</xdr:rowOff>
    </xdr:to>
    <xdr:cxnSp macro="">
      <xdr:nvCxnSpPr>
        <xdr:cNvPr id="5" name="Conector recto 4">
          <a:extLst>
            <a:ext uri="{FF2B5EF4-FFF2-40B4-BE49-F238E27FC236}">
              <a16:creationId xmlns:a16="http://schemas.microsoft.com/office/drawing/2014/main" id="{FB31DE85-4436-36A4-95B3-B47551764897}"/>
            </a:ext>
          </a:extLst>
        </xdr:cNvPr>
        <xdr:cNvCxnSpPr/>
      </xdr:nvCxnSpPr>
      <xdr:spPr>
        <a:xfrm flipV="1">
          <a:off x="931545" y="3089910"/>
          <a:ext cx="2505075" cy="22860"/>
        </a:xfrm>
        <a:prstGeom prst="line">
          <a:avLst/>
        </a:prstGeom>
        <a:ln w="28575" cap="flat" cmpd="sng" algn="ctr">
          <a:solidFill>
            <a:schemeClr val="accent5"/>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xdr:col>
      <xdr:colOff>1280160</xdr:colOff>
      <xdr:row>15</xdr:row>
      <xdr:rowOff>1905</xdr:rowOff>
    </xdr:from>
    <xdr:to>
      <xdr:col>2</xdr:col>
      <xdr:colOff>224790</xdr:colOff>
      <xdr:row>16</xdr:row>
      <xdr:rowOff>1905</xdr:rowOff>
    </xdr:to>
    <xdr:sp macro="" textlink="">
      <xdr:nvSpPr>
        <xdr:cNvPr id="7" name="Rectángulo 6">
          <a:extLst>
            <a:ext uri="{FF2B5EF4-FFF2-40B4-BE49-F238E27FC236}">
              <a16:creationId xmlns:a16="http://schemas.microsoft.com/office/drawing/2014/main" id="{9FF5381F-C1D3-ED93-FEDC-D6BF21139617}"/>
            </a:ext>
          </a:extLst>
        </xdr:cNvPr>
        <xdr:cNvSpPr/>
      </xdr:nvSpPr>
      <xdr:spPr>
        <a:xfrm>
          <a:off x="2613660" y="2859405"/>
          <a:ext cx="278130" cy="190500"/>
        </a:xfrm>
        <a:prstGeom prst="rect">
          <a:avLst/>
        </a:prstGeom>
        <a:ln>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s-CO" sz="800"/>
            <a:t>60</a:t>
          </a:r>
        </a:p>
      </xdr:txBody>
    </xdr:sp>
    <xdr:clientData/>
  </xdr:twoCellAnchor>
  <xdr:twoCellAnchor>
    <xdr:from>
      <xdr:col>4</xdr:col>
      <xdr:colOff>342900</xdr:colOff>
      <xdr:row>17</xdr:row>
      <xdr:rowOff>38099</xdr:rowOff>
    </xdr:from>
    <xdr:to>
      <xdr:col>5</xdr:col>
      <xdr:colOff>318135</xdr:colOff>
      <xdr:row>18</xdr:row>
      <xdr:rowOff>47624</xdr:rowOff>
    </xdr:to>
    <xdr:sp macro="" textlink="">
      <xdr:nvSpPr>
        <xdr:cNvPr id="9" name="Rectángulo 8">
          <a:extLst>
            <a:ext uri="{FF2B5EF4-FFF2-40B4-BE49-F238E27FC236}">
              <a16:creationId xmlns:a16="http://schemas.microsoft.com/office/drawing/2014/main" id="{EBB100DF-6570-4713-A632-B28EBBB821E0}"/>
            </a:ext>
          </a:extLst>
        </xdr:cNvPr>
        <xdr:cNvSpPr/>
      </xdr:nvSpPr>
      <xdr:spPr>
        <a:xfrm>
          <a:off x="4762500" y="3276599"/>
          <a:ext cx="851535" cy="200025"/>
        </a:xfrm>
        <a:prstGeom prst="rect">
          <a:avLst/>
        </a:prstGeom>
        <a:ln>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s-CO" sz="1000"/>
            <a:t>Ciclo Caja</a:t>
          </a:r>
        </a:p>
      </xdr:txBody>
    </xdr:sp>
    <xdr:clientData/>
  </xdr:twoCellAnchor>
  <xdr:twoCellAnchor>
    <xdr:from>
      <xdr:col>0</xdr:col>
      <xdr:colOff>0</xdr:colOff>
      <xdr:row>25</xdr:row>
      <xdr:rowOff>0</xdr:rowOff>
    </xdr:from>
    <xdr:to>
      <xdr:col>6</xdr:col>
      <xdr:colOff>76200</xdr:colOff>
      <xdr:row>39</xdr:row>
      <xdr:rowOff>171450</xdr:rowOff>
    </xdr:to>
    <xdr:graphicFrame macro="">
      <xdr:nvGraphicFramePr>
        <xdr:cNvPr id="3" name="Gráfico 2">
          <a:extLst>
            <a:ext uri="{FF2B5EF4-FFF2-40B4-BE49-F238E27FC236}">
              <a16:creationId xmlns:a16="http://schemas.microsoft.com/office/drawing/2014/main" id="{A4E470A6-DFDE-444B-BDF6-36FD69E208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41</xdr:row>
      <xdr:rowOff>47625</xdr:rowOff>
    </xdr:from>
    <xdr:to>
      <xdr:col>10</xdr:col>
      <xdr:colOff>161925</xdr:colOff>
      <xdr:row>67</xdr:row>
      <xdr:rowOff>133350</xdr:rowOff>
    </xdr:to>
    <xdr:graphicFrame macro="">
      <xdr:nvGraphicFramePr>
        <xdr:cNvPr id="4" name="Gráfico 3">
          <a:extLst>
            <a:ext uri="{FF2B5EF4-FFF2-40B4-BE49-F238E27FC236}">
              <a16:creationId xmlns:a16="http://schemas.microsoft.com/office/drawing/2014/main" id="{36B40328-C02C-4BDD-AD63-02F8A84F162A}"/>
            </a:ext>
            <a:ext uri="{147F2762-F138-4A5C-976F-8EAC2B608ADB}">
              <a16:predDERef xmlns:a16="http://schemas.microsoft.com/office/drawing/2014/main" pred="{12E7BE51-C0BF-416A-8A7E-EAF2757902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33337</xdr:colOff>
      <xdr:row>79</xdr:row>
      <xdr:rowOff>42862</xdr:rowOff>
    </xdr:from>
    <xdr:to>
      <xdr:col>6</xdr:col>
      <xdr:colOff>395287</xdr:colOff>
      <xdr:row>93</xdr:row>
      <xdr:rowOff>119062</xdr:rowOff>
    </xdr:to>
    <xdr:graphicFrame macro="">
      <xdr:nvGraphicFramePr>
        <xdr:cNvPr id="6" name="Gráfico 5">
          <a:extLst>
            <a:ext uri="{FF2B5EF4-FFF2-40B4-BE49-F238E27FC236}">
              <a16:creationId xmlns:a16="http://schemas.microsoft.com/office/drawing/2014/main" id="{FD4D38C6-ECEF-4077-9F8D-4C7CCB3306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21B7F263-3192-40F2-BAC6-F1572CE8E67E}"/>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9FB97312-1713-4678-BBE0-5B66F86E4459}"/>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6B62F758-6409-43AD-BAEC-871A5523AA3C}"/>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E634BBC8-A0FF-4077-891B-0CB8E452B186}"/>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D19A50BD-C7D9-4A33-AA17-87DB495BC9B8}"/>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7652A519-DAD9-4B18-8464-3A5B742749E8}"/>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149F2D8C-95C0-4A82-986F-5FC4FE1794EB}"/>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7CB4AF3A-831F-4CE9-9906-C6DE84D1C0DD}"/>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7701C1A6-C4BA-4D00-8C82-D6FE45AADEB8}"/>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C63E08DF-E2E8-4DC1-92C0-8FCDF115B6D3}"/>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2.xml><?xml version="1.0" encoding="utf-8"?>
<c:userShapes xmlns:c="http://schemas.openxmlformats.org/drawingml/2006/chart">
  <cdr:relSizeAnchor xmlns:cdr="http://schemas.openxmlformats.org/drawingml/2006/chartDrawing">
    <cdr:from>
      <cdr:x>0.79163</cdr:x>
      <cdr:y>0.76044</cdr:y>
    </cdr:from>
    <cdr:to>
      <cdr:x>0.85796</cdr:x>
      <cdr:y>0.76044</cdr:y>
    </cdr:to>
    <cdr:cxnSp macro="">
      <cdr:nvCxnSpPr>
        <cdr:cNvPr id="3" name="Conector recto 2">
          <a:extLst xmlns:a="http://schemas.openxmlformats.org/drawingml/2006/main">
            <a:ext uri="{FF2B5EF4-FFF2-40B4-BE49-F238E27FC236}">
              <a16:creationId xmlns:a16="http://schemas.microsoft.com/office/drawing/2014/main" id="{D426D2EF-0BDC-0C29-BD38-9A94B3547832}"/>
            </a:ext>
          </a:extLst>
        </cdr:cNvPr>
        <cdr:cNvCxnSpPr/>
      </cdr:nvCxnSpPr>
      <cdr:spPr>
        <a:xfrm xmlns:a="http://schemas.openxmlformats.org/drawingml/2006/main">
          <a:off x="4421636" y="2424045"/>
          <a:ext cx="370440" cy="0"/>
        </a:xfrm>
        <a:prstGeom xmlns:a="http://schemas.openxmlformats.org/drawingml/2006/main" prst="line">
          <a:avLst/>
        </a:prstGeom>
        <a:ln xmlns:a="http://schemas.openxmlformats.org/drawingml/2006/main" w="25400" cap="flat" cmpd="sng" algn="ctr">
          <a:solidFill>
            <a:schemeClr val="accent5"/>
          </a:solidFill>
          <a:prstDash val="dash"/>
          <a:round/>
          <a:headEnd type="none" w="med" len="med"/>
          <a:tailEnd type="none" w="med" len="med"/>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cxnSp>
  </cdr:relSizeAnchor>
  <cdr:relSizeAnchor xmlns:cdr="http://schemas.openxmlformats.org/drawingml/2006/chartDrawing">
    <cdr:from>
      <cdr:x>0.29445</cdr:x>
      <cdr:y>0.67075</cdr:y>
    </cdr:from>
    <cdr:to>
      <cdr:x>0.34949</cdr:x>
      <cdr:y>0.73848</cdr:y>
    </cdr:to>
    <cdr:sp macro="" textlink="">
      <cdr:nvSpPr>
        <cdr:cNvPr id="5" name="Rectángulo 4">
          <a:extLst xmlns:a="http://schemas.openxmlformats.org/drawingml/2006/main">
            <a:ext uri="{FF2B5EF4-FFF2-40B4-BE49-F238E27FC236}">
              <a16:creationId xmlns:a16="http://schemas.microsoft.com/office/drawing/2014/main" id="{9FF5381F-C1D3-ED93-FEDC-D6BF21139617}"/>
            </a:ext>
          </a:extLst>
        </cdr:cNvPr>
        <cdr:cNvSpPr/>
      </cdr:nvSpPr>
      <cdr:spPr>
        <a:xfrm xmlns:a="http://schemas.openxmlformats.org/drawingml/2006/main">
          <a:off x="1590040" y="1811020"/>
          <a:ext cx="297180" cy="182880"/>
        </a:xfrm>
        <a:prstGeom xmlns:a="http://schemas.openxmlformats.org/drawingml/2006/main" prst="rect">
          <a:avLst/>
        </a:prstGeom>
        <a:ln xmlns:a="http://schemas.openxmlformats.org/drawingml/2006/main">
          <a:solidFill>
            <a:srgbClr val="7030A0"/>
          </a:solidFill>
        </a:ln>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s-CO" sz="800"/>
            <a:t>59</a:t>
          </a:r>
        </a:p>
      </cdr:txBody>
    </cdr:sp>
  </cdr:relSizeAnchor>
  <cdr:relSizeAnchor xmlns:cdr="http://schemas.openxmlformats.org/drawingml/2006/chartDrawing">
    <cdr:from>
      <cdr:x>0.1858</cdr:x>
      <cdr:y>0.67357</cdr:y>
    </cdr:from>
    <cdr:to>
      <cdr:x>0.24083</cdr:x>
      <cdr:y>0.7413</cdr:y>
    </cdr:to>
    <cdr:sp macro="" textlink="">
      <cdr:nvSpPr>
        <cdr:cNvPr id="6" name="Rectángulo 5">
          <a:extLst xmlns:a="http://schemas.openxmlformats.org/drawingml/2006/main">
            <a:ext uri="{FF2B5EF4-FFF2-40B4-BE49-F238E27FC236}">
              <a16:creationId xmlns:a16="http://schemas.microsoft.com/office/drawing/2014/main" id="{9FF5381F-C1D3-ED93-FEDC-D6BF21139617}"/>
            </a:ext>
          </a:extLst>
        </cdr:cNvPr>
        <cdr:cNvSpPr/>
      </cdr:nvSpPr>
      <cdr:spPr>
        <a:xfrm xmlns:a="http://schemas.openxmlformats.org/drawingml/2006/main">
          <a:off x="1003300" y="1818640"/>
          <a:ext cx="297180" cy="182880"/>
        </a:xfrm>
        <a:prstGeom xmlns:a="http://schemas.openxmlformats.org/drawingml/2006/main" prst="rect">
          <a:avLst/>
        </a:prstGeom>
        <a:ln xmlns:a="http://schemas.openxmlformats.org/drawingml/2006/main">
          <a:solidFill>
            <a:srgbClr val="7030A0"/>
          </a:solidFill>
        </a:ln>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s-CO" sz="800"/>
            <a:t>59</a:t>
          </a:r>
        </a:p>
      </cdr:txBody>
    </cdr:sp>
  </cdr:relSizeAnchor>
</c:userShapes>
</file>

<file path=xl/drawings/drawing20.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F23419DC-D0DD-4E88-B285-0DEF6E5105CC}"/>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D6F56531-FFFC-4D9D-905D-34545DF18F7E}"/>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1059B30E-2D65-4556-B62D-C1F06F568207}"/>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B3E68395-A146-45F9-9B3D-CB281454A881}"/>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962254B3-017A-4DA6-B92E-82EB7168DA60}"/>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88EEA996-E867-4EEC-A027-2CF6496383D8}"/>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60D28409-6D4C-49D0-8196-2209F1561F51}"/>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BEF3D943-3BB2-4879-ACAD-1BD271371B15}"/>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6C78A161-6AA2-4759-A802-5F8666180561}"/>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47625</xdr:colOff>
      <xdr:row>0</xdr:row>
      <xdr:rowOff>47625</xdr:rowOff>
    </xdr:from>
    <xdr:ext cx="3219450" cy="571500"/>
    <xdr:pic>
      <xdr:nvPicPr>
        <xdr:cNvPr id="2" name="EMIS Logo" descr="EMIS Logo">
          <a:extLst>
            <a:ext uri="{FF2B5EF4-FFF2-40B4-BE49-F238E27FC236}">
              <a16:creationId xmlns:a16="http://schemas.microsoft.com/office/drawing/2014/main" id="{B53221FE-0C61-4104-8CDE-E42F98E86D83}"/>
            </a:ext>
          </a:extLst>
        </xdr:cNvPr>
        <xdr:cNvPicPr>
          <a:picLocks noChangeAspect="1"/>
        </xdr:cNvPicPr>
      </xdr:nvPicPr>
      <xdr:blipFill>
        <a:blip xmlns:r="http://schemas.openxmlformats.org/officeDocument/2006/relationships" r:embed="rId1"/>
        <a:stretch>
          <a:fillRect/>
        </a:stretch>
      </xdr:blipFill>
      <xdr:spPr>
        <a:xfrm>
          <a:off x="47625" y="47625"/>
          <a:ext cx="3219450" cy="5715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W23U\AppData\Roaming\Microsoft\Excel\Libro7%20(version%201).xlsb" TargetMode="External"/><Relationship Id="rId1" Type="http://schemas.openxmlformats.org/officeDocument/2006/relationships/externalLinkPath" Target="/Users/W23U/AppData/Roaming/Microsoft/Excel/Libro7%20(version%201).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W23U\Downloads\Base%20datos%20info%202024.xlsx" TargetMode="External"/><Relationship Id="rId1" Type="http://schemas.openxmlformats.org/officeDocument/2006/relationships/externalLinkPath" Target="/Users/W23U/Downloads/Base%20datos%20inf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88">
          <cell r="B88" t="str">
            <v>Ventas 2024 KTO 2023</v>
          </cell>
          <cell r="C88" t="str">
            <v>Ventas 2023 KTO 2022</v>
          </cell>
        </row>
        <row r="89">
          <cell r="B89" t="str">
            <v xml:space="preserve">VENTAS </v>
          </cell>
          <cell r="D89" t="str">
            <v>CXP + CXC + INV</v>
          </cell>
          <cell r="G89" t="str">
            <v>% Eficiencia capital trabajo</v>
          </cell>
        </row>
        <row r="96">
          <cell r="B96">
            <v>2022811.12</v>
          </cell>
          <cell r="C96">
            <v>2014279.6849999998</v>
          </cell>
          <cell r="D96">
            <v>1808825.2416666665</v>
          </cell>
          <cell r="E96">
            <v>1358344.02</v>
          </cell>
          <cell r="G96">
            <v>0.24364032334799204</v>
          </cell>
          <cell r="H96">
            <v>0.23736343864138298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riables"/>
      <sheetName val="base"/>
      <sheetName val="Consolidado"/>
      <sheetName val="Cruz Verde"/>
      <sheetName val="Audifarma"/>
      <sheetName val="Coopidrogas"/>
      <sheetName val="Unilever"/>
      <sheetName val="Novartis"/>
      <sheetName val="Roche"/>
      <sheetName val="Procaps"/>
      <sheetName val="Abbott"/>
      <sheetName val="Boehringer"/>
      <sheetName val="Merck"/>
      <sheetName val="Pfizer"/>
      <sheetName val="Sanofi"/>
      <sheetName val="Unidrogas"/>
      <sheetName val="Baxter"/>
      <sheetName val="Lafrancol"/>
      <sheetName val="Janssen"/>
      <sheetName val="Novo Nordisk"/>
      <sheetName val="Megalabs"/>
      <sheetName val="Glaxosmithkline"/>
      <sheetName val="La Sante"/>
    </sheetNames>
    <sheetDataSet>
      <sheetData sheetId="0" refreshError="1"/>
      <sheetData sheetId="1" refreshError="1"/>
      <sheetData sheetId="2">
        <row r="2">
          <cell r="C2">
            <v>2024</v>
          </cell>
          <cell r="D2">
            <v>2023</v>
          </cell>
          <cell r="E2">
            <v>2022</v>
          </cell>
          <cell r="AA2">
            <v>2023</v>
          </cell>
          <cell r="AB2">
            <v>2022</v>
          </cell>
          <cell r="AC2">
            <v>2021</v>
          </cell>
          <cell r="AG2">
            <v>2023</v>
          </cell>
          <cell r="AH2">
            <v>2022</v>
          </cell>
          <cell r="AI2">
            <v>2021</v>
          </cell>
          <cell r="AV2">
            <v>2023</v>
          </cell>
          <cell r="AW2">
            <v>2022</v>
          </cell>
          <cell r="AX2">
            <v>2021</v>
          </cell>
        </row>
        <row r="3">
          <cell r="C3" t="str">
            <v>Ventas</v>
          </cell>
          <cell r="K3" t="str">
            <v>CXC</v>
          </cell>
          <cell r="N3" t="str">
            <v>DSO</v>
          </cell>
          <cell r="Q3" t="str">
            <v>CXP</v>
          </cell>
          <cell r="T3" t="str">
            <v>DPO</v>
          </cell>
          <cell r="W3" t="str">
            <v>Inventarios</v>
          </cell>
          <cell r="AA3" t="str">
            <v>DIO</v>
          </cell>
          <cell r="AS3" t="str">
            <v>Capital de trabajo</v>
          </cell>
          <cell r="AV3" t="str">
            <v>% Eficiencia capital trabajo</v>
          </cell>
          <cell r="AY3" t="str">
            <v>Promedio % Eficiencia capital trabajo</v>
          </cell>
          <cell r="AZ3" t="str">
            <v>Promedio ciclo caja</v>
          </cell>
        </row>
        <row r="4">
          <cell r="B4" t="str">
            <v>Droguerias y farmacias cruz verde sas</v>
          </cell>
          <cell r="AY4">
            <v>0.20830110631704815</v>
          </cell>
          <cell r="AZ4">
            <v>32.288931001668068</v>
          </cell>
        </row>
        <row r="5">
          <cell r="B5" t="str">
            <v>Audifarma sa</v>
          </cell>
          <cell r="AY5">
            <v>0.23062895967919642</v>
          </cell>
          <cell r="AZ5">
            <v>-5.1124631448096141</v>
          </cell>
        </row>
        <row r="6">
          <cell r="B6" t="str">
            <v>Cooperativa Nacional de Droguistas Detallistas</v>
          </cell>
          <cell r="AY6">
            <v>0.23772608008365995</v>
          </cell>
          <cell r="AZ6">
            <v>-3.2150653947378345</v>
          </cell>
        </row>
        <row r="7">
          <cell r="B7" t="str">
            <v>Unilever andina colombia ltda</v>
          </cell>
          <cell r="AY7">
            <v>0.27132189956956371</v>
          </cell>
          <cell r="AZ7">
            <v>-74.050208025607176</v>
          </cell>
        </row>
        <row r="8">
          <cell r="B8" t="str">
            <v>novartis de colombia sa</v>
          </cell>
          <cell r="AY8">
            <v>0.22814305505064311</v>
          </cell>
          <cell r="AZ8">
            <v>-2.260508793008237</v>
          </cell>
        </row>
        <row r="9">
          <cell r="B9" t="str">
            <v>productos roche sa</v>
          </cell>
          <cell r="AY9">
            <v>0.25321232773189778</v>
          </cell>
          <cell r="AZ9">
            <v>66.474045151223933</v>
          </cell>
        </row>
        <row r="10">
          <cell r="B10" t="str">
            <v>Procaps sa</v>
          </cell>
          <cell r="AY10">
            <v>0.25869480223163782</v>
          </cell>
          <cell r="AZ10">
            <v>141.31856238119431</v>
          </cell>
        </row>
        <row r="11">
          <cell r="B11" t="str">
            <v>Abbott laboratories de colombia sas</v>
          </cell>
          <cell r="AY11">
            <v>0.22915452294161778</v>
          </cell>
          <cell r="AZ11">
            <v>112.77759250814746</v>
          </cell>
        </row>
        <row r="12">
          <cell r="B12" t="str">
            <v>Boehringer ingelheim sa</v>
          </cell>
          <cell r="AY12">
            <v>0.20206819977385901</v>
          </cell>
          <cell r="AZ12">
            <v>-38.246488432330047</v>
          </cell>
        </row>
        <row r="13">
          <cell r="B13" t="str">
            <v>Merck sharo &amp; dohme colombia sas</v>
          </cell>
          <cell r="AY13">
            <v>0.20294576993194494</v>
          </cell>
          <cell r="AZ13">
            <v>65.395981701332531</v>
          </cell>
        </row>
        <row r="14">
          <cell r="B14" t="str">
            <v>Pfizer sas</v>
          </cell>
          <cell r="AY14">
            <v>0.23558947335588867</v>
          </cell>
          <cell r="AZ14">
            <v>67.132239201537814</v>
          </cell>
        </row>
        <row r="15">
          <cell r="B15" t="str">
            <v>Sanofi-aventis de colombia sa</v>
          </cell>
          <cell r="AY15">
            <v>0.26665435774312424</v>
          </cell>
          <cell r="AZ15">
            <v>91.608501720032351</v>
          </cell>
        </row>
        <row r="16">
          <cell r="B16" t="str">
            <v>unidrogas sas</v>
          </cell>
          <cell r="AY16">
            <v>0.23579550761489002</v>
          </cell>
          <cell r="AZ16">
            <v>39.205329248301325</v>
          </cell>
        </row>
        <row r="17">
          <cell r="B17" t="str">
            <v>Laboratorios baxter sa</v>
          </cell>
          <cell r="AY17">
            <v>0.246126184933675</v>
          </cell>
          <cell r="AZ17">
            <v>113.26166357795159</v>
          </cell>
        </row>
        <row r="18">
          <cell r="B18" t="str">
            <v>Laboratorios franco colombiano lafrancol sas</v>
          </cell>
          <cell r="AY18">
            <v>0.25119156088497885</v>
          </cell>
          <cell r="AZ18">
            <v>13.081975686967212</v>
          </cell>
        </row>
        <row r="19">
          <cell r="B19" t="str">
            <v>Janssen Cilag S A</v>
          </cell>
          <cell r="AY19">
            <v>0.21366008544654461</v>
          </cell>
          <cell r="AZ19">
            <v>42.125557371841815</v>
          </cell>
        </row>
        <row r="20">
          <cell r="B20" t="str">
            <v>Novo Nordisk Colombia Sas</v>
          </cell>
          <cell r="AY20">
            <v>0.20036683421021895</v>
          </cell>
          <cell r="AZ20">
            <v>80.494597823149789</v>
          </cell>
        </row>
        <row r="21">
          <cell r="B21" t="str">
            <v>Megalabs Colombia Sas</v>
          </cell>
          <cell r="AY21">
            <v>0.21413373857920567</v>
          </cell>
          <cell r="AZ21">
            <v>253.00810499995723</v>
          </cell>
        </row>
        <row r="22">
          <cell r="B22" t="str">
            <v>Glaxosmithkline Colombia S A</v>
          </cell>
          <cell r="AY22">
            <v>0.19323850361452519</v>
          </cell>
          <cell r="AZ22">
            <v>91.258046623388665</v>
          </cell>
        </row>
        <row r="23">
          <cell r="B23" t="str">
            <v>Laboratorios La Sante S A</v>
          </cell>
          <cell r="AY23">
            <v>0.21621337171032984</v>
          </cell>
          <cell r="AZ23">
            <v>97.214298626072619</v>
          </cell>
        </row>
        <row r="24">
          <cell r="C24">
            <v>1439404.1250000002</v>
          </cell>
          <cell r="D24">
            <v>1403196.6914999997</v>
          </cell>
          <cell r="E24">
            <v>1248501.3555000001</v>
          </cell>
          <cell r="K24">
            <v>425574.97175000003</v>
          </cell>
          <cell r="L24">
            <v>326414.63650000002</v>
          </cell>
          <cell r="M24">
            <v>280872.36100000003</v>
          </cell>
          <cell r="N24">
            <v>112.71767845424829</v>
          </cell>
          <cell r="O24">
            <v>103.85419448569876</v>
          </cell>
          <cell r="P24">
            <v>101.65776037985675</v>
          </cell>
          <cell r="Q24">
            <v>492340.55774999998</v>
          </cell>
          <cell r="R24">
            <v>397234.51299999992</v>
          </cell>
          <cell r="S24">
            <v>328956.89650000009</v>
          </cell>
          <cell r="T24">
            <v>165.58615928108131</v>
          </cell>
          <cell r="U24">
            <v>158.2110571311687</v>
          </cell>
          <cell r="V24">
            <v>154.86094303900791</v>
          </cell>
          <cell r="W24">
            <v>262344.36185000004</v>
          </cell>
          <cell r="X24">
            <v>243748.06899999999</v>
          </cell>
          <cell r="Y24">
            <v>192011.00599999999</v>
          </cell>
          <cell r="AA24">
            <v>113.16945822233485</v>
          </cell>
          <cell r="AB24">
            <v>112.97757381857541</v>
          </cell>
          <cell r="AC24">
            <v>111.84559816538501</v>
          </cell>
          <cell r="AS24">
            <v>155656.04785</v>
          </cell>
          <cell r="AT24">
            <v>130943.89049999995</v>
          </cell>
          <cell r="AU24">
            <v>156889.54600000003</v>
          </cell>
          <cell r="AV24">
            <v>0.23824848382236849</v>
          </cell>
          <cell r="AW24">
            <v>0.22979376608790578</v>
          </cell>
          <cell r="AX24">
            <v>0.22123270130039327</v>
          </cell>
        </row>
      </sheetData>
      <sheetData sheetId="3">
        <row r="14">
          <cell r="B14">
            <v>5127429.7300000004</v>
          </cell>
          <cell r="C14">
            <v>4250390.76</v>
          </cell>
          <cell r="D14">
            <v>3281668.35</v>
          </cell>
        </row>
        <row r="16">
          <cell r="B16">
            <v>-4259432.58</v>
          </cell>
          <cell r="C16">
            <v>-3582796.19</v>
          </cell>
          <cell r="D16">
            <v>-2782312.6</v>
          </cell>
          <cell r="E16">
            <v>-2159880.23</v>
          </cell>
        </row>
        <row r="48">
          <cell r="B48">
            <v>2536987.59</v>
          </cell>
          <cell r="C48">
            <v>2106852.14</v>
          </cell>
          <cell r="D48">
            <v>1625668.27</v>
          </cell>
        </row>
        <row r="49">
          <cell r="B49">
            <v>1083283.74</v>
          </cell>
          <cell r="C49">
            <v>893911.08</v>
          </cell>
          <cell r="D49">
            <v>695004.21</v>
          </cell>
          <cell r="E49">
            <v>625743.6</v>
          </cell>
        </row>
        <row r="51">
          <cell r="B51">
            <v>1258583.46</v>
          </cell>
          <cell r="C51">
            <v>1062131.78</v>
          </cell>
          <cell r="D51">
            <v>728379.58</v>
          </cell>
        </row>
        <row r="69">
          <cell r="B69">
            <v>2091254.48</v>
          </cell>
          <cell r="C69">
            <v>1851090.3</v>
          </cell>
          <cell r="D69">
            <v>1421242.74</v>
          </cell>
        </row>
        <row r="71">
          <cell r="B71">
            <v>1740855.27</v>
          </cell>
          <cell r="C71">
            <v>1521514.71</v>
          </cell>
          <cell r="D71">
            <v>1067969.2</v>
          </cell>
        </row>
      </sheetData>
      <sheetData sheetId="4">
        <row r="14">
          <cell r="B14">
            <v>4056957.71</v>
          </cell>
          <cell r="C14">
            <v>3499782.01</v>
          </cell>
          <cell r="D14">
            <v>2923671.89</v>
          </cell>
        </row>
        <row r="16">
          <cell r="B16">
            <v>-3492703.89</v>
          </cell>
          <cell r="C16">
            <v>-2942795.85</v>
          </cell>
          <cell r="D16">
            <v>-2422784.1800000002</v>
          </cell>
          <cell r="E16">
            <v>-2038500.55</v>
          </cell>
        </row>
        <row r="46">
          <cell r="B46">
            <v>2729286.23</v>
          </cell>
          <cell r="C46">
            <v>1524057</v>
          </cell>
          <cell r="D46">
            <v>1527334.32</v>
          </cell>
        </row>
        <row r="47">
          <cell r="B47">
            <v>564464.15</v>
          </cell>
          <cell r="C47">
            <v>452582.69</v>
          </cell>
          <cell r="D47">
            <v>369134.25</v>
          </cell>
          <cell r="E47">
            <v>267435.34999999998</v>
          </cell>
        </row>
        <row r="48">
          <cell r="B48">
            <v>2117975.73</v>
          </cell>
          <cell r="C48">
            <v>1056658.5</v>
          </cell>
          <cell r="D48">
            <v>1135967.69</v>
          </cell>
        </row>
        <row r="67">
          <cell r="B67">
            <v>2720767.27</v>
          </cell>
          <cell r="C67">
            <v>1963236.34</v>
          </cell>
          <cell r="D67">
            <v>1461401.97</v>
          </cell>
        </row>
        <row r="69">
          <cell r="B69">
            <v>2397583.73</v>
          </cell>
          <cell r="C69">
            <v>1527687.81</v>
          </cell>
          <cell r="D69">
            <v>1219663.79</v>
          </cell>
        </row>
      </sheetData>
      <sheetData sheetId="5">
        <row r="14">
          <cell r="B14">
            <v>2919057.99</v>
          </cell>
          <cell r="C14">
            <v>2891211.93</v>
          </cell>
          <cell r="D14">
            <v>2541371</v>
          </cell>
        </row>
        <row r="16">
          <cell r="B16">
            <v>-2553198.02</v>
          </cell>
          <cell r="C16">
            <v>-2579924.29</v>
          </cell>
          <cell r="D16">
            <v>-2279262.9900000002</v>
          </cell>
          <cell r="E16">
            <v>-2018246.29</v>
          </cell>
        </row>
        <row r="42">
          <cell r="B42">
            <v>891181.52</v>
          </cell>
          <cell r="C42">
            <v>776375.11</v>
          </cell>
          <cell r="D42">
            <v>681120.26</v>
          </cell>
        </row>
        <row r="43">
          <cell r="B43">
            <v>382252.69</v>
          </cell>
          <cell r="C43">
            <v>421890.62</v>
          </cell>
          <cell r="D43">
            <v>279765.62</v>
          </cell>
          <cell r="E43">
            <v>268138.39</v>
          </cell>
        </row>
        <row r="45">
          <cell r="B45">
            <v>213934.87</v>
          </cell>
          <cell r="C45">
            <v>198088.09</v>
          </cell>
          <cell r="D45">
            <v>160131.57999999999</v>
          </cell>
        </row>
        <row r="65">
          <cell r="B65">
            <v>607017.32999999996</v>
          </cell>
          <cell r="C65">
            <v>555377.77</v>
          </cell>
          <cell r="D65">
            <v>472119.96</v>
          </cell>
        </row>
        <row r="66">
          <cell r="B66">
            <v>607017.32999999996</v>
          </cell>
          <cell r="C66">
            <v>555377.77</v>
          </cell>
          <cell r="D66">
            <v>472119.96</v>
          </cell>
        </row>
      </sheetData>
      <sheetData sheetId="6">
        <row r="14">
          <cell r="B14">
            <v>1966765.64</v>
          </cell>
          <cell r="C14">
            <v>1988744.87</v>
          </cell>
          <cell r="D14">
            <v>1575325.78</v>
          </cell>
        </row>
        <row r="16">
          <cell r="B16">
            <v>-1275003.24</v>
          </cell>
          <cell r="C16">
            <v>-1409750.59</v>
          </cell>
          <cell r="D16">
            <v>-1079223.97</v>
          </cell>
          <cell r="E16">
            <v>-944710.67</v>
          </cell>
        </row>
        <row r="39">
          <cell r="B39">
            <v>643690.28</v>
          </cell>
          <cell r="C39">
            <v>662224.54</v>
          </cell>
          <cell r="D39">
            <v>665935.65</v>
          </cell>
        </row>
        <row r="40">
          <cell r="B40">
            <v>189376.24</v>
          </cell>
          <cell r="C40">
            <v>235576.25</v>
          </cell>
          <cell r="D40">
            <v>183379.02</v>
          </cell>
          <cell r="E40">
            <v>0</v>
          </cell>
        </row>
        <row r="42">
          <cell r="B42">
            <v>253776.93</v>
          </cell>
          <cell r="C42">
            <v>287148.03000000003</v>
          </cell>
          <cell r="D42">
            <v>211605.93</v>
          </cell>
        </row>
        <row r="60">
          <cell r="B60">
            <v>619996.38</v>
          </cell>
          <cell r="C60">
            <v>683786.11</v>
          </cell>
          <cell r="D60">
            <v>675761.27</v>
          </cell>
        </row>
        <row r="62">
          <cell r="B62">
            <v>548784.56999999995</v>
          </cell>
          <cell r="C62">
            <v>625361.09</v>
          </cell>
          <cell r="D62">
            <v>613028.93999999994</v>
          </cell>
        </row>
      </sheetData>
      <sheetData sheetId="7">
        <row r="14">
          <cell r="B14">
            <v>1313780.7</v>
          </cell>
          <cell r="C14">
            <v>1048957.4399999999</v>
          </cell>
          <cell r="D14">
            <v>933341.6</v>
          </cell>
        </row>
        <row r="16">
          <cell r="B16">
            <v>-1070591.26</v>
          </cell>
          <cell r="C16">
            <v>-743602.62</v>
          </cell>
          <cell r="D16">
            <v>-656515.06000000006</v>
          </cell>
          <cell r="E16">
            <v>-546120.16</v>
          </cell>
        </row>
        <row r="43">
          <cell r="B43">
            <v>598927.48</v>
          </cell>
          <cell r="C43">
            <v>547210.55000000005</v>
          </cell>
          <cell r="D43">
            <v>421184.64</v>
          </cell>
        </row>
        <row r="44">
          <cell r="B44">
            <v>193904.35</v>
          </cell>
          <cell r="C44">
            <v>230189.77</v>
          </cell>
          <cell r="D44">
            <v>141838.12</v>
          </cell>
          <cell r="E44">
            <v>146235.68</v>
          </cell>
        </row>
        <row r="46">
          <cell r="B46">
            <v>363498.88</v>
          </cell>
          <cell r="C46">
            <v>276815.13</v>
          </cell>
          <cell r="D46">
            <v>263918.84999999998</v>
          </cell>
        </row>
        <row r="61">
          <cell r="B61">
            <v>494396.21</v>
          </cell>
          <cell r="C61">
            <v>476297.58</v>
          </cell>
          <cell r="D61">
            <v>364691.63</v>
          </cell>
        </row>
        <row r="63">
          <cell r="B63">
            <v>470988.31</v>
          </cell>
          <cell r="C63">
            <v>459901.28</v>
          </cell>
          <cell r="D63">
            <v>343215.59</v>
          </cell>
        </row>
      </sheetData>
      <sheetData sheetId="8">
        <row r="14">
          <cell r="B14">
            <v>1212508.1200000001</v>
          </cell>
          <cell r="C14">
            <v>1090538.1599999999</v>
          </cell>
          <cell r="D14">
            <v>1080067.0900000001</v>
          </cell>
        </row>
        <row r="16">
          <cell r="B16">
            <v>-951216.13</v>
          </cell>
          <cell r="C16">
            <v>-862305.95</v>
          </cell>
          <cell r="D16">
            <v>-837639.85</v>
          </cell>
          <cell r="E16">
            <v>-703674.46</v>
          </cell>
        </row>
        <row r="44">
          <cell r="B44">
            <v>794870.08</v>
          </cell>
          <cell r="C44">
            <v>568385.85</v>
          </cell>
          <cell r="D44">
            <v>523558.87</v>
          </cell>
        </row>
        <row r="45">
          <cell r="B45">
            <v>317945.76</v>
          </cell>
          <cell r="C45">
            <v>225272</v>
          </cell>
          <cell r="D45">
            <v>198323.47</v>
          </cell>
          <cell r="E45">
            <v>121845.62</v>
          </cell>
        </row>
        <row r="47">
          <cell r="B47">
            <v>361344.65</v>
          </cell>
          <cell r="C47">
            <v>283497.43</v>
          </cell>
          <cell r="D47">
            <v>272544.40000000002</v>
          </cell>
        </row>
        <row r="65">
          <cell r="B65">
            <v>483958.35</v>
          </cell>
          <cell r="C65">
            <v>279985.55</v>
          </cell>
          <cell r="D65">
            <v>248164.03</v>
          </cell>
        </row>
        <row r="68">
          <cell r="B68">
            <v>443937.05</v>
          </cell>
          <cell r="C68">
            <v>248381.18</v>
          </cell>
          <cell r="D68">
            <v>216162.46</v>
          </cell>
        </row>
      </sheetData>
      <sheetData sheetId="9">
        <row r="14">
          <cell r="B14">
            <v>1419451.38</v>
          </cell>
          <cell r="C14">
            <v>1134816.1299999999</v>
          </cell>
          <cell r="D14">
            <v>1083832.75</v>
          </cell>
        </row>
        <row r="16">
          <cell r="B16">
            <v>-664379.59</v>
          </cell>
          <cell r="C16">
            <v>-578815.24</v>
          </cell>
          <cell r="D16">
            <v>-593656.75</v>
          </cell>
          <cell r="E16">
            <v>-452089.79</v>
          </cell>
        </row>
        <row r="48">
          <cell r="B48">
            <v>903976.01</v>
          </cell>
          <cell r="C48">
            <v>1166376.23</v>
          </cell>
          <cell r="D48">
            <v>897038.62</v>
          </cell>
        </row>
        <row r="49">
          <cell r="B49">
            <v>277939.73</v>
          </cell>
          <cell r="C49">
            <v>372981.61</v>
          </cell>
          <cell r="D49">
            <v>230693.42</v>
          </cell>
          <cell r="E49">
            <v>148292.79</v>
          </cell>
        </row>
        <row r="51">
          <cell r="B51">
            <v>570095.71</v>
          </cell>
          <cell r="C51">
            <v>665165.32999999996</v>
          </cell>
          <cell r="D51">
            <v>565627.32999999996</v>
          </cell>
        </row>
        <row r="70">
          <cell r="B70">
            <v>1214232.44</v>
          </cell>
          <cell r="C70">
            <v>1448220.75</v>
          </cell>
          <cell r="D70">
            <v>580459.97</v>
          </cell>
        </row>
        <row r="73">
          <cell r="B73">
            <v>323086.28999999998</v>
          </cell>
          <cell r="C73">
            <v>388900.51</v>
          </cell>
          <cell r="D73">
            <v>341161.05</v>
          </cell>
        </row>
      </sheetData>
      <sheetData sheetId="10">
        <row r="14">
          <cell r="B14">
            <v>1045039.05</v>
          </cell>
          <cell r="C14">
            <v>942071.23</v>
          </cell>
          <cell r="D14">
            <v>868578.17</v>
          </cell>
        </row>
        <row r="16">
          <cell r="B16">
            <v>-697497.55</v>
          </cell>
          <cell r="C16">
            <v>-576793.18999999994</v>
          </cell>
          <cell r="D16">
            <v>-545490.64</v>
          </cell>
          <cell r="E16">
            <v>-458799.51</v>
          </cell>
        </row>
        <row r="46">
          <cell r="B46">
            <v>686976.94</v>
          </cell>
          <cell r="C46">
            <v>670389.98</v>
          </cell>
          <cell r="D46">
            <v>499365.41</v>
          </cell>
        </row>
        <row r="47">
          <cell r="B47">
            <v>159725.48000000001</v>
          </cell>
          <cell r="C47">
            <v>157702.56</v>
          </cell>
          <cell r="D47">
            <v>120045.6</v>
          </cell>
          <cell r="E47">
            <v>133795.66</v>
          </cell>
        </row>
        <row r="49">
          <cell r="B49">
            <v>456591.05</v>
          </cell>
          <cell r="C49">
            <v>366058.46</v>
          </cell>
          <cell r="D49">
            <v>262701.13</v>
          </cell>
        </row>
        <row r="70">
          <cell r="B70">
            <v>340802.89</v>
          </cell>
          <cell r="C70">
            <v>224645.41</v>
          </cell>
          <cell r="D70">
            <v>178737.68</v>
          </cell>
        </row>
        <row r="72">
          <cell r="B72">
            <v>227925.53</v>
          </cell>
          <cell r="C72">
            <v>185483.78</v>
          </cell>
          <cell r="D72">
            <v>157704.97</v>
          </cell>
        </row>
      </sheetData>
      <sheetData sheetId="11">
        <row r="14">
          <cell r="B14">
            <v>1029577.78</v>
          </cell>
          <cell r="C14">
            <v>771216.58</v>
          </cell>
          <cell r="D14">
            <v>572131.63</v>
          </cell>
        </row>
        <row r="16">
          <cell r="B16">
            <v>-763113.95</v>
          </cell>
          <cell r="C16">
            <v>-557585.86</v>
          </cell>
          <cell r="D16">
            <v>-407744.15</v>
          </cell>
          <cell r="E16">
            <v>-267770.65000000002</v>
          </cell>
        </row>
        <row r="43">
          <cell r="B43">
            <v>860020.46</v>
          </cell>
          <cell r="C43">
            <v>545910.31000000006</v>
          </cell>
          <cell r="D43">
            <v>419632.36</v>
          </cell>
        </row>
        <row r="44">
          <cell r="B44">
            <v>367227.76</v>
          </cell>
          <cell r="C44">
            <v>184079.18</v>
          </cell>
          <cell r="D44">
            <v>172665.11</v>
          </cell>
          <cell r="E44">
            <v>112274.31</v>
          </cell>
        </row>
        <row r="46">
          <cell r="B46">
            <v>478983.9</v>
          </cell>
          <cell r="C46">
            <v>287806.81</v>
          </cell>
          <cell r="D46">
            <v>183829.76000000001</v>
          </cell>
        </row>
        <row r="60">
          <cell r="B60">
            <v>775225.79</v>
          </cell>
          <cell r="C60">
            <v>501595.8</v>
          </cell>
          <cell r="D60">
            <v>403667.68</v>
          </cell>
        </row>
        <row r="63">
          <cell r="B63">
            <v>714299</v>
          </cell>
          <cell r="C63">
            <v>480709.56</v>
          </cell>
          <cell r="D63">
            <v>362517.66</v>
          </cell>
        </row>
      </sheetData>
      <sheetData sheetId="12">
        <row r="14">
          <cell r="B14">
            <v>1073520.56</v>
          </cell>
          <cell r="C14">
            <v>878534.59</v>
          </cell>
          <cell r="D14">
            <v>684031.65</v>
          </cell>
        </row>
        <row r="16">
          <cell r="B16">
            <v>-787791.97</v>
          </cell>
          <cell r="C16">
            <v>-648152.59</v>
          </cell>
          <cell r="D16">
            <v>-505170.58</v>
          </cell>
          <cell r="E16">
            <v>-403869.44</v>
          </cell>
        </row>
        <row r="40">
          <cell r="B40">
            <v>555380.80000000005</v>
          </cell>
          <cell r="C40">
            <v>484612.28</v>
          </cell>
          <cell r="D40">
            <v>335719.38</v>
          </cell>
        </row>
        <row r="41">
          <cell r="B41">
            <v>144537.76999999999</v>
          </cell>
          <cell r="C41">
            <v>152550.39000000001</v>
          </cell>
          <cell r="D41">
            <v>93584.84</v>
          </cell>
          <cell r="E41">
            <v>74700.59</v>
          </cell>
        </row>
        <row r="43">
          <cell r="B43">
            <v>362429.2</v>
          </cell>
          <cell r="C43">
            <v>263872.12</v>
          </cell>
          <cell r="D43">
            <v>192997.71</v>
          </cell>
        </row>
        <row r="64">
          <cell r="B64">
            <v>339128.94</v>
          </cell>
          <cell r="C64">
            <v>256030.6</v>
          </cell>
          <cell r="D64">
            <v>139344.4</v>
          </cell>
        </row>
        <row r="66">
          <cell r="B66">
            <v>309222.81</v>
          </cell>
          <cell r="C66">
            <v>231155.64</v>
          </cell>
          <cell r="D66">
            <v>116906.5</v>
          </cell>
        </row>
      </sheetData>
      <sheetData sheetId="13">
        <row r="14">
          <cell r="B14">
            <v>970794.95</v>
          </cell>
          <cell r="C14">
            <v>933823.37</v>
          </cell>
          <cell r="D14">
            <v>893069.79</v>
          </cell>
        </row>
        <row r="16">
          <cell r="B16">
            <v>-731902.81</v>
          </cell>
          <cell r="C16">
            <v>-642808.03</v>
          </cell>
          <cell r="D16">
            <v>-595124.28</v>
          </cell>
          <cell r="E16">
            <v>-578644.31000000006</v>
          </cell>
        </row>
        <row r="44">
          <cell r="B44">
            <v>698077.72</v>
          </cell>
          <cell r="C44">
            <v>590729.64</v>
          </cell>
          <cell r="D44">
            <v>595534.05000000005</v>
          </cell>
        </row>
        <row r="45">
          <cell r="B45">
            <v>286494</v>
          </cell>
          <cell r="C45">
            <v>247662.64</v>
          </cell>
          <cell r="D45">
            <v>285545.51</v>
          </cell>
          <cell r="E45">
            <v>315805.28000000003</v>
          </cell>
        </row>
        <row r="47">
          <cell r="B47">
            <v>300636.07</v>
          </cell>
          <cell r="C47">
            <v>285966.06</v>
          </cell>
          <cell r="D47">
            <v>221394.56</v>
          </cell>
        </row>
        <row r="64">
          <cell r="B64">
            <v>456022.44</v>
          </cell>
          <cell r="C64">
            <v>346011.96</v>
          </cell>
          <cell r="D64">
            <v>379166.69</v>
          </cell>
        </row>
        <row r="66">
          <cell r="B66">
            <v>428659.28</v>
          </cell>
          <cell r="C66">
            <v>310167.09000000003</v>
          </cell>
          <cell r="D66">
            <v>337906.38</v>
          </cell>
        </row>
      </sheetData>
      <sheetData sheetId="14">
        <row r="14">
          <cell r="B14">
            <v>888299.59</v>
          </cell>
          <cell r="C14">
            <v>923874.36</v>
          </cell>
          <cell r="D14">
            <v>1064512.01</v>
          </cell>
        </row>
        <row r="16">
          <cell r="B16">
            <v>-563054.49</v>
          </cell>
          <cell r="C16">
            <v>-604768.01</v>
          </cell>
          <cell r="D16">
            <v>-676718.62</v>
          </cell>
          <cell r="E16">
            <v>-592457.52</v>
          </cell>
        </row>
        <row r="49">
          <cell r="B49">
            <v>464846.64</v>
          </cell>
          <cell r="C49">
            <v>521183.78</v>
          </cell>
          <cell r="D49">
            <v>541252.52</v>
          </cell>
        </row>
        <row r="50">
          <cell r="B50">
            <v>160526.37</v>
          </cell>
          <cell r="C50">
            <v>184767.29</v>
          </cell>
          <cell r="D50">
            <v>188997.15</v>
          </cell>
          <cell r="E50">
            <v>143586.34</v>
          </cell>
        </row>
        <row r="52">
          <cell r="B52">
            <v>241786.49</v>
          </cell>
          <cell r="C52">
            <v>285883.32</v>
          </cell>
          <cell r="D52">
            <v>301482.11</v>
          </cell>
        </row>
        <row r="71">
          <cell r="B71">
            <v>237609.78</v>
          </cell>
          <cell r="C71">
            <v>201780.07</v>
          </cell>
          <cell r="D71">
            <v>260636.94</v>
          </cell>
        </row>
        <row r="74">
          <cell r="B74">
            <v>177889.96</v>
          </cell>
          <cell r="C74">
            <v>173099.44</v>
          </cell>
          <cell r="D74">
            <v>235944.63</v>
          </cell>
        </row>
      </sheetData>
      <sheetData sheetId="15">
        <row r="14">
          <cell r="B14">
            <v>858573.45</v>
          </cell>
          <cell r="C14">
            <v>821660.23</v>
          </cell>
          <cell r="D14">
            <v>767544.61</v>
          </cell>
        </row>
        <row r="16">
          <cell r="B16">
            <v>-571002.9</v>
          </cell>
          <cell r="C16">
            <v>-570437.37</v>
          </cell>
          <cell r="D16">
            <v>-552612.81999999995</v>
          </cell>
          <cell r="E16">
            <v>-471389.31</v>
          </cell>
        </row>
        <row r="43">
          <cell r="B43">
            <v>299171.58</v>
          </cell>
          <cell r="C43">
            <v>242549.82</v>
          </cell>
          <cell r="D43">
            <v>240328.01</v>
          </cell>
        </row>
        <row r="44">
          <cell r="B44">
            <v>134632.09</v>
          </cell>
          <cell r="C44">
            <v>112385.73</v>
          </cell>
          <cell r="D44">
            <v>121038.01</v>
          </cell>
          <cell r="E44">
            <v>99366.84</v>
          </cell>
        </row>
        <row r="46">
          <cell r="B46">
            <v>139361.49</v>
          </cell>
          <cell r="C46">
            <v>101088.48</v>
          </cell>
          <cell r="D46">
            <v>97503.58</v>
          </cell>
        </row>
        <row r="62">
          <cell r="B62">
            <v>257237.07</v>
          </cell>
          <cell r="C62">
            <v>191478.52</v>
          </cell>
          <cell r="D62">
            <v>159309.82999999999</v>
          </cell>
        </row>
        <row r="65">
          <cell r="B65">
            <v>170912.21</v>
          </cell>
          <cell r="C65">
            <v>126741.3</v>
          </cell>
          <cell r="D65">
            <v>112546.57</v>
          </cell>
        </row>
      </sheetData>
      <sheetData sheetId="16">
        <row r="14">
          <cell r="B14">
            <v>810603.79</v>
          </cell>
          <cell r="C14">
            <v>732111.01</v>
          </cell>
          <cell r="D14">
            <v>680473.54</v>
          </cell>
        </row>
        <row r="16">
          <cell r="B16">
            <v>-590053.57999999996</v>
          </cell>
          <cell r="C16">
            <v>-526562.11</v>
          </cell>
          <cell r="D16">
            <v>-490692.7</v>
          </cell>
          <cell r="E16">
            <v>-431667.39</v>
          </cell>
        </row>
        <row r="45">
          <cell r="B45">
            <v>478861.49</v>
          </cell>
          <cell r="C45">
            <v>464705.85</v>
          </cell>
          <cell r="D45">
            <v>464568.89</v>
          </cell>
        </row>
        <row r="46">
          <cell r="B46">
            <v>169496.01</v>
          </cell>
          <cell r="C46">
            <v>181715.46</v>
          </cell>
          <cell r="D46">
            <v>123937.76</v>
          </cell>
          <cell r="E46">
            <v>98263.38</v>
          </cell>
        </row>
        <row r="48">
          <cell r="B48">
            <v>271609.99</v>
          </cell>
          <cell r="C48">
            <v>225374.46</v>
          </cell>
          <cell r="D48">
            <v>295292.53000000003</v>
          </cell>
        </row>
        <row r="62">
          <cell r="B62">
            <v>195542.01</v>
          </cell>
          <cell r="C62">
            <v>182727.99</v>
          </cell>
          <cell r="D62">
            <v>248167.55</v>
          </cell>
        </row>
        <row r="64">
          <cell r="B64">
            <v>167312.43</v>
          </cell>
          <cell r="C64">
            <v>152795.17000000001</v>
          </cell>
          <cell r="D64">
            <v>203732.45</v>
          </cell>
        </row>
      </sheetData>
      <sheetData sheetId="17">
        <row r="14">
          <cell r="B14">
            <v>799538.29</v>
          </cell>
          <cell r="C14">
            <v>855074.38</v>
          </cell>
          <cell r="D14">
            <v>785274.27</v>
          </cell>
        </row>
        <row r="16">
          <cell r="B16">
            <v>-459477.46</v>
          </cell>
          <cell r="C16">
            <v>-506019.99</v>
          </cell>
          <cell r="D16">
            <v>-471335.32</v>
          </cell>
          <cell r="E16">
            <v>-468748.58</v>
          </cell>
        </row>
        <row r="46">
          <cell r="B46">
            <v>642011.52</v>
          </cell>
          <cell r="C46">
            <v>649053.64</v>
          </cell>
          <cell r="D46">
            <v>518295.96</v>
          </cell>
        </row>
        <row r="47">
          <cell r="B47">
            <v>249243.96</v>
          </cell>
          <cell r="C47">
            <v>315463.53999999998</v>
          </cell>
          <cell r="D47">
            <v>237187.95</v>
          </cell>
          <cell r="E47">
            <v>220067.96</v>
          </cell>
        </row>
        <row r="49">
          <cell r="B49">
            <v>289857.93</v>
          </cell>
          <cell r="C49">
            <v>220237.56</v>
          </cell>
          <cell r="D49">
            <v>195572.19</v>
          </cell>
        </row>
        <row r="68">
          <cell r="B68">
            <v>521057.05</v>
          </cell>
          <cell r="C68">
            <v>368174.19</v>
          </cell>
          <cell r="D68">
            <v>390743.23</v>
          </cell>
        </row>
        <row r="70">
          <cell r="B70">
            <v>449781.12</v>
          </cell>
          <cell r="C70">
            <v>334490.44</v>
          </cell>
          <cell r="D70">
            <v>356778.97</v>
          </cell>
        </row>
      </sheetData>
      <sheetData sheetId="18">
        <row r="15">
          <cell r="B15">
            <v>724844</v>
          </cell>
          <cell r="C15">
            <v>610112.18999999994</v>
          </cell>
          <cell r="D15">
            <v>504325.02</v>
          </cell>
        </row>
        <row r="16">
          <cell r="B16">
            <v>-508449.11</v>
          </cell>
          <cell r="C16">
            <v>-414078.71</v>
          </cell>
          <cell r="D16">
            <v>-337342.39</v>
          </cell>
          <cell r="E16">
            <v>-296529.78000000003</v>
          </cell>
        </row>
        <row r="38">
          <cell r="B38">
            <v>426327.22700000001</v>
          </cell>
          <cell r="C38">
            <v>347582.38</v>
          </cell>
          <cell r="D38">
            <v>266742.84000000003</v>
          </cell>
        </row>
        <row r="39">
          <cell r="B39">
            <v>134883.84700000001</v>
          </cell>
          <cell r="C39">
            <v>117244.76</v>
          </cell>
          <cell r="D39">
            <v>79582.990000000005</v>
          </cell>
          <cell r="E39">
            <v>63799.88</v>
          </cell>
        </row>
        <row r="41">
          <cell r="B41">
            <v>231680.655</v>
          </cell>
          <cell r="C41">
            <v>158557.76000000001</v>
          </cell>
          <cell r="D41">
            <v>128598.5</v>
          </cell>
        </row>
        <row r="54">
          <cell r="B54">
            <v>245483.19</v>
          </cell>
          <cell r="C54">
            <v>199733.05</v>
          </cell>
          <cell r="D54">
            <v>133214.79999999999</v>
          </cell>
        </row>
        <row r="56">
          <cell r="B56">
            <v>227044.88500000001</v>
          </cell>
          <cell r="C56">
            <v>183910.53</v>
          </cell>
          <cell r="D56">
            <v>119490.9</v>
          </cell>
        </row>
      </sheetData>
      <sheetData sheetId="19">
        <row r="15">
          <cell r="B15">
            <v>602947.06000000006</v>
          </cell>
          <cell r="C15">
            <v>493133.14</v>
          </cell>
          <cell r="D15">
            <v>379941.63</v>
          </cell>
        </row>
        <row r="16">
          <cell r="B16">
            <v>-452352.52</v>
          </cell>
          <cell r="C16">
            <v>-372289.22</v>
          </cell>
          <cell r="D16">
            <v>-290645.92</v>
          </cell>
          <cell r="E16">
            <v>-216741.35</v>
          </cell>
        </row>
        <row r="42">
          <cell r="B42">
            <v>342834.86</v>
          </cell>
          <cell r="C42">
            <v>283237.23</v>
          </cell>
          <cell r="D42">
            <v>230447.17</v>
          </cell>
        </row>
        <row r="43">
          <cell r="B43">
            <v>88749.51</v>
          </cell>
          <cell r="C43">
            <v>74415.56</v>
          </cell>
          <cell r="D43">
            <v>79598.100000000006</v>
          </cell>
          <cell r="E43">
            <v>106204.28</v>
          </cell>
        </row>
        <row r="45">
          <cell r="B45">
            <v>214648.77</v>
          </cell>
          <cell r="C45">
            <v>175282.4</v>
          </cell>
          <cell r="D45">
            <v>132126.35999999999</v>
          </cell>
        </row>
        <row r="59">
          <cell r="B59">
            <v>213954.67</v>
          </cell>
          <cell r="C59">
            <v>160647.49</v>
          </cell>
          <cell r="D59">
            <v>115549.22</v>
          </cell>
        </row>
        <row r="61">
          <cell r="B61">
            <v>195149.55</v>
          </cell>
          <cell r="C61">
            <v>145492.85</v>
          </cell>
          <cell r="D61">
            <v>105380.23</v>
          </cell>
        </row>
      </sheetData>
      <sheetData sheetId="20">
        <row r="15">
          <cell r="B15">
            <v>484960.48</v>
          </cell>
          <cell r="C15">
            <v>436069.3</v>
          </cell>
          <cell r="D15">
            <v>321080.17</v>
          </cell>
        </row>
        <row r="16">
          <cell r="B16">
            <v>-273772.39</v>
          </cell>
          <cell r="C16">
            <v>-227703.55</v>
          </cell>
          <cell r="D16">
            <v>-161433.74</v>
          </cell>
          <cell r="E16">
            <v>-143683.54999999999</v>
          </cell>
        </row>
        <row r="44">
          <cell r="B44">
            <v>327433.34999999998</v>
          </cell>
          <cell r="C44">
            <v>271954.06</v>
          </cell>
          <cell r="D44">
            <v>202651.93</v>
          </cell>
        </row>
        <row r="45">
          <cell r="B45">
            <v>177947.18</v>
          </cell>
          <cell r="C45">
            <v>136872.04999999999</v>
          </cell>
          <cell r="D45">
            <v>106626.94</v>
          </cell>
          <cell r="E45">
            <v>110797.2</v>
          </cell>
        </row>
        <row r="47">
          <cell r="B47">
            <v>136381.32999999999</v>
          </cell>
          <cell r="C47">
            <v>122929.26</v>
          </cell>
          <cell r="D47">
            <v>86786.22</v>
          </cell>
        </row>
        <row r="64">
          <cell r="B64">
            <v>83175.8</v>
          </cell>
          <cell r="C64">
            <v>92879.72</v>
          </cell>
          <cell r="D64">
            <v>65090.83</v>
          </cell>
        </row>
        <row r="67">
          <cell r="B67">
            <v>55122.01</v>
          </cell>
          <cell r="C67">
            <v>52300.56</v>
          </cell>
          <cell r="D67">
            <v>41989.98</v>
          </cell>
        </row>
      </sheetData>
      <sheetData sheetId="21">
        <row r="15">
          <cell r="B15">
            <v>462856.57</v>
          </cell>
          <cell r="C15">
            <v>383909.02</v>
          </cell>
          <cell r="D15">
            <v>282558.83</v>
          </cell>
        </row>
        <row r="16">
          <cell r="B16">
            <v>-296818.37</v>
          </cell>
          <cell r="C16">
            <v>-287294.26</v>
          </cell>
          <cell r="D16">
            <v>-179485.09</v>
          </cell>
          <cell r="E16">
            <v>-151532.66</v>
          </cell>
        </row>
        <row r="42">
          <cell r="B42">
            <v>263907.58</v>
          </cell>
          <cell r="C42">
            <v>261002.21</v>
          </cell>
          <cell r="D42">
            <v>215732.55</v>
          </cell>
        </row>
        <row r="43">
          <cell r="B43">
            <v>98591.74</v>
          </cell>
          <cell r="C43">
            <v>86719.69</v>
          </cell>
          <cell r="D43">
            <v>54777.19</v>
          </cell>
          <cell r="E43">
            <v>58355.64</v>
          </cell>
        </row>
        <row r="45">
          <cell r="B45">
            <v>132050.41</v>
          </cell>
          <cell r="C45">
            <v>101376.11</v>
          </cell>
          <cell r="D45">
            <v>79184.39</v>
          </cell>
        </row>
        <row r="65">
          <cell r="B65">
            <v>107105.19</v>
          </cell>
          <cell r="C65">
            <v>143135.66</v>
          </cell>
          <cell r="D65">
            <v>74179.55</v>
          </cell>
        </row>
        <row r="67">
          <cell r="B67">
            <v>83303.45</v>
          </cell>
          <cell r="C67">
            <v>124765.53</v>
          </cell>
          <cell r="D67">
            <v>56778.58</v>
          </cell>
        </row>
      </sheetData>
      <sheetData sheetId="22">
        <row r="15">
          <cell r="B15">
            <v>296426.99</v>
          </cell>
          <cell r="C15">
            <v>283996.40999999997</v>
          </cell>
          <cell r="D15">
            <v>266147.71000000002</v>
          </cell>
        </row>
        <row r="16">
          <cell r="B16">
            <v>-191273.15</v>
          </cell>
          <cell r="C16">
            <v>-185718.48</v>
          </cell>
          <cell r="D16">
            <v>-166241.63</v>
          </cell>
          <cell r="E16">
            <v>-113880.79</v>
          </cell>
        </row>
        <row r="44">
          <cell r="B44">
            <v>195767.18</v>
          </cell>
          <cell r="C44">
            <v>203805.85</v>
          </cell>
          <cell r="D44">
            <v>190944.79</v>
          </cell>
        </row>
        <row r="45">
          <cell r="B45">
            <v>65664.86</v>
          </cell>
          <cell r="C45">
            <v>90978.51</v>
          </cell>
          <cell r="D45">
            <v>78494.86</v>
          </cell>
          <cell r="E45">
            <v>76296.460000000006</v>
          </cell>
        </row>
        <row r="47">
          <cell r="B47">
            <v>116271.92</v>
          </cell>
          <cell r="C47">
            <v>104355.64</v>
          </cell>
          <cell r="D47">
            <v>101802.82</v>
          </cell>
        </row>
        <row r="65">
          <cell r="B65">
            <v>223448.3</v>
          </cell>
          <cell r="C65">
            <v>142485.78</v>
          </cell>
          <cell r="D65">
            <v>153615.6</v>
          </cell>
        </row>
        <row r="68">
          <cell r="B68">
            <v>107936.37</v>
          </cell>
          <cell r="C68">
            <v>116454.02</v>
          </cell>
          <cell r="D68">
            <v>98139.12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59963-A46F-48B6-A085-F3768F046517}">
  <dimension ref="A1:J12"/>
  <sheetViews>
    <sheetView showGridLines="0" showRowColHeaders="0" tabSelected="1" zoomScale="130" zoomScaleNormal="130" zoomScaleSheetLayoutView="110" workbookViewId="0">
      <selection activeCell="C1" sqref="C1"/>
    </sheetView>
  </sheetViews>
  <sheetFormatPr baseColWidth="10" defaultColWidth="9.140625" defaultRowHeight="15" x14ac:dyDescent="0.25"/>
  <cols>
    <col min="1" max="1" width="9.140625" customWidth="1"/>
    <col min="2" max="2" width="15.140625" customWidth="1"/>
    <col min="3" max="3" width="52.140625" bestFit="1" customWidth="1"/>
  </cols>
  <sheetData>
    <row r="1" spans="1:10" ht="25.5" x14ac:dyDescent="0.35">
      <c r="D1" s="153"/>
      <c r="E1" s="153"/>
      <c r="F1" s="153"/>
      <c r="G1" s="153"/>
      <c r="H1" s="153"/>
      <c r="I1" s="153"/>
      <c r="J1" s="153"/>
    </row>
    <row r="2" spans="1:10" ht="25.5" x14ac:dyDescent="0.35">
      <c r="B2" s="158" t="s">
        <v>259</v>
      </c>
      <c r="C2" s="158"/>
    </row>
    <row r="3" spans="1:10" x14ac:dyDescent="0.25">
      <c r="A3" s="154"/>
    </row>
    <row r="4" spans="1:10" ht="15.75" thickBot="1" x14ac:dyDescent="0.3">
      <c r="A4" s="154"/>
    </row>
    <row r="5" spans="1:10" ht="15.75" thickTop="1" x14ac:dyDescent="0.25">
      <c r="A5" s="154"/>
      <c r="B5" s="159" t="s">
        <v>269</v>
      </c>
      <c r="C5" s="170" t="s">
        <v>262</v>
      </c>
    </row>
    <row r="6" spans="1:10" x14ac:dyDescent="0.25">
      <c r="B6" s="160"/>
      <c r="C6" s="155"/>
      <c r="D6" s="154"/>
    </row>
    <row r="7" spans="1:10" x14ac:dyDescent="0.25">
      <c r="A7" s="154"/>
      <c r="B7" s="160" t="s">
        <v>270</v>
      </c>
      <c r="C7" s="171" t="s">
        <v>261</v>
      </c>
    </row>
    <row r="8" spans="1:10" x14ac:dyDescent="0.25">
      <c r="A8" s="154"/>
      <c r="B8" s="160"/>
      <c r="C8" s="155"/>
    </row>
    <row r="9" spans="1:10" x14ac:dyDescent="0.25">
      <c r="A9" s="154"/>
      <c r="B9" s="160" t="s">
        <v>271</v>
      </c>
      <c r="C9" s="171" t="s">
        <v>260</v>
      </c>
    </row>
    <row r="10" spans="1:10" x14ac:dyDescent="0.25">
      <c r="B10" s="161"/>
      <c r="C10" s="156"/>
    </row>
    <row r="11" spans="1:10" ht="15.75" thickBot="1" x14ac:dyDescent="0.3">
      <c r="B11" s="162" t="s">
        <v>272</v>
      </c>
      <c r="C11" s="157" t="s">
        <v>263</v>
      </c>
    </row>
    <row r="12" spans="1:10" ht="15.75" thickTop="1" x14ac:dyDescent="0.25"/>
  </sheetData>
  <mergeCells count="1">
    <mergeCell ref="B2:C2"/>
  </mergeCells>
  <hyperlinks>
    <hyperlink ref="C5" location="Variables!A1" display="Presentación variables" xr:uid="{11B0EA4E-BBCD-4936-B707-5E0261A3ECA0}"/>
    <hyperlink ref="C7" location="Consolidado!A1" display="Consolidación información empresas" xr:uid="{0BDD0EDD-4CE5-4DB8-B889-A25959FB1CA5}"/>
    <hyperlink ref="C9" location="Graficas!A1" display="Graficas" xr:uid="{7D691311-FD48-472B-A195-842B4E3995AD}"/>
  </hyperlinks>
  <pageMargins left="0.70866141732283461" right="0.70866141732283461" top="0.74803149606299213" bottom="0.74803149606299213" header="0.31496062992125984" footer="0.31496062992125984"/>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468E6-3FB7-40B0-BCAA-6C366F77A65F}">
  <dimension ref="A1:G108"/>
  <sheetViews>
    <sheetView workbookViewId="0">
      <selection sqref="A1:XFD1048576"/>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1"/>
      <c r="F1" s="141"/>
      <c r="G1" s="141"/>
    </row>
    <row r="2" spans="1:7" x14ac:dyDescent="0.25">
      <c r="A2" s="141"/>
      <c r="B2" s="141"/>
      <c r="C2" s="141"/>
      <c r="D2" s="142" t="s">
        <v>91</v>
      </c>
      <c r="E2" s="141"/>
      <c r="F2" s="141"/>
      <c r="G2" s="141"/>
    </row>
    <row r="3" spans="1:7" x14ac:dyDescent="0.25">
      <c r="D3" s="142" t="s">
        <v>92</v>
      </c>
      <c r="E3" s="141"/>
      <c r="F3" s="141"/>
      <c r="G3" s="141"/>
    </row>
    <row r="4" spans="1:7" x14ac:dyDescent="0.25">
      <c r="D4" s="142" t="s">
        <v>93</v>
      </c>
      <c r="E4" s="141"/>
      <c r="F4" s="141"/>
      <c r="G4" s="141"/>
    </row>
    <row r="6" spans="1:7" x14ac:dyDescent="0.25">
      <c r="A6" s="140" t="s">
        <v>238</v>
      </c>
      <c r="B6" s="141"/>
      <c r="C6" s="141"/>
      <c r="D6" s="141"/>
      <c r="E6" s="141"/>
      <c r="F6" s="141"/>
      <c r="G6" s="141"/>
    </row>
    <row r="8" spans="1:7" x14ac:dyDescent="0.25">
      <c r="A8" s="14" t="s">
        <v>95</v>
      </c>
      <c r="B8" s="13" t="s">
        <v>96</v>
      </c>
      <c r="C8" s="13" t="s">
        <v>96</v>
      </c>
      <c r="D8" s="13" t="s">
        <v>96</v>
      </c>
      <c r="E8" s="13" t="s">
        <v>96</v>
      </c>
      <c r="F8" s="13" t="s">
        <v>96</v>
      </c>
    </row>
    <row r="9" spans="1:7" x14ac:dyDescent="0.25">
      <c r="A9" s="15" t="s">
        <v>97</v>
      </c>
      <c r="B9" s="16" t="s">
        <v>98</v>
      </c>
      <c r="C9" s="16" t="s">
        <v>99</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1212508.1200000001</v>
      </c>
      <c r="C14" s="19">
        <v>1090538.1599999999</v>
      </c>
      <c r="D14" s="19">
        <v>1080067.0900000001</v>
      </c>
      <c r="E14" s="19">
        <v>936844.12</v>
      </c>
      <c r="F14" s="19">
        <v>901138.35</v>
      </c>
    </row>
    <row r="15" spans="1:7" x14ac:dyDescent="0.25">
      <c r="A15" s="15" t="s">
        <v>112</v>
      </c>
      <c r="B15" s="20">
        <v>1177687.01</v>
      </c>
      <c r="C15" s="20">
        <v>1059986.53</v>
      </c>
      <c r="D15" s="20">
        <v>1048895.06</v>
      </c>
      <c r="E15" s="20">
        <v>900135.75</v>
      </c>
      <c r="F15" s="20">
        <v>876121.13</v>
      </c>
    </row>
    <row r="16" spans="1:7" x14ac:dyDescent="0.25">
      <c r="A16" s="14" t="s">
        <v>113</v>
      </c>
      <c r="B16" s="19">
        <v>-951216.13</v>
      </c>
      <c r="C16" s="19">
        <v>-862305.95</v>
      </c>
      <c r="D16" s="19">
        <v>-837639.85</v>
      </c>
      <c r="E16" s="19">
        <v>-703674.46</v>
      </c>
      <c r="F16" s="19">
        <v>-701984.18</v>
      </c>
    </row>
    <row r="17" spans="1:6" x14ac:dyDescent="0.25">
      <c r="A17" s="15" t="s">
        <v>114</v>
      </c>
      <c r="B17" s="20">
        <v>226470.88</v>
      </c>
      <c r="C17" s="20">
        <v>197680.58</v>
      </c>
      <c r="D17" s="20">
        <v>211255.21</v>
      </c>
      <c r="E17" s="20">
        <v>196461.29</v>
      </c>
      <c r="F17" s="20">
        <v>174136.95</v>
      </c>
    </row>
    <row r="18" spans="1:6" x14ac:dyDescent="0.25">
      <c r="A18" s="14" t="s">
        <v>115</v>
      </c>
      <c r="B18" s="19">
        <v>-6445.39</v>
      </c>
      <c r="C18" s="19">
        <v>-7015.07</v>
      </c>
      <c r="D18" s="19">
        <v>-7359.03</v>
      </c>
      <c r="E18" s="19">
        <v>-6990.62</v>
      </c>
      <c r="F18" s="19">
        <v>-5778.98</v>
      </c>
    </row>
    <row r="19" spans="1:6" x14ac:dyDescent="0.25">
      <c r="A19" s="15" t="s">
        <v>116</v>
      </c>
      <c r="B19" s="20">
        <v>-178458.28</v>
      </c>
      <c r="C19" s="20">
        <v>-165142.41</v>
      </c>
      <c r="D19" s="20">
        <v>-159246.56</v>
      </c>
      <c r="E19" s="20">
        <v>-165233.9</v>
      </c>
      <c r="F19" s="20">
        <v>-160750.75</v>
      </c>
    </row>
    <row r="20" spans="1:6" x14ac:dyDescent="0.25">
      <c r="A20" s="14" t="s">
        <v>117</v>
      </c>
      <c r="B20" s="19">
        <v>31241.07</v>
      </c>
      <c r="C20" s="19">
        <v>29668.1</v>
      </c>
      <c r="D20" s="19">
        <v>16758.43</v>
      </c>
      <c r="E20" s="19">
        <v>34875.29</v>
      </c>
      <c r="F20" s="19">
        <v>20710.13</v>
      </c>
    </row>
    <row r="21" spans="1:6" x14ac:dyDescent="0.25">
      <c r="A21" s="15" t="s">
        <v>118</v>
      </c>
      <c r="B21" s="20">
        <v>34821.11</v>
      </c>
      <c r="C21" s="20">
        <v>30551.63</v>
      </c>
      <c r="D21" s="20">
        <v>31172.03</v>
      </c>
      <c r="E21" s="20">
        <v>36708.379999999997</v>
      </c>
      <c r="F21" s="20">
        <v>25017.22</v>
      </c>
    </row>
    <row r="22" spans="1:6" x14ac:dyDescent="0.25">
      <c r="A22" s="14" t="s">
        <v>119</v>
      </c>
      <c r="B22" s="19">
        <v>-3580.04</v>
      </c>
      <c r="C22" s="19">
        <v>-883.53</v>
      </c>
      <c r="D22" s="19">
        <v>-14413.6</v>
      </c>
      <c r="E22" s="19">
        <v>-1833.09</v>
      </c>
      <c r="F22" s="19">
        <v>-4307.09</v>
      </c>
    </row>
    <row r="23" spans="1:6" x14ac:dyDescent="0.25">
      <c r="A23" s="15" t="s">
        <v>120</v>
      </c>
      <c r="B23" s="20">
        <v>72808.27</v>
      </c>
      <c r="C23" s="20">
        <v>55191.199999999997</v>
      </c>
      <c r="D23" s="20">
        <v>61408.05</v>
      </c>
      <c r="E23" s="20">
        <v>59112.05</v>
      </c>
      <c r="F23" s="20">
        <v>28317.34</v>
      </c>
    </row>
    <row r="24" spans="1:6" x14ac:dyDescent="0.25">
      <c r="A24" s="14" t="s">
        <v>121</v>
      </c>
      <c r="B24" s="19">
        <v>115146.94</v>
      </c>
      <c r="C24" s="19">
        <v>88140.29</v>
      </c>
      <c r="D24" s="19">
        <v>98210.33</v>
      </c>
      <c r="E24" s="19">
        <v>98318.71</v>
      </c>
      <c r="F24" s="19">
        <v>65160.37</v>
      </c>
    </row>
    <row r="25" spans="1:6" x14ac:dyDescent="0.25">
      <c r="A25" s="15" t="s">
        <v>122</v>
      </c>
      <c r="B25" s="20">
        <v>-3820.17</v>
      </c>
      <c r="C25" s="20">
        <v>-6351.03</v>
      </c>
      <c r="D25" s="16">
        <v>0</v>
      </c>
      <c r="E25" s="20">
        <v>-2010.7</v>
      </c>
      <c r="F25" s="20">
        <v>-1986.29</v>
      </c>
    </row>
    <row r="26" spans="1:6" x14ac:dyDescent="0.25">
      <c r="A26" s="14" t="s">
        <v>123</v>
      </c>
      <c r="B26" s="21">
        <v>0</v>
      </c>
      <c r="C26" s="21">
        <v>0</v>
      </c>
      <c r="D26" s="21">
        <v>0</v>
      </c>
      <c r="E26" s="19">
        <v>14951.33</v>
      </c>
      <c r="F26" s="19">
        <v>7096.14</v>
      </c>
    </row>
    <row r="27" spans="1:6" x14ac:dyDescent="0.25">
      <c r="A27" s="15" t="s">
        <v>124</v>
      </c>
      <c r="B27" s="20">
        <v>-3820.17</v>
      </c>
      <c r="C27" s="20">
        <v>-6351.03</v>
      </c>
      <c r="D27" s="16">
        <v>0</v>
      </c>
      <c r="E27" s="20">
        <v>-16962.03</v>
      </c>
      <c r="F27" s="20">
        <v>-9082.43</v>
      </c>
    </row>
    <row r="28" spans="1:6" x14ac:dyDescent="0.25">
      <c r="A28" s="14" t="s">
        <v>126</v>
      </c>
      <c r="B28" s="21">
        <v>0</v>
      </c>
      <c r="C28" s="21">
        <v>0</v>
      </c>
      <c r="D28" s="19">
        <v>2190.9699999999998</v>
      </c>
      <c r="E28" s="21">
        <v>0</v>
      </c>
      <c r="F28" s="21">
        <v>0</v>
      </c>
    </row>
    <row r="29" spans="1:6" x14ac:dyDescent="0.25">
      <c r="A29" s="15" t="s">
        <v>127</v>
      </c>
      <c r="B29" s="20">
        <v>68988.11</v>
      </c>
      <c r="C29" s="20">
        <v>48840.17</v>
      </c>
      <c r="D29" s="20">
        <v>63599.01</v>
      </c>
      <c r="E29" s="20">
        <v>57101.35</v>
      </c>
      <c r="F29" s="20">
        <v>26331.05</v>
      </c>
    </row>
    <row r="30" spans="1:6" x14ac:dyDescent="0.25">
      <c r="A30" s="14" t="s">
        <v>128</v>
      </c>
      <c r="B30" s="19">
        <v>-19322.900000000001</v>
      </c>
      <c r="C30" s="19">
        <v>-23982.99</v>
      </c>
      <c r="D30" s="19">
        <v>-14199.73</v>
      </c>
      <c r="E30" s="19">
        <v>-18796.169999999998</v>
      </c>
      <c r="F30" s="19">
        <v>-14368.78</v>
      </c>
    </row>
    <row r="31" spans="1:6" x14ac:dyDescent="0.25">
      <c r="A31" s="15" t="s">
        <v>129</v>
      </c>
      <c r="B31" s="20">
        <v>49665.21</v>
      </c>
      <c r="C31" s="20">
        <v>24857.18</v>
      </c>
      <c r="D31" s="20">
        <v>49399.28</v>
      </c>
      <c r="E31" s="20">
        <v>38305.18</v>
      </c>
      <c r="F31" s="20">
        <v>11962.28</v>
      </c>
    </row>
    <row r="32" spans="1:6" x14ac:dyDescent="0.25">
      <c r="A32" s="14" t="s">
        <v>130</v>
      </c>
      <c r="B32" s="19">
        <v>49665.21</v>
      </c>
      <c r="C32" s="19">
        <v>24857.18</v>
      </c>
      <c r="D32" s="19">
        <v>49399.28</v>
      </c>
      <c r="E32" s="19">
        <v>38305.18</v>
      </c>
      <c r="F32" s="19">
        <v>11962.28</v>
      </c>
    </row>
    <row r="33" spans="1:6" x14ac:dyDescent="0.25">
      <c r="A33" s="14"/>
    </row>
    <row r="34" spans="1:6" x14ac:dyDescent="0.25">
      <c r="A34" s="17" t="s">
        <v>131</v>
      </c>
      <c r="B34" s="18" t="s">
        <v>106</v>
      </c>
      <c r="C34" s="18" t="s">
        <v>107</v>
      </c>
      <c r="D34" s="18" t="s">
        <v>108</v>
      </c>
      <c r="E34" s="18" t="s">
        <v>109</v>
      </c>
      <c r="F34" s="18" t="s">
        <v>110</v>
      </c>
    </row>
    <row r="35" spans="1:6" x14ac:dyDescent="0.25">
      <c r="A35" s="15" t="s">
        <v>132</v>
      </c>
      <c r="B35" s="20">
        <v>993738.65</v>
      </c>
      <c r="C35" s="20">
        <v>742411.56</v>
      </c>
      <c r="D35" s="20">
        <v>679847.7</v>
      </c>
      <c r="E35" s="20">
        <v>644172.97</v>
      </c>
      <c r="F35" s="20">
        <v>660877.88</v>
      </c>
    </row>
    <row r="36" spans="1:6" x14ac:dyDescent="0.25">
      <c r="A36" s="14" t="s">
        <v>133</v>
      </c>
      <c r="B36" s="19">
        <v>198868.57</v>
      </c>
      <c r="C36" s="19">
        <v>174025.72</v>
      </c>
      <c r="D36" s="19">
        <v>156288.82999999999</v>
      </c>
      <c r="E36" s="19">
        <v>158410.98000000001</v>
      </c>
      <c r="F36" s="19">
        <v>189483.38</v>
      </c>
    </row>
    <row r="37" spans="1:6" x14ac:dyDescent="0.25">
      <c r="A37" s="15" t="s">
        <v>134</v>
      </c>
      <c r="B37" s="20">
        <v>139320.84</v>
      </c>
      <c r="C37" s="20">
        <v>124780.86</v>
      </c>
      <c r="D37" s="20">
        <v>111608.26</v>
      </c>
      <c r="E37" s="20">
        <v>147467.13</v>
      </c>
      <c r="F37" s="20">
        <v>174816.75</v>
      </c>
    </row>
    <row r="38" spans="1:6" x14ac:dyDescent="0.25">
      <c r="A38" s="14" t="s">
        <v>135</v>
      </c>
      <c r="B38" s="19">
        <v>27386.49</v>
      </c>
      <c r="C38" s="19">
        <v>27458.13</v>
      </c>
      <c r="D38" s="19">
        <v>20386.29</v>
      </c>
      <c r="E38" s="21">
        <v>0</v>
      </c>
      <c r="F38" s="21">
        <v>0</v>
      </c>
    </row>
    <row r="39" spans="1:6" x14ac:dyDescent="0.25">
      <c r="A39" s="15" t="s">
        <v>136</v>
      </c>
      <c r="B39" s="20">
        <v>27386.49</v>
      </c>
      <c r="C39" s="20">
        <v>27458.13</v>
      </c>
      <c r="D39" s="20">
        <v>20386.29</v>
      </c>
      <c r="E39" s="16">
        <v>0</v>
      </c>
      <c r="F39" s="16">
        <v>0</v>
      </c>
    </row>
    <row r="40" spans="1:6" x14ac:dyDescent="0.25">
      <c r="A40" s="14" t="s">
        <v>216</v>
      </c>
      <c r="B40" s="19">
        <v>1039.7</v>
      </c>
      <c r="C40" s="19">
        <v>790.57</v>
      </c>
      <c r="D40" s="19">
        <v>2725.7</v>
      </c>
      <c r="E40" s="19">
        <v>4125.38</v>
      </c>
      <c r="F40" s="19">
        <v>5736.87</v>
      </c>
    </row>
    <row r="41" spans="1:6" x14ac:dyDescent="0.25">
      <c r="A41" s="15" t="s">
        <v>217</v>
      </c>
      <c r="B41" s="20">
        <v>1039.7</v>
      </c>
      <c r="C41" s="20">
        <v>790.57</v>
      </c>
      <c r="D41" s="20">
        <v>2725.7</v>
      </c>
      <c r="E41" s="20">
        <v>4125.38</v>
      </c>
      <c r="F41" s="20">
        <v>5736.87</v>
      </c>
    </row>
    <row r="42" spans="1:6" x14ac:dyDescent="0.25">
      <c r="A42" s="14" t="s">
        <v>141</v>
      </c>
      <c r="B42" s="19">
        <v>31121.54</v>
      </c>
      <c r="C42" s="19">
        <v>20996.16</v>
      </c>
      <c r="D42" s="19">
        <v>21568.58</v>
      </c>
      <c r="E42" s="19">
        <v>6818.47</v>
      </c>
      <c r="F42" s="19">
        <v>8929.76</v>
      </c>
    </row>
    <row r="43" spans="1:6" x14ac:dyDescent="0.25">
      <c r="A43" s="15" t="s">
        <v>142</v>
      </c>
      <c r="B43" s="20">
        <v>31121.54</v>
      </c>
      <c r="C43" s="20">
        <v>20996.16</v>
      </c>
      <c r="D43" s="20">
        <v>21568.58</v>
      </c>
      <c r="E43" s="20">
        <v>6818.47</v>
      </c>
      <c r="F43" s="20">
        <v>8929.76</v>
      </c>
    </row>
    <row r="44" spans="1:6" x14ac:dyDescent="0.25">
      <c r="A44" s="14" t="s">
        <v>144</v>
      </c>
      <c r="B44" s="19">
        <v>794870.08</v>
      </c>
      <c r="C44" s="19">
        <v>568385.85</v>
      </c>
      <c r="D44" s="19">
        <v>523558.87</v>
      </c>
      <c r="E44" s="19">
        <v>485761.99</v>
      </c>
      <c r="F44" s="19">
        <v>471394.51</v>
      </c>
    </row>
    <row r="45" spans="1:6" x14ac:dyDescent="0.25">
      <c r="A45" s="15" t="s">
        <v>145</v>
      </c>
      <c r="B45" s="20">
        <v>317945.76</v>
      </c>
      <c r="C45" s="16">
        <v>225272</v>
      </c>
      <c r="D45" s="20">
        <v>198323.47</v>
      </c>
      <c r="E45" s="20">
        <v>121845.62</v>
      </c>
      <c r="F45" s="20">
        <v>121942.57</v>
      </c>
    </row>
    <row r="46" spans="1:6" x14ac:dyDescent="0.25">
      <c r="A46" s="14" t="s">
        <v>146</v>
      </c>
      <c r="B46" s="19">
        <v>382431.36</v>
      </c>
      <c r="C46" s="19">
        <v>300481.65000000002</v>
      </c>
      <c r="D46" s="19">
        <v>276834.03999999998</v>
      </c>
      <c r="E46" s="19">
        <v>298824.21000000002</v>
      </c>
      <c r="F46" s="19">
        <v>322449.38</v>
      </c>
    </row>
    <row r="47" spans="1:6" x14ac:dyDescent="0.25">
      <c r="A47" s="15" t="s">
        <v>147</v>
      </c>
      <c r="B47" s="20">
        <v>361344.65</v>
      </c>
      <c r="C47" s="20">
        <v>283497.43</v>
      </c>
      <c r="D47" s="20">
        <v>272544.40000000002</v>
      </c>
      <c r="E47" s="20">
        <v>289002.69</v>
      </c>
      <c r="F47" s="20">
        <v>305519.67</v>
      </c>
    </row>
    <row r="48" spans="1:6" x14ac:dyDescent="0.25">
      <c r="A48" s="14" t="s">
        <v>148</v>
      </c>
      <c r="B48" s="19">
        <v>21086.71</v>
      </c>
      <c r="C48" s="19">
        <v>16984.23</v>
      </c>
      <c r="D48" s="19">
        <v>4289.6400000000003</v>
      </c>
      <c r="E48" s="19">
        <v>9821.52</v>
      </c>
      <c r="F48" s="19">
        <v>16929.72</v>
      </c>
    </row>
    <row r="49" spans="1:6" x14ac:dyDescent="0.25">
      <c r="A49" s="15" t="s">
        <v>151</v>
      </c>
      <c r="B49" s="20">
        <v>45606.2</v>
      </c>
      <c r="C49" s="20">
        <v>42439.17</v>
      </c>
      <c r="D49" s="20">
        <v>48361.59</v>
      </c>
      <c r="E49" s="20">
        <v>65028.57</v>
      </c>
      <c r="F49" s="20">
        <v>26805.09</v>
      </c>
    </row>
    <row r="50" spans="1:6" x14ac:dyDescent="0.25">
      <c r="A50" s="14" t="s">
        <v>152</v>
      </c>
      <c r="B50" s="19">
        <v>48886.77</v>
      </c>
      <c r="C50" s="19">
        <v>193.02</v>
      </c>
      <c r="D50" s="19">
        <v>39.78</v>
      </c>
      <c r="E50" s="19">
        <v>63.59</v>
      </c>
      <c r="F50" s="19">
        <v>197.47</v>
      </c>
    </row>
    <row r="51" spans="1:6" x14ac:dyDescent="0.25">
      <c r="A51" s="15" t="s">
        <v>153</v>
      </c>
      <c r="B51" s="20">
        <v>993738.65</v>
      </c>
      <c r="C51" s="20">
        <v>742411.56</v>
      </c>
      <c r="D51" s="20">
        <v>679847.7</v>
      </c>
      <c r="E51" s="20">
        <v>644172.97</v>
      </c>
      <c r="F51" s="20">
        <v>660877.88</v>
      </c>
    </row>
    <row r="52" spans="1:6" x14ac:dyDescent="0.25">
      <c r="A52" s="14" t="s">
        <v>154</v>
      </c>
      <c r="B52" s="19">
        <v>472777.05</v>
      </c>
      <c r="C52" s="19">
        <v>425840.22</v>
      </c>
      <c r="D52" s="19">
        <v>400983.03999999998</v>
      </c>
      <c r="E52" s="19">
        <v>360690.21</v>
      </c>
      <c r="F52" s="19">
        <v>322385.03000000003</v>
      </c>
    </row>
    <row r="53" spans="1:6" x14ac:dyDescent="0.25">
      <c r="A53" s="15" t="s">
        <v>155</v>
      </c>
      <c r="B53" s="20">
        <v>472777.05</v>
      </c>
      <c r="C53" s="20">
        <v>425840.22</v>
      </c>
      <c r="D53" s="20">
        <v>400983.03999999998</v>
      </c>
      <c r="E53" s="20">
        <v>360690.21</v>
      </c>
      <c r="F53" s="20">
        <v>322385.03000000003</v>
      </c>
    </row>
    <row r="54" spans="1:6" x14ac:dyDescent="0.25">
      <c r="A54" s="14" t="s">
        <v>156</v>
      </c>
      <c r="B54" s="19">
        <v>26923.69</v>
      </c>
      <c r="C54" s="19">
        <v>26923.69</v>
      </c>
      <c r="D54" s="19">
        <v>26923.69</v>
      </c>
      <c r="E54" s="19">
        <v>26923.69</v>
      </c>
      <c r="F54" s="19">
        <v>26923.69</v>
      </c>
    </row>
    <row r="55" spans="1:6" x14ac:dyDescent="0.25">
      <c r="A55" s="15" t="s">
        <v>157</v>
      </c>
      <c r="B55" s="20">
        <v>12.84</v>
      </c>
      <c r="C55" s="20">
        <v>12.84</v>
      </c>
      <c r="D55" s="20">
        <v>12.84</v>
      </c>
      <c r="E55" s="20">
        <v>12.84</v>
      </c>
      <c r="F55" s="20">
        <v>12.84</v>
      </c>
    </row>
    <row r="56" spans="1:6" x14ac:dyDescent="0.25">
      <c r="A56" s="14" t="s">
        <v>158</v>
      </c>
      <c r="B56" s="19">
        <v>330977.07</v>
      </c>
      <c r="C56" s="19">
        <v>306119.89</v>
      </c>
      <c r="D56" s="19">
        <v>256720.61</v>
      </c>
      <c r="E56" s="19">
        <v>218415.43</v>
      </c>
      <c r="F56" s="19">
        <v>206453.15</v>
      </c>
    </row>
    <row r="57" spans="1:6" x14ac:dyDescent="0.25">
      <c r="A57" s="15" t="s">
        <v>159</v>
      </c>
      <c r="B57" s="20">
        <v>114863.46</v>
      </c>
      <c r="C57" s="20">
        <v>90055.42</v>
      </c>
      <c r="D57" s="20">
        <v>114597.53</v>
      </c>
      <c r="E57" s="20">
        <v>103503.43</v>
      </c>
      <c r="F57" s="20">
        <v>77160.52</v>
      </c>
    </row>
    <row r="58" spans="1:6" x14ac:dyDescent="0.25">
      <c r="A58" s="14" t="s">
        <v>219</v>
      </c>
      <c r="B58" s="21">
        <v>0</v>
      </c>
      <c r="C58" s="19">
        <v>2728.38</v>
      </c>
      <c r="D58" s="19">
        <v>2728.38</v>
      </c>
      <c r="E58" s="19">
        <v>11834.83</v>
      </c>
      <c r="F58" s="19">
        <v>11834.83</v>
      </c>
    </row>
    <row r="59" spans="1:6" x14ac:dyDescent="0.25">
      <c r="A59" s="15" t="s">
        <v>160</v>
      </c>
      <c r="B59" s="20">
        <v>520961.61</v>
      </c>
      <c r="C59" s="20">
        <v>316571.34000000003</v>
      </c>
      <c r="D59" s="20">
        <v>278864.65000000002</v>
      </c>
      <c r="E59" s="20">
        <v>283482.76</v>
      </c>
      <c r="F59" s="20">
        <v>338492.86</v>
      </c>
    </row>
    <row r="60" spans="1:6" x14ac:dyDescent="0.25">
      <c r="A60" s="14" t="s">
        <v>161</v>
      </c>
      <c r="B60" s="19">
        <v>37003.26</v>
      </c>
      <c r="C60" s="19">
        <v>36585.800000000003</v>
      </c>
      <c r="D60" s="19">
        <v>30700.62</v>
      </c>
      <c r="E60" s="19">
        <v>13786.35</v>
      </c>
      <c r="F60" s="19">
        <v>13352.57</v>
      </c>
    </row>
    <row r="61" spans="1:6" x14ac:dyDescent="0.25">
      <c r="A61" s="15" t="s">
        <v>220</v>
      </c>
      <c r="B61" s="20">
        <v>20017.009999999998</v>
      </c>
      <c r="C61" s="20">
        <v>21628.98</v>
      </c>
      <c r="D61" s="20">
        <v>16604.28</v>
      </c>
      <c r="E61" s="16">
        <v>0</v>
      </c>
      <c r="F61" s="16">
        <v>0</v>
      </c>
    </row>
    <row r="62" spans="1:6" x14ac:dyDescent="0.25">
      <c r="A62" s="14" t="s">
        <v>163</v>
      </c>
      <c r="B62" s="21">
        <v>0</v>
      </c>
      <c r="C62" s="21">
        <v>0</v>
      </c>
      <c r="D62" s="21">
        <v>0</v>
      </c>
      <c r="E62" s="21">
        <v>0</v>
      </c>
      <c r="F62" s="19">
        <v>4593.72</v>
      </c>
    </row>
    <row r="63" spans="1:6" x14ac:dyDescent="0.25">
      <c r="A63" s="15" t="s">
        <v>169</v>
      </c>
      <c r="B63" s="20">
        <v>16986.25</v>
      </c>
      <c r="C63" s="20">
        <v>14956.82</v>
      </c>
      <c r="D63" s="20">
        <v>14096.34</v>
      </c>
      <c r="E63" s="20">
        <v>13786.35</v>
      </c>
      <c r="F63" s="20">
        <v>7281.28</v>
      </c>
    </row>
    <row r="64" spans="1:6" x14ac:dyDescent="0.25">
      <c r="A64" s="14" t="s">
        <v>164</v>
      </c>
      <c r="B64" s="21">
        <v>0</v>
      </c>
      <c r="C64" s="21">
        <v>0</v>
      </c>
      <c r="D64" s="21">
        <v>0</v>
      </c>
      <c r="E64" s="21">
        <v>0</v>
      </c>
      <c r="F64" s="19">
        <v>1477.57</v>
      </c>
    </row>
    <row r="65" spans="1:6" x14ac:dyDescent="0.25">
      <c r="A65" s="15" t="s">
        <v>165</v>
      </c>
      <c r="B65" s="20">
        <v>483958.35</v>
      </c>
      <c r="C65" s="20">
        <v>279985.55</v>
      </c>
      <c r="D65" s="20">
        <v>248164.03</v>
      </c>
      <c r="E65" s="20">
        <v>269696.40999999997</v>
      </c>
      <c r="F65" s="20">
        <v>325140.28000000003</v>
      </c>
    </row>
    <row r="66" spans="1:6" x14ac:dyDescent="0.25">
      <c r="A66" s="14" t="s">
        <v>166</v>
      </c>
      <c r="B66" s="21">
        <v>8290</v>
      </c>
      <c r="C66" s="19">
        <v>6450.76</v>
      </c>
      <c r="D66" s="19">
        <v>3951.15</v>
      </c>
      <c r="E66" s="21">
        <v>0</v>
      </c>
      <c r="F66" s="21">
        <v>0</v>
      </c>
    </row>
    <row r="67" spans="1:6" x14ac:dyDescent="0.25">
      <c r="A67" s="15" t="s">
        <v>167</v>
      </c>
      <c r="B67" s="20">
        <v>443937.05</v>
      </c>
      <c r="C67" s="20">
        <v>248381.18</v>
      </c>
      <c r="D67" s="20">
        <v>216162.46</v>
      </c>
      <c r="E67" s="20">
        <v>246876.31</v>
      </c>
      <c r="F67" s="20">
        <v>300358.67</v>
      </c>
    </row>
    <row r="68" spans="1:6" x14ac:dyDescent="0.25">
      <c r="A68" s="14" t="s">
        <v>168</v>
      </c>
      <c r="B68" s="19">
        <v>443937.05</v>
      </c>
      <c r="C68" s="19">
        <v>248381.18</v>
      </c>
      <c r="D68" s="19">
        <v>216162.46</v>
      </c>
      <c r="E68" s="19">
        <v>246876.31</v>
      </c>
      <c r="F68" s="19">
        <v>300358.67</v>
      </c>
    </row>
    <row r="69" spans="1:6" x14ac:dyDescent="0.25">
      <c r="A69" s="15" t="s">
        <v>169</v>
      </c>
      <c r="B69" s="20">
        <v>22739.86</v>
      </c>
      <c r="C69" s="20">
        <v>18025.23</v>
      </c>
      <c r="D69" s="20">
        <v>20981.93</v>
      </c>
      <c r="E69" s="20">
        <v>14343.43</v>
      </c>
      <c r="F69" s="20">
        <v>17847.75</v>
      </c>
    </row>
    <row r="70" spans="1:6" x14ac:dyDescent="0.25">
      <c r="A70" s="14" t="s">
        <v>170</v>
      </c>
      <c r="B70" s="19">
        <v>8991.43</v>
      </c>
      <c r="C70" s="19">
        <v>7128.37</v>
      </c>
      <c r="D70" s="19">
        <v>7068.49</v>
      </c>
      <c r="E70" s="21">
        <v>0</v>
      </c>
      <c r="F70" s="21">
        <v>0</v>
      </c>
    </row>
    <row r="71" spans="1:6" x14ac:dyDescent="0.25">
      <c r="A71" s="15" t="s">
        <v>171</v>
      </c>
      <c r="B71" s="16">
        <v>0</v>
      </c>
      <c r="C71" s="16">
        <v>0</v>
      </c>
      <c r="D71" s="16">
        <v>0</v>
      </c>
      <c r="E71" s="20">
        <v>8476.67</v>
      </c>
      <c r="F71" s="20">
        <v>6933.87</v>
      </c>
    </row>
    <row r="72" spans="1:6" x14ac:dyDescent="0.25">
      <c r="A72" s="14"/>
    </row>
    <row r="73" spans="1:6" x14ac:dyDescent="0.25">
      <c r="A73" s="17" t="s">
        <v>172</v>
      </c>
      <c r="B73" s="18" t="s">
        <v>106</v>
      </c>
      <c r="C73" s="18" t="s">
        <v>107</v>
      </c>
      <c r="D73" s="18" t="s">
        <v>108</v>
      </c>
      <c r="E73" s="18" t="s">
        <v>109</v>
      </c>
      <c r="F73" s="18" t="s">
        <v>110</v>
      </c>
    </row>
    <row r="74" spans="1:6" x14ac:dyDescent="0.25">
      <c r="A74" s="14" t="s">
        <v>173</v>
      </c>
      <c r="B74" s="19">
        <v>96369.88</v>
      </c>
      <c r="C74" s="19">
        <v>39746.79</v>
      </c>
      <c r="D74" s="19">
        <v>6214.07</v>
      </c>
      <c r="E74" s="19">
        <v>60519.61</v>
      </c>
      <c r="F74" s="19">
        <v>80006.25</v>
      </c>
    </row>
    <row r="75" spans="1:6" x14ac:dyDescent="0.25">
      <c r="A75" s="15" t="s">
        <v>174</v>
      </c>
      <c r="B75" s="20">
        <v>49665.21</v>
      </c>
      <c r="C75" s="20">
        <v>24857.18</v>
      </c>
      <c r="D75" s="20">
        <v>49399.28</v>
      </c>
      <c r="E75" s="20">
        <v>38305.18</v>
      </c>
      <c r="F75" s="20">
        <v>11962.28</v>
      </c>
    </row>
    <row r="76" spans="1:6" x14ac:dyDescent="0.25">
      <c r="A76" s="14" t="s">
        <v>175</v>
      </c>
      <c r="B76" s="19">
        <v>37828.120000000003</v>
      </c>
      <c r="C76" s="19">
        <v>29090.19</v>
      </c>
      <c r="D76" s="19">
        <v>45096.94</v>
      </c>
      <c r="E76" s="19">
        <v>60691.9</v>
      </c>
      <c r="F76" s="19">
        <v>50968.6</v>
      </c>
    </row>
    <row r="77" spans="1:6" x14ac:dyDescent="0.25">
      <c r="A77" s="15" t="s">
        <v>176</v>
      </c>
      <c r="B77" s="20">
        <v>42338.66</v>
      </c>
      <c r="C77" s="20">
        <v>32949.089999999997</v>
      </c>
      <c r="D77" s="20">
        <v>36802.28</v>
      </c>
      <c r="E77" s="20">
        <v>39206.660000000003</v>
      </c>
      <c r="F77" s="20">
        <v>36843.019999999997</v>
      </c>
    </row>
    <row r="78" spans="1:6" x14ac:dyDescent="0.25">
      <c r="A78" s="14" t="s">
        <v>177</v>
      </c>
      <c r="B78" s="21">
        <v>0</v>
      </c>
      <c r="C78" s="21">
        <v>0</v>
      </c>
      <c r="D78" s="21">
        <v>0</v>
      </c>
      <c r="E78" s="21">
        <v>0</v>
      </c>
      <c r="F78" s="19">
        <v>215.68</v>
      </c>
    </row>
    <row r="79" spans="1:6" x14ac:dyDescent="0.25">
      <c r="A79" s="15" t="s">
        <v>178</v>
      </c>
      <c r="B79" s="20">
        <v>-5723.58</v>
      </c>
      <c r="C79" s="20">
        <v>-5963.16</v>
      </c>
      <c r="D79" s="20">
        <v>6323.45</v>
      </c>
      <c r="E79" s="20">
        <v>21272.29</v>
      </c>
      <c r="F79" s="20">
        <v>13138.53</v>
      </c>
    </row>
    <row r="80" spans="1:6" x14ac:dyDescent="0.25">
      <c r="A80" s="14" t="s">
        <v>179</v>
      </c>
      <c r="B80" s="19">
        <v>-101479.63</v>
      </c>
      <c r="C80" s="19">
        <v>-33128.14</v>
      </c>
      <c r="D80" s="19">
        <v>-80681.710000000006</v>
      </c>
      <c r="E80" s="19">
        <v>-1697.92</v>
      </c>
      <c r="F80" s="19">
        <v>-26830.85</v>
      </c>
    </row>
    <row r="81" spans="1:6" x14ac:dyDescent="0.25">
      <c r="A81" s="15" t="s">
        <v>180</v>
      </c>
      <c r="B81" s="20">
        <v>-88879.85</v>
      </c>
      <c r="C81" s="20">
        <v>-9294.7900000000009</v>
      </c>
      <c r="D81" s="20">
        <v>17677.349999999999</v>
      </c>
      <c r="E81" s="20">
        <v>-34825.919999999998</v>
      </c>
      <c r="F81" s="20">
        <v>-69170.78</v>
      </c>
    </row>
    <row r="82" spans="1:6" x14ac:dyDescent="0.25">
      <c r="A82" s="14" t="s">
        <v>181</v>
      </c>
      <c r="B82" s="19">
        <v>199236.03</v>
      </c>
      <c r="C82" s="19">
        <v>28222.36</v>
      </c>
      <c r="D82" s="19">
        <v>-25277.79</v>
      </c>
      <c r="E82" s="19">
        <v>-1953.63</v>
      </c>
      <c r="F82" s="19">
        <v>113076.99</v>
      </c>
    </row>
    <row r="83" spans="1:6" x14ac:dyDescent="0.25">
      <c r="A83" s="15" t="s">
        <v>182</v>
      </c>
      <c r="B83" s="20">
        <v>1213.04</v>
      </c>
      <c r="C83" s="20">
        <v>2104.27</v>
      </c>
      <c r="D83" s="20">
        <v>1971.21</v>
      </c>
      <c r="E83" s="20">
        <v>212.95</v>
      </c>
      <c r="F83" s="20">
        <v>771.38</v>
      </c>
    </row>
    <row r="84" spans="1:6" x14ac:dyDescent="0.25">
      <c r="A84" s="14" t="s">
        <v>184</v>
      </c>
      <c r="B84" s="19">
        <v>-82050.720000000001</v>
      </c>
      <c r="C84" s="19">
        <v>-46121.69</v>
      </c>
      <c r="D84" s="19">
        <v>-23050.02</v>
      </c>
      <c r="E84" s="19">
        <v>-51582.74</v>
      </c>
      <c r="F84" s="19">
        <v>-58187.83</v>
      </c>
    </row>
    <row r="85" spans="1:6" x14ac:dyDescent="0.25">
      <c r="A85" s="15" t="s">
        <v>236</v>
      </c>
      <c r="B85" s="20">
        <v>2839.5</v>
      </c>
      <c r="C85" s="20">
        <v>34.18</v>
      </c>
      <c r="D85" s="20">
        <v>1220.94</v>
      </c>
      <c r="E85" s="20">
        <v>513.25</v>
      </c>
      <c r="F85" s="20">
        <v>10.77</v>
      </c>
    </row>
    <row r="86" spans="1:6" x14ac:dyDescent="0.25">
      <c r="A86" s="14" t="s">
        <v>185</v>
      </c>
      <c r="B86" s="19">
        <v>-84890.22</v>
      </c>
      <c r="C86" s="19">
        <v>-46155.87</v>
      </c>
      <c r="D86" s="19">
        <v>-24270.959999999999</v>
      </c>
      <c r="E86" s="19">
        <v>-13790.81</v>
      </c>
      <c r="F86" s="19">
        <v>-46236.32</v>
      </c>
    </row>
    <row r="87" spans="1:6" x14ac:dyDescent="0.25">
      <c r="A87" s="15" t="s">
        <v>221</v>
      </c>
      <c r="B87" s="16">
        <v>0</v>
      </c>
      <c r="C87" s="16">
        <v>0</v>
      </c>
      <c r="D87" s="16">
        <v>0</v>
      </c>
      <c r="E87" s="20">
        <v>-38305.18</v>
      </c>
      <c r="F87" s="20">
        <v>-11962.28</v>
      </c>
    </row>
    <row r="88" spans="1:6" x14ac:dyDescent="0.25">
      <c r="A88" s="14" t="s">
        <v>190</v>
      </c>
      <c r="B88" s="19">
        <v>-8423.74</v>
      </c>
      <c r="C88" s="19">
        <v>452.48</v>
      </c>
      <c r="D88" s="19">
        <v>168.96</v>
      </c>
      <c r="E88" s="19">
        <v>29286.62</v>
      </c>
      <c r="F88" s="19">
        <v>-19250.23</v>
      </c>
    </row>
    <row r="89" spans="1:6" x14ac:dyDescent="0.25">
      <c r="A89" s="15" t="s">
        <v>193</v>
      </c>
      <c r="B89" s="16">
        <v>0</v>
      </c>
      <c r="C89" s="16">
        <v>0</v>
      </c>
      <c r="D89" s="16">
        <v>0</v>
      </c>
      <c r="E89" s="16">
        <v>0</v>
      </c>
      <c r="F89" s="16">
        <v>-7000</v>
      </c>
    </row>
    <row r="90" spans="1:6" x14ac:dyDescent="0.25">
      <c r="A90" s="14" t="s">
        <v>195</v>
      </c>
      <c r="B90" s="21">
        <v>0</v>
      </c>
      <c r="C90" s="21">
        <v>0</v>
      </c>
      <c r="D90" s="21">
        <v>0</v>
      </c>
      <c r="E90" s="21">
        <v>0</v>
      </c>
      <c r="F90" s="19">
        <v>-288.64999999999998</v>
      </c>
    </row>
    <row r="91" spans="1:6" x14ac:dyDescent="0.25">
      <c r="A91" s="15" t="s">
        <v>222</v>
      </c>
      <c r="B91" s="20">
        <v>-8423.74</v>
      </c>
      <c r="C91" s="16">
        <v>0</v>
      </c>
      <c r="D91" s="16">
        <v>0</v>
      </c>
      <c r="E91" s="16">
        <v>0</v>
      </c>
      <c r="F91" s="16">
        <v>0</v>
      </c>
    </row>
    <row r="92" spans="1:6" x14ac:dyDescent="0.25">
      <c r="A92" s="14" t="s">
        <v>223</v>
      </c>
      <c r="B92" s="21">
        <v>0</v>
      </c>
      <c r="C92" s="19">
        <v>452.48</v>
      </c>
      <c r="D92" s="19">
        <v>168.96</v>
      </c>
      <c r="E92" s="19">
        <v>29286.62</v>
      </c>
      <c r="F92" s="19">
        <v>-11961.58</v>
      </c>
    </row>
    <row r="93" spans="1:6" x14ac:dyDescent="0.25">
      <c r="A93" s="15" t="s">
        <v>196</v>
      </c>
      <c r="B93" s="20">
        <v>5895.42</v>
      </c>
      <c r="C93" s="20">
        <v>-5922.42</v>
      </c>
      <c r="D93" s="20">
        <v>-16666.98</v>
      </c>
      <c r="E93" s="20">
        <v>38223.480000000003</v>
      </c>
      <c r="F93" s="20">
        <v>2568.1799999999998</v>
      </c>
    </row>
    <row r="94" spans="1:6" x14ac:dyDescent="0.25">
      <c r="A94" s="14" t="s">
        <v>197</v>
      </c>
      <c r="B94" s="19">
        <v>42439.17</v>
      </c>
      <c r="C94" s="19">
        <v>48361.59</v>
      </c>
      <c r="D94" s="21">
        <v>0</v>
      </c>
      <c r="E94" s="19">
        <v>26805.09</v>
      </c>
      <c r="F94" s="19">
        <v>24236.91</v>
      </c>
    </row>
    <row r="95" spans="1:6" x14ac:dyDescent="0.25">
      <c r="A95" s="15" t="s">
        <v>198</v>
      </c>
      <c r="B95" s="20">
        <v>-2728.38</v>
      </c>
      <c r="C95" s="16">
        <v>0</v>
      </c>
      <c r="D95" s="16">
        <v>0</v>
      </c>
      <c r="E95" s="16">
        <v>0</v>
      </c>
      <c r="F95" s="16">
        <v>0</v>
      </c>
    </row>
    <row r="96" spans="1:6" x14ac:dyDescent="0.25">
      <c r="A96" s="14" t="s">
        <v>199</v>
      </c>
      <c r="B96" s="19">
        <v>45606.2</v>
      </c>
      <c r="C96" s="19">
        <v>42439.17</v>
      </c>
      <c r="D96" s="21">
        <v>0</v>
      </c>
      <c r="E96" s="19">
        <v>65028.57</v>
      </c>
      <c r="F96" s="19">
        <v>26805.09</v>
      </c>
    </row>
    <row r="97" spans="1:6" x14ac:dyDescent="0.25">
      <c r="A97" s="14"/>
    </row>
    <row r="98" spans="1:6" x14ac:dyDescent="0.25">
      <c r="A98" s="14"/>
      <c r="B98" s="13"/>
      <c r="C98" s="13"/>
      <c r="D98" s="13"/>
      <c r="E98" s="13"/>
      <c r="F98" s="13"/>
    </row>
    <row r="99" spans="1:6" x14ac:dyDescent="0.25">
      <c r="A99" s="17" t="s">
        <v>200</v>
      </c>
      <c r="B99" s="22" t="s">
        <v>201</v>
      </c>
      <c r="C99" s="22" t="s">
        <v>201</v>
      </c>
      <c r="D99" s="22" t="s">
        <v>201</v>
      </c>
      <c r="E99" s="22" t="s">
        <v>201</v>
      </c>
      <c r="F99" s="22" t="s">
        <v>201</v>
      </c>
    </row>
    <row r="100" spans="1:6" x14ac:dyDescent="0.25">
      <c r="A100" s="14" t="s">
        <v>95</v>
      </c>
      <c r="B100" s="13" t="s">
        <v>96</v>
      </c>
      <c r="C100" s="13" t="s">
        <v>96</v>
      </c>
      <c r="D100" s="13" t="s">
        <v>96</v>
      </c>
      <c r="E100" s="13" t="s">
        <v>96</v>
      </c>
      <c r="F100" s="13" t="s">
        <v>96</v>
      </c>
    </row>
    <row r="101" spans="1:6" x14ac:dyDescent="0.25">
      <c r="A101" s="15" t="s">
        <v>202</v>
      </c>
      <c r="B101" s="16" t="s">
        <v>203</v>
      </c>
      <c r="C101" s="16" t="s">
        <v>204</v>
      </c>
      <c r="D101" s="16" t="s">
        <v>205</v>
      </c>
      <c r="E101" s="16" t="s">
        <v>206</v>
      </c>
      <c r="F101" s="16" t="s">
        <v>207</v>
      </c>
    </row>
    <row r="102" spans="1:6" x14ac:dyDescent="0.25">
      <c r="A102" s="14" t="s">
        <v>97</v>
      </c>
      <c r="B102" s="21" t="s">
        <v>98</v>
      </c>
      <c r="C102" s="21" t="s">
        <v>99</v>
      </c>
      <c r="D102" s="21" t="s">
        <v>100</v>
      </c>
      <c r="E102" s="21" t="s">
        <v>101</v>
      </c>
      <c r="F102" s="21" t="s">
        <v>102</v>
      </c>
    </row>
    <row r="103" spans="1:6" x14ac:dyDescent="0.25">
      <c r="A103" s="15" t="s">
        <v>208</v>
      </c>
      <c r="B103" s="22" t="s">
        <v>209</v>
      </c>
      <c r="C103" s="22" t="s">
        <v>209</v>
      </c>
      <c r="D103" s="22" t="s">
        <v>209</v>
      </c>
      <c r="E103" s="22" t="s">
        <v>209</v>
      </c>
      <c r="F103" s="22" t="s">
        <v>209</v>
      </c>
    </row>
    <row r="104" spans="1:6" x14ac:dyDescent="0.25">
      <c r="A104" s="14" t="s">
        <v>210</v>
      </c>
      <c r="B104" s="13" t="s">
        <v>210</v>
      </c>
      <c r="C104" s="13" t="s">
        <v>210</v>
      </c>
      <c r="D104" s="13" t="s">
        <v>210</v>
      </c>
      <c r="E104" s="13" t="s">
        <v>210</v>
      </c>
      <c r="F104" s="13" t="s">
        <v>210</v>
      </c>
    </row>
    <row r="105" spans="1:6" x14ac:dyDescent="0.25">
      <c r="A105" s="15" t="s">
        <v>211</v>
      </c>
      <c r="B105" s="22" t="s">
        <v>212</v>
      </c>
      <c r="C105" s="22" t="s">
        <v>212</v>
      </c>
      <c r="D105" s="22" t="s">
        <v>212</v>
      </c>
      <c r="E105" s="22" t="s">
        <v>212</v>
      </c>
      <c r="F105" s="22" t="s">
        <v>212</v>
      </c>
    </row>
    <row r="106" spans="1:6" x14ac:dyDescent="0.25">
      <c r="A106" s="14"/>
      <c r="B106" s="13"/>
      <c r="C106" s="13"/>
      <c r="D106" s="13"/>
      <c r="E106" s="13"/>
      <c r="F106" s="13"/>
    </row>
    <row r="107" spans="1:6" x14ac:dyDescent="0.25">
      <c r="A107" s="14" t="s">
        <v>213</v>
      </c>
      <c r="B107" s="13"/>
      <c r="C107" s="13"/>
      <c r="D107" s="13"/>
      <c r="E107" s="13"/>
      <c r="F107" s="13"/>
    </row>
    <row r="108" spans="1:6" x14ac:dyDescent="0.25">
      <c r="A108"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B7C5C-98B6-4312-9FE7-62628E73F27D}">
  <dimension ref="A1:G114"/>
  <sheetViews>
    <sheetView workbookViewId="0">
      <selection sqref="A1:XFD1048576"/>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1"/>
      <c r="F1" s="141"/>
      <c r="G1" s="141"/>
    </row>
    <row r="2" spans="1:7" x14ac:dyDescent="0.25">
      <c r="A2" s="141"/>
      <c r="B2" s="141"/>
      <c r="C2" s="141"/>
      <c r="D2" s="142" t="s">
        <v>91</v>
      </c>
      <c r="E2" s="141"/>
      <c r="F2" s="141"/>
      <c r="G2" s="141"/>
    </row>
    <row r="3" spans="1:7" x14ac:dyDescent="0.25">
      <c r="D3" s="142" t="s">
        <v>92</v>
      </c>
      <c r="E3" s="141"/>
      <c r="F3" s="141"/>
      <c r="G3" s="141"/>
    </row>
    <row r="4" spans="1:7" x14ac:dyDescent="0.25">
      <c r="D4" s="142" t="s">
        <v>93</v>
      </c>
      <c r="E4" s="141"/>
      <c r="F4" s="141"/>
      <c r="G4" s="141"/>
    </row>
    <row r="6" spans="1:7" x14ac:dyDescent="0.25">
      <c r="A6" s="140" t="s">
        <v>239</v>
      </c>
      <c r="B6" s="141"/>
      <c r="C6" s="141"/>
      <c r="D6" s="141"/>
      <c r="E6" s="141"/>
      <c r="F6" s="141"/>
      <c r="G6" s="141"/>
    </row>
    <row r="8" spans="1:7" x14ac:dyDescent="0.25">
      <c r="A8" s="14" t="s">
        <v>95</v>
      </c>
      <c r="B8" s="13" t="s">
        <v>96</v>
      </c>
      <c r="C8" s="13" t="s">
        <v>96</v>
      </c>
      <c r="D8" s="13" t="s">
        <v>96</v>
      </c>
      <c r="E8" s="13" t="s">
        <v>96</v>
      </c>
      <c r="F8" s="13" t="s">
        <v>96</v>
      </c>
    </row>
    <row r="9" spans="1:7" x14ac:dyDescent="0.25">
      <c r="A9" s="15" t="s">
        <v>97</v>
      </c>
      <c r="B9" s="16" t="s">
        <v>98</v>
      </c>
      <c r="C9" s="16" t="s">
        <v>99</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1419451.38</v>
      </c>
      <c r="C14" s="19">
        <v>1134816.1299999999</v>
      </c>
      <c r="D14" s="19">
        <v>1083832.75</v>
      </c>
      <c r="E14" s="19">
        <v>823999.21</v>
      </c>
      <c r="F14" s="19">
        <v>901407.88</v>
      </c>
    </row>
    <row r="15" spans="1:7" x14ac:dyDescent="0.25">
      <c r="A15" s="15" t="s">
        <v>112</v>
      </c>
      <c r="B15" s="20">
        <v>1162874.78</v>
      </c>
      <c r="C15" s="20">
        <v>1119102.6299999999</v>
      </c>
      <c r="D15" s="20">
        <v>1079488.3999999999</v>
      </c>
      <c r="E15" s="20">
        <v>823999.21</v>
      </c>
      <c r="F15" s="20">
        <v>810721.03</v>
      </c>
    </row>
    <row r="16" spans="1:7" x14ac:dyDescent="0.25">
      <c r="A16" s="14" t="s">
        <v>113</v>
      </c>
      <c r="B16" s="19">
        <v>-664379.59</v>
      </c>
      <c r="C16" s="19">
        <v>-578815.24</v>
      </c>
      <c r="D16" s="19">
        <v>-593656.75</v>
      </c>
      <c r="E16" s="19">
        <v>-452089.79</v>
      </c>
      <c r="F16" s="19">
        <v>-410243.05</v>
      </c>
    </row>
    <row r="17" spans="1:6" x14ac:dyDescent="0.25">
      <c r="A17" s="15" t="s">
        <v>114</v>
      </c>
      <c r="B17" s="20">
        <v>498495.19</v>
      </c>
      <c r="C17" s="20">
        <v>540287.39</v>
      </c>
      <c r="D17" s="20">
        <v>485831.65</v>
      </c>
      <c r="E17" s="20">
        <v>371909.42</v>
      </c>
      <c r="F17" s="20">
        <v>400477.99</v>
      </c>
    </row>
    <row r="18" spans="1:6" x14ac:dyDescent="0.25">
      <c r="A18" s="14" t="s">
        <v>115</v>
      </c>
      <c r="B18" s="19">
        <v>-163040.62</v>
      </c>
      <c r="C18" s="19">
        <v>-132363.53</v>
      </c>
      <c r="D18" s="19">
        <v>-139241.01999999999</v>
      </c>
      <c r="E18" s="19">
        <v>-123632.31</v>
      </c>
      <c r="F18" s="19">
        <v>-144856.82999999999</v>
      </c>
    </row>
    <row r="19" spans="1:6" x14ac:dyDescent="0.25">
      <c r="A19" s="15" t="s">
        <v>116</v>
      </c>
      <c r="B19" s="20">
        <v>-226718.83</v>
      </c>
      <c r="C19" s="20">
        <v>-211449.81</v>
      </c>
      <c r="D19" s="20">
        <v>-169867.82</v>
      </c>
      <c r="E19" s="20">
        <v>-136518.76</v>
      </c>
      <c r="F19" s="20">
        <v>-132450.79999999999</v>
      </c>
    </row>
    <row r="20" spans="1:6" x14ac:dyDescent="0.25">
      <c r="A20" s="14" t="s">
        <v>117</v>
      </c>
      <c r="B20" s="19">
        <v>90626.18</v>
      </c>
      <c r="C20" s="19">
        <v>-59609.22</v>
      </c>
      <c r="D20" s="19">
        <v>4344.3500000000004</v>
      </c>
      <c r="E20" s="19">
        <v>-14443.44</v>
      </c>
      <c r="F20" s="19">
        <v>-11486.09</v>
      </c>
    </row>
    <row r="21" spans="1:6" x14ac:dyDescent="0.25">
      <c r="A21" s="15" t="s">
        <v>118</v>
      </c>
      <c r="B21" s="20">
        <v>256576.6</v>
      </c>
      <c r="C21" s="20">
        <v>15713.5</v>
      </c>
      <c r="D21" s="20">
        <v>4344.3500000000004</v>
      </c>
      <c r="E21" s="16">
        <v>0</v>
      </c>
      <c r="F21" s="20">
        <v>90686.85</v>
      </c>
    </row>
    <row r="22" spans="1:6" x14ac:dyDescent="0.25">
      <c r="A22" s="14" t="s">
        <v>119</v>
      </c>
      <c r="B22" s="19">
        <v>-165950.42000000001</v>
      </c>
      <c r="C22" s="19">
        <v>-75322.720000000001</v>
      </c>
      <c r="D22" s="21">
        <v>0</v>
      </c>
      <c r="E22" s="19">
        <v>-14443.44</v>
      </c>
      <c r="F22" s="19">
        <v>-102172.94</v>
      </c>
    </row>
    <row r="23" spans="1:6" x14ac:dyDescent="0.25">
      <c r="A23" s="15" t="s">
        <v>120</v>
      </c>
      <c r="B23" s="20">
        <v>199361.93</v>
      </c>
      <c r="C23" s="20">
        <v>136864.82999999999</v>
      </c>
      <c r="D23" s="20">
        <v>181067.15</v>
      </c>
      <c r="E23" s="20">
        <v>97314.92</v>
      </c>
      <c r="F23" s="20">
        <v>111684.27</v>
      </c>
    </row>
    <row r="24" spans="1:6" x14ac:dyDescent="0.25">
      <c r="A24" s="14" t="s">
        <v>121</v>
      </c>
      <c r="B24" s="19">
        <v>257231.06</v>
      </c>
      <c r="C24" s="19">
        <v>190846.1</v>
      </c>
      <c r="D24" s="19">
        <v>228918.61</v>
      </c>
      <c r="E24" s="19">
        <v>143231.57</v>
      </c>
      <c r="F24" s="19">
        <v>155430.76999999999</v>
      </c>
    </row>
    <row r="25" spans="1:6" x14ac:dyDescent="0.25">
      <c r="A25" s="15" t="s">
        <v>122</v>
      </c>
      <c r="B25" s="16">
        <v>-163796</v>
      </c>
      <c r="C25" s="20">
        <v>-105237.89</v>
      </c>
      <c r="D25" s="20">
        <v>-82739.320000000007</v>
      </c>
      <c r="E25" s="20">
        <v>-71958.44</v>
      </c>
      <c r="F25" s="20">
        <v>-70293.86</v>
      </c>
    </row>
    <row r="26" spans="1:6" x14ac:dyDescent="0.25">
      <c r="A26" s="14" t="s">
        <v>123</v>
      </c>
      <c r="B26" s="19">
        <v>11212.83</v>
      </c>
      <c r="C26" s="21">
        <v>0</v>
      </c>
      <c r="D26" s="21">
        <v>0</v>
      </c>
      <c r="E26" s="21">
        <v>0</v>
      </c>
      <c r="F26" s="21">
        <v>0</v>
      </c>
    </row>
    <row r="27" spans="1:6" x14ac:dyDescent="0.25">
      <c r="A27" s="15" t="s">
        <v>124</v>
      </c>
      <c r="B27" s="20">
        <v>-175008.83</v>
      </c>
      <c r="C27" s="20">
        <v>-105237.89</v>
      </c>
      <c r="D27" s="20">
        <v>-82739.320000000007</v>
      </c>
      <c r="E27" s="20">
        <v>-71958.44</v>
      </c>
      <c r="F27" s="20">
        <v>-70293.86</v>
      </c>
    </row>
    <row r="28" spans="1:6" x14ac:dyDescent="0.25">
      <c r="A28" s="14" t="s">
        <v>127</v>
      </c>
      <c r="B28" s="19">
        <v>35565.93</v>
      </c>
      <c r="C28" s="19">
        <v>31626.94</v>
      </c>
      <c r="D28" s="19">
        <v>98327.83</v>
      </c>
      <c r="E28" s="19">
        <v>25356.48</v>
      </c>
      <c r="F28" s="19">
        <v>41390.410000000003</v>
      </c>
    </row>
    <row r="29" spans="1:6" x14ac:dyDescent="0.25">
      <c r="A29" s="15" t="s">
        <v>128</v>
      </c>
      <c r="B29" s="20">
        <v>276.66000000000003</v>
      </c>
      <c r="C29" s="20">
        <v>5819.5</v>
      </c>
      <c r="D29" s="20">
        <v>-20045.57</v>
      </c>
      <c r="E29" s="20">
        <v>2225.42</v>
      </c>
      <c r="F29" s="20">
        <v>-5334.65</v>
      </c>
    </row>
    <row r="30" spans="1:6" x14ac:dyDescent="0.25">
      <c r="A30" s="14" t="s">
        <v>129</v>
      </c>
      <c r="B30" s="19">
        <v>35842.589999999997</v>
      </c>
      <c r="C30" s="19">
        <v>37446.44</v>
      </c>
      <c r="D30" s="19">
        <v>78282.259999999995</v>
      </c>
      <c r="E30" s="19">
        <v>27581.9</v>
      </c>
      <c r="F30" s="19">
        <v>36055.760000000002</v>
      </c>
    </row>
    <row r="31" spans="1:6" x14ac:dyDescent="0.25">
      <c r="A31" s="15" t="s">
        <v>130</v>
      </c>
      <c r="B31" s="20">
        <v>35842.589999999997</v>
      </c>
      <c r="C31" s="20">
        <v>37446.44</v>
      </c>
      <c r="D31" s="20">
        <v>78282.259999999995</v>
      </c>
      <c r="E31" s="20">
        <v>27581.9</v>
      </c>
      <c r="F31" s="20">
        <v>36055.760000000002</v>
      </c>
    </row>
    <row r="32" spans="1:6" x14ac:dyDescent="0.25">
      <c r="A32" s="14"/>
    </row>
    <row r="33" spans="1:6" x14ac:dyDescent="0.25">
      <c r="A33" s="17" t="s">
        <v>131</v>
      </c>
      <c r="B33" s="18" t="s">
        <v>106</v>
      </c>
      <c r="C33" s="18" t="s">
        <v>107</v>
      </c>
      <c r="D33" s="18" t="s">
        <v>108</v>
      </c>
      <c r="E33" s="18" t="s">
        <v>109</v>
      </c>
      <c r="F33" s="18" t="s">
        <v>110</v>
      </c>
    </row>
    <row r="34" spans="1:6" x14ac:dyDescent="0.25">
      <c r="A34" s="14" t="s">
        <v>132</v>
      </c>
      <c r="B34" s="19">
        <v>1768381.19</v>
      </c>
      <c r="C34" s="19">
        <v>1971730.52</v>
      </c>
      <c r="D34" s="19">
        <v>1588685.27</v>
      </c>
      <c r="E34" s="19">
        <v>1236741.06</v>
      </c>
      <c r="F34" s="19">
        <v>1136916.97</v>
      </c>
    </row>
    <row r="35" spans="1:6" x14ac:dyDescent="0.25">
      <c r="A35" s="15" t="s">
        <v>133</v>
      </c>
      <c r="B35" s="20">
        <v>864405.18</v>
      </c>
      <c r="C35" s="20">
        <v>805354.3</v>
      </c>
      <c r="D35" s="20">
        <v>691646.65</v>
      </c>
      <c r="E35" s="20">
        <v>585740.99</v>
      </c>
      <c r="F35" s="20">
        <v>486642.98</v>
      </c>
    </row>
    <row r="36" spans="1:6" x14ac:dyDescent="0.25">
      <c r="A36" s="14" t="s">
        <v>134</v>
      </c>
      <c r="B36" s="19">
        <v>349738.39</v>
      </c>
      <c r="C36" s="19">
        <v>308561.82</v>
      </c>
      <c r="D36" s="19">
        <v>269745.68</v>
      </c>
      <c r="E36" s="19">
        <v>252511.37</v>
      </c>
      <c r="F36" s="19">
        <v>241041.46</v>
      </c>
    </row>
    <row r="37" spans="1:6" x14ac:dyDescent="0.25">
      <c r="A37" s="15" t="s">
        <v>135</v>
      </c>
      <c r="B37" s="20">
        <v>181367.75</v>
      </c>
      <c r="C37" s="20">
        <v>175516.42</v>
      </c>
      <c r="D37" s="20">
        <v>155837.96</v>
      </c>
      <c r="E37" s="20">
        <v>158945.12</v>
      </c>
      <c r="F37" s="20">
        <v>124534.03</v>
      </c>
    </row>
    <row r="38" spans="1:6" x14ac:dyDescent="0.25">
      <c r="A38" s="14" t="s">
        <v>136</v>
      </c>
      <c r="B38" s="19">
        <v>2097.2399999999998</v>
      </c>
      <c r="C38" s="19">
        <v>2639.46</v>
      </c>
      <c r="D38" s="19">
        <v>2184.5500000000002</v>
      </c>
      <c r="E38" s="19">
        <v>1883.49</v>
      </c>
      <c r="F38" s="19">
        <v>1798.24</v>
      </c>
    </row>
    <row r="39" spans="1:6" x14ac:dyDescent="0.25">
      <c r="A39" s="15" t="s">
        <v>137</v>
      </c>
      <c r="B39" s="20">
        <v>179270.51</v>
      </c>
      <c r="C39" s="20">
        <v>172876.96</v>
      </c>
      <c r="D39" s="20">
        <v>153653.41</v>
      </c>
      <c r="E39" s="20">
        <v>157061.63</v>
      </c>
      <c r="F39" s="20">
        <v>122735.79</v>
      </c>
    </row>
    <row r="40" spans="1:6" x14ac:dyDescent="0.25">
      <c r="A40" s="14" t="s">
        <v>216</v>
      </c>
      <c r="B40" s="21">
        <v>0</v>
      </c>
      <c r="C40" s="21">
        <v>0</v>
      </c>
      <c r="D40" s="19">
        <v>27237.08</v>
      </c>
      <c r="E40" s="19">
        <v>27490.03</v>
      </c>
      <c r="F40" s="19">
        <v>44569.1</v>
      </c>
    </row>
    <row r="41" spans="1:6" x14ac:dyDescent="0.25">
      <c r="A41" s="15" t="s">
        <v>217</v>
      </c>
      <c r="B41" s="16">
        <v>0</v>
      </c>
      <c r="C41" s="16">
        <v>0</v>
      </c>
      <c r="D41" s="20">
        <v>27237.08</v>
      </c>
      <c r="E41" s="20">
        <v>27490.03</v>
      </c>
      <c r="F41" s="20">
        <v>44569.1</v>
      </c>
    </row>
    <row r="42" spans="1:6" x14ac:dyDescent="0.25">
      <c r="A42" s="14" t="s">
        <v>138</v>
      </c>
      <c r="B42" s="19">
        <v>209009.78</v>
      </c>
      <c r="C42" s="19">
        <v>209019.78</v>
      </c>
      <c r="D42" s="19">
        <v>166274.04999999999</v>
      </c>
      <c r="E42" s="19">
        <v>81156.95</v>
      </c>
      <c r="F42" s="19">
        <v>55437.45</v>
      </c>
    </row>
    <row r="43" spans="1:6" x14ac:dyDescent="0.25">
      <c r="A43" s="15" t="s">
        <v>139</v>
      </c>
      <c r="B43" s="20">
        <v>208573.37</v>
      </c>
      <c r="C43" s="20">
        <v>208573.37</v>
      </c>
      <c r="D43" s="20">
        <v>165827.64000000001</v>
      </c>
      <c r="E43" s="20">
        <v>80710.55</v>
      </c>
      <c r="F43" s="20">
        <v>54441.05</v>
      </c>
    </row>
    <row r="44" spans="1:6" x14ac:dyDescent="0.25">
      <c r="A44" s="14" t="s">
        <v>140</v>
      </c>
      <c r="B44" s="19">
        <v>436.41</v>
      </c>
      <c r="C44" s="19">
        <v>446.41</v>
      </c>
      <c r="D44" s="19">
        <v>446.41</v>
      </c>
      <c r="E44" s="19">
        <v>446.41</v>
      </c>
      <c r="F44" s="19">
        <v>996.41</v>
      </c>
    </row>
    <row r="45" spans="1:6" x14ac:dyDescent="0.25">
      <c r="A45" s="15" t="s">
        <v>141</v>
      </c>
      <c r="B45" s="20">
        <v>122140.11</v>
      </c>
      <c r="C45" s="20">
        <v>110090.31</v>
      </c>
      <c r="D45" s="20">
        <v>69538.929999999993</v>
      </c>
      <c r="E45" s="20">
        <v>63896.7</v>
      </c>
      <c r="F45" s="20">
        <v>18805.02</v>
      </c>
    </row>
    <row r="46" spans="1:6" x14ac:dyDescent="0.25">
      <c r="A46" s="14" t="s">
        <v>142</v>
      </c>
      <c r="B46" s="19">
        <v>122140.11</v>
      </c>
      <c r="C46" s="19">
        <v>110090.31</v>
      </c>
      <c r="D46" s="19">
        <v>69538.929999999993</v>
      </c>
      <c r="E46" s="19">
        <v>63896.7</v>
      </c>
      <c r="F46" s="19">
        <v>18805.02</v>
      </c>
    </row>
    <row r="47" spans="1:6" x14ac:dyDescent="0.25">
      <c r="A47" s="15" t="s">
        <v>143</v>
      </c>
      <c r="B47" s="20">
        <v>2149.16</v>
      </c>
      <c r="C47" s="20">
        <v>2165.9699999999998</v>
      </c>
      <c r="D47" s="20">
        <v>3012.95</v>
      </c>
      <c r="E47" s="20">
        <v>1740.81</v>
      </c>
      <c r="F47" s="20">
        <v>2255.91</v>
      </c>
    </row>
    <row r="48" spans="1:6" x14ac:dyDescent="0.25">
      <c r="A48" s="14" t="s">
        <v>144</v>
      </c>
      <c r="B48" s="19">
        <v>903976.01</v>
      </c>
      <c r="C48" s="19">
        <v>1166376.23</v>
      </c>
      <c r="D48" s="19">
        <v>897038.62</v>
      </c>
      <c r="E48" s="19">
        <v>651000.06999999995</v>
      </c>
      <c r="F48" s="19">
        <v>650273.99</v>
      </c>
    </row>
    <row r="49" spans="1:6" x14ac:dyDescent="0.25">
      <c r="A49" s="15" t="s">
        <v>145</v>
      </c>
      <c r="B49" s="20">
        <v>277939.73</v>
      </c>
      <c r="C49" s="20">
        <v>372981.61</v>
      </c>
      <c r="D49" s="20">
        <v>230693.42</v>
      </c>
      <c r="E49" s="20">
        <v>148292.79</v>
      </c>
      <c r="F49" s="20">
        <v>150791.01999999999</v>
      </c>
    </row>
    <row r="50" spans="1:6" x14ac:dyDescent="0.25">
      <c r="A50" s="14" t="s">
        <v>146</v>
      </c>
      <c r="B50" s="19">
        <v>601437.74</v>
      </c>
      <c r="C50" s="19">
        <v>721589.58</v>
      </c>
      <c r="D50" s="19">
        <v>654574.25</v>
      </c>
      <c r="E50" s="19">
        <v>498048.63</v>
      </c>
      <c r="F50" s="19">
        <v>498710.79</v>
      </c>
    </row>
    <row r="51" spans="1:6" x14ac:dyDescent="0.25">
      <c r="A51" s="15" t="s">
        <v>147</v>
      </c>
      <c r="B51" s="20">
        <v>570095.71</v>
      </c>
      <c r="C51" s="20">
        <v>665165.32999999996</v>
      </c>
      <c r="D51" s="20">
        <v>565627.32999999996</v>
      </c>
      <c r="E51" s="20">
        <v>450419.56</v>
      </c>
      <c r="F51" s="20">
        <v>468731.77</v>
      </c>
    </row>
    <row r="52" spans="1:6" x14ac:dyDescent="0.25">
      <c r="A52" s="14" t="s">
        <v>148</v>
      </c>
      <c r="B52" s="19">
        <v>31342.03</v>
      </c>
      <c r="C52" s="19">
        <v>56424.25</v>
      </c>
      <c r="D52" s="19">
        <v>88946.91</v>
      </c>
      <c r="E52" s="19">
        <v>47629.07</v>
      </c>
      <c r="F52" s="19">
        <v>29979.02</v>
      </c>
    </row>
    <row r="53" spans="1:6" x14ac:dyDescent="0.25">
      <c r="A53" s="15" t="s">
        <v>149</v>
      </c>
      <c r="B53" s="20">
        <v>235.93</v>
      </c>
      <c r="C53" s="16">
        <v>0</v>
      </c>
      <c r="D53" s="16">
        <v>0</v>
      </c>
      <c r="E53" s="16">
        <v>0</v>
      </c>
      <c r="F53" s="16">
        <v>0</v>
      </c>
    </row>
    <row r="54" spans="1:6" x14ac:dyDescent="0.25">
      <c r="A54" s="14" t="s">
        <v>150</v>
      </c>
      <c r="B54" s="19">
        <v>235.93</v>
      </c>
      <c r="C54" s="21">
        <v>0</v>
      </c>
      <c r="D54" s="21">
        <v>0</v>
      </c>
      <c r="E54" s="21">
        <v>0</v>
      </c>
      <c r="F54" s="21">
        <v>0</v>
      </c>
    </row>
    <row r="55" spans="1:6" x14ac:dyDescent="0.25">
      <c r="A55" s="15" t="s">
        <v>151</v>
      </c>
      <c r="B55" s="20">
        <v>24362.62</v>
      </c>
      <c r="C55" s="20">
        <v>71805.039999999994</v>
      </c>
      <c r="D55" s="20">
        <v>11770.95</v>
      </c>
      <c r="E55" s="20">
        <v>4180.92</v>
      </c>
      <c r="F55" s="20">
        <v>772.18</v>
      </c>
    </row>
    <row r="56" spans="1:6" x14ac:dyDescent="0.25">
      <c r="A56" s="14" t="s">
        <v>152</v>
      </c>
      <c r="B56" s="21">
        <v>0</v>
      </c>
      <c r="C56" s="21">
        <v>0</v>
      </c>
      <c r="D56" s="21">
        <v>0</v>
      </c>
      <c r="E56" s="19">
        <v>477.74</v>
      </c>
      <c r="F56" s="21">
        <v>0</v>
      </c>
    </row>
    <row r="57" spans="1:6" x14ac:dyDescent="0.25">
      <c r="A57" s="15" t="s">
        <v>153</v>
      </c>
      <c r="B57" s="20">
        <v>1768381.19</v>
      </c>
      <c r="C57" s="20">
        <v>1971730.52</v>
      </c>
      <c r="D57" s="20">
        <v>1588685.27</v>
      </c>
      <c r="E57" s="20">
        <v>1236741.06</v>
      </c>
      <c r="F57" s="20">
        <v>1136916.97</v>
      </c>
    </row>
    <row r="58" spans="1:6" x14ac:dyDescent="0.25">
      <c r="A58" s="14" t="s">
        <v>154</v>
      </c>
      <c r="B58" s="19">
        <v>288787.53999999998</v>
      </c>
      <c r="C58" s="19">
        <v>327101.51</v>
      </c>
      <c r="D58" s="19">
        <v>250696.37</v>
      </c>
      <c r="E58" s="19">
        <v>255876.1</v>
      </c>
      <c r="F58" s="19">
        <v>227023.07</v>
      </c>
    </row>
    <row r="59" spans="1:6" x14ac:dyDescent="0.25">
      <c r="A59" s="15" t="s">
        <v>155</v>
      </c>
      <c r="B59" s="20">
        <v>288787.53999999998</v>
      </c>
      <c r="C59" s="20">
        <v>327101.51</v>
      </c>
      <c r="D59" s="20">
        <v>250696.37</v>
      </c>
      <c r="E59" s="20">
        <v>255876.1</v>
      </c>
      <c r="F59" s="20">
        <v>227023.07</v>
      </c>
    </row>
    <row r="60" spans="1:6" x14ac:dyDescent="0.25">
      <c r="A60" s="14" t="s">
        <v>156</v>
      </c>
      <c r="B60" s="21">
        <v>1800</v>
      </c>
      <c r="C60" s="21">
        <v>1800</v>
      </c>
      <c r="D60" s="21">
        <v>1800</v>
      </c>
      <c r="E60" s="21">
        <v>1800</v>
      </c>
      <c r="F60" s="21">
        <v>1800</v>
      </c>
    </row>
    <row r="61" spans="1:6" x14ac:dyDescent="0.25">
      <c r="A61" s="15" t="s">
        <v>157</v>
      </c>
      <c r="B61" s="20">
        <v>162276.18</v>
      </c>
      <c r="C61" s="20">
        <v>162276.18</v>
      </c>
      <c r="D61" s="20">
        <v>162276.18</v>
      </c>
      <c r="E61" s="20">
        <v>162276.18</v>
      </c>
      <c r="F61" s="20">
        <v>162276.18</v>
      </c>
    </row>
    <row r="62" spans="1:6" x14ac:dyDescent="0.25">
      <c r="A62" s="14" t="s">
        <v>158</v>
      </c>
      <c r="B62" s="19">
        <v>104981.42</v>
      </c>
      <c r="C62" s="19">
        <v>104981.42</v>
      </c>
      <c r="D62" s="19">
        <v>104981.42</v>
      </c>
      <c r="E62" s="19">
        <v>104981.42</v>
      </c>
      <c r="F62" s="19">
        <v>68925.66</v>
      </c>
    </row>
    <row r="63" spans="1:6" x14ac:dyDescent="0.25">
      <c r="A63" s="15" t="s">
        <v>159</v>
      </c>
      <c r="B63" s="20">
        <v>19729.939999999999</v>
      </c>
      <c r="C63" s="20">
        <v>58043.91</v>
      </c>
      <c r="D63" s="20">
        <v>-18361.240000000002</v>
      </c>
      <c r="E63" s="20">
        <v>-13181.51</v>
      </c>
      <c r="F63" s="20">
        <v>-5978.77</v>
      </c>
    </row>
    <row r="64" spans="1:6" x14ac:dyDescent="0.25">
      <c r="A64" s="14" t="s">
        <v>160</v>
      </c>
      <c r="B64" s="19">
        <v>1479593.65</v>
      </c>
      <c r="C64" s="19">
        <v>1644629.01</v>
      </c>
      <c r="D64" s="19">
        <v>1337988.8999999999</v>
      </c>
      <c r="E64" s="19">
        <v>980864.96</v>
      </c>
      <c r="F64" s="19">
        <v>909893.89</v>
      </c>
    </row>
    <row r="65" spans="1:6" x14ac:dyDescent="0.25">
      <c r="A65" s="15" t="s">
        <v>161</v>
      </c>
      <c r="B65" s="20">
        <v>265361.21000000002</v>
      </c>
      <c r="C65" s="20">
        <v>196408.26</v>
      </c>
      <c r="D65" s="20">
        <v>757528.93</v>
      </c>
      <c r="E65" s="20">
        <v>364185.2</v>
      </c>
      <c r="F65" s="20">
        <v>316300.44</v>
      </c>
    </row>
    <row r="66" spans="1:6" x14ac:dyDescent="0.25">
      <c r="A66" s="14" t="s">
        <v>220</v>
      </c>
      <c r="B66" s="19">
        <v>123055.33</v>
      </c>
      <c r="C66" s="19">
        <v>64562.97</v>
      </c>
      <c r="D66" s="19">
        <v>669338.47</v>
      </c>
      <c r="E66" s="19">
        <v>331352.25</v>
      </c>
      <c r="F66" s="19">
        <v>316300.44</v>
      </c>
    </row>
    <row r="67" spans="1:6" x14ac:dyDescent="0.25">
      <c r="A67" s="15" t="s">
        <v>162</v>
      </c>
      <c r="B67" s="16">
        <v>0</v>
      </c>
      <c r="C67" s="20">
        <v>11568.87</v>
      </c>
      <c r="D67" s="16">
        <v>0</v>
      </c>
      <c r="E67" s="16">
        <v>0</v>
      </c>
      <c r="F67" s="16">
        <v>0</v>
      </c>
    </row>
    <row r="68" spans="1:6" x14ac:dyDescent="0.25">
      <c r="A68" s="14" t="s">
        <v>163</v>
      </c>
      <c r="B68" s="19">
        <v>132792.13</v>
      </c>
      <c r="C68" s="19">
        <v>120276.42</v>
      </c>
      <c r="D68" s="19">
        <v>88190.46</v>
      </c>
      <c r="E68" s="19">
        <v>32832.949999999997</v>
      </c>
      <c r="F68" s="21">
        <v>0</v>
      </c>
    </row>
    <row r="69" spans="1:6" x14ac:dyDescent="0.25">
      <c r="A69" s="15" t="s">
        <v>169</v>
      </c>
      <c r="B69" s="20">
        <v>9513.75</v>
      </c>
      <c r="C69" s="16">
        <v>0</v>
      </c>
      <c r="D69" s="16">
        <v>0</v>
      </c>
      <c r="E69" s="16">
        <v>0</v>
      </c>
      <c r="F69" s="16">
        <v>0</v>
      </c>
    </row>
    <row r="70" spans="1:6" x14ac:dyDescent="0.25">
      <c r="A70" s="14" t="s">
        <v>165</v>
      </c>
      <c r="B70" s="19">
        <v>1214232.44</v>
      </c>
      <c r="C70" s="19">
        <v>1448220.75</v>
      </c>
      <c r="D70" s="19">
        <v>580459.97</v>
      </c>
      <c r="E70" s="19">
        <v>616679.76</v>
      </c>
      <c r="F70" s="19">
        <v>593593.44999999995</v>
      </c>
    </row>
    <row r="71" spans="1:6" x14ac:dyDescent="0.25">
      <c r="A71" s="15" t="s">
        <v>166</v>
      </c>
      <c r="B71" s="20">
        <v>881323.23</v>
      </c>
      <c r="C71" s="20">
        <v>1057461.81</v>
      </c>
      <c r="D71" s="20">
        <v>191209.04</v>
      </c>
      <c r="E71" s="20">
        <v>172485.9</v>
      </c>
      <c r="F71" s="20">
        <v>162696.17000000001</v>
      </c>
    </row>
    <row r="72" spans="1:6" x14ac:dyDescent="0.25">
      <c r="A72" s="14" t="s">
        <v>167</v>
      </c>
      <c r="B72" s="19">
        <v>323086.28999999998</v>
      </c>
      <c r="C72" s="19">
        <v>388900.51</v>
      </c>
      <c r="D72" s="19">
        <v>341161.05</v>
      </c>
      <c r="E72" s="19">
        <v>414955.35</v>
      </c>
      <c r="F72" s="19">
        <v>403240.31</v>
      </c>
    </row>
    <row r="73" spans="1:6" x14ac:dyDescent="0.25">
      <c r="A73" s="15" t="s">
        <v>168</v>
      </c>
      <c r="B73" s="20">
        <v>323086.28999999998</v>
      </c>
      <c r="C73" s="20">
        <v>388900.51</v>
      </c>
      <c r="D73" s="20">
        <v>341161.05</v>
      </c>
      <c r="E73" s="20">
        <v>414955.35</v>
      </c>
      <c r="F73" s="20">
        <v>403240.31</v>
      </c>
    </row>
    <row r="74" spans="1:6" x14ac:dyDescent="0.25">
      <c r="A74" s="14" t="s">
        <v>169</v>
      </c>
      <c r="B74" s="19">
        <v>238.87</v>
      </c>
      <c r="C74" s="21">
        <v>0</v>
      </c>
      <c r="D74" s="21">
        <v>0</v>
      </c>
      <c r="E74" s="21">
        <v>0</v>
      </c>
      <c r="F74" s="21">
        <v>0</v>
      </c>
    </row>
    <row r="75" spans="1:6" x14ac:dyDescent="0.25">
      <c r="A75" s="15" t="s">
        <v>171</v>
      </c>
      <c r="B75" s="20">
        <v>9584.0499999999993</v>
      </c>
      <c r="C75" s="20">
        <v>1858.43</v>
      </c>
      <c r="D75" s="20">
        <v>48089.88</v>
      </c>
      <c r="E75" s="20">
        <v>29238.52</v>
      </c>
      <c r="F75" s="20">
        <v>27656.98</v>
      </c>
    </row>
    <row r="76" spans="1:6" x14ac:dyDescent="0.25">
      <c r="A76" s="14"/>
    </row>
    <row r="77" spans="1:6" x14ac:dyDescent="0.25">
      <c r="A77" s="17" t="s">
        <v>172</v>
      </c>
      <c r="B77" s="18" t="s">
        <v>106</v>
      </c>
      <c r="C77" s="18" t="s">
        <v>107</v>
      </c>
      <c r="D77" s="18" t="s">
        <v>108</v>
      </c>
      <c r="E77" s="18" t="s">
        <v>109</v>
      </c>
      <c r="F77" s="18" t="s">
        <v>110</v>
      </c>
    </row>
    <row r="78" spans="1:6" x14ac:dyDescent="0.25">
      <c r="A78" s="14" t="s">
        <v>173</v>
      </c>
      <c r="B78" s="19">
        <v>240594.6</v>
      </c>
      <c r="C78" s="19">
        <v>-8965.3799999999992</v>
      </c>
      <c r="D78" s="19">
        <v>-145306.12</v>
      </c>
      <c r="E78" s="19">
        <v>89666.06</v>
      </c>
      <c r="F78" s="19">
        <v>31335.38</v>
      </c>
    </row>
    <row r="79" spans="1:6" x14ac:dyDescent="0.25">
      <c r="A79" s="15" t="s">
        <v>174</v>
      </c>
      <c r="B79" s="20">
        <v>35842.589999999997</v>
      </c>
      <c r="C79" s="20">
        <v>37446.44</v>
      </c>
      <c r="D79" s="20">
        <v>78282.259999999995</v>
      </c>
      <c r="E79" s="20">
        <v>27581.9</v>
      </c>
      <c r="F79" s="20">
        <v>36055.760000000002</v>
      </c>
    </row>
    <row r="80" spans="1:6" x14ac:dyDescent="0.25">
      <c r="A80" s="14" t="s">
        <v>175</v>
      </c>
      <c r="B80" s="19">
        <v>190483.99</v>
      </c>
      <c r="C80" s="19">
        <v>107662.68</v>
      </c>
      <c r="D80" s="19">
        <v>117252.56</v>
      </c>
      <c r="E80" s="19">
        <v>73617.23</v>
      </c>
      <c r="F80" s="19">
        <v>74512.45</v>
      </c>
    </row>
    <row r="81" spans="1:6" x14ac:dyDescent="0.25">
      <c r="A81" s="15" t="s">
        <v>176</v>
      </c>
      <c r="B81" s="20">
        <v>57869.13</v>
      </c>
      <c r="C81" s="20">
        <v>53981.27</v>
      </c>
      <c r="D81" s="20">
        <v>47851.46</v>
      </c>
      <c r="E81" s="20">
        <v>45916.65</v>
      </c>
      <c r="F81" s="20">
        <v>43746.51</v>
      </c>
    </row>
    <row r="82" spans="1:6" x14ac:dyDescent="0.25">
      <c r="A82" s="14" t="s">
        <v>177</v>
      </c>
      <c r="B82" s="19">
        <v>159249.56</v>
      </c>
      <c r="C82" s="19">
        <v>94308.79</v>
      </c>
      <c r="D82" s="19">
        <v>76689.429999999993</v>
      </c>
      <c r="E82" s="21">
        <v>0</v>
      </c>
      <c r="F82" s="21">
        <v>0</v>
      </c>
    </row>
    <row r="83" spans="1:6" x14ac:dyDescent="0.25">
      <c r="A83" s="15" t="s">
        <v>178</v>
      </c>
      <c r="B83" s="20">
        <v>-64317.78</v>
      </c>
      <c r="C83" s="20">
        <v>-49455.38</v>
      </c>
      <c r="D83" s="20">
        <v>-7288.34</v>
      </c>
      <c r="E83" s="20">
        <v>3439.17</v>
      </c>
      <c r="F83" s="20">
        <v>3701.59</v>
      </c>
    </row>
    <row r="84" spans="1:6" x14ac:dyDescent="0.25">
      <c r="A84" s="14" t="s">
        <v>179</v>
      </c>
      <c r="B84" s="19">
        <v>105906.83</v>
      </c>
      <c r="C84" s="19">
        <v>-151692.78</v>
      </c>
      <c r="D84" s="19">
        <v>-89828.37</v>
      </c>
      <c r="E84" s="19">
        <v>-11783.05</v>
      </c>
      <c r="F84" s="19">
        <v>-5130.32</v>
      </c>
    </row>
    <row r="85" spans="1:6" x14ac:dyDescent="0.25">
      <c r="A85" s="15" t="s">
        <v>180</v>
      </c>
      <c r="B85" s="20">
        <v>-23513.39</v>
      </c>
      <c r="C85" s="20">
        <v>-12224.03</v>
      </c>
      <c r="D85" s="20">
        <v>-151451.87</v>
      </c>
      <c r="E85" s="20">
        <v>23495.45</v>
      </c>
      <c r="F85" s="20">
        <v>-101523.42</v>
      </c>
    </row>
    <row r="86" spans="1:6" x14ac:dyDescent="0.25">
      <c r="A86" s="14" t="s">
        <v>181</v>
      </c>
      <c r="B86" s="19">
        <v>-27000.07</v>
      </c>
      <c r="C86" s="19">
        <v>57138.73</v>
      </c>
      <c r="D86" s="19">
        <v>-67910.820000000007</v>
      </c>
      <c r="E86" s="19">
        <v>5044.43</v>
      </c>
      <c r="F86" s="19">
        <v>27420.91</v>
      </c>
    </row>
    <row r="87" spans="1:6" x14ac:dyDescent="0.25">
      <c r="A87" s="15" t="s">
        <v>182</v>
      </c>
      <c r="B87" s="20">
        <v>37683.08</v>
      </c>
      <c r="C87" s="20">
        <v>8827.99</v>
      </c>
      <c r="D87" s="16">
        <v>0</v>
      </c>
      <c r="E87" s="20">
        <v>24261.41</v>
      </c>
      <c r="F87" s="20">
        <v>27064.35</v>
      </c>
    </row>
    <row r="88" spans="1:6" x14ac:dyDescent="0.25">
      <c r="A88" s="14" t="s">
        <v>183</v>
      </c>
      <c r="B88" s="19">
        <v>-41125.35</v>
      </c>
      <c r="C88" s="19">
        <v>-47296.42</v>
      </c>
      <c r="D88" s="19">
        <v>-31649.89</v>
      </c>
      <c r="E88" s="19">
        <v>-28289.89</v>
      </c>
      <c r="F88" s="21">
        <v>0</v>
      </c>
    </row>
    <row r="89" spans="1:6" x14ac:dyDescent="0.25">
      <c r="A89" s="15" t="s">
        <v>184</v>
      </c>
      <c r="B89" s="20">
        <v>-116706.65</v>
      </c>
      <c r="C89" s="20">
        <v>-86867.9</v>
      </c>
      <c r="D89" s="20">
        <v>-134164.31</v>
      </c>
      <c r="E89" s="20">
        <v>-116212.59</v>
      </c>
      <c r="F89" s="20">
        <v>-66208.36</v>
      </c>
    </row>
    <row r="90" spans="1:6" x14ac:dyDescent="0.25">
      <c r="A90" s="14" t="s">
        <v>236</v>
      </c>
      <c r="B90" s="19">
        <v>328.59</v>
      </c>
      <c r="C90" s="21">
        <v>0</v>
      </c>
      <c r="D90" s="21">
        <v>0</v>
      </c>
      <c r="E90" s="21">
        <v>0</v>
      </c>
      <c r="F90" s="21">
        <v>0</v>
      </c>
    </row>
    <row r="91" spans="1:6" x14ac:dyDescent="0.25">
      <c r="A91" s="15" t="s">
        <v>185</v>
      </c>
      <c r="B91" s="20">
        <v>-77852.66</v>
      </c>
      <c r="C91" s="20">
        <v>-8889.73</v>
      </c>
      <c r="D91" s="20">
        <v>-45354.47</v>
      </c>
      <c r="E91" s="20">
        <v>-35484.199999999997</v>
      </c>
      <c r="F91" s="20">
        <v>-42881.34</v>
      </c>
    </row>
    <row r="92" spans="1:6" x14ac:dyDescent="0.25">
      <c r="A92" s="14" t="s">
        <v>186</v>
      </c>
      <c r="B92" s="19">
        <v>-40345.379999999997</v>
      </c>
      <c r="C92" s="19">
        <v>-19678.46</v>
      </c>
      <c r="D92" s="19">
        <v>-35894.839999999997</v>
      </c>
      <c r="E92" s="19">
        <v>-55845.42</v>
      </c>
      <c r="F92" s="19">
        <v>-27185.82</v>
      </c>
    </row>
    <row r="93" spans="1:6" x14ac:dyDescent="0.25">
      <c r="A93" s="15" t="s">
        <v>240</v>
      </c>
      <c r="B93" s="16">
        <v>0</v>
      </c>
      <c r="C93" s="20">
        <v>-58299.71</v>
      </c>
      <c r="D93" s="16">
        <v>-52915</v>
      </c>
      <c r="E93" s="16">
        <v>0</v>
      </c>
      <c r="F93" s="16">
        <v>0</v>
      </c>
    </row>
    <row r="94" spans="1:6" x14ac:dyDescent="0.25">
      <c r="A94" s="14" t="s">
        <v>221</v>
      </c>
      <c r="B94" s="19">
        <v>1162.8</v>
      </c>
      <c r="C94" s="21">
        <v>0</v>
      </c>
      <c r="D94" s="21">
        <v>0</v>
      </c>
      <c r="E94" s="19">
        <v>-24882.97</v>
      </c>
      <c r="F94" s="19">
        <v>3858.8</v>
      </c>
    </row>
    <row r="95" spans="1:6" x14ac:dyDescent="0.25">
      <c r="A95" s="15" t="s">
        <v>190</v>
      </c>
      <c r="B95" s="20">
        <v>-171330.37</v>
      </c>
      <c r="C95" s="20">
        <v>155867.37</v>
      </c>
      <c r="D95" s="20">
        <v>287060.46999999997</v>
      </c>
      <c r="E95" s="20">
        <v>29955.27</v>
      </c>
      <c r="F95" s="20">
        <v>34043.71</v>
      </c>
    </row>
    <row r="96" spans="1:6" x14ac:dyDescent="0.25">
      <c r="A96" s="14" t="s">
        <v>192</v>
      </c>
      <c r="B96" s="19">
        <v>300253.90000000002</v>
      </c>
      <c r="C96" s="19">
        <v>255323.82</v>
      </c>
      <c r="D96" s="19">
        <v>811931.86</v>
      </c>
      <c r="E96" s="19">
        <v>126952.08</v>
      </c>
      <c r="F96" s="19">
        <v>34043.71</v>
      </c>
    </row>
    <row r="97" spans="1:6" x14ac:dyDescent="0.25">
      <c r="A97" s="15" t="s">
        <v>193</v>
      </c>
      <c r="B97" s="20">
        <v>-295710.75</v>
      </c>
      <c r="C97" s="16">
        <v>0</v>
      </c>
      <c r="D97" s="20">
        <v>-457626.59</v>
      </c>
      <c r="E97" s="20">
        <v>-96996.81</v>
      </c>
      <c r="F97" s="16">
        <v>0</v>
      </c>
    </row>
    <row r="98" spans="1:6" x14ac:dyDescent="0.25">
      <c r="A98" s="14" t="s">
        <v>195</v>
      </c>
      <c r="B98" s="19">
        <v>-156084.75</v>
      </c>
      <c r="C98" s="19">
        <v>-94308.79</v>
      </c>
      <c r="D98" s="19">
        <v>-76689.429999999993</v>
      </c>
      <c r="E98" s="21">
        <v>0</v>
      </c>
      <c r="F98" s="21">
        <v>0</v>
      </c>
    </row>
    <row r="99" spans="1:6" x14ac:dyDescent="0.25">
      <c r="A99" s="15" t="s">
        <v>223</v>
      </c>
      <c r="B99" s="20">
        <v>-19788.78</v>
      </c>
      <c r="C99" s="20">
        <v>-5147.6499999999996</v>
      </c>
      <c r="D99" s="20">
        <v>9444.6299999999992</v>
      </c>
      <c r="E99" s="16">
        <v>0</v>
      </c>
      <c r="F99" s="16">
        <v>0</v>
      </c>
    </row>
    <row r="100" spans="1:6" x14ac:dyDescent="0.25">
      <c r="A100" s="14" t="s">
        <v>196</v>
      </c>
      <c r="B100" s="19">
        <v>-47442.42</v>
      </c>
      <c r="C100" s="19">
        <v>60034.09</v>
      </c>
      <c r="D100" s="19">
        <v>7590.04</v>
      </c>
      <c r="E100" s="19">
        <v>3408.74</v>
      </c>
      <c r="F100" s="19">
        <v>-829.26</v>
      </c>
    </row>
    <row r="101" spans="1:6" x14ac:dyDescent="0.25">
      <c r="A101" s="15" t="s">
        <v>197</v>
      </c>
      <c r="B101" s="20">
        <v>71805.039999999994</v>
      </c>
      <c r="C101" s="20">
        <v>11770.95</v>
      </c>
      <c r="D101" s="20">
        <v>4180.92</v>
      </c>
      <c r="E101" s="20">
        <v>772.18</v>
      </c>
      <c r="F101" s="20">
        <v>1601.44</v>
      </c>
    </row>
    <row r="102" spans="1:6" x14ac:dyDescent="0.25">
      <c r="A102" s="14" t="s">
        <v>199</v>
      </c>
      <c r="B102" s="19">
        <v>24362.62</v>
      </c>
      <c r="C102" s="19">
        <v>71805.039999999994</v>
      </c>
      <c r="D102" s="19">
        <v>11770.95</v>
      </c>
      <c r="E102" s="19">
        <v>4180.92</v>
      </c>
      <c r="F102" s="19">
        <v>772.18</v>
      </c>
    </row>
    <row r="103" spans="1:6" x14ac:dyDescent="0.25">
      <c r="A103" s="14"/>
    </row>
    <row r="104" spans="1:6" x14ac:dyDescent="0.25">
      <c r="A104" s="14"/>
      <c r="B104" s="13"/>
      <c r="C104" s="13"/>
      <c r="D104" s="13"/>
      <c r="E104" s="13"/>
      <c r="F104" s="13"/>
    </row>
    <row r="105" spans="1:6" x14ac:dyDescent="0.25">
      <c r="A105" s="17" t="s">
        <v>200</v>
      </c>
      <c r="B105" s="22" t="s">
        <v>201</v>
      </c>
      <c r="C105" s="22" t="s">
        <v>201</v>
      </c>
      <c r="D105" s="22" t="s">
        <v>201</v>
      </c>
      <c r="E105" s="22" t="s">
        <v>201</v>
      </c>
      <c r="F105" s="22" t="s">
        <v>201</v>
      </c>
    </row>
    <row r="106" spans="1:6" x14ac:dyDescent="0.25">
      <c r="A106" s="14" t="s">
        <v>95</v>
      </c>
      <c r="B106" s="13" t="s">
        <v>96</v>
      </c>
      <c r="C106" s="13" t="s">
        <v>96</v>
      </c>
      <c r="D106" s="13" t="s">
        <v>96</v>
      </c>
      <c r="E106" s="13" t="s">
        <v>96</v>
      </c>
      <c r="F106" s="13" t="s">
        <v>96</v>
      </c>
    </row>
    <row r="107" spans="1:6" x14ac:dyDescent="0.25">
      <c r="A107" s="15" t="s">
        <v>202</v>
      </c>
      <c r="B107" s="16" t="s">
        <v>203</v>
      </c>
      <c r="C107" s="16" t="s">
        <v>204</v>
      </c>
      <c r="D107" s="16" t="s">
        <v>205</v>
      </c>
      <c r="E107" s="16" t="s">
        <v>206</v>
      </c>
      <c r="F107" s="16" t="s">
        <v>207</v>
      </c>
    </row>
    <row r="108" spans="1:6" x14ac:dyDescent="0.25">
      <c r="A108" s="14" t="s">
        <v>97</v>
      </c>
      <c r="B108" s="21" t="s">
        <v>98</v>
      </c>
      <c r="C108" s="21" t="s">
        <v>99</v>
      </c>
      <c r="D108" s="21" t="s">
        <v>100</v>
      </c>
      <c r="E108" s="21" t="s">
        <v>101</v>
      </c>
      <c r="F108" s="21" t="s">
        <v>102</v>
      </c>
    </row>
    <row r="109" spans="1:6" x14ac:dyDescent="0.25">
      <c r="A109" s="15" t="s">
        <v>208</v>
      </c>
      <c r="B109" s="22" t="s">
        <v>209</v>
      </c>
      <c r="C109" s="22" t="s">
        <v>209</v>
      </c>
      <c r="D109" s="22" t="s">
        <v>209</v>
      </c>
      <c r="E109" s="22" t="s">
        <v>209</v>
      </c>
      <c r="F109" s="22" t="s">
        <v>209</v>
      </c>
    </row>
    <row r="110" spans="1:6" x14ac:dyDescent="0.25">
      <c r="A110" s="14" t="s">
        <v>210</v>
      </c>
      <c r="B110" s="13" t="s">
        <v>210</v>
      </c>
      <c r="C110" s="13" t="s">
        <v>210</v>
      </c>
      <c r="D110" s="13" t="s">
        <v>210</v>
      </c>
      <c r="E110" s="13" t="s">
        <v>210</v>
      </c>
      <c r="F110" s="13" t="s">
        <v>210</v>
      </c>
    </row>
    <row r="111" spans="1:6" x14ac:dyDescent="0.25">
      <c r="A111" s="15" t="s">
        <v>211</v>
      </c>
      <c r="B111" s="22" t="s">
        <v>212</v>
      </c>
      <c r="C111" s="22" t="s">
        <v>212</v>
      </c>
      <c r="D111" s="22" t="s">
        <v>212</v>
      </c>
      <c r="E111" s="22" t="s">
        <v>212</v>
      </c>
      <c r="F111" s="22" t="s">
        <v>212</v>
      </c>
    </row>
    <row r="112" spans="1:6" x14ac:dyDescent="0.25">
      <c r="A112" s="14"/>
      <c r="B112" s="13"/>
      <c r="C112" s="13"/>
      <c r="D112" s="13"/>
      <c r="E112" s="13"/>
      <c r="F112" s="13"/>
    </row>
    <row r="113" spans="1:6" x14ac:dyDescent="0.25">
      <c r="A113" s="14" t="s">
        <v>213</v>
      </c>
      <c r="B113" s="13"/>
      <c r="C113" s="13"/>
      <c r="D113" s="13"/>
      <c r="E113" s="13"/>
      <c r="F113" s="13"/>
    </row>
    <row r="114" spans="1:6" x14ac:dyDescent="0.25">
      <c r="A114"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79B84-F887-4FF2-8FA1-9F2E9E83E143}">
  <dimension ref="A1:G116"/>
  <sheetViews>
    <sheetView workbookViewId="0">
      <selection sqref="A1:XFD1048576"/>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1"/>
      <c r="F1" s="141"/>
      <c r="G1" s="141"/>
    </row>
    <row r="2" spans="1:7" x14ac:dyDescent="0.25">
      <c r="A2" s="141"/>
      <c r="B2" s="141"/>
      <c r="C2" s="141"/>
      <c r="D2" s="142" t="s">
        <v>91</v>
      </c>
      <c r="E2" s="141"/>
      <c r="F2" s="141"/>
      <c r="G2" s="141"/>
    </row>
    <row r="3" spans="1:7" x14ac:dyDescent="0.25">
      <c r="D3" s="142" t="s">
        <v>92</v>
      </c>
      <c r="E3" s="141"/>
      <c r="F3" s="141"/>
      <c r="G3" s="141"/>
    </row>
    <row r="4" spans="1:7" x14ac:dyDescent="0.25">
      <c r="D4" s="142" t="s">
        <v>93</v>
      </c>
      <c r="E4" s="141"/>
      <c r="F4" s="141"/>
      <c r="G4" s="141"/>
    </row>
    <row r="6" spans="1:7" x14ac:dyDescent="0.25">
      <c r="A6" s="140" t="s">
        <v>241</v>
      </c>
      <c r="B6" s="141"/>
      <c r="C6" s="141"/>
      <c r="D6" s="141"/>
      <c r="E6" s="141"/>
      <c r="F6" s="141"/>
      <c r="G6" s="141"/>
    </row>
    <row r="8" spans="1:7" x14ac:dyDescent="0.25">
      <c r="A8" s="14" t="s">
        <v>95</v>
      </c>
      <c r="B8" s="13" t="s">
        <v>96</v>
      </c>
      <c r="C8" s="13" t="s">
        <v>96</v>
      </c>
      <c r="D8" s="13" t="s">
        <v>96</v>
      </c>
      <c r="E8" s="13" t="s">
        <v>96</v>
      </c>
      <c r="F8" s="13" t="s">
        <v>96</v>
      </c>
    </row>
    <row r="9" spans="1:7" x14ac:dyDescent="0.25">
      <c r="A9" s="15" t="s">
        <v>97</v>
      </c>
      <c r="B9" s="16" t="s">
        <v>98</v>
      </c>
      <c r="C9" s="16" t="s">
        <v>99</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1045039.05</v>
      </c>
      <c r="C14" s="19">
        <v>942071.23</v>
      </c>
      <c r="D14" s="19">
        <v>868578.17</v>
      </c>
      <c r="E14" s="19">
        <v>729381.93</v>
      </c>
      <c r="F14" s="19">
        <v>705549.55</v>
      </c>
    </row>
    <row r="15" spans="1:7" x14ac:dyDescent="0.25">
      <c r="A15" s="15" t="s">
        <v>112</v>
      </c>
      <c r="B15" s="20">
        <v>1032023.9</v>
      </c>
      <c r="C15" s="20">
        <v>924232.12</v>
      </c>
      <c r="D15" s="20">
        <v>859029.03</v>
      </c>
      <c r="E15" s="20">
        <v>721416.87</v>
      </c>
      <c r="F15" s="20">
        <v>697666.39</v>
      </c>
    </row>
    <row r="16" spans="1:7" x14ac:dyDescent="0.25">
      <c r="A16" s="14" t="s">
        <v>113</v>
      </c>
      <c r="B16" s="19">
        <v>-697497.55</v>
      </c>
      <c r="C16" s="19">
        <v>-576793.18999999994</v>
      </c>
      <c r="D16" s="19">
        <v>-545490.64</v>
      </c>
      <c r="E16" s="19">
        <v>-458799.51</v>
      </c>
      <c r="F16" s="19">
        <v>-410903.82</v>
      </c>
    </row>
    <row r="17" spans="1:6" x14ac:dyDescent="0.25">
      <c r="A17" s="15" t="s">
        <v>114</v>
      </c>
      <c r="B17" s="20">
        <v>334526.34999999998</v>
      </c>
      <c r="C17" s="20">
        <v>347438.93</v>
      </c>
      <c r="D17" s="20">
        <v>313538.39</v>
      </c>
      <c r="E17" s="20">
        <v>262617.36</v>
      </c>
      <c r="F17" s="20">
        <v>286762.57</v>
      </c>
    </row>
    <row r="18" spans="1:6" x14ac:dyDescent="0.25">
      <c r="A18" s="14" t="s">
        <v>115</v>
      </c>
      <c r="B18" s="19">
        <v>-255353.15</v>
      </c>
      <c r="C18" s="19">
        <v>-258353.38</v>
      </c>
      <c r="D18" s="19">
        <v>-249503.38</v>
      </c>
      <c r="E18" s="19">
        <v>-206481.68</v>
      </c>
      <c r="F18" s="19">
        <v>-217105.96</v>
      </c>
    </row>
    <row r="19" spans="1:6" x14ac:dyDescent="0.25">
      <c r="A19" s="15" t="s">
        <v>116</v>
      </c>
      <c r="B19" s="20">
        <v>-72949.64</v>
      </c>
      <c r="C19" s="20">
        <v>-62871.61</v>
      </c>
      <c r="D19" s="20">
        <v>-60001.16</v>
      </c>
      <c r="E19" s="20">
        <v>-51997.11</v>
      </c>
      <c r="F19" s="20">
        <v>-49510.92</v>
      </c>
    </row>
    <row r="20" spans="1:6" x14ac:dyDescent="0.25">
      <c r="A20" s="14" t="s">
        <v>117</v>
      </c>
      <c r="B20" s="19">
        <v>13015.14</v>
      </c>
      <c r="C20" s="19">
        <v>12551.33</v>
      </c>
      <c r="D20" s="19">
        <v>7590.89</v>
      </c>
      <c r="E20" s="19">
        <v>6782.38</v>
      </c>
      <c r="F20" s="19">
        <v>2856.45</v>
      </c>
    </row>
    <row r="21" spans="1:6" x14ac:dyDescent="0.25">
      <c r="A21" s="15" t="s">
        <v>118</v>
      </c>
      <c r="B21" s="20">
        <v>13015.14</v>
      </c>
      <c r="C21" s="20">
        <v>17839.11</v>
      </c>
      <c r="D21" s="20">
        <v>9549.14</v>
      </c>
      <c r="E21" s="20">
        <v>7965.07</v>
      </c>
      <c r="F21" s="20">
        <v>7883.15</v>
      </c>
    </row>
    <row r="22" spans="1:6" x14ac:dyDescent="0.25">
      <c r="A22" s="14" t="s">
        <v>119</v>
      </c>
      <c r="B22" s="21">
        <v>0</v>
      </c>
      <c r="C22" s="19">
        <v>-5287.79</v>
      </c>
      <c r="D22" s="19">
        <v>-1958.25</v>
      </c>
      <c r="E22" s="19">
        <v>-1182.69</v>
      </c>
      <c r="F22" s="19">
        <v>-5026.71</v>
      </c>
    </row>
    <row r="23" spans="1:6" x14ac:dyDescent="0.25">
      <c r="A23" s="15" t="s">
        <v>120</v>
      </c>
      <c r="B23" s="20">
        <v>19238.71</v>
      </c>
      <c r="C23" s="20">
        <v>38765.26</v>
      </c>
      <c r="D23" s="20">
        <v>11624.75</v>
      </c>
      <c r="E23" s="20">
        <v>10920.94</v>
      </c>
      <c r="F23" s="20">
        <v>23002.14</v>
      </c>
    </row>
    <row r="24" spans="1:6" x14ac:dyDescent="0.25">
      <c r="A24" s="14" t="s">
        <v>121</v>
      </c>
      <c r="B24" s="19">
        <v>44401.01</v>
      </c>
      <c r="C24" s="19">
        <v>63080.58</v>
      </c>
      <c r="D24" s="19">
        <v>33669.480000000003</v>
      </c>
      <c r="E24" s="19">
        <v>34295.57</v>
      </c>
      <c r="F24" s="19">
        <v>45626.37</v>
      </c>
    </row>
    <row r="25" spans="1:6" x14ac:dyDescent="0.25">
      <c r="A25" s="15" t="s">
        <v>122</v>
      </c>
      <c r="B25" s="20">
        <v>-139742.56</v>
      </c>
      <c r="C25" s="20">
        <v>56102.58</v>
      </c>
      <c r="D25" s="20">
        <v>64847.23</v>
      </c>
      <c r="E25" s="20">
        <v>26828.23</v>
      </c>
      <c r="F25" s="20">
        <v>-526.69000000000005</v>
      </c>
    </row>
    <row r="26" spans="1:6" x14ac:dyDescent="0.25">
      <c r="A26" s="14" t="s">
        <v>123</v>
      </c>
      <c r="B26" s="19">
        <v>30419.62</v>
      </c>
      <c r="C26" s="19">
        <v>58449.47</v>
      </c>
      <c r="D26" s="19">
        <v>156974.75</v>
      </c>
      <c r="E26" s="19">
        <v>220149.34</v>
      </c>
      <c r="F26" s="19">
        <v>113815.19</v>
      </c>
    </row>
    <row r="27" spans="1:6" x14ac:dyDescent="0.25">
      <c r="A27" s="15" t="s">
        <v>124</v>
      </c>
      <c r="B27" s="20">
        <v>-169494.36</v>
      </c>
      <c r="C27" s="20">
        <v>-5431.82</v>
      </c>
      <c r="D27" s="20">
        <v>-111800.19</v>
      </c>
      <c r="E27" s="20">
        <v>-193321.11</v>
      </c>
      <c r="F27" s="20">
        <v>-114341.88</v>
      </c>
    </row>
    <row r="28" spans="1:6" x14ac:dyDescent="0.25">
      <c r="A28" s="14" t="s">
        <v>125</v>
      </c>
      <c r="B28" s="19">
        <v>-667.81</v>
      </c>
      <c r="C28" s="19">
        <v>3084.93</v>
      </c>
      <c r="D28" s="19">
        <v>19672.669999999998</v>
      </c>
      <c r="E28" s="21">
        <v>0</v>
      </c>
      <c r="F28" s="21">
        <v>0</v>
      </c>
    </row>
    <row r="29" spans="1:6" x14ac:dyDescent="0.25">
      <c r="A29" s="15" t="s">
        <v>126</v>
      </c>
      <c r="B29" s="16">
        <v>0</v>
      </c>
      <c r="C29" s="16">
        <v>0</v>
      </c>
      <c r="D29" s="20">
        <v>4801.33</v>
      </c>
      <c r="E29" s="20">
        <v>-1475.81</v>
      </c>
      <c r="F29" s="20">
        <v>-7626.96</v>
      </c>
    </row>
    <row r="30" spans="1:6" x14ac:dyDescent="0.25">
      <c r="A30" s="14" t="s">
        <v>127</v>
      </c>
      <c r="B30" s="19">
        <v>-120503.85</v>
      </c>
      <c r="C30" s="19">
        <v>94867.839999999997</v>
      </c>
      <c r="D30" s="19">
        <v>81273.31</v>
      </c>
      <c r="E30" s="19">
        <v>36273.360000000001</v>
      </c>
      <c r="F30" s="19">
        <v>14848.49</v>
      </c>
    </row>
    <row r="31" spans="1:6" x14ac:dyDescent="0.25">
      <c r="A31" s="15" t="s">
        <v>128</v>
      </c>
      <c r="B31" s="20">
        <v>52426.42</v>
      </c>
      <c r="C31" s="20">
        <v>-51200.56</v>
      </c>
      <c r="D31" s="20">
        <v>-18673.57</v>
      </c>
      <c r="E31" s="20">
        <v>-13842.34</v>
      </c>
      <c r="F31" s="20">
        <v>-9493.42</v>
      </c>
    </row>
    <row r="32" spans="1:6" x14ac:dyDescent="0.25">
      <c r="A32" s="14" t="s">
        <v>129</v>
      </c>
      <c r="B32" s="19">
        <v>-68077.429999999993</v>
      </c>
      <c r="C32" s="19">
        <v>43667.28</v>
      </c>
      <c r="D32" s="19">
        <v>62599.74</v>
      </c>
      <c r="E32" s="19">
        <v>22431.02</v>
      </c>
      <c r="F32" s="19">
        <v>5355.07</v>
      </c>
    </row>
    <row r="33" spans="1:6" x14ac:dyDescent="0.25">
      <c r="A33" s="15" t="s">
        <v>130</v>
      </c>
      <c r="B33" s="20">
        <v>-68077.429999999993</v>
      </c>
      <c r="C33" s="20">
        <v>43667.28</v>
      </c>
      <c r="D33" s="20">
        <v>62599.74</v>
      </c>
      <c r="E33" s="20">
        <v>22431.02</v>
      </c>
      <c r="F33" s="20">
        <v>5355.07</v>
      </c>
    </row>
    <row r="34" spans="1:6" x14ac:dyDescent="0.25">
      <c r="A34" s="14"/>
    </row>
    <row r="35" spans="1:6" x14ac:dyDescent="0.25">
      <c r="A35" s="17" t="s">
        <v>131</v>
      </c>
      <c r="B35" s="18" t="s">
        <v>106</v>
      </c>
      <c r="C35" s="18" t="s">
        <v>107</v>
      </c>
      <c r="D35" s="18" t="s">
        <v>108</v>
      </c>
      <c r="E35" s="18" t="s">
        <v>109</v>
      </c>
      <c r="F35" s="18" t="s">
        <v>110</v>
      </c>
    </row>
    <row r="36" spans="1:6" x14ac:dyDescent="0.25">
      <c r="A36" s="14" t="s">
        <v>132</v>
      </c>
      <c r="B36" s="19">
        <v>916077.06</v>
      </c>
      <c r="C36" s="19">
        <v>867290.87</v>
      </c>
      <c r="D36" s="19">
        <v>772991.14</v>
      </c>
      <c r="E36" s="19">
        <v>795849.44</v>
      </c>
      <c r="F36" s="19">
        <v>683861.64</v>
      </c>
    </row>
    <row r="37" spans="1:6" x14ac:dyDescent="0.25">
      <c r="A37" s="15" t="s">
        <v>133</v>
      </c>
      <c r="B37" s="20">
        <v>229100.13</v>
      </c>
      <c r="C37" s="20">
        <v>196900.89</v>
      </c>
      <c r="D37" s="20">
        <v>273625.73</v>
      </c>
      <c r="E37" s="20">
        <v>265868.21999999997</v>
      </c>
      <c r="F37" s="20">
        <v>284286.21999999997</v>
      </c>
    </row>
    <row r="38" spans="1:6" x14ac:dyDescent="0.25">
      <c r="A38" s="14" t="s">
        <v>134</v>
      </c>
      <c r="B38" s="19">
        <v>119966.69</v>
      </c>
      <c r="C38" s="19">
        <v>135471.53</v>
      </c>
      <c r="D38" s="19">
        <v>121014.23</v>
      </c>
      <c r="E38" s="19">
        <v>139339.82</v>
      </c>
      <c r="F38" s="19">
        <v>130797.1</v>
      </c>
    </row>
    <row r="39" spans="1:6" x14ac:dyDescent="0.25">
      <c r="A39" s="15" t="s">
        <v>216</v>
      </c>
      <c r="B39" s="20">
        <v>3693.97</v>
      </c>
      <c r="C39" s="20">
        <v>2287.98</v>
      </c>
      <c r="D39" s="20">
        <v>85081.13</v>
      </c>
      <c r="E39" s="20">
        <v>71749.13</v>
      </c>
      <c r="F39" s="20">
        <v>85431.81</v>
      </c>
    </row>
    <row r="40" spans="1:6" x14ac:dyDescent="0.25">
      <c r="A40" s="14" t="s">
        <v>217</v>
      </c>
      <c r="B40" s="19">
        <v>3693.97</v>
      </c>
      <c r="C40" s="19">
        <v>2287.98</v>
      </c>
      <c r="D40" s="19">
        <v>85081.13</v>
      </c>
      <c r="E40" s="19">
        <v>71749.13</v>
      </c>
      <c r="F40" s="19">
        <v>85431.81</v>
      </c>
    </row>
    <row r="41" spans="1:6" x14ac:dyDescent="0.25">
      <c r="A41" s="15" t="s">
        <v>138</v>
      </c>
      <c r="B41" s="20">
        <v>59831.92</v>
      </c>
      <c r="C41" s="20">
        <v>59026.65</v>
      </c>
      <c r="D41" s="20">
        <v>57243.67</v>
      </c>
      <c r="E41" s="16">
        <v>0</v>
      </c>
      <c r="F41" s="16">
        <v>0</v>
      </c>
    </row>
    <row r="42" spans="1:6" x14ac:dyDescent="0.25">
      <c r="A42" s="14" t="s">
        <v>139</v>
      </c>
      <c r="B42" s="19">
        <v>59831.92</v>
      </c>
      <c r="C42" s="19">
        <v>59026.65</v>
      </c>
      <c r="D42" s="19">
        <v>57243.67</v>
      </c>
      <c r="E42" s="21">
        <v>0</v>
      </c>
      <c r="F42" s="21">
        <v>0</v>
      </c>
    </row>
    <row r="43" spans="1:6" x14ac:dyDescent="0.25">
      <c r="A43" s="15" t="s">
        <v>141</v>
      </c>
      <c r="B43" s="20">
        <v>45545.04</v>
      </c>
      <c r="C43" s="16">
        <v>0</v>
      </c>
      <c r="D43" s="20">
        <v>10181.08</v>
      </c>
      <c r="E43" s="20">
        <v>54779.27</v>
      </c>
      <c r="F43" s="20">
        <v>44492.13</v>
      </c>
    </row>
    <row r="44" spans="1:6" x14ac:dyDescent="0.25">
      <c r="A44" s="14" t="s">
        <v>142</v>
      </c>
      <c r="B44" s="19">
        <v>45545.04</v>
      </c>
      <c r="C44" s="21">
        <v>0</v>
      </c>
      <c r="D44" s="19">
        <v>10181.08</v>
      </c>
      <c r="E44" s="19">
        <v>54779.27</v>
      </c>
      <c r="F44" s="19">
        <v>44492.13</v>
      </c>
    </row>
    <row r="45" spans="1:6" x14ac:dyDescent="0.25">
      <c r="A45" s="15" t="s">
        <v>143</v>
      </c>
      <c r="B45" s="20">
        <v>62.51</v>
      </c>
      <c r="C45" s="20">
        <v>114.73</v>
      </c>
      <c r="D45" s="20">
        <v>105.63</v>
      </c>
      <c r="E45" s="16">
        <v>0</v>
      </c>
      <c r="F45" s="20">
        <v>23565.19</v>
      </c>
    </row>
    <row r="46" spans="1:6" x14ac:dyDescent="0.25">
      <c r="A46" s="14" t="s">
        <v>144</v>
      </c>
      <c r="B46" s="19">
        <v>686976.94</v>
      </c>
      <c r="C46" s="19">
        <v>670389.98</v>
      </c>
      <c r="D46" s="19">
        <v>499365.41</v>
      </c>
      <c r="E46" s="19">
        <v>529981.22</v>
      </c>
      <c r="F46" s="19">
        <v>399575.42</v>
      </c>
    </row>
    <row r="47" spans="1:6" x14ac:dyDescent="0.25">
      <c r="A47" s="15" t="s">
        <v>145</v>
      </c>
      <c r="B47" s="20">
        <v>159725.48000000001</v>
      </c>
      <c r="C47" s="20">
        <v>157702.56</v>
      </c>
      <c r="D47" s="20">
        <v>120045.6</v>
      </c>
      <c r="E47" s="20">
        <v>133795.66</v>
      </c>
      <c r="F47" s="20">
        <v>98582.64</v>
      </c>
    </row>
    <row r="48" spans="1:6" x14ac:dyDescent="0.25">
      <c r="A48" s="14" t="s">
        <v>146</v>
      </c>
      <c r="B48" s="19">
        <v>491498.06</v>
      </c>
      <c r="C48" s="19">
        <v>388453.99</v>
      </c>
      <c r="D48" s="19">
        <v>281225.3</v>
      </c>
      <c r="E48" s="19">
        <v>259371.9</v>
      </c>
      <c r="F48" s="19">
        <v>235627.08</v>
      </c>
    </row>
    <row r="49" spans="1:6" x14ac:dyDescent="0.25">
      <c r="A49" s="15" t="s">
        <v>147</v>
      </c>
      <c r="B49" s="20">
        <v>456591.05</v>
      </c>
      <c r="C49" s="20">
        <v>366058.46</v>
      </c>
      <c r="D49" s="20">
        <v>262701.13</v>
      </c>
      <c r="E49" s="20">
        <v>259371.9</v>
      </c>
      <c r="F49" s="20">
        <v>235627.08</v>
      </c>
    </row>
    <row r="50" spans="1:6" x14ac:dyDescent="0.25">
      <c r="A50" s="14" t="s">
        <v>148</v>
      </c>
      <c r="B50" s="19">
        <v>34907.01</v>
      </c>
      <c r="C50" s="19">
        <v>22395.52</v>
      </c>
      <c r="D50" s="19">
        <v>18524.169999999998</v>
      </c>
      <c r="E50" s="21">
        <v>0</v>
      </c>
      <c r="F50" s="21">
        <v>0</v>
      </c>
    </row>
    <row r="51" spans="1:6" x14ac:dyDescent="0.25">
      <c r="A51" s="15" t="s">
        <v>149</v>
      </c>
      <c r="B51" s="16">
        <v>0</v>
      </c>
      <c r="C51" s="16">
        <v>0</v>
      </c>
      <c r="D51" s="20">
        <v>80.06</v>
      </c>
      <c r="E51" s="20">
        <v>269.7</v>
      </c>
      <c r="F51" s="16">
        <v>0</v>
      </c>
    </row>
    <row r="52" spans="1:6" x14ac:dyDescent="0.25">
      <c r="A52" s="14" t="s">
        <v>150</v>
      </c>
      <c r="B52" s="21">
        <v>0</v>
      </c>
      <c r="C52" s="21">
        <v>0</v>
      </c>
      <c r="D52" s="19">
        <v>80.06</v>
      </c>
      <c r="E52" s="19">
        <v>269.7</v>
      </c>
      <c r="F52" s="21">
        <v>0</v>
      </c>
    </row>
    <row r="53" spans="1:6" x14ac:dyDescent="0.25">
      <c r="A53" s="15" t="s">
        <v>151</v>
      </c>
      <c r="B53" s="20">
        <v>35628.65</v>
      </c>
      <c r="C53" s="20">
        <v>85158.04</v>
      </c>
      <c r="D53" s="20">
        <v>92038.95</v>
      </c>
      <c r="E53" s="20">
        <v>136365.54</v>
      </c>
      <c r="F53" s="20">
        <v>65183.519999999997</v>
      </c>
    </row>
    <row r="54" spans="1:6" x14ac:dyDescent="0.25">
      <c r="A54" s="14" t="s">
        <v>152</v>
      </c>
      <c r="B54" s="19">
        <v>124.76</v>
      </c>
      <c r="C54" s="19">
        <v>39075.4</v>
      </c>
      <c r="D54" s="19">
        <v>5793.27</v>
      </c>
      <c r="E54" s="21">
        <v>0</v>
      </c>
      <c r="F54" s="21">
        <v>0</v>
      </c>
    </row>
    <row r="55" spans="1:6" x14ac:dyDescent="0.25">
      <c r="A55" s="15" t="s">
        <v>242</v>
      </c>
      <c r="B55" s="16">
        <v>0</v>
      </c>
      <c r="C55" s="16">
        <v>0</v>
      </c>
      <c r="D55" s="20">
        <v>182.24</v>
      </c>
      <c r="E55" s="20">
        <v>178.42</v>
      </c>
      <c r="F55" s="20">
        <v>182.18</v>
      </c>
    </row>
    <row r="56" spans="1:6" x14ac:dyDescent="0.25">
      <c r="A56" s="14" t="s">
        <v>153</v>
      </c>
      <c r="B56" s="19">
        <v>916077.06</v>
      </c>
      <c r="C56" s="19">
        <v>867290.87</v>
      </c>
      <c r="D56" s="19">
        <v>772991.14</v>
      </c>
      <c r="E56" s="19">
        <v>795849.44</v>
      </c>
      <c r="F56" s="19">
        <v>683861.64</v>
      </c>
    </row>
    <row r="57" spans="1:6" x14ac:dyDescent="0.25">
      <c r="A57" s="15" t="s">
        <v>154</v>
      </c>
      <c r="B57" s="20">
        <v>564290.18999999994</v>
      </c>
      <c r="C57" s="20">
        <v>622401.59</v>
      </c>
      <c r="D57" s="20">
        <v>574275.92000000004</v>
      </c>
      <c r="E57" s="20">
        <v>500946.13</v>
      </c>
      <c r="F57" s="20">
        <v>474240.39</v>
      </c>
    </row>
    <row r="58" spans="1:6" x14ac:dyDescent="0.25">
      <c r="A58" s="14" t="s">
        <v>155</v>
      </c>
      <c r="B58" s="19">
        <v>564290.18999999994</v>
      </c>
      <c r="C58" s="19">
        <v>622401.59</v>
      </c>
      <c r="D58" s="19">
        <v>574275.92000000004</v>
      </c>
      <c r="E58" s="19">
        <v>500946.13</v>
      </c>
      <c r="F58" s="19">
        <v>474240.39</v>
      </c>
    </row>
    <row r="59" spans="1:6" x14ac:dyDescent="0.25">
      <c r="A59" s="15" t="s">
        <v>156</v>
      </c>
      <c r="B59" s="20">
        <v>130137.15</v>
      </c>
      <c r="C59" s="20">
        <v>130137.15</v>
      </c>
      <c r="D59" s="20">
        <v>130137.15</v>
      </c>
      <c r="E59" s="20">
        <v>130137.15</v>
      </c>
      <c r="F59" s="20">
        <v>130137.15</v>
      </c>
    </row>
    <row r="60" spans="1:6" x14ac:dyDescent="0.25">
      <c r="A60" s="14" t="s">
        <v>157</v>
      </c>
      <c r="B60" s="19">
        <v>110093.03</v>
      </c>
      <c r="C60" s="19">
        <v>110093.03</v>
      </c>
      <c r="D60" s="19">
        <v>110093.03</v>
      </c>
      <c r="E60" s="19">
        <v>110093.03</v>
      </c>
      <c r="F60" s="19">
        <v>110093.03</v>
      </c>
    </row>
    <row r="61" spans="1:6" x14ac:dyDescent="0.25">
      <c r="A61" s="15" t="s">
        <v>158</v>
      </c>
      <c r="B61" s="20">
        <v>186797.77</v>
      </c>
      <c r="C61" s="20">
        <v>185324.69</v>
      </c>
      <c r="D61" s="20">
        <v>124026.9</v>
      </c>
      <c r="E61" s="20">
        <v>101755.28</v>
      </c>
      <c r="F61" s="20">
        <v>96400.21</v>
      </c>
    </row>
    <row r="62" spans="1:6" x14ac:dyDescent="0.25">
      <c r="A62" s="14" t="s">
        <v>159</v>
      </c>
      <c r="B62" s="19">
        <v>74685.63</v>
      </c>
      <c r="C62" s="19">
        <v>142763.06</v>
      </c>
      <c r="D62" s="19">
        <v>161695.51</v>
      </c>
      <c r="E62" s="19">
        <v>121526.8</v>
      </c>
      <c r="F62" s="19">
        <v>104450.85</v>
      </c>
    </row>
    <row r="63" spans="1:6" x14ac:dyDescent="0.25">
      <c r="A63" s="15" t="s">
        <v>219</v>
      </c>
      <c r="B63" s="20">
        <v>62576.62</v>
      </c>
      <c r="C63" s="20">
        <v>54083.67</v>
      </c>
      <c r="D63" s="20">
        <v>48323.34</v>
      </c>
      <c r="E63" s="20">
        <v>37433.879999999997</v>
      </c>
      <c r="F63" s="20">
        <v>33159.160000000003</v>
      </c>
    </row>
    <row r="64" spans="1:6" x14ac:dyDescent="0.25">
      <c r="A64" s="14" t="s">
        <v>160</v>
      </c>
      <c r="B64" s="19">
        <v>351786.88</v>
      </c>
      <c r="C64" s="19">
        <v>244889.28</v>
      </c>
      <c r="D64" s="19">
        <v>198715.22</v>
      </c>
      <c r="E64" s="19">
        <v>294903.31</v>
      </c>
      <c r="F64" s="19">
        <v>209621.25</v>
      </c>
    </row>
    <row r="65" spans="1:6" x14ac:dyDescent="0.25">
      <c r="A65" s="15" t="s">
        <v>161</v>
      </c>
      <c r="B65" s="20">
        <v>10983.99</v>
      </c>
      <c r="C65" s="20">
        <v>20243.87</v>
      </c>
      <c r="D65" s="20">
        <v>19977.54</v>
      </c>
      <c r="E65" s="20">
        <v>27464.43</v>
      </c>
      <c r="F65" s="20">
        <v>26569.040000000001</v>
      </c>
    </row>
    <row r="66" spans="1:6" x14ac:dyDescent="0.25">
      <c r="A66" s="14" t="s">
        <v>220</v>
      </c>
      <c r="B66" s="19">
        <v>7089.16</v>
      </c>
      <c r="C66" s="19">
        <v>13522.36</v>
      </c>
      <c r="D66" s="21">
        <v>0</v>
      </c>
      <c r="E66" s="21">
        <v>0</v>
      </c>
      <c r="F66" s="21">
        <v>0</v>
      </c>
    </row>
    <row r="67" spans="1:6" x14ac:dyDescent="0.25">
      <c r="A67" s="15" t="s">
        <v>163</v>
      </c>
      <c r="B67" s="16">
        <v>0</v>
      </c>
      <c r="C67" s="20">
        <v>3153.17</v>
      </c>
      <c r="D67" s="16">
        <v>0</v>
      </c>
      <c r="E67" s="16">
        <v>0</v>
      </c>
      <c r="F67" s="16">
        <v>0</v>
      </c>
    </row>
    <row r="68" spans="1:6" x14ac:dyDescent="0.25">
      <c r="A68" s="14" t="s">
        <v>169</v>
      </c>
      <c r="B68" s="19">
        <v>3894.83</v>
      </c>
      <c r="C68" s="19">
        <v>3568.34</v>
      </c>
      <c r="D68" s="19">
        <v>3331.83</v>
      </c>
      <c r="E68" s="19">
        <v>3793.7</v>
      </c>
      <c r="F68" s="19">
        <v>3266.23</v>
      </c>
    </row>
    <row r="69" spans="1:6" x14ac:dyDescent="0.25">
      <c r="A69" s="15" t="s">
        <v>164</v>
      </c>
      <c r="B69" s="16">
        <v>0</v>
      </c>
      <c r="C69" s="16">
        <v>0</v>
      </c>
      <c r="D69" s="20">
        <v>16645.71</v>
      </c>
      <c r="E69" s="20">
        <v>23670.73</v>
      </c>
      <c r="F69" s="20">
        <v>23302.81</v>
      </c>
    </row>
    <row r="70" spans="1:6" x14ac:dyDescent="0.25">
      <c r="A70" s="14" t="s">
        <v>165</v>
      </c>
      <c r="B70" s="19">
        <v>340802.89</v>
      </c>
      <c r="C70" s="19">
        <v>224645.41</v>
      </c>
      <c r="D70" s="19">
        <v>178737.68</v>
      </c>
      <c r="E70" s="19">
        <v>267438.88</v>
      </c>
      <c r="F70" s="19">
        <v>183052.21</v>
      </c>
    </row>
    <row r="71" spans="1:6" x14ac:dyDescent="0.25">
      <c r="A71" s="15" t="s">
        <v>166</v>
      </c>
      <c r="B71" s="20">
        <v>80019.64</v>
      </c>
      <c r="C71" s="16">
        <v>0</v>
      </c>
      <c r="D71" s="16">
        <v>0</v>
      </c>
      <c r="E71" s="20">
        <v>44404.89</v>
      </c>
      <c r="F71" s="20">
        <v>14166.78</v>
      </c>
    </row>
    <row r="72" spans="1:6" x14ac:dyDescent="0.25">
      <c r="A72" s="14" t="s">
        <v>167</v>
      </c>
      <c r="B72" s="19">
        <v>227925.53</v>
      </c>
      <c r="C72" s="19">
        <v>185483.78</v>
      </c>
      <c r="D72" s="19">
        <v>157704.97</v>
      </c>
      <c r="E72" s="19">
        <v>201125.65</v>
      </c>
      <c r="F72" s="19">
        <v>151039.94</v>
      </c>
    </row>
    <row r="73" spans="1:6" x14ac:dyDescent="0.25">
      <c r="A73" s="15" t="s">
        <v>168</v>
      </c>
      <c r="B73" s="20">
        <v>227925.53</v>
      </c>
      <c r="C73" s="20">
        <v>185483.78</v>
      </c>
      <c r="D73" s="20">
        <v>157704.97</v>
      </c>
      <c r="E73" s="20">
        <v>201125.65</v>
      </c>
      <c r="F73" s="20">
        <v>151039.94</v>
      </c>
    </row>
    <row r="74" spans="1:6" x14ac:dyDescent="0.25">
      <c r="A74" s="14" t="s">
        <v>169</v>
      </c>
      <c r="B74" s="19">
        <v>19989.04</v>
      </c>
      <c r="C74" s="19">
        <v>17690.46</v>
      </c>
      <c r="D74" s="19">
        <v>16918.63</v>
      </c>
      <c r="E74" s="19">
        <v>14824.03</v>
      </c>
      <c r="F74" s="19">
        <v>12846.07</v>
      </c>
    </row>
    <row r="75" spans="1:6" x14ac:dyDescent="0.25">
      <c r="A75" s="15" t="s">
        <v>170</v>
      </c>
      <c r="B75" s="20">
        <v>10714.78</v>
      </c>
      <c r="C75" s="20">
        <v>10380.39</v>
      </c>
      <c r="D75" s="20">
        <v>2758.43</v>
      </c>
      <c r="E75" s="20">
        <v>2817.17</v>
      </c>
      <c r="F75" s="20">
        <v>2301.94</v>
      </c>
    </row>
    <row r="76" spans="1:6" x14ac:dyDescent="0.25">
      <c r="A76" s="14" t="s">
        <v>171</v>
      </c>
      <c r="B76" s="19">
        <v>2153.89</v>
      </c>
      <c r="C76" s="19">
        <v>11090.79</v>
      </c>
      <c r="D76" s="19">
        <v>1355.65</v>
      </c>
      <c r="E76" s="19">
        <v>4267.1400000000003</v>
      </c>
      <c r="F76" s="19">
        <v>2697.48</v>
      </c>
    </row>
    <row r="77" spans="1:6" x14ac:dyDescent="0.25">
      <c r="A77" s="14"/>
    </row>
    <row r="78" spans="1:6" x14ac:dyDescent="0.25">
      <c r="A78" s="17" t="s">
        <v>172</v>
      </c>
      <c r="B78" s="18" t="s">
        <v>106</v>
      </c>
      <c r="C78" s="18" t="s">
        <v>107</v>
      </c>
      <c r="D78" s="18" t="s">
        <v>108</v>
      </c>
      <c r="E78" s="18" t="s">
        <v>109</v>
      </c>
      <c r="F78" s="18" t="s">
        <v>110</v>
      </c>
    </row>
    <row r="79" spans="1:6" x14ac:dyDescent="0.25">
      <c r="A79" s="15" t="s">
        <v>173</v>
      </c>
      <c r="B79" s="20">
        <v>-63742.95</v>
      </c>
      <c r="C79" s="20">
        <v>33264.36</v>
      </c>
      <c r="D79" s="20">
        <v>40251.57</v>
      </c>
      <c r="E79" s="20">
        <v>92693.77</v>
      </c>
      <c r="F79" s="20">
        <v>18787.57</v>
      </c>
    </row>
    <row r="80" spans="1:6" x14ac:dyDescent="0.25">
      <c r="A80" s="14" t="s">
        <v>174</v>
      </c>
      <c r="B80" s="19">
        <v>-68077.429999999993</v>
      </c>
      <c r="C80" s="19">
        <v>43667.28</v>
      </c>
      <c r="D80" s="19">
        <v>62599.74</v>
      </c>
      <c r="E80" s="19">
        <v>22431.02</v>
      </c>
      <c r="F80" s="19">
        <v>5355.07</v>
      </c>
    </row>
    <row r="81" spans="1:6" x14ac:dyDescent="0.25">
      <c r="A81" s="15" t="s">
        <v>175</v>
      </c>
      <c r="B81" s="20">
        <v>74108.210000000006</v>
      </c>
      <c r="C81" s="20">
        <v>16078.93</v>
      </c>
      <c r="D81" s="20">
        <v>-57117.18</v>
      </c>
      <c r="E81" s="20">
        <v>62666.19</v>
      </c>
      <c r="F81" s="20">
        <v>61085.2</v>
      </c>
    </row>
    <row r="82" spans="1:6" x14ac:dyDescent="0.25">
      <c r="A82" s="14" t="s">
        <v>176</v>
      </c>
      <c r="B82" s="19">
        <v>25162.3</v>
      </c>
      <c r="C82" s="19">
        <v>24315.32</v>
      </c>
      <c r="D82" s="19">
        <v>22044.73</v>
      </c>
      <c r="E82" s="19">
        <v>23374.63</v>
      </c>
      <c r="F82" s="19">
        <v>22624.23</v>
      </c>
    </row>
    <row r="83" spans="1:6" x14ac:dyDescent="0.25">
      <c r="A83" s="15" t="s">
        <v>177</v>
      </c>
      <c r="B83" s="20">
        <v>1278.82</v>
      </c>
      <c r="C83" s="20">
        <v>1568.39</v>
      </c>
      <c r="D83" s="20">
        <v>1285.6099999999999</v>
      </c>
      <c r="E83" s="20">
        <v>1886.43</v>
      </c>
      <c r="F83" s="20">
        <v>1752.09</v>
      </c>
    </row>
    <row r="84" spans="1:6" x14ac:dyDescent="0.25">
      <c r="A84" s="14" t="s">
        <v>178</v>
      </c>
      <c r="B84" s="19">
        <v>47667.09</v>
      </c>
      <c r="C84" s="19">
        <v>-9804.7800000000007</v>
      </c>
      <c r="D84" s="19">
        <v>-80447.520000000004</v>
      </c>
      <c r="E84" s="19">
        <v>36835.86</v>
      </c>
      <c r="F84" s="19">
        <v>36184.080000000002</v>
      </c>
    </row>
    <row r="85" spans="1:6" x14ac:dyDescent="0.25">
      <c r="A85" s="15" t="s">
        <v>179</v>
      </c>
      <c r="B85" s="20">
        <v>-3145.63</v>
      </c>
      <c r="C85" s="20">
        <v>-40709.339999999997</v>
      </c>
      <c r="D85" s="20">
        <v>15842.79</v>
      </c>
      <c r="E85" s="20">
        <v>-35614.620000000003</v>
      </c>
      <c r="F85" s="20">
        <v>-6650.9</v>
      </c>
    </row>
    <row r="86" spans="1:6" x14ac:dyDescent="0.25">
      <c r="A86" s="14" t="s">
        <v>180</v>
      </c>
      <c r="B86" s="19">
        <v>-96856.91</v>
      </c>
      <c r="C86" s="19">
        <v>21539.439999999999</v>
      </c>
      <c r="D86" s="19">
        <v>52261.88</v>
      </c>
      <c r="E86" s="19">
        <v>-4117.66</v>
      </c>
      <c r="F86" s="19">
        <v>-4337.76</v>
      </c>
    </row>
    <row r="87" spans="1:6" x14ac:dyDescent="0.25">
      <c r="A87" s="15" t="s">
        <v>181</v>
      </c>
      <c r="B87" s="20">
        <v>39786.74</v>
      </c>
      <c r="C87" s="20">
        <v>-7311.96</v>
      </c>
      <c r="D87" s="20">
        <v>-33335.660000000003</v>
      </c>
      <c r="E87" s="20">
        <v>47328.84</v>
      </c>
      <c r="F87" s="20">
        <v>-36664.050000000003</v>
      </c>
    </row>
    <row r="88" spans="1:6" x14ac:dyDescent="0.25">
      <c r="A88" s="14" t="s">
        <v>182</v>
      </c>
      <c r="B88" s="21">
        <v>0</v>
      </c>
      <c r="C88" s="21">
        <v>0</v>
      </c>
      <c r="D88" s="21">
        <v>0</v>
      </c>
      <c r="E88" s="19">
        <v>569.26</v>
      </c>
      <c r="F88" s="19">
        <v>524.79999999999995</v>
      </c>
    </row>
    <row r="89" spans="1:6" x14ac:dyDescent="0.25">
      <c r="A89" s="15" t="s">
        <v>183</v>
      </c>
      <c r="B89" s="20">
        <v>-9557.93</v>
      </c>
      <c r="C89" s="16">
        <v>0</v>
      </c>
      <c r="D89" s="16">
        <v>0</v>
      </c>
      <c r="E89" s="16">
        <v>0</v>
      </c>
      <c r="F89" s="16">
        <v>0</v>
      </c>
    </row>
    <row r="90" spans="1:6" x14ac:dyDescent="0.25">
      <c r="A90" s="14" t="s">
        <v>184</v>
      </c>
      <c r="B90" s="19">
        <v>17635.240000000002</v>
      </c>
      <c r="C90" s="19">
        <v>-32598.58</v>
      </c>
      <c r="D90" s="19">
        <v>-47421.57</v>
      </c>
      <c r="E90" s="19">
        <v>-4679.4399999999996</v>
      </c>
      <c r="F90" s="19">
        <v>-24832.18</v>
      </c>
    </row>
    <row r="91" spans="1:6" x14ac:dyDescent="0.25">
      <c r="A91" s="15" t="s">
        <v>236</v>
      </c>
      <c r="B91" s="20">
        <v>4021.35</v>
      </c>
      <c r="C91" s="20">
        <v>475.12</v>
      </c>
      <c r="D91" s="20">
        <v>5923.8</v>
      </c>
      <c r="E91" s="20">
        <v>5024.2700000000004</v>
      </c>
      <c r="F91" s="20">
        <v>2239.5</v>
      </c>
    </row>
    <row r="92" spans="1:6" x14ac:dyDescent="0.25">
      <c r="A92" s="14" t="s">
        <v>185</v>
      </c>
      <c r="B92" s="19">
        <v>-16805.72</v>
      </c>
      <c r="C92" s="19">
        <v>-33073.699999999997</v>
      </c>
      <c r="D92" s="19">
        <v>-15614.97</v>
      </c>
      <c r="E92" s="19">
        <v>-9703.7099999999991</v>
      </c>
      <c r="F92" s="19">
        <v>-27071.68</v>
      </c>
    </row>
    <row r="93" spans="1:6" x14ac:dyDescent="0.25">
      <c r="A93" s="15" t="s">
        <v>188</v>
      </c>
      <c r="B93" s="20">
        <v>30419.62</v>
      </c>
      <c r="C93" s="16">
        <v>0</v>
      </c>
      <c r="D93" s="16">
        <v>0</v>
      </c>
      <c r="E93" s="16">
        <v>0</v>
      </c>
      <c r="F93" s="16">
        <v>0</v>
      </c>
    </row>
    <row r="94" spans="1:6" x14ac:dyDescent="0.25">
      <c r="A94" s="14" t="s">
        <v>221</v>
      </c>
      <c r="B94" s="21">
        <v>0</v>
      </c>
      <c r="C94" s="21">
        <v>0</v>
      </c>
      <c r="D94" s="19">
        <v>-37730.400000000001</v>
      </c>
      <c r="E94" s="21">
        <v>0</v>
      </c>
      <c r="F94" s="21">
        <v>0</v>
      </c>
    </row>
    <row r="95" spans="1:6" x14ac:dyDescent="0.25">
      <c r="A95" s="15" t="s">
        <v>190</v>
      </c>
      <c r="B95" s="20">
        <v>-4931.7700000000004</v>
      </c>
      <c r="C95" s="20">
        <v>-4086.78</v>
      </c>
      <c r="D95" s="20">
        <v>2981.48</v>
      </c>
      <c r="E95" s="20">
        <v>-19985.3</v>
      </c>
      <c r="F95" s="20">
        <v>26120.1</v>
      </c>
    </row>
    <row r="96" spans="1:6" x14ac:dyDescent="0.25">
      <c r="A96" s="14" t="s">
        <v>192</v>
      </c>
      <c r="B96" s="21">
        <v>0</v>
      </c>
      <c r="C96" s="21">
        <v>0</v>
      </c>
      <c r="D96" s="19">
        <v>6573.87</v>
      </c>
      <c r="E96" s="21">
        <v>0</v>
      </c>
      <c r="F96" s="19">
        <v>29429.919999999998</v>
      </c>
    </row>
    <row r="97" spans="1:6" x14ac:dyDescent="0.25">
      <c r="A97" s="15" t="s">
        <v>193</v>
      </c>
      <c r="B97" s="16">
        <v>0</v>
      </c>
      <c r="C97" s="16">
        <v>0</v>
      </c>
      <c r="D97" s="16">
        <v>0</v>
      </c>
      <c r="E97" s="20">
        <v>-15758.94</v>
      </c>
      <c r="F97" s="16">
        <v>0</v>
      </c>
    </row>
    <row r="98" spans="1:6" x14ac:dyDescent="0.25">
      <c r="A98" s="14" t="s">
        <v>194</v>
      </c>
      <c r="B98" s="21">
        <v>0</v>
      </c>
      <c r="C98" s="19">
        <v>-4086.78</v>
      </c>
      <c r="D98" s="19">
        <v>-3592.39</v>
      </c>
      <c r="E98" s="19">
        <v>-4226.37</v>
      </c>
      <c r="F98" s="19">
        <v>-3309.83</v>
      </c>
    </row>
    <row r="99" spans="1:6" x14ac:dyDescent="0.25">
      <c r="A99" s="15" t="s">
        <v>195</v>
      </c>
      <c r="B99" s="20">
        <v>-1278.82</v>
      </c>
      <c r="C99" s="16">
        <v>0</v>
      </c>
      <c r="D99" s="16">
        <v>0</v>
      </c>
      <c r="E99" s="16">
        <v>0</v>
      </c>
      <c r="F99" s="16">
        <v>0</v>
      </c>
    </row>
    <row r="100" spans="1:6" x14ac:dyDescent="0.25">
      <c r="A100" s="14" t="s">
        <v>223</v>
      </c>
      <c r="B100" s="19">
        <v>-3652.95</v>
      </c>
      <c r="C100" s="21">
        <v>0</v>
      </c>
      <c r="D100" s="21">
        <v>0</v>
      </c>
      <c r="E100" s="21">
        <v>0</v>
      </c>
      <c r="F100" s="21">
        <v>0</v>
      </c>
    </row>
    <row r="101" spans="1:6" x14ac:dyDescent="0.25">
      <c r="A101" s="15" t="s">
        <v>196</v>
      </c>
      <c r="B101" s="20">
        <v>-51039.48</v>
      </c>
      <c r="C101" s="16">
        <v>-3421</v>
      </c>
      <c r="D101" s="20">
        <v>-4188.53</v>
      </c>
      <c r="E101" s="20">
        <v>68029.03</v>
      </c>
      <c r="F101" s="20">
        <v>20075.48</v>
      </c>
    </row>
    <row r="102" spans="1:6" x14ac:dyDescent="0.25">
      <c r="A102" s="14" t="s">
        <v>197</v>
      </c>
      <c r="B102" s="19">
        <v>85158.04</v>
      </c>
      <c r="C102" s="19">
        <v>92038.95</v>
      </c>
      <c r="D102" s="19">
        <v>136365.54</v>
      </c>
      <c r="E102" s="19">
        <v>65183.519999999997</v>
      </c>
      <c r="F102" s="19">
        <v>36629.910000000003</v>
      </c>
    </row>
    <row r="103" spans="1:6" x14ac:dyDescent="0.25">
      <c r="A103" s="15" t="s">
        <v>198</v>
      </c>
      <c r="B103" s="20">
        <v>1510.09</v>
      </c>
      <c r="C103" s="20">
        <v>-3459.91</v>
      </c>
      <c r="D103" s="20">
        <v>-40138.050000000003</v>
      </c>
      <c r="E103" s="20">
        <v>3152.98</v>
      </c>
      <c r="F103" s="20">
        <v>8478.1299999999992</v>
      </c>
    </row>
    <row r="104" spans="1:6" x14ac:dyDescent="0.25">
      <c r="A104" s="14" t="s">
        <v>199</v>
      </c>
      <c r="B104" s="19">
        <v>35628.65</v>
      </c>
      <c r="C104" s="19">
        <v>85158.04</v>
      </c>
      <c r="D104" s="19">
        <v>92038.95</v>
      </c>
      <c r="E104" s="19">
        <v>136365.54</v>
      </c>
      <c r="F104" s="19">
        <v>65183.519999999997</v>
      </c>
    </row>
    <row r="105" spans="1:6" x14ac:dyDescent="0.25">
      <c r="A105" s="14"/>
    </row>
    <row r="106" spans="1:6" x14ac:dyDescent="0.25">
      <c r="A106" s="14"/>
      <c r="B106" s="13"/>
      <c r="C106" s="13"/>
      <c r="D106" s="13"/>
      <c r="E106" s="13"/>
      <c r="F106" s="13"/>
    </row>
    <row r="107" spans="1:6" x14ac:dyDescent="0.25">
      <c r="A107" s="17" t="s">
        <v>200</v>
      </c>
      <c r="B107" s="22" t="s">
        <v>201</v>
      </c>
      <c r="C107" s="22" t="s">
        <v>201</v>
      </c>
      <c r="D107" s="22" t="s">
        <v>201</v>
      </c>
      <c r="E107" s="22" t="s">
        <v>201</v>
      </c>
      <c r="F107" s="22" t="s">
        <v>201</v>
      </c>
    </row>
    <row r="108" spans="1:6" x14ac:dyDescent="0.25">
      <c r="A108" s="14" t="s">
        <v>95</v>
      </c>
      <c r="B108" s="13" t="s">
        <v>96</v>
      </c>
      <c r="C108" s="13" t="s">
        <v>96</v>
      </c>
      <c r="D108" s="13" t="s">
        <v>96</v>
      </c>
      <c r="E108" s="13" t="s">
        <v>96</v>
      </c>
      <c r="F108" s="13" t="s">
        <v>96</v>
      </c>
    </row>
    <row r="109" spans="1:6" x14ac:dyDescent="0.25">
      <c r="A109" s="15" t="s">
        <v>202</v>
      </c>
      <c r="B109" s="16" t="s">
        <v>203</v>
      </c>
      <c r="C109" s="16" t="s">
        <v>204</v>
      </c>
      <c r="D109" s="16" t="s">
        <v>205</v>
      </c>
      <c r="E109" s="16" t="s">
        <v>206</v>
      </c>
      <c r="F109" s="16" t="s">
        <v>207</v>
      </c>
    </row>
    <row r="110" spans="1:6" x14ac:dyDescent="0.25">
      <c r="A110" s="14" t="s">
        <v>97</v>
      </c>
      <c r="B110" s="21" t="s">
        <v>98</v>
      </c>
      <c r="C110" s="21" t="s">
        <v>99</v>
      </c>
      <c r="D110" s="21" t="s">
        <v>100</v>
      </c>
      <c r="E110" s="21" t="s">
        <v>101</v>
      </c>
      <c r="F110" s="21" t="s">
        <v>102</v>
      </c>
    </row>
    <row r="111" spans="1:6" x14ac:dyDescent="0.25">
      <c r="A111" s="15" t="s">
        <v>208</v>
      </c>
      <c r="B111" s="22" t="s">
        <v>209</v>
      </c>
      <c r="C111" s="22" t="s">
        <v>209</v>
      </c>
      <c r="D111" s="22" t="s">
        <v>209</v>
      </c>
      <c r="E111" s="22" t="s">
        <v>209</v>
      </c>
      <c r="F111" s="22" t="s">
        <v>209</v>
      </c>
    </row>
    <row r="112" spans="1:6" x14ac:dyDescent="0.25">
      <c r="A112" s="14" t="s">
        <v>210</v>
      </c>
      <c r="B112" s="13" t="s">
        <v>210</v>
      </c>
      <c r="C112" s="13" t="s">
        <v>210</v>
      </c>
      <c r="D112" s="13" t="s">
        <v>210</v>
      </c>
      <c r="E112" s="13" t="s">
        <v>210</v>
      </c>
      <c r="F112" s="13" t="s">
        <v>210</v>
      </c>
    </row>
    <row r="113" spans="1:6" x14ac:dyDescent="0.25">
      <c r="A113" s="15" t="s">
        <v>211</v>
      </c>
      <c r="B113" s="22" t="s">
        <v>212</v>
      </c>
      <c r="C113" s="22" t="s">
        <v>212</v>
      </c>
      <c r="D113" s="22" t="s">
        <v>212</v>
      </c>
      <c r="E113" s="22" t="s">
        <v>212</v>
      </c>
      <c r="F113" s="22" t="s">
        <v>212</v>
      </c>
    </row>
    <row r="114" spans="1:6" x14ac:dyDescent="0.25">
      <c r="A114" s="14"/>
      <c r="B114" s="13"/>
      <c r="C114" s="13"/>
      <c r="D114" s="13"/>
      <c r="E114" s="13"/>
      <c r="F114" s="13"/>
    </row>
    <row r="115" spans="1:6" x14ac:dyDescent="0.25">
      <c r="A115" s="14" t="s">
        <v>213</v>
      </c>
      <c r="B115" s="13"/>
      <c r="C115" s="13"/>
      <c r="D115" s="13"/>
      <c r="E115" s="13"/>
      <c r="F115" s="13"/>
    </row>
    <row r="116" spans="1:6" x14ac:dyDescent="0.25">
      <c r="A116"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0CD0A-3CD7-43E7-A8BB-43520C9E9FD7}">
  <dimension ref="A1:G104"/>
  <sheetViews>
    <sheetView workbookViewId="0">
      <selection sqref="A1:XFD1048576"/>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1"/>
      <c r="F1" s="141"/>
      <c r="G1" s="141"/>
    </row>
    <row r="2" spans="1:7" x14ac:dyDescent="0.25">
      <c r="A2" s="141"/>
      <c r="B2" s="141"/>
      <c r="C2" s="141"/>
      <c r="D2" s="142" t="s">
        <v>91</v>
      </c>
      <c r="E2" s="141"/>
      <c r="F2" s="141"/>
      <c r="G2" s="141"/>
    </row>
    <row r="3" spans="1:7" x14ac:dyDescent="0.25">
      <c r="D3" s="142" t="s">
        <v>92</v>
      </c>
      <c r="E3" s="141"/>
      <c r="F3" s="141"/>
      <c r="G3" s="141"/>
    </row>
    <row r="4" spans="1:7" x14ac:dyDescent="0.25">
      <c r="D4" s="142" t="s">
        <v>93</v>
      </c>
      <c r="E4" s="141"/>
      <c r="F4" s="141"/>
      <c r="G4" s="141"/>
    </row>
    <row r="6" spans="1:7" x14ac:dyDescent="0.25">
      <c r="A6" s="140" t="s">
        <v>243</v>
      </c>
      <c r="B6" s="141"/>
      <c r="C6" s="141"/>
      <c r="D6" s="141"/>
      <c r="E6" s="141"/>
      <c r="F6" s="141"/>
      <c r="G6" s="141"/>
    </row>
    <row r="8" spans="1:7" x14ac:dyDescent="0.25">
      <c r="A8" s="14" t="s">
        <v>95</v>
      </c>
      <c r="B8" s="13" t="s">
        <v>96</v>
      </c>
      <c r="C8" s="13" t="s">
        <v>96</v>
      </c>
      <c r="D8" s="13" t="s">
        <v>96</v>
      </c>
      <c r="E8" s="13" t="s">
        <v>96</v>
      </c>
      <c r="F8" s="13" t="s">
        <v>96</v>
      </c>
    </row>
    <row r="9" spans="1:7" x14ac:dyDescent="0.25">
      <c r="A9" s="15" t="s">
        <v>97</v>
      </c>
      <c r="B9" s="16" t="s">
        <v>98</v>
      </c>
      <c r="C9" s="16" t="s">
        <v>99</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1029577.78</v>
      </c>
      <c r="C14" s="19">
        <v>771216.58</v>
      </c>
      <c r="D14" s="19">
        <v>572131.63</v>
      </c>
      <c r="E14" s="19">
        <v>429330.52</v>
      </c>
      <c r="F14" s="19">
        <v>326616.17</v>
      </c>
    </row>
    <row r="15" spans="1:7" x14ac:dyDescent="0.25">
      <c r="A15" s="15" t="s">
        <v>112</v>
      </c>
      <c r="B15" s="20">
        <v>1025240.37</v>
      </c>
      <c r="C15" s="20">
        <v>768087.63</v>
      </c>
      <c r="D15" s="20">
        <v>567835.5</v>
      </c>
      <c r="E15" s="20">
        <v>426370.05</v>
      </c>
      <c r="F15" s="20">
        <v>324490.42</v>
      </c>
    </row>
    <row r="16" spans="1:7" x14ac:dyDescent="0.25">
      <c r="A16" s="14" t="s">
        <v>113</v>
      </c>
      <c r="B16" s="19">
        <v>-763113.95</v>
      </c>
      <c r="C16" s="19">
        <v>-557585.86</v>
      </c>
      <c r="D16" s="19">
        <v>-407744.15</v>
      </c>
      <c r="E16" s="19">
        <v>-267770.65000000002</v>
      </c>
      <c r="F16" s="19">
        <v>-209840.19</v>
      </c>
    </row>
    <row r="17" spans="1:6" x14ac:dyDescent="0.25">
      <c r="A17" s="15" t="s">
        <v>114</v>
      </c>
      <c r="B17" s="20">
        <v>262126.42</v>
      </c>
      <c r="C17" s="20">
        <v>210501.77</v>
      </c>
      <c r="D17" s="20">
        <v>160091.35</v>
      </c>
      <c r="E17" s="20">
        <v>158599.4</v>
      </c>
      <c r="F17" s="20">
        <v>114650.24000000001</v>
      </c>
    </row>
    <row r="18" spans="1:6" x14ac:dyDescent="0.25">
      <c r="A18" s="14" t="s">
        <v>115</v>
      </c>
      <c r="B18" s="19">
        <v>-108295.72</v>
      </c>
      <c r="C18" s="19">
        <v>-91511.8</v>
      </c>
      <c r="D18" s="19">
        <v>-74916.649999999994</v>
      </c>
      <c r="E18" s="19">
        <v>-65335.66</v>
      </c>
      <c r="F18" s="19">
        <v>-66836.850000000006</v>
      </c>
    </row>
    <row r="19" spans="1:6" x14ac:dyDescent="0.25">
      <c r="A19" s="15" t="s">
        <v>116</v>
      </c>
      <c r="B19" s="20">
        <v>-88268.3</v>
      </c>
      <c r="C19" s="20">
        <v>-80436.69</v>
      </c>
      <c r="D19" s="20">
        <v>-60433.57</v>
      </c>
      <c r="E19" s="20">
        <v>-46740.45</v>
      </c>
      <c r="F19" s="20">
        <v>-44238.84</v>
      </c>
    </row>
    <row r="20" spans="1:6" x14ac:dyDescent="0.25">
      <c r="A20" s="14" t="s">
        <v>117</v>
      </c>
      <c r="B20" s="19">
        <v>4071.35</v>
      </c>
      <c r="C20" s="19">
        <v>2631.87</v>
      </c>
      <c r="D20" s="19">
        <v>-2236.19</v>
      </c>
      <c r="E20" s="19">
        <v>1219.3599999999999</v>
      </c>
      <c r="F20" s="19">
        <v>-1513.4</v>
      </c>
    </row>
    <row r="21" spans="1:6" x14ac:dyDescent="0.25">
      <c r="A21" s="15" t="s">
        <v>118</v>
      </c>
      <c r="B21" s="20">
        <v>4337.42</v>
      </c>
      <c r="C21" s="20">
        <v>3128.95</v>
      </c>
      <c r="D21" s="20">
        <v>4296.13</v>
      </c>
      <c r="E21" s="20">
        <v>2960.47</v>
      </c>
      <c r="F21" s="20">
        <v>2125.7399999999998</v>
      </c>
    </row>
    <row r="22" spans="1:6" x14ac:dyDescent="0.25">
      <c r="A22" s="14" t="s">
        <v>119</v>
      </c>
      <c r="B22" s="19">
        <v>-266.06</v>
      </c>
      <c r="C22" s="19">
        <v>-497.07</v>
      </c>
      <c r="D22" s="19">
        <v>-6532.33</v>
      </c>
      <c r="E22" s="19">
        <v>-1741.11</v>
      </c>
      <c r="F22" s="19">
        <v>-3639.15</v>
      </c>
    </row>
    <row r="23" spans="1:6" x14ac:dyDescent="0.25">
      <c r="A23" s="15" t="s">
        <v>120</v>
      </c>
      <c r="B23" s="20">
        <v>69633.75</v>
      </c>
      <c r="C23" s="20">
        <v>41185.15</v>
      </c>
      <c r="D23" s="20">
        <v>22504.94</v>
      </c>
      <c r="E23" s="20">
        <v>47742.65</v>
      </c>
      <c r="F23" s="20">
        <v>2061.15</v>
      </c>
    </row>
    <row r="24" spans="1:6" x14ac:dyDescent="0.25">
      <c r="A24" s="14" t="s">
        <v>121</v>
      </c>
      <c r="B24" s="19">
        <v>74400.05</v>
      </c>
      <c r="C24" s="19">
        <v>46105.81</v>
      </c>
      <c r="D24" s="19">
        <v>26149.31</v>
      </c>
      <c r="E24" s="19">
        <v>51308.62</v>
      </c>
      <c r="F24" s="19">
        <v>4931.76</v>
      </c>
    </row>
    <row r="25" spans="1:6" x14ac:dyDescent="0.25">
      <c r="A25" s="15" t="s">
        <v>122</v>
      </c>
      <c r="B25" s="20">
        <v>805.07</v>
      </c>
      <c r="C25" s="20">
        <v>786.3</v>
      </c>
      <c r="D25" s="20">
        <v>-2066.21</v>
      </c>
      <c r="E25" s="20">
        <v>-5680.4</v>
      </c>
      <c r="F25" s="20">
        <v>-8831.2199999999993</v>
      </c>
    </row>
    <row r="26" spans="1:6" x14ac:dyDescent="0.25">
      <c r="A26" s="14" t="s">
        <v>123</v>
      </c>
      <c r="B26" s="19">
        <v>805.07</v>
      </c>
      <c r="C26" s="19">
        <v>786.3</v>
      </c>
      <c r="D26" s="19">
        <v>3949.54</v>
      </c>
      <c r="E26" s="19">
        <v>5.25</v>
      </c>
      <c r="F26" s="21">
        <v>0</v>
      </c>
    </row>
    <row r="27" spans="1:6" x14ac:dyDescent="0.25">
      <c r="A27" s="15" t="s">
        <v>124</v>
      </c>
      <c r="B27" s="16">
        <v>0</v>
      </c>
      <c r="C27" s="16">
        <v>0</v>
      </c>
      <c r="D27" s="20">
        <v>-6015.75</v>
      </c>
      <c r="E27" s="20">
        <v>-5685.65</v>
      </c>
      <c r="F27" s="20">
        <v>-8831.2199999999993</v>
      </c>
    </row>
    <row r="28" spans="1:6" x14ac:dyDescent="0.25">
      <c r="A28" s="14" t="s">
        <v>127</v>
      </c>
      <c r="B28" s="19">
        <v>70438.820000000007</v>
      </c>
      <c r="C28" s="19">
        <v>41971.46</v>
      </c>
      <c r="D28" s="19">
        <v>20438.73</v>
      </c>
      <c r="E28" s="19">
        <v>42062.25</v>
      </c>
      <c r="F28" s="19">
        <v>-6770.07</v>
      </c>
    </row>
    <row r="29" spans="1:6" x14ac:dyDescent="0.25">
      <c r="A29" s="15" t="s">
        <v>128</v>
      </c>
      <c r="B29" s="20">
        <v>-28145.4</v>
      </c>
      <c r="C29" s="20">
        <v>-13988.08</v>
      </c>
      <c r="D29" s="20">
        <v>-11001.21</v>
      </c>
      <c r="E29" s="20">
        <v>-15658.76</v>
      </c>
      <c r="F29" s="20">
        <v>-8565.89</v>
      </c>
    </row>
    <row r="30" spans="1:6" x14ac:dyDescent="0.25">
      <c r="A30" s="14" t="s">
        <v>129</v>
      </c>
      <c r="B30" s="19">
        <v>42293.42</v>
      </c>
      <c r="C30" s="19">
        <v>27983.37</v>
      </c>
      <c r="D30" s="19">
        <v>9437.51</v>
      </c>
      <c r="E30" s="19">
        <v>26403.49</v>
      </c>
      <c r="F30" s="19">
        <v>-15335.96</v>
      </c>
    </row>
    <row r="31" spans="1:6" x14ac:dyDescent="0.25">
      <c r="A31" s="15" t="s">
        <v>130</v>
      </c>
      <c r="B31" s="20">
        <v>42293.42</v>
      </c>
      <c r="C31" s="20">
        <v>27983.37</v>
      </c>
      <c r="D31" s="20">
        <v>9437.51</v>
      </c>
      <c r="E31" s="20">
        <v>26403.49</v>
      </c>
      <c r="F31" s="20">
        <v>-15335.96</v>
      </c>
    </row>
    <row r="32" spans="1:6" x14ac:dyDescent="0.25">
      <c r="A32" s="14"/>
    </row>
    <row r="33" spans="1:6" x14ac:dyDescent="0.25">
      <c r="A33" s="17" t="s">
        <v>131</v>
      </c>
      <c r="B33" s="18" t="s">
        <v>106</v>
      </c>
      <c r="C33" s="18" t="s">
        <v>107</v>
      </c>
      <c r="D33" s="18" t="s">
        <v>108</v>
      </c>
      <c r="E33" s="18" t="s">
        <v>109</v>
      </c>
      <c r="F33" s="18" t="s">
        <v>110</v>
      </c>
    </row>
    <row r="34" spans="1:6" x14ac:dyDescent="0.25">
      <c r="A34" s="14" t="s">
        <v>132</v>
      </c>
      <c r="B34" s="19">
        <v>917213.69</v>
      </c>
      <c r="C34" s="19">
        <v>600967.69999999995</v>
      </c>
      <c r="D34" s="19">
        <v>485426.95</v>
      </c>
      <c r="E34" s="19">
        <v>368520.63</v>
      </c>
      <c r="F34" s="19">
        <v>296718.93</v>
      </c>
    </row>
    <row r="35" spans="1:6" x14ac:dyDescent="0.25">
      <c r="A35" s="15" t="s">
        <v>133</v>
      </c>
      <c r="B35" s="20">
        <v>57193.23</v>
      </c>
      <c r="C35" s="20">
        <v>55057.4</v>
      </c>
      <c r="D35" s="20">
        <v>65794.59</v>
      </c>
      <c r="E35" s="20">
        <v>65345.919999999998</v>
      </c>
      <c r="F35" s="20">
        <v>47280.37</v>
      </c>
    </row>
    <row r="36" spans="1:6" x14ac:dyDescent="0.25">
      <c r="A36" s="14" t="s">
        <v>134</v>
      </c>
      <c r="B36" s="19">
        <v>4967.3500000000004</v>
      </c>
      <c r="C36" s="19">
        <v>5149.4799999999996</v>
      </c>
      <c r="D36" s="19">
        <v>15697.01</v>
      </c>
      <c r="E36" s="19">
        <v>16784.72</v>
      </c>
      <c r="F36" s="19">
        <v>17793.400000000001</v>
      </c>
    </row>
    <row r="37" spans="1:6" x14ac:dyDescent="0.25">
      <c r="A37" s="15" t="s">
        <v>135</v>
      </c>
      <c r="B37" s="20">
        <v>33448.1</v>
      </c>
      <c r="C37" s="20">
        <v>34187.9</v>
      </c>
      <c r="D37" s="20">
        <v>34869.97</v>
      </c>
      <c r="E37" s="20">
        <v>35615.54</v>
      </c>
      <c r="F37" s="20">
        <v>15365.91</v>
      </c>
    </row>
    <row r="38" spans="1:6" x14ac:dyDescent="0.25">
      <c r="A38" s="14" t="s">
        <v>137</v>
      </c>
      <c r="B38" s="19">
        <v>33448.1</v>
      </c>
      <c r="C38" s="19">
        <v>34187.9</v>
      </c>
      <c r="D38" s="19">
        <v>34869.97</v>
      </c>
      <c r="E38" s="19">
        <v>35615.54</v>
      </c>
      <c r="F38" s="19">
        <v>15365.91</v>
      </c>
    </row>
    <row r="39" spans="1:6" x14ac:dyDescent="0.25">
      <c r="A39" s="15" t="s">
        <v>216</v>
      </c>
      <c r="B39" s="20">
        <v>3582.85</v>
      </c>
      <c r="C39" s="20">
        <v>6284.75</v>
      </c>
      <c r="D39" s="20">
        <v>4553.5</v>
      </c>
      <c r="E39" s="20">
        <v>4594.38</v>
      </c>
      <c r="F39" s="20">
        <v>4563.4399999999996</v>
      </c>
    </row>
    <row r="40" spans="1:6" x14ac:dyDescent="0.25">
      <c r="A40" s="14" t="s">
        <v>217</v>
      </c>
      <c r="B40" s="19">
        <v>3582.85</v>
      </c>
      <c r="C40" s="19">
        <v>6284.75</v>
      </c>
      <c r="D40" s="19">
        <v>4553.5</v>
      </c>
      <c r="E40" s="19">
        <v>4594.38</v>
      </c>
      <c r="F40" s="19">
        <v>4563.4399999999996</v>
      </c>
    </row>
    <row r="41" spans="1:6" x14ac:dyDescent="0.25">
      <c r="A41" s="15" t="s">
        <v>141</v>
      </c>
      <c r="B41" s="20">
        <v>15194.93</v>
      </c>
      <c r="C41" s="20">
        <v>9435.27</v>
      </c>
      <c r="D41" s="20">
        <v>10674.11</v>
      </c>
      <c r="E41" s="20">
        <v>8351.2800000000007</v>
      </c>
      <c r="F41" s="20">
        <v>9557.61</v>
      </c>
    </row>
    <row r="42" spans="1:6" x14ac:dyDescent="0.25">
      <c r="A42" s="14" t="s">
        <v>142</v>
      </c>
      <c r="B42" s="19">
        <v>15194.93</v>
      </c>
      <c r="C42" s="19">
        <v>9435.27</v>
      </c>
      <c r="D42" s="19">
        <v>10674.11</v>
      </c>
      <c r="E42" s="19">
        <v>8351.2800000000007</v>
      </c>
      <c r="F42" s="19">
        <v>9557.61</v>
      </c>
    </row>
    <row r="43" spans="1:6" x14ac:dyDescent="0.25">
      <c r="A43" s="15" t="s">
        <v>144</v>
      </c>
      <c r="B43" s="20">
        <v>860020.46</v>
      </c>
      <c r="C43" s="20">
        <v>545910.31000000006</v>
      </c>
      <c r="D43" s="20">
        <v>419632.36</v>
      </c>
      <c r="E43" s="20">
        <v>303174.71000000002</v>
      </c>
      <c r="F43" s="20">
        <v>249438.56</v>
      </c>
    </row>
    <row r="44" spans="1:6" x14ac:dyDescent="0.25">
      <c r="A44" s="14" t="s">
        <v>145</v>
      </c>
      <c r="B44" s="19">
        <v>367227.76</v>
      </c>
      <c r="C44" s="19">
        <v>184079.18</v>
      </c>
      <c r="D44" s="19">
        <v>172665.11</v>
      </c>
      <c r="E44" s="19">
        <v>112274.31</v>
      </c>
      <c r="F44" s="19">
        <v>95079.97</v>
      </c>
    </row>
    <row r="45" spans="1:6" x14ac:dyDescent="0.25">
      <c r="A45" s="15" t="s">
        <v>146</v>
      </c>
      <c r="B45" s="20">
        <v>489943.15</v>
      </c>
      <c r="C45" s="20">
        <v>302540.01</v>
      </c>
      <c r="D45" s="20">
        <v>200678.87</v>
      </c>
      <c r="E45" s="20">
        <v>161016.10999999999</v>
      </c>
      <c r="F45" s="20">
        <v>134707.43</v>
      </c>
    </row>
    <row r="46" spans="1:6" x14ac:dyDescent="0.25">
      <c r="A46" s="14" t="s">
        <v>147</v>
      </c>
      <c r="B46" s="19">
        <v>478983.9</v>
      </c>
      <c r="C46" s="19">
        <v>287806.81</v>
      </c>
      <c r="D46" s="19">
        <v>183829.76000000001</v>
      </c>
      <c r="E46" s="19">
        <v>156128.64000000001</v>
      </c>
      <c r="F46" s="19">
        <v>130744.54</v>
      </c>
    </row>
    <row r="47" spans="1:6" x14ac:dyDescent="0.25">
      <c r="A47" s="15" t="s">
        <v>148</v>
      </c>
      <c r="B47" s="20">
        <v>10959.25</v>
      </c>
      <c r="C47" s="20">
        <v>14733.21</v>
      </c>
      <c r="D47" s="20">
        <v>16849.11</v>
      </c>
      <c r="E47" s="20">
        <v>4887.47</v>
      </c>
      <c r="F47" s="20">
        <v>3962.89</v>
      </c>
    </row>
    <row r="48" spans="1:6" x14ac:dyDescent="0.25">
      <c r="A48" s="14" t="s">
        <v>151</v>
      </c>
      <c r="B48" s="19">
        <v>2849.54</v>
      </c>
      <c r="C48" s="19">
        <v>59291.11</v>
      </c>
      <c r="D48" s="19">
        <v>46288.39</v>
      </c>
      <c r="E48" s="19">
        <v>29884.29</v>
      </c>
      <c r="F48" s="19">
        <v>19651.169999999998</v>
      </c>
    </row>
    <row r="49" spans="1:6" x14ac:dyDescent="0.25">
      <c r="A49" s="15" t="s">
        <v>153</v>
      </c>
      <c r="B49" s="20">
        <v>917213.69</v>
      </c>
      <c r="C49" s="20">
        <v>600967.69999999995</v>
      </c>
      <c r="D49" s="20">
        <v>485426.95</v>
      </c>
      <c r="E49" s="20">
        <v>368520.63</v>
      </c>
      <c r="F49" s="20">
        <v>296718.93</v>
      </c>
    </row>
    <row r="50" spans="1:6" x14ac:dyDescent="0.25">
      <c r="A50" s="14" t="s">
        <v>154</v>
      </c>
      <c r="B50" s="19">
        <v>130722.26</v>
      </c>
      <c r="C50" s="19">
        <v>88428.85</v>
      </c>
      <c r="D50" s="19">
        <v>60445.47</v>
      </c>
      <c r="E50" s="19">
        <v>51007.96</v>
      </c>
      <c r="F50" s="19">
        <v>24604.47</v>
      </c>
    </row>
    <row r="51" spans="1:6" x14ac:dyDescent="0.25">
      <c r="A51" s="15" t="s">
        <v>155</v>
      </c>
      <c r="B51" s="20">
        <v>130722.26</v>
      </c>
      <c r="C51" s="20">
        <v>88428.85</v>
      </c>
      <c r="D51" s="20">
        <v>60445.47</v>
      </c>
      <c r="E51" s="20">
        <v>51007.96</v>
      </c>
      <c r="F51" s="20">
        <v>24604.47</v>
      </c>
    </row>
    <row r="52" spans="1:6" x14ac:dyDescent="0.25">
      <c r="A52" s="14" t="s">
        <v>156</v>
      </c>
      <c r="B52" s="19">
        <v>6202.85</v>
      </c>
      <c r="C52" s="19">
        <v>6202.85</v>
      </c>
      <c r="D52" s="19">
        <v>6202.85</v>
      </c>
      <c r="E52" s="19">
        <v>6202.85</v>
      </c>
      <c r="F52" s="19">
        <v>6202.85</v>
      </c>
    </row>
    <row r="53" spans="1:6" x14ac:dyDescent="0.25">
      <c r="A53" s="15" t="s">
        <v>157</v>
      </c>
      <c r="B53" s="20">
        <v>39882.199999999997</v>
      </c>
      <c r="C53" s="20">
        <v>39882.199999999997</v>
      </c>
      <c r="D53" s="20">
        <v>39882.199999999997</v>
      </c>
      <c r="E53" s="20">
        <v>39882.199999999997</v>
      </c>
      <c r="F53" s="20">
        <v>39882.199999999997</v>
      </c>
    </row>
    <row r="54" spans="1:6" x14ac:dyDescent="0.25">
      <c r="A54" s="14" t="s">
        <v>158</v>
      </c>
      <c r="B54" s="21">
        <v>2900</v>
      </c>
      <c r="C54" s="21">
        <v>2900</v>
      </c>
      <c r="D54" s="21">
        <v>2900</v>
      </c>
      <c r="E54" s="21">
        <v>2900</v>
      </c>
      <c r="F54" s="21">
        <v>2900</v>
      </c>
    </row>
    <row r="55" spans="1:6" x14ac:dyDescent="0.25">
      <c r="A55" s="15" t="s">
        <v>159</v>
      </c>
      <c r="B55" s="20">
        <v>81737.210000000006</v>
      </c>
      <c r="C55" s="20">
        <v>39443.800000000003</v>
      </c>
      <c r="D55" s="20">
        <v>11460.42</v>
      </c>
      <c r="E55" s="20">
        <v>2022.91</v>
      </c>
      <c r="F55" s="20">
        <v>-24380.58</v>
      </c>
    </row>
    <row r="56" spans="1:6" x14ac:dyDescent="0.25">
      <c r="A56" s="14" t="s">
        <v>160</v>
      </c>
      <c r="B56" s="19">
        <v>786491.43</v>
      </c>
      <c r="C56" s="19">
        <v>512538.86</v>
      </c>
      <c r="D56" s="19">
        <v>424981.48</v>
      </c>
      <c r="E56" s="19">
        <v>317512.67</v>
      </c>
      <c r="F56" s="19">
        <v>272114.46000000002</v>
      </c>
    </row>
    <row r="57" spans="1:6" x14ac:dyDescent="0.25">
      <c r="A57" s="15" t="s">
        <v>161</v>
      </c>
      <c r="B57" s="20">
        <v>11265.63</v>
      </c>
      <c r="C57" s="20">
        <v>10943.06</v>
      </c>
      <c r="D57" s="20">
        <v>21313.8</v>
      </c>
      <c r="E57" s="20">
        <v>18303.810000000001</v>
      </c>
      <c r="F57" s="20">
        <v>16167.4</v>
      </c>
    </row>
    <row r="58" spans="1:6" x14ac:dyDescent="0.25">
      <c r="A58" s="14" t="s">
        <v>220</v>
      </c>
      <c r="B58" s="19">
        <v>634.51</v>
      </c>
      <c r="C58" s="19">
        <v>915.94</v>
      </c>
      <c r="D58" s="19">
        <v>11286.36</v>
      </c>
      <c r="E58" s="19">
        <v>13173.27</v>
      </c>
      <c r="F58" s="19">
        <v>15009.88</v>
      </c>
    </row>
    <row r="59" spans="1:6" x14ac:dyDescent="0.25">
      <c r="A59" s="15" t="s">
        <v>169</v>
      </c>
      <c r="B59" s="20">
        <v>10631.12</v>
      </c>
      <c r="C59" s="20">
        <v>10027.120000000001</v>
      </c>
      <c r="D59" s="20">
        <v>10027.450000000001</v>
      </c>
      <c r="E59" s="20">
        <v>5130.54</v>
      </c>
      <c r="F59" s="20">
        <v>1157.52</v>
      </c>
    </row>
    <row r="60" spans="1:6" x14ac:dyDescent="0.25">
      <c r="A60" s="14" t="s">
        <v>165</v>
      </c>
      <c r="B60" s="19">
        <v>775225.79</v>
      </c>
      <c r="C60" s="19">
        <v>501595.8</v>
      </c>
      <c r="D60" s="19">
        <v>403667.68</v>
      </c>
      <c r="E60" s="19">
        <v>299208.86</v>
      </c>
      <c r="F60" s="19">
        <v>255947.06</v>
      </c>
    </row>
    <row r="61" spans="1:6" x14ac:dyDescent="0.25">
      <c r="A61" s="15" t="s">
        <v>166</v>
      </c>
      <c r="B61" s="20">
        <v>10192.69</v>
      </c>
      <c r="C61" s="20">
        <v>632.23</v>
      </c>
      <c r="D61" s="20">
        <v>26500.82</v>
      </c>
      <c r="E61" s="20">
        <v>66972.06</v>
      </c>
      <c r="F61" s="20">
        <v>41075.85</v>
      </c>
    </row>
    <row r="62" spans="1:6" x14ac:dyDescent="0.25">
      <c r="A62" s="14" t="s">
        <v>167</v>
      </c>
      <c r="B62" s="21">
        <v>714299</v>
      </c>
      <c r="C62" s="19">
        <v>480709.56</v>
      </c>
      <c r="D62" s="19">
        <v>362517.66</v>
      </c>
      <c r="E62" s="19">
        <v>218780.43</v>
      </c>
      <c r="F62" s="19">
        <v>196196.05</v>
      </c>
    </row>
    <row r="63" spans="1:6" x14ac:dyDescent="0.25">
      <c r="A63" s="15" t="s">
        <v>168</v>
      </c>
      <c r="B63" s="16">
        <v>714299</v>
      </c>
      <c r="C63" s="20">
        <v>480709.56</v>
      </c>
      <c r="D63" s="20">
        <v>362517.66</v>
      </c>
      <c r="E63" s="20">
        <v>218780.43</v>
      </c>
      <c r="F63" s="20">
        <v>196196.05</v>
      </c>
    </row>
    <row r="64" spans="1:6" x14ac:dyDescent="0.25">
      <c r="A64" s="14" t="s">
        <v>169</v>
      </c>
      <c r="B64" s="19">
        <v>5671.24</v>
      </c>
      <c r="C64" s="19">
        <v>4836.1899999999996</v>
      </c>
      <c r="D64" s="19">
        <v>4841.12</v>
      </c>
      <c r="E64" s="19">
        <v>4382.5</v>
      </c>
      <c r="F64" s="19">
        <v>6423.93</v>
      </c>
    </row>
    <row r="65" spans="1:6" x14ac:dyDescent="0.25">
      <c r="A65" s="15" t="s">
        <v>170</v>
      </c>
      <c r="B65" s="20">
        <v>33383.42</v>
      </c>
      <c r="C65" s="20">
        <v>7406.97</v>
      </c>
      <c r="D65" s="20">
        <v>9808.08</v>
      </c>
      <c r="E65" s="20">
        <v>9073.8700000000008</v>
      </c>
      <c r="F65" s="20">
        <v>12251.24</v>
      </c>
    </row>
    <row r="66" spans="1:6" x14ac:dyDescent="0.25">
      <c r="A66" s="14" t="s">
        <v>171</v>
      </c>
      <c r="B66" s="19">
        <v>11679.44</v>
      </c>
      <c r="C66" s="19">
        <v>8010.85</v>
      </c>
      <c r="D66" s="21">
        <v>0</v>
      </c>
      <c r="E66" s="21">
        <v>0</v>
      </c>
      <c r="F66" s="21">
        <v>0</v>
      </c>
    </row>
    <row r="67" spans="1:6" x14ac:dyDescent="0.25">
      <c r="A67" s="14"/>
    </row>
    <row r="68" spans="1:6" x14ac:dyDescent="0.25">
      <c r="A68" s="17" t="s">
        <v>172</v>
      </c>
      <c r="B68" s="18" t="s">
        <v>106</v>
      </c>
      <c r="C68" s="18" t="s">
        <v>107</v>
      </c>
      <c r="D68" s="18" t="s">
        <v>108</v>
      </c>
      <c r="E68" s="18" t="s">
        <v>109</v>
      </c>
      <c r="F68" s="18" t="s">
        <v>110</v>
      </c>
    </row>
    <row r="69" spans="1:6" x14ac:dyDescent="0.25">
      <c r="A69" s="15" t="s">
        <v>173</v>
      </c>
      <c r="B69" s="20">
        <v>-61422.77</v>
      </c>
      <c r="C69" s="20">
        <v>18507.78</v>
      </c>
      <c r="D69" s="20">
        <v>104392.62</v>
      </c>
      <c r="E69" s="20">
        <v>-10269.75</v>
      </c>
      <c r="F69" s="20">
        <v>25836.75</v>
      </c>
    </row>
    <row r="70" spans="1:6" x14ac:dyDescent="0.25">
      <c r="A70" s="14" t="s">
        <v>174</v>
      </c>
      <c r="B70" s="19">
        <v>42293.42</v>
      </c>
      <c r="C70" s="19">
        <v>27983.37</v>
      </c>
      <c r="D70" s="19">
        <v>9437.51</v>
      </c>
      <c r="E70" s="19">
        <v>26403.49</v>
      </c>
      <c r="F70" s="19">
        <v>-15335.96</v>
      </c>
    </row>
    <row r="71" spans="1:6" x14ac:dyDescent="0.25">
      <c r="A71" s="15" t="s">
        <v>175</v>
      </c>
      <c r="B71" s="20">
        <v>61801.99</v>
      </c>
      <c r="C71" s="20">
        <v>16036.25</v>
      </c>
      <c r="D71" s="20">
        <v>19852.5</v>
      </c>
      <c r="E71" s="20">
        <v>28127.49</v>
      </c>
      <c r="F71" s="20">
        <v>24249.26</v>
      </c>
    </row>
    <row r="72" spans="1:6" x14ac:dyDescent="0.25">
      <c r="A72" s="14" t="s">
        <v>176</v>
      </c>
      <c r="B72" s="19">
        <v>4766.29</v>
      </c>
      <c r="C72" s="19">
        <v>4920.6499999999996</v>
      </c>
      <c r="D72" s="19">
        <v>3644.38</v>
      </c>
      <c r="E72" s="19">
        <v>3565.97</v>
      </c>
      <c r="F72" s="19">
        <v>2870.61</v>
      </c>
    </row>
    <row r="73" spans="1:6" x14ac:dyDescent="0.25">
      <c r="A73" s="15" t="s">
        <v>177</v>
      </c>
      <c r="B73" s="20">
        <v>477.41</v>
      </c>
      <c r="C73" s="20">
        <v>417.5</v>
      </c>
      <c r="D73" s="16">
        <v>0</v>
      </c>
      <c r="E73" s="16">
        <v>0</v>
      </c>
      <c r="F73" s="16">
        <v>0</v>
      </c>
    </row>
    <row r="74" spans="1:6" x14ac:dyDescent="0.25">
      <c r="A74" s="14" t="s">
        <v>178</v>
      </c>
      <c r="B74" s="19">
        <v>56558.28</v>
      </c>
      <c r="C74" s="19">
        <v>10547.47</v>
      </c>
      <c r="D74" s="19">
        <v>16208.12</v>
      </c>
      <c r="E74" s="19">
        <v>24561.52</v>
      </c>
      <c r="F74" s="19">
        <v>21378.65</v>
      </c>
    </row>
    <row r="75" spans="1:6" x14ac:dyDescent="0.25">
      <c r="A75" s="15" t="s">
        <v>179</v>
      </c>
      <c r="B75" s="20">
        <v>-183216.33</v>
      </c>
      <c r="C75" s="20">
        <v>-11485.22</v>
      </c>
      <c r="D75" s="20">
        <v>-65753.009999999995</v>
      </c>
      <c r="E75" s="20">
        <v>-23397.46</v>
      </c>
      <c r="F75" s="20">
        <v>-43340.67</v>
      </c>
    </row>
    <row r="76" spans="1:6" x14ac:dyDescent="0.25">
      <c r="A76" s="14" t="s">
        <v>180</v>
      </c>
      <c r="B76" s="19">
        <v>-185760.18</v>
      </c>
      <c r="C76" s="19">
        <v>-104835.96</v>
      </c>
      <c r="D76" s="19">
        <v>-27650.68</v>
      </c>
      <c r="E76" s="19">
        <v>-23284.93</v>
      </c>
      <c r="F76" s="19">
        <v>-23366.720000000001</v>
      </c>
    </row>
    <row r="77" spans="1:6" x14ac:dyDescent="0.25">
      <c r="A77" s="15" t="s">
        <v>181</v>
      </c>
      <c r="B77" s="20">
        <v>233589.44</v>
      </c>
      <c r="C77" s="20">
        <v>101442.69</v>
      </c>
      <c r="D77" s="20">
        <v>195630.3</v>
      </c>
      <c r="E77" s="20">
        <v>4807.3999999999996</v>
      </c>
      <c r="F77" s="20">
        <v>101393.46</v>
      </c>
    </row>
    <row r="78" spans="1:6" x14ac:dyDescent="0.25">
      <c r="A78" s="14" t="s">
        <v>182</v>
      </c>
      <c r="B78" s="21">
        <v>0</v>
      </c>
      <c r="C78" s="19">
        <v>150.63</v>
      </c>
      <c r="D78" s="21">
        <v>0</v>
      </c>
      <c r="E78" s="21">
        <v>0</v>
      </c>
      <c r="F78" s="21">
        <v>0</v>
      </c>
    </row>
    <row r="79" spans="1:6" x14ac:dyDescent="0.25">
      <c r="A79" s="15" t="s">
        <v>183</v>
      </c>
      <c r="B79" s="20">
        <v>-30131.11</v>
      </c>
      <c r="C79" s="20">
        <v>-10633.34</v>
      </c>
      <c r="D79" s="20">
        <v>-27123.99</v>
      </c>
      <c r="E79" s="20">
        <v>-22925.75</v>
      </c>
      <c r="F79" s="20">
        <v>-17762.63</v>
      </c>
    </row>
    <row r="80" spans="1:6" x14ac:dyDescent="0.25">
      <c r="A80" s="14" t="s">
        <v>184</v>
      </c>
      <c r="B80" s="19">
        <v>-1256.8499999999999</v>
      </c>
      <c r="C80" s="21">
        <v>-1189</v>
      </c>
      <c r="D80" s="19">
        <v>-21654.87</v>
      </c>
      <c r="E80" s="19">
        <v>-2898.72</v>
      </c>
      <c r="F80" s="19">
        <v>-438.26</v>
      </c>
    </row>
    <row r="81" spans="1:6" x14ac:dyDescent="0.25">
      <c r="A81" s="15" t="s">
        <v>236</v>
      </c>
      <c r="B81" s="20">
        <v>78.209999999999994</v>
      </c>
      <c r="C81" s="20">
        <v>648.16999999999996</v>
      </c>
      <c r="D81" s="20">
        <v>1.87</v>
      </c>
      <c r="E81" s="16">
        <v>0</v>
      </c>
      <c r="F81" s="20">
        <v>104.43</v>
      </c>
    </row>
    <row r="82" spans="1:6" x14ac:dyDescent="0.25">
      <c r="A82" s="14" t="s">
        <v>185</v>
      </c>
      <c r="B82" s="19">
        <v>-1335.06</v>
      </c>
      <c r="C82" s="19">
        <v>-1837.16</v>
      </c>
      <c r="D82" s="19">
        <v>-1839.47</v>
      </c>
      <c r="E82" s="19">
        <v>-1720.8</v>
      </c>
      <c r="F82" s="19">
        <v>-542.69000000000005</v>
      </c>
    </row>
    <row r="83" spans="1:6" x14ac:dyDescent="0.25">
      <c r="A83" s="15" t="s">
        <v>186</v>
      </c>
      <c r="B83" s="16">
        <v>0</v>
      </c>
      <c r="C83" s="16">
        <v>0</v>
      </c>
      <c r="D83" s="20">
        <v>-19817.27</v>
      </c>
      <c r="E83" s="20">
        <v>-1177.92</v>
      </c>
      <c r="F83" s="16">
        <v>0</v>
      </c>
    </row>
    <row r="84" spans="1:6" x14ac:dyDescent="0.25">
      <c r="A84" s="14" t="s">
        <v>190</v>
      </c>
      <c r="B84" s="19">
        <v>6238.05</v>
      </c>
      <c r="C84" s="19">
        <v>-4316.0600000000004</v>
      </c>
      <c r="D84" s="19">
        <v>-66333.649999999994</v>
      </c>
      <c r="E84" s="19">
        <v>23401.59</v>
      </c>
      <c r="F84" s="19">
        <v>-11448.33</v>
      </c>
    </row>
    <row r="85" spans="1:6" x14ac:dyDescent="0.25">
      <c r="A85" s="15" t="s">
        <v>191</v>
      </c>
      <c r="B85" s="16">
        <v>0</v>
      </c>
      <c r="C85" s="16">
        <v>0</v>
      </c>
      <c r="D85" s="16">
        <v>0</v>
      </c>
      <c r="E85" s="16">
        <v>0</v>
      </c>
      <c r="F85" s="20">
        <v>40285.050000000003</v>
      </c>
    </row>
    <row r="86" spans="1:6" x14ac:dyDescent="0.25">
      <c r="A86" s="14" t="s">
        <v>192</v>
      </c>
      <c r="B86" s="19">
        <v>69847.350000000006</v>
      </c>
      <c r="C86" s="21">
        <v>0</v>
      </c>
      <c r="D86" s="21">
        <v>0</v>
      </c>
      <c r="E86" s="19">
        <v>63945.79</v>
      </c>
      <c r="F86" s="21">
        <v>38500</v>
      </c>
    </row>
    <row r="87" spans="1:6" x14ac:dyDescent="0.25">
      <c r="A87" s="15" t="s">
        <v>193</v>
      </c>
      <c r="B87" s="20">
        <v>-60406.41</v>
      </c>
      <c r="C87" s="16">
        <v>0</v>
      </c>
      <c r="D87" s="20">
        <v>-63945.79</v>
      </c>
      <c r="E87" s="16">
        <v>0</v>
      </c>
      <c r="F87" s="20">
        <v>-81315.37</v>
      </c>
    </row>
    <row r="88" spans="1:6" x14ac:dyDescent="0.25">
      <c r="A88" s="14" t="s">
        <v>194</v>
      </c>
      <c r="B88" s="19">
        <v>-3202.89</v>
      </c>
      <c r="C88" s="19">
        <v>-4316.0600000000004</v>
      </c>
      <c r="D88" s="19">
        <v>-2387.86</v>
      </c>
      <c r="E88" s="19">
        <v>-40544.199999999997</v>
      </c>
      <c r="F88" s="19">
        <v>-1568.59</v>
      </c>
    </row>
    <row r="89" spans="1:6" x14ac:dyDescent="0.25">
      <c r="A89" s="15" t="s">
        <v>222</v>
      </c>
      <c r="B89" s="16">
        <v>0</v>
      </c>
      <c r="C89" s="16">
        <v>0</v>
      </c>
      <c r="D89" s="16">
        <v>0</v>
      </c>
      <c r="E89" s="16">
        <v>0</v>
      </c>
      <c r="F89" s="20">
        <v>-7349.43</v>
      </c>
    </row>
    <row r="90" spans="1:6" x14ac:dyDescent="0.25">
      <c r="A90" s="14" t="s">
        <v>196</v>
      </c>
      <c r="B90" s="19">
        <v>-56441.57</v>
      </c>
      <c r="C90" s="19">
        <v>13002.72</v>
      </c>
      <c r="D90" s="19">
        <v>16404.099999999999</v>
      </c>
      <c r="E90" s="19">
        <v>10233.120000000001</v>
      </c>
      <c r="F90" s="19">
        <v>13950.16</v>
      </c>
    </row>
    <row r="91" spans="1:6" x14ac:dyDescent="0.25">
      <c r="A91" s="15" t="s">
        <v>197</v>
      </c>
      <c r="B91" s="20">
        <v>59291.11</v>
      </c>
      <c r="C91" s="20">
        <v>46288.39</v>
      </c>
      <c r="D91" s="16">
        <v>0</v>
      </c>
      <c r="E91" s="20">
        <v>19651.169999999998</v>
      </c>
      <c r="F91" s="20">
        <v>5701.01</v>
      </c>
    </row>
    <row r="92" spans="1:6" x14ac:dyDescent="0.25">
      <c r="A92" s="14" t="s">
        <v>199</v>
      </c>
      <c r="B92" s="19">
        <v>2849.54</v>
      </c>
      <c r="C92" s="19">
        <v>59291.11</v>
      </c>
      <c r="D92" s="21">
        <v>0</v>
      </c>
      <c r="E92" s="19">
        <v>29884.29</v>
      </c>
      <c r="F92" s="19">
        <v>19651.169999999998</v>
      </c>
    </row>
    <row r="93" spans="1:6" x14ac:dyDescent="0.25">
      <c r="A93" s="14"/>
    </row>
    <row r="94" spans="1:6" x14ac:dyDescent="0.25">
      <c r="A94" s="14"/>
      <c r="B94" s="13"/>
      <c r="C94" s="13"/>
      <c r="D94" s="13"/>
      <c r="E94" s="13"/>
      <c r="F94" s="13"/>
    </row>
    <row r="95" spans="1:6" x14ac:dyDescent="0.25">
      <c r="A95" s="17" t="s">
        <v>200</v>
      </c>
      <c r="B95" s="22" t="s">
        <v>201</v>
      </c>
      <c r="C95" s="22" t="s">
        <v>201</v>
      </c>
      <c r="D95" s="22" t="s">
        <v>201</v>
      </c>
      <c r="E95" s="22" t="s">
        <v>201</v>
      </c>
      <c r="F95" s="22" t="s">
        <v>201</v>
      </c>
    </row>
    <row r="96" spans="1:6" x14ac:dyDescent="0.25">
      <c r="A96" s="14" t="s">
        <v>95</v>
      </c>
      <c r="B96" s="13" t="s">
        <v>96</v>
      </c>
      <c r="C96" s="13" t="s">
        <v>96</v>
      </c>
      <c r="D96" s="13" t="s">
        <v>96</v>
      </c>
      <c r="E96" s="13" t="s">
        <v>96</v>
      </c>
      <c r="F96" s="13" t="s">
        <v>96</v>
      </c>
    </row>
    <row r="97" spans="1:6" x14ac:dyDescent="0.25">
      <c r="A97" s="15" t="s">
        <v>202</v>
      </c>
      <c r="B97" s="16" t="s">
        <v>203</v>
      </c>
      <c r="C97" s="16" t="s">
        <v>204</v>
      </c>
      <c r="D97" s="16" t="s">
        <v>205</v>
      </c>
      <c r="E97" s="16" t="s">
        <v>206</v>
      </c>
      <c r="F97" s="16" t="s">
        <v>207</v>
      </c>
    </row>
    <row r="98" spans="1:6" x14ac:dyDescent="0.25">
      <c r="A98" s="14" t="s">
        <v>97</v>
      </c>
      <c r="B98" s="21" t="s">
        <v>98</v>
      </c>
      <c r="C98" s="21" t="s">
        <v>99</v>
      </c>
      <c r="D98" s="21" t="s">
        <v>100</v>
      </c>
      <c r="E98" s="21" t="s">
        <v>101</v>
      </c>
      <c r="F98" s="21" t="s">
        <v>102</v>
      </c>
    </row>
    <row r="99" spans="1:6" x14ac:dyDescent="0.25">
      <c r="A99" s="15" t="s">
        <v>208</v>
      </c>
      <c r="B99" s="22" t="s">
        <v>209</v>
      </c>
      <c r="C99" s="22" t="s">
        <v>209</v>
      </c>
      <c r="D99" s="22" t="s">
        <v>209</v>
      </c>
      <c r="E99" s="22" t="s">
        <v>209</v>
      </c>
      <c r="F99" s="22" t="s">
        <v>209</v>
      </c>
    </row>
    <row r="100" spans="1:6" x14ac:dyDescent="0.25">
      <c r="A100" s="14" t="s">
        <v>210</v>
      </c>
      <c r="B100" s="13" t="s">
        <v>210</v>
      </c>
      <c r="C100" s="13" t="s">
        <v>210</v>
      </c>
      <c r="D100" s="13" t="s">
        <v>210</v>
      </c>
      <c r="E100" s="13" t="s">
        <v>210</v>
      </c>
      <c r="F100" s="13" t="s">
        <v>210</v>
      </c>
    </row>
    <row r="101" spans="1:6" x14ac:dyDescent="0.25">
      <c r="A101" s="15" t="s">
        <v>211</v>
      </c>
      <c r="B101" s="22" t="s">
        <v>212</v>
      </c>
      <c r="C101" s="22" t="s">
        <v>212</v>
      </c>
      <c r="D101" s="22" t="s">
        <v>212</v>
      </c>
      <c r="E101" s="22" t="s">
        <v>212</v>
      </c>
      <c r="F101" s="22" t="s">
        <v>212</v>
      </c>
    </row>
    <row r="102" spans="1:6" x14ac:dyDescent="0.25">
      <c r="A102" s="14"/>
      <c r="B102" s="13"/>
      <c r="C102" s="13"/>
      <c r="D102" s="13"/>
      <c r="E102" s="13"/>
      <c r="F102" s="13"/>
    </row>
    <row r="103" spans="1:6" x14ac:dyDescent="0.25">
      <c r="A103" s="14" t="s">
        <v>213</v>
      </c>
      <c r="B103" s="13"/>
      <c r="C103" s="13"/>
      <c r="D103" s="13"/>
      <c r="E103" s="13"/>
      <c r="F103" s="13"/>
    </row>
    <row r="104" spans="1:6" x14ac:dyDescent="0.25">
      <c r="A104"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4DBE7-800E-49DB-B2E5-2C7523D9FBB9}">
  <dimension ref="A1:G108"/>
  <sheetViews>
    <sheetView workbookViewId="0">
      <selection sqref="A1:XFD1048576"/>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1"/>
      <c r="F1" s="141"/>
      <c r="G1" s="141"/>
    </row>
    <row r="2" spans="1:7" x14ac:dyDescent="0.25">
      <c r="A2" s="141"/>
      <c r="B2" s="141"/>
      <c r="C2" s="141"/>
      <c r="D2" s="142" t="s">
        <v>91</v>
      </c>
      <c r="E2" s="141"/>
      <c r="F2" s="141"/>
      <c r="G2" s="141"/>
    </row>
    <row r="3" spans="1:7" x14ac:dyDescent="0.25">
      <c r="D3" s="142" t="s">
        <v>92</v>
      </c>
      <c r="E3" s="141"/>
      <c r="F3" s="141"/>
      <c r="G3" s="141"/>
    </row>
    <row r="4" spans="1:7" x14ac:dyDescent="0.25">
      <c r="D4" s="142" t="s">
        <v>93</v>
      </c>
      <c r="E4" s="141"/>
      <c r="F4" s="141"/>
      <c r="G4" s="141"/>
    </row>
    <row r="6" spans="1:7" x14ac:dyDescent="0.25">
      <c r="A6" s="140" t="s">
        <v>244</v>
      </c>
      <c r="B6" s="141"/>
      <c r="C6" s="141"/>
      <c r="D6" s="141"/>
      <c r="E6" s="141"/>
      <c r="F6" s="141"/>
      <c r="G6" s="141"/>
    </row>
    <row r="8" spans="1:7" x14ac:dyDescent="0.25">
      <c r="A8" s="14" t="s">
        <v>95</v>
      </c>
      <c r="B8" s="13" t="s">
        <v>96</v>
      </c>
      <c r="C8" s="13" t="s">
        <v>96</v>
      </c>
      <c r="D8" s="13" t="s">
        <v>96</v>
      </c>
      <c r="E8" s="13" t="s">
        <v>96</v>
      </c>
      <c r="F8" s="13" t="s">
        <v>96</v>
      </c>
    </row>
    <row r="9" spans="1:7" x14ac:dyDescent="0.25">
      <c r="A9" s="15" t="s">
        <v>97</v>
      </c>
      <c r="B9" s="16" t="s">
        <v>98</v>
      </c>
      <c r="C9" s="16" t="s">
        <v>99</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1073520.56</v>
      </c>
      <c r="C14" s="19">
        <v>878534.59</v>
      </c>
      <c r="D14" s="19">
        <v>684031.65</v>
      </c>
      <c r="E14" s="19">
        <v>544191.12</v>
      </c>
      <c r="F14" s="19">
        <v>475013.16</v>
      </c>
    </row>
    <row r="15" spans="1:7" x14ac:dyDescent="0.25">
      <c r="A15" s="15" t="s">
        <v>112</v>
      </c>
      <c r="B15" s="20">
        <v>1012827.74</v>
      </c>
      <c r="C15" s="20">
        <v>876576.33</v>
      </c>
      <c r="D15" s="20">
        <v>683138.69</v>
      </c>
      <c r="E15" s="20">
        <v>542587.59</v>
      </c>
      <c r="F15" s="20">
        <v>474409.47</v>
      </c>
    </row>
    <row r="16" spans="1:7" x14ac:dyDescent="0.25">
      <c r="A16" s="14" t="s">
        <v>113</v>
      </c>
      <c r="B16" s="19">
        <v>-787791.97</v>
      </c>
      <c r="C16" s="19">
        <v>-648152.59</v>
      </c>
      <c r="D16" s="19">
        <v>-505170.58</v>
      </c>
      <c r="E16" s="19">
        <v>-403869.44</v>
      </c>
      <c r="F16" s="19">
        <v>-306723.44</v>
      </c>
    </row>
    <row r="17" spans="1:6" x14ac:dyDescent="0.25">
      <c r="A17" s="15" t="s">
        <v>114</v>
      </c>
      <c r="B17" s="20">
        <v>225035.77</v>
      </c>
      <c r="C17" s="20">
        <v>228423.74</v>
      </c>
      <c r="D17" s="20">
        <v>177968.11</v>
      </c>
      <c r="E17" s="20">
        <v>138718.14000000001</v>
      </c>
      <c r="F17" s="20">
        <v>167686.03</v>
      </c>
    </row>
    <row r="18" spans="1:6" x14ac:dyDescent="0.25">
      <c r="A18" s="14" t="s">
        <v>116</v>
      </c>
      <c r="B18" s="19">
        <v>-173283.67</v>
      </c>
      <c r="C18" s="19">
        <v>-151807.46</v>
      </c>
      <c r="D18" s="19">
        <v>-122151.78</v>
      </c>
      <c r="E18" s="19">
        <v>-108677.01</v>
      </c>
      <c r="F18" s="19">
        <v>-112465.21</v>
      </c>
    </row>
    <row r="19" spans="1:6" x14ac:dyDescent="0.25">
      <c r="A19" s="15" t="s">
        <v>117</v>
      </c>
      <c r="B19" s="20">
        <v>53502.51</v>
      </c>
      <c r="C19" s="20">
        <v>-45330.74</v>
      </c>
      <c r="D19" s="20">
        <v>-16238.1</v>
      </c>
      <c r="E19" s="20">
        <v>-6351.41</v>
      </c>
      <c r="F19" s="20">
        <v>-6251.15</v>
      </c>
    </row>
    <row r="20" spans="1:6" x14ac:dyDescent="0.25">
      <c r="A20" s="14" t="s">
        <v>118</v>
      </c>
      <c r="B20" s="19">
        <v>60692.82</v>
      </c>
      <c r="C20" s="19">
        <v>1958.26</v>
      </c>
      <c r="D20" s="19">
        <v>892.96</v>
      </c>
      <c r="E20" s="19">
        <v>1603.54</v>
      </c>
      <c r="F20" s="19">
        <v>603.69000000000005</v>
      </c>
    </row>
    <row r="21" spans="1:6" x14ac:dyDescent="0.25">
      <c r="A21" s="15" t="s">
        <v>119</v>
      </c>
      <c r="B21" s="20">
        <v>-7190.31</v>
      </c>
      <c r="C21" s="16">
        <v>-47289</v>
      </c>
      <c r="D21" s="20">
        <v>-17131.060000000001</v>
      </c>
      <c r="E21" s="20">
        <v>-7954.94</v>
      </c>
      <c r="F21" s="20">
        <v>-6854.84</v>
      </c>
    </row>
    <row r="22" spans="1:6" x14ac:dyDescent="0.25">
      <c r="A22" s="14" t="s">
        <v>120</v>
      </c>
      <c r="B22" s="19">
        <v>105254.62</v>
      </c>
      <c r="C22" s="19">
        <v>31285.54</v>
      </c>
      <c r="D22" s="19">
        <v>39578.239999999998</v>
      </c>
      <c r="E22" s="19">
        <v>23689.73</v>
      </c>
      <c r="F22" s="19">
        <v>48969.67</v>
      </c>
    </row>
    <row r="23" spans="1:6" x14ac:dyDescent="0.25">
      <c r="A23" s="15" t="s">
        <v>121</v>
      </c>
      <c r="B23" s="20">
        <v>117010.65</v>
      </c>
      <c r="C23" s="20">
        <v>44743.59</v>
      </c>
      <c r="D23" s="20">
        <v>53552.75</v>
      </c>
      <c r="E23" s="20">
        <v>39223.21</v>
      </c>
      <c r="F23" s="20">
        <v>64345.11</v>
      </c>
    </row>
    <row r="24" spans="1:6" x14ac:dyDescent="0.25">
      <c r="A24" s="14" t="s">
        <v>122</v>
      </c>
      <c r="B24" s="19">
        <v>-7740.35</v>
      </c>
      <c r="C24" s="19">
        <v>3954.77</v>
      </c>
      <c r="D24" s="19">
        <v>-4895.5600000000004</v>
      </c>
      <c r="E24" s="19">
        <v>-4965.53</v>
      </c>
      <c r="F24" s="19">
        <v>-5154.21</v>
      </c>
    </row>
    <row r="25" spans="1:6" x14ac:dyDescent="0.25">
      <c r="A25" s="15" t="s">
        <v>123</v>
      </c>
      <c r="B25" s="20">
        <v>1813.93</v>
      </c>
      <c r="C25" s="20">
        <v>7652.1</v>
      </c>
      <c r="D25" s="20">
        <v>73.73</v>
      </c>
      <c r="E25" s="20">
        <v>394.22</v>
      </c>
      <c r="F25" s="20">
        <v>434.59</v>
      </c>
    </row>
    <row r="26" spans="1:6" x14ac:dyDescent="0.25">
      <c r="A26" s="14" t="s">
        <v>124</v>
      </c>
      <c r="B26" s="19">
        <v>-9554.2800000000007</v>
      </c>
      <c r="C26" s="19">
        <v>-3697.34</v>
      </c>
      <c r="D26" s="19">
        <v>-4969.29</v>
      </c>
      <c r="E26" s="19">
        <v>-5359.75</v>
      </c>
      <c r="F26" s="19">
        <v>-5588.8</v>
      </c>
    </row>
    <row r="27" spans="1:6" x14ac:dyDescent="0.25">
      <c r="A27" s="15" t="s">
        <v>127</v>
      </c>
      <c r="B27" s="20">
        <v>97514.27</v>
      </c>
      <c r="C27" s="20">
        <v>35240.31</v>
      </c>
      <c r="D27" s="20">
        <v>34682.68</v>
      </c>
      <c r="E27" s="20">
        <v>18724.2</v>
      </c>
      <c r="F27" s="20">
        <v>43815.46</v>
      </c>
    </row>
    <row r="28" spans="1:6" x14ac:dyDescent="0.25">
      <c r="A28" s="14" t="s">
        <v>128</v>
      </c>
      <c r="B28" s="19">
        <v>-41397.58</v>
      </c>
      <c r="C28" s="19">
        <v>-20492.18</v>
      </c>
      <c r="D28" s="19">
        <v>-13047.57</v>
      </c>
      <c r="E28" s="19">
        <v>-7806.48</v>
      </c>
      <c r="F28" s="21">
        <v>-17323</v>
      </c>
    </row>
    <row r="29" spans="1:6" x14ac:dyDescent="0.25">
      <c r="A29" s="15" t="s">
        <v>129</v>
      </c>
      <c r="B29" s="20">
        <v>56116.69</v>
      </c>
      <c r="C29" s="20">
        <v>14748.13</v>
      </c>
      <c r="D29" s="20">
        <v>21635.11</v>
      </c>
      <c r="E29" s="20">
        <v>10917.72</v>
      </c>
      <c r="F29" s="20">
        <v>26492.46</v>
      </c>
    </row>
    <row r="30" spans="1:6" x14ac:dyDescent="0.25">
      <c r="A30" s="14" t="s">
        <v>130</v>
      </c>
      <c r="B30" s="19">
        <v>56116.69</v>
      </c>
      <c r="C30" s="19">
        <v>14748.13</v>
      </c>
      <c r="D30" s="19">
        <v>21635.11</v>
      </c>
      <c r="E30" s="19">
        <v>10917.72</v>
      </c>
      <c r="F30" s="19">
        <v>26492.46</v>
      </c>
    </row>
    <row r="31" spans="1:6" x14ac:dyDescent="0.25">
      <c r="A31" s="14"/>
    </row>
    <row r="32" spans="1:6" x14ac:dyDescent="0.25">
      <c r="A32" s="17" t="s">
        <v>131</v>
      </c>
      <c r="B32" s="18" t="s">
        <v>106</v>
      </c>
      <c r="C32" s="18" t="s">
        <v>107</v>
      </c>
      <c r="D32" s="18" t="s">
        <v>108</v>
      </c>
      <c r="E32" s="18" t="s">
        <v>109</v>
      </c>
      <c r="F32" s="18" t="s">
        <v>110</v>
      </c>
    </row>
    <row r="33" spans="1:6" x14ac:dyDescent="0.25">
      <c r="A33" s="15" t="s">
        <v>132</v>
      </c>
      <c r="B33" s="20">
        <v>616348.12</v>
      </c>
      <c r="C33" s="20">
        <v>555277.11</v>
      </c>
      <c r="D33" s="20">
        <v>417124.36</v>
      </c>
      <c r="E33" s="20">
        <v>397962.21</v>
      </c>
      <c r="F33" s="20">
        <v>352006.98</v>
      </c>
    </row>
    <row r="34" spans="1:6" x14ac:dyDescent="0.25">
      <c r="A34" s="14" t="s">
        <v>133</v>
      </c>
      <c r="B34" s="19">
        <v>60967.33</v>
      </c>
      <c r="C34" s="19">
        <v>70664.83</v>
      </c>
      <c r="D34" s="19">
        <v>81404.990000000005</v>
      </c>
      <c r="E34" s="19">
        <v>85836.28</v>
      </c>
      <c r="F34" s="19">
        <v>96085.89</v>
      </c>
    </row>
    <row r="35" spans="1:6" x14ac:dyDescent="0.25">
      <c r="A35" s="15" t="s">
        <v>134</v>
      </c>
      <c r="B35" s="20">
        <v>53757.27</v>
      </c>
      <c r="C35" s="20">
        <v>55236.1</v>
      </c>
      <c r="D35" s="20">
        <v>62967.65</v>
      </c>
      <c r="E35" s="20">
        <v>74571.27</v>
      </c>
      <c r="F35" s="20">
        <v>88014.59</v>
      </c>
    </row>
    <row r="36" spans="1:6" x14ac:dyDescent="0.25">
      <c r="A36" s="14" t="s">
        <v>216</v>
      </c>
      <c r="B36" s="19">
        <v>7128.22</v>
      </c>
      <c r="C36" s="19">
        <v>5224.5200000000004</v>
      </c>
      <c r="D36" s="19">
        <v>3307.91</v>
      </c>
      <c r="E36" s="19">
        <v>1796.26</v>
      </c>
      <c r="F36" s="19">
        <v>3097.44</v>
      </c>
    </row>
    <row r="37" spans="1:6" x14ac:dyDescent="0.25">
      <c r="A37" s="15" t="s">
        <v>217</v>
      </c>
      <c r="B37" s="20">
        <v>7128.22</v>
      </c>
      <c r="C37" s="20">
        <v>5224.5200000000004</v>
      </c>
      <c r="D37" s="20">
        <v>3307.91</v>
      </c>
      <c r="E37" s="20">
        <v>1796.26</v>
      </c>
      <c r="F37" s="20">
        <v>3097.44</v>
      </c>
    </row>
    <row r="38" spans="1:6" x14ac:dyDescent="0.25">
      <c r="A38" s="14" t="s">
        <v>141</v>
      </c>
      <c r="B38" s="19">
        <v>81.83</v>
      </c>
      <c r="C38" s="19">
        <v>10204.209999999999</v>
      </c>
      <c r="D38" s="19">
        <v>15129.42</v>
      </c>
      <c r="E38" s="19">
        <v>9468.75</v>
      </c>
      <c r="F38" s="19">
        <v>4973.8500000000004</v>
      </c>
    </row>
    <row r="39" spans="1:6" x14ac:dyDescent="0.25">
      <c r="A39" s="15" t="s">
        <v>142</v>
      </c>
      <c r="B39" s="20">
        <v>81.83</v>
      </c>
      <c r="C39" s="20">
        <v>10204.209999999999</v>
      </c>
      <c r="D39" s="20">
        <v>15129.42</v>
      </c>
      <c r="E39" s="20">
        <v>9468.75</v>
      </c>
      <c r="F39" s="20">
        <v>4973.8500000000004</v>
      </c>
    </row>
    <row r="40" spans="1:6" x14ac:dyDescent="0.25">
      <c r="A40" s="14" t="s">
        <v>144</v>
      </c>
      <c r="B40" s="19">
        <v>555380.80000000005</v>
      </c>
      <c r="C40" s="19">
        <v>484612.28</v>
      </c>
      <c r="D40" s="19">
        <v>335719.38</v>
      </c>
      <c r="E40" s="19">
        <v>312125.93</v>
      </c>
      <c r="F40" s="19">
        <v>255921.09</v>
      </c>
    </row>
    <row r="41" spans="1:6" x14ac:dyDescent="0.25">
      <c r="A41" s="15" t="s">
        <v>145</v>
      </c>
      <c r="B41" s="20">
        <v>144537.76999999999</v>
      </c>
      <c r="C41" s="20">
        <v>152550.39000000001</v>
      </c>
      <c r="D41" s="20">
        <v>93584.84</v>
      </c>
      <c r="E41" s="20">
        <v>74700.59</v>
      </c>
      <c r="F41" s="20">
        <v>66931.77</v>
      </c>
    </row>
    <row r="42" spans="1:6" x14ac:dyDescent="0.25">
      <c r="A42" s="14" t="s">
        <v>146</v>
      </c>
      <c r="B42" s="19">
        <v>367611.13</v>
      </c>
      <c r="C42" s="19">
        <v>271212.21000000002</v>
      </c>
      <c r="D42" s="19">
        <v>194335.02</v>
      </c>
      <c r="E42" s="19">
        <v>167665.62</v>
      </c>
      <c r="F42" s="19">
        <v>169948.58</v>
      </c>
    </row>
    <row r="43" spans="1:6" x14ac:dyDescent="0.25">
      <c r="A43" s="15" t="s">
        <v>147</v>
      </c>
      <c r="B43" s="20">
        <v>362429.2</v>
      </c>
      <c r="C43" s="20">
        <v>263872.12</v>
      </c>
      <c r="D43" s="20">
        <v>192997.71</v>
      </c>
      <c r="E43" s="20">
        <v>163989.78</v>
      </c>
      <c r="F43" s="20">
        <v>168646.82</v>
      </c>
    </row>
    <row r="44" spans="1:6" x14ac:dyDescent="0.25">
      <c r="A44" s="14" t="s">
        <v>148</v>
      </c>
      <c r="B44" s="19">
        <v>5181.92</v>
      </c>
      <c r="C44" s="19">
        <v>7340.09</v>
      </c>
      <c r="D44" s="19">
        <v>1337.32</v>
      </c>
      <c r="E44" s="19">
        <v>3675.84</v>
      </c>
      <c r="F44" s="19">
        <v>1301.76</v>
      </c>
    </row>
    <row r="45" spans="1:6" x14ac:dyDescent="0.25">
      <c r="A45" s="15" t="s">
        <v>149</v>
      </c>
      <c r="B45" s="16">
        <v>0</v>
      </c>
      <c r="C45" s="16">
        <v>0</v>
      </c>
      <c r="D45" s="16">
        <v>0</v>
      </c>
      <c r="E45" s="20">
        <v>85.96</v>
      </c>
      <c r="F45" s="20">
        <v>85.96</v>
      </c>
    </row>
    <row r="46" spans="1:6" x14ac:dyDescent="0.25">
      <c r="A46" s="14" t="s">
        <v>150</v>
      </c>
      <c r="B46" s="21">
        <v>0</v>
      </c>
      <c r="C46" s="21">
        <v>0</v>
      </c>
      <c r="D46" s="21">
        <v>0</v>
      </c>
      <c r="E46" s="19">
        <v>85.96</v>
      </c>
      <c r="F46" s="19">
        <v>85.96</v>
      </c>
    </row>
    <row r="47" spans="1:6" x14ac:dyDescent="0.25">
      <c r="A47" s="15" t="s">
        <v>151</v>
      </c>
      <c r="B47" s="20">
        <v>40878.400000000001</v>
      </c>
      <c r="C47" s="20">
        <v>59019.62</v>
      </c>
      <c r="D47" s="20">
        <v>46930.37</v>
      </c>
      <c r="E47" s="20">
        <v>68741.52</v>
      </c>
      <c r="F47" s="20">
        <v>18163.419999999998</v>
      </c>
    </row>
    <row r="48" spans="1:6" x14ac:dyDescent="0.25">
      <c r="A48" s="14" t="s">
        <v>152</v>
      </c>
      <c r="B48" s="19">
        <v>2353.5</v>
      </c>
      <c r="C48" s="19">
        <v>1830.07</v>
      </c>
      <c r="D48" s="19">
        <v>869.14</v>
      </c>
      <c r="E48" s="19">
        <v>932.24</v>
      </c>
      <c r="F48" s="19">
        <v>791.36</v>
      </c>
    </row>
    <row r="49" spans="1:6" x14ac:dyDescent="0.25">
      <c r="A49" s="15" t="s">
        <v>153</v>
      </c>
      <c r="B49" s="20">
        <v>616348.12</v>
      </c>
      <c r="C49" s="20">
        <v>555277.11</v>
      </c>
      <c r="D49" s="20">
        <v>417124.36</v>
      </c>
      <c r="E49" s="20">
        <v>397962.21</v>
      </c>
      <c r="F49" s="20">
        <v>352006.98</v>
      </c>
    </row>
    <row r="50" spans="1:6" x14ac:dyDescent="0.25">
      <c r="A50" s="14" t="s">
        <v>154</v>
      </c>
      <c r="B50" s="19">
        <v>245308.35</v>
      </c>
      <c r="C50" s="19">
        <v>188876.03</v>
      </c>
      <c r="D50" s="19">
        <v>174365.83</v>
      </c>
      <c r="E50" s="19">
        <v>155302.76999999999</v>
      </c>
      <c r="F50" s="19">
        <v>148658.73000000001</v>
      </c>
    </row>
    <row r="51" spans="1:6" x14ac:dyDescent="0.25">
      <c r="A51" s="15" t="s">
        <v>155</v>
      </c>
      <c r="B51" s="20">
        <v>245308.35</v>
      </c>
      <c r="C51" s="20">
        <v>188876.03</v>
      </c>
      <c r="D51" s="20">
        <v>174365.83</v>
      </c>
      <c r="E51" s="20">
        <v>155302.76999999999</v>
      </c>
      <c r="F51" s="20">
        <v>148658.73000000001</v>
      </c>
    </row>
    <row r="52" spans="1:6" x14ac:dyDescent="0.25">
      <c r="A52" s="14" t="s">
        <v>156</v>
      </c>
      <c r="B52" s="19">
        <v>31982.44</v>
      </c>
      <c r="C52" s="19">
        <v>31982.44</v>
      </c>
      <c r="D52" s="19">
        <v>31982.44</v>
      </c>
      <c r="E52" s="19">
        <v>33180.800000000003</v>
      </c>
      <c r="F52" s="19">
        <v>33180.800000000003</v>
      </c>
    </row>
    <row r="53" spans="1:6" x14ac:dyDescent="0.25">
      <c r="A53" s="15" t="s">
        <v>157</v>
      </c>
      <c r="B53" s="20">
        <v>32655.34</v>
      </c>
      <c r="C53" s="20">
        <v>32655.34</v>
      </c>
      <c r="D53" s="20">
        <v>32655.34</v>
      </c>
      <c r="E53" s="20">
        <v>32655.34</v>
      </c>
      <c r="F53" s="20">
        <v>32655.34</v>
      </c>
    </row>
    <row r="54" spans="1:6" x14ac:dyDescent="0.25">
      <c r="A54" s="14" t="s">
        <v>158</v>
      </c>
      <c r="B54" s="19">
        <v>97640.01</v>
      </c>
      <c r="C54" s="19">
        <v>82891.87</v>
      </c>
      <c r="D54" s="19">
        <v>61256.77</v>
      </c>
      <c r="E54" s="19">
        <v>50339.040000000001</v>
      </c>
      <c r="F54" s="19">
        <v>23846.58</v>
      </c>
    </row>
    <row r="55" spans="1:6" x14ac:dyDescent="0.25">
      <c r="A55" s="15" t="s">
        <v>159</v>
      </c>
      <c r="B55" s="20">
        <v>83030.570000000007</v>
      </c>
      <c r="C55" s="20">
        <v>41346.370000000003</v>
      </c>
      <c r="D55" s="20">
        <v>48471.29</v>
      </c>
      <c r="E55" s="20">
        <v>38514.46</v>
      </c>
      <c r="F55" s="20">
        <v>58976.02</v>
      </c>
    </row>
    <row r="56" spans="1:6" x14ac:dyDescent="0.25">
      <c r="A56" s="14" t="s">
        <v>219</v>
      </c>
      <c r="B56" s="21">
        <v>0</v>
      </c>
      <c r="C56" s="21">
        <v>0</v>
      </c>
      <c r="D56" s="21">
        <v>0</v>
      </c>
      <c r="E56" s="19">
        <v>613.13</v>
      </c>
      <c r="F56" s="21">
        <v>0</v>
      </c>
    </row>
    <row r="57" spans="1:6" x14ac:dyDescent="0.25">
      <c r="A57" s="15" t="s">
        <v>160</v>
      </c>
      <c r="B57" s="20">
        <v>371039.77</v>
      </c>
      <c r="C57" s="20">
        <v>366401.08</v>
      </c>
      <c r="D57" s="20">
        <v>242758.53</v>
      </c>
      <c r="E57" s="20">
        <v>242659.44</v>
      </c>
      <c r="F57" s="20">
        <v>203348.24</v>
      </c>
    </row>
    <row r="58" spans="1:6" x14ac:dyDescent="0.25">
      <c r="A58" s="14" t="s">
        <v>161</v>
      </c>
      <c r="B58" s="19">
        <v>31910.83</v>
      </c>
      <c r="C58" s="19">
        <v>110370.49</v>
      </c>
      <c r="D58" s="19">
        <v>103414.13</v>
      </c>
      <c r="E58" s="19">
        <v>125522.74</v>
      </c>
      <c r="F58" s="19">
        <v>123880.66</v>
      </c>
    </row>
    <row r="59" spans="1:6" x14ac:dyDescent="0.25">
      <c r="A59" s="15" t="s">
        <v>220</v>
      </c>
      <c r="B59" s="16">
        <v>0</v>
      </c>
      <c r="C59" s="16">
        <v>0</v>
      </c>
      <c r="D59" s="16">
        <v>0</v>
      </c>
      <c r="E59" s="16">
        <v>0</v>
      </c>
      <c r="F59" s="20">
        <v>51482.83</v>
      </c>
    </row>
    <row r="60" spans="1:6" x14ac:dyDescent="0.25">
      <c r="A60" s="14" t="s">
        <v>162</v>
      </c>
      <c r="B60" s="21">
        <v>0</v>
      </c>
      <c r="C60" s="19">
        <v>76788.350000000006</v>
      </c>
      <c r="D60" s="19">
        <v>64192.51</v>
      </c>
      <c r="E60" s="19">
        <v>78384.539999999994</v>
      </c>
      <c r="F60" s="19">
        <v>72397.83</v>
      </c>
    </row>
    <row r="61" spans="1:6" x14ac:dyDescent="0.25">
      <c r="A61" s="15" t="s">
        <v>163</v>
      </c>
      <c r="B61" s="20">
        <v>3636.98</v>
      </c>
      <c r="C61" s="16">
        <v>0</v>
      </c>
      <c r="D61" s="16">
        <v>0</v>
      </c>
      <c r="E61" s="16">
        <v>0</v>
      </c>
      <c r="F61" s="16">
        <v>0</v>
      </c>
    </row>
    <row r="62" spans="1:6" x14ac:dyDescent="0.25">
      <c r="A62" s="14" t="s">
        <v>169</v>
      </c>
      <c r="B62" s="19">
        <v>2757.3</v>
      </c>
      <c r="C62" s="19">
        <v>2814.07</v>
      </c>
      <c r="D62" s="21">
        <v>0</v>
      </c>
      <c r="E62" s="21">
        <v>0</v>
      </c>
      <c r="F62" s="21">
        <v>0</v>
      </c>
    </row>
    <row r="63" spans="1:6" x14ac:dyDescent="0.25">
      <c r="A63" s="15" t="s">
        <v>164</v>
      </c>
      <c r="B63" s="20">
        <v>25516.560000000001</v>
      </c>
      <c r="C63" s="20">
        <v>30768.06</v>
      </c>
      <c r="D63" s="20">
        <v>39221.620000000003</v>
      </c>
      <c r="E63" s="20">
        <v>47138.2</v>
      </c>
      <c r="F63" s="16">
        <v>0</v>
      </c>
    </row>
    <row r="64" spans="1:6" x14ac:dyDescent="0.25">
      <c r="A64" s="14" t="s">
        <v>165</v>
      </c>
      <c r="B64" s="19">
        <v>339128.94</v>
      </c>
      <c r="C64" s="19">
        <v>256030.6</v>
      </c>
      <c r="D64" s="19">
        <v>139344.4</v>
      </c>
      <c r="E64" s="19">
        <v>117136.7</v>
      </c>
      <c r="F64" s="19">
        <v>79467.58</v>
      </c>
    </row>
    <row r="65" spans="1:6" x14ac:dyDescent="0.25">
      <c r="A65" s="15" t="s">
        <v>166</v>
      </c>
      <c r="B65" s="20">
        <v>9284.33</v>
      </c>
      <c r="C65" s="16">
        <v>0</v>
      </c>
      <c r="D65" s="16">
        <v>0</v>
      </c>
      <c r="E65" s="16">
        <v>0</v>
      </c>
      <c r="F65" s="20">
        <v>3615.55</v>
      </c>
    </row>
    <row r="66" spans="1:6" x14ac:dyDescent="0.25">
      <c r="A66" s="14" t="s">
        <v>167</v>
      </c>
      <c r="B66" s="19">
        <v>309222.81</v>
      </c>
      <c r="C66" s="19">
        <v>231155.64</v>
      </c>
      <c r="D66" s="19">
        <v>116906.5</v>
      </c>
      <c r="E66" s="19">
        <v>95985.62</v>
      </c>
      <c r="F66" s="19">
        <v>61712.44</v>
      </c>
    </row>
    <row r="67" spans="1:6" x14ac:dyDescent="0.25">
      <c r="A67" s="15" t="s">
        <v>168</v>
      </c>
      <c r="B67" s="20">
        <v>309222.81</v>
      </c>
      <c r="C67" s="20">
        <v>231155.64</v>
      </c>
      <c r="D67" s="20">
        <v>116906.5</v>
      </c>
      <c r="E67" s="20">
        <v>95985.62</v>
      </c>
      <c r="F67" s="20">
        <v>61712.44</v>
      </c>
    </row>
    <row r="68" spans="1:6" x14ac:dyDescent="0.25">
      <c r="A68" s="14" t="s">
        <v>169</v>
      </c>
      <c r="B68" s="19">
        <v>20621.8</v>
      </c>
      <c r="C68" s="19">
        <v>17250.64</v>
      </c>
      <c r="D68" s="19">
        <v>5347.51</v>
      </c>
      <c r="E68" s="19">
        <v>5100.01</v>
      </c>
      <c r="F68" s="19">
        <v>14139.59</v>
      </c>
    </row>
    <row r="69" spans="1:6" x14ac:dyDescent="0.25">
      <c r="A69" s="15" t="s">
        <v>170</v>
      </c>
      <c r="B69" s="16">
        <v>0</v>
      </c>
      <c r="C69" s="20">
        <v>7624.31</v>
      </c>
      <c r="D69" s="20">
        <v>17090.400000000001</v>
      </c>
      <c r="E69" s="20">
        <v>16051.08</v>
      </c>
      <c r="F69" s="16">
        <v>0</v>
      </c>
    </row>
    <row r="70" spans="1:6" x14ac:dyDescent="0.25">
      <c r="A70" s="14"/>
    </row>
    <row r="71" spans="1:6" x14ac:dyDescent="0.25">
      <c r="A71" s="17" t="s">
        <v>172</v>
      </c>
      <c r="B71" s="18" t="s">
        <v>106</v>
      </c>
      <c r="C71" s="18" t="s">
        <v>107</v>
      </c>
      <c r="D71" s="18" t="s">
        <v>108</v>
      </c>
      <c r="E71" s="18" t="s">
        <v>109</v>
      </c>
      <c r="F71" s="18" t="s">
        <v>110</v>
      </c>
    </row>
    <row r="72" spans="1:6" x14ac:dyDescent="0.25">
      <c r="A72" s="14" t="s">
        <v>173</v>
      </c>
      <c r="B72" s="19">
        <v>-53764.6</v>
      </c>
      <c r="C72" s="19">
        <v>54548.51</v>
      </c>
      <c r="D72" s="19">
        <v>20639.52</v>
      </c>
      <c r="E72" s="19">
        <v>58381.03</v>
      </c>
      <c r="F72" s="19">
        <v>18153.13</v>
      </c>
    </row>
    <row r="73" spans="1:6" x14ac:dyDescent="0.25">
      <c r="A73" s="15" t="s">
        <v>174</v>
      </c>
      <c r="B73" s="20">
        <v>56116.69</v>
      </c>
      <c r="C73" s="20">
        <v>14748.13</v>
      </c>
      <c r="D73" s="20">
        <v>21635.11</v>
      </c>
      <c r="E73" s="20">
        <v>10917.72</v>
      </c>
      <c r="F73" s="20">
        <v>26492.46</v>
      </c>
    </row>
    <row r="74" spans="1:6" x14ac:dyDescent="0.25">
      <c r="A74" s="14" t="s">
        <v>175</v>
      </c>
      <c r="B74" s="19">
        <v>6153.21</v>
      </c>
      <c r="C74" s="19">
        <v>39263.01</v>
      </c>
      <c r="D74" s="19">
        <v>14023.67</v>
      </c>
      <c r="E74" s="19">
        <v>33378.78</v>
      </c>
      <c r="F74" s="19">
        <v>35833.29</v>
      </c>
    </row>
    <row r="75" spans="1:6" x14ac:dyDescent="0.25">
      <c r="A75" s="15" t="s">
        <v>176</v>
      </c>
      <c r="B75" s="20">
        <v>11756.03</v>
      </c>
      <c r="C75" s="20">
        <v>13458.05</v>
      </c>
      <c r="D75" s="20">
        <v>13974.51</v>
      </c>
      <c r="E75" s="20">
        <v>15533.48</v>
      </c>
      <c r="F75" s="20">
        <v>15375.44</v>
      </c>
    </row>
    <row r="76" spans="1:6" x14ac:dyDescent="0.25">
      <c r="A76" s="14" t="s">
        <v>178</v>
      </c>
      <c r="B76" s="19">
        <v>-31934.76</v>
      </c>
      <c r="C76" s="19">
        <v>12093.77</v>
      </c>
      <c r="D76" s="19">
        <v>-19772.43</v>
      </c>
      <c r="E76" s="19">
        <v>809.36</v>
      </c>
      <c r="F76" s="19">
        <v>17628.13</v>
      </c>
    </row>
    <row r="77" spans="1:6" x14ac:dyDescent="0.25">
      <c r="A77" s="15" t="s">
        <v>179</v>
      </c>
      <c r="B77" s="20">
        <v>7731.37</v>
      </c>
      <c r="C77" s="20">
        <v>-59282.52</v>
      </c>
      <c r="D77" s="20">
        <v>-17482.43</v>
      </c>
      <c r="E77" s="20">
        <v>-10776.7</v>
      </c>
      <c r="F77" s="20">
        <v>-19313.62</v>
      </c>
    </row>
    <row r="78" spans="1:6" x14ac:dyDescent="0.25">
      <c r="A78" s="14" t="s">
        <v>180</v>
      </c>
      <c r="B78" s="19">
        <v>-89624.48</v>
      </c>
      <c r="C78" s="19">
        <v>-83686.03</v>
      </c>
      <c r="D78" s="19">
        <v>-38099.74</v>
      </c>
      <c r="E78" s="19">
        <v>-2245.7399999999998</v>
      </c>
      <c r="F78" s="19">
        <v>-10126.92</v>
      </c>
    </row>
    <row r="79" spans="1:6" x14ac:dyDescent="0.25">
      <c r="A79" s="15" t="s">
        <v>181</v>
      </c>
      <c r="B79" s="20">
        <v>-21993.5</v>
      </c>
      <c r="C79" s="20">
        <v>163673.22</v>
      </c>
      <c r="D79" s="20">
        <v>40562.910000000003</v>
      </c>
      <c r="E79" s="20">
        <v>27106.959999999999</v>
      </c>
      <c r="F79" s="20">
        <v>-14732.09</v>
      </c>
    </row>
    <row r="80" spans="1:6" x14ac:dyDescent="0.25">
      <c r="A80" s="14" t="s">
        <v>182</v>
      </c>
      <c r="B80" s="19">
        <v>26331.94</v>
      </c>
      <c r="C80" s="19">
        <v>13711.19</v>
      </c>
      <c r="D80" s="19">
        <v>19821.59</v>
      </c>
      <c r="E80" s="19">
        <v>17035.939999999999</v>
      </c>
      <c r="F80" s="19">
        <v>2829.72</v>
      </c>
    </row>
    <row r="81" spans="1:6" x14ac:dyDescent="0.25">
      <c r="A81" s="15" t="s">
        <v>183</v>
      </c>
      <c r="B81" s="20">
        <v>-12147.89</v>
      </c>
      <c r="C81" s="20">
        <v>-20167.3</v>
      </c>
      <c r="D81" s="16">
        <v>0</v>
      </c>
      <c r="E81" s="16">
        <v>0</v>
      </c>
      <c r="F81" s="16">
        <v>0</v>
      </c>
    </row>
    <row r="82" spans="1:6" x14ac:dyDescent="0.25">
      <c r="A82" s="14" t="s">
        <v>184</v>
      </c>
      <c r="B82" s="19">
        <v>-4544.97</v>
      </c>
      <c r="C82" s="19">
        <v>-2653.66</v>
      </c>
      <c r="D82" s="19">
        <v>-1407.46</v>
      </c>
      <c r="E82" s="19">
        <v>415.45</v>
      </c>
      <c r="F82" s="19">
        <v>-13861.37</v>
      </c>
    </row>
    <row r="83" spans="1:6" x14ac:dyDescent="0.25">
      <c r="A83" s="15" t="s">
        <v>236</v>
      </c>
      <c r="B83" s="20">
        <v>1236.45</v>
      </c>
      <c r="C83" s="20">
        <v>811.99</v>
      </c>
      <c r="D83" s="20">
        <v>92.67</v>
      </c>
      <c r="E83" s="20">
        <v>801.9</v>
      </c>
      <c r="F83" s="16">
        <v>0</v>
      </c>
    </row>
    <row r="84" spans="1:6" x14ac:dyDescent="0.25">
      <c r="A84" s="14" t="s">
        <v>185</v>
      </c>
      <c r="B84" s="19">
        <v>-5781.43</v>
      </c>
      <c r="C84" s="19">
        <v>-3465.65</v>
      </c>
      <c r="D84" s="19">
        <v>-1500.13</v>
      </c>
      <c r="E84" s="19">
        <v>-386.45</v>
      </c>
      <c r="F84" s="19">
        <v>-2106.9</v>
      </c>
    </row>
    <row r="85" spans="1:6" x14ac:dyDescent="0.25">
      <c r="A85" s="15" t="s">
        <v>221</v>
      </c>
      <c r="B85" s="16">
        <v>0</v>
      </c>
      <c r="C85" s="16">
        <v>0</v>
      </c>
      <c r="D85" s="16">
        <v>0</v>
      </c>
      <c r="E85" s="16">
        <v>0</v>
      </c>
      <c r="F85" s="20">
        <v>-11754.47</v>
      </c>
    </row>
    <row r="86" spans="1:6" x14ac:dyDescent="0.25">
      <c r="A86" s="14" t="s">
        <v>190</v>
      </c>
      <c r="B86" s="19">
        <v>40168.36</v>
      </c>
      <c r="C86" s="19">
        <v>-39805.599999999999</v>
      </c>
      <c r="D86" s="19">
        <v>-32623.38</v>
      </c>
      <c r="E86" s="19">
        <v>-7190.26</v>
      </c>
      <c r="F86" s="19">
        <v>-9083.06</v>
      </c>
    </row>
    <row r="87" spans="1:6" x14ac:dyDescent="0.25">
      <c r="A87" s="15" t="s">
        <v>245</v>
      </c>
      <c r="B87" s="16">
        <v>0</v>
      </c>
      <c r="C87" s="16">
        <v>0</v>
      </c>
      <c r="D87" s="20">
        <v>-1198.3599999999999</v>
      </c>
      <c r="E87" s="16">
        <v>0</v>
      </c>
      <c r="F87" s="16">
        <v>0</v>
      </c>
    </row>
    <row r="88" spans="1:6" x14ac:dyDescent="0.25">
      <c r="A88" s="14" t="s">
        <v>192</v>
      </c>
      <c r="B88" s="21">
        <v>0</v>
      </c>
      <c r="C88" s="21">
        <v>0</v>
      </c>
      <c r="D88" s="19">
        <v>63198.080000000002</v>
      </c>
      <c r="E88" s="21">
        <v>0</v>
      </c>
      <c r="F88" s="21">
        <v>0</v>
      </c>
    </row>
    <row r="89" spans="1:6" x14ac:dyDescent="0.25">
      <c r="A89" s="15" t="s">
        <v>193</v>
      </c>
      <c r="B89" s="16">
        <v>0</v>
      </c>
      <c r="C89" s="16">
        <v>0</v>
      </c>
      <c r="D89" s="20">
        <v>-86897.36</v>
      </c>
      <c r="E89" s="16">
        <v>0</v>
      </c>
      <c r="F89" s="16">
        <v>0</v>
      </c>
    </row>
    <row r="90" spans="1:6" x14ac:dyDescent="0.25">
      <c r="A90" s="14" t="s">
        <v>194</v>
      </c>
      <c r="B90" s="19">
        <v>-5669.25</v>
      </c>
      <c r="C90" s="19">
        <v>-3929.33</v>
      </c>
      <c r="D90" s="19">
        <v>-2756.45</v>
      </c>
      <c r="E90" s="19">
        <v>-1830.5</v>
      </c>
      <c r="F90" s="21">
        <v>0</v>
      </c>
    </row>
    <row r="91" spans="1:6" x14ac:dyDescent="0.25">
      <c r="A91" s="15" t="s">
        <v>195</v>
      </c>
      <c r="B91" s="16">
        <v>0</v>
      </c>
      <c r="C91" s="16">
        <v>0</v>
      </c>
      <c r="D91" s="20">
        <v>-4969.29</v>
      </c>
      <c r="E91" s="20">
        <v>-5359.75</v>
      </c>
      <c r="F91" s="16">
        <v>0</v>
      </c>
    </row>
    <row r="92" spans="1:6" x14ac:dyDescent="0.25">
      <c r="A92" s="14" t="s">
        <v>223</v>
      </c>
      <c r="B92" s="19">
        <v>45837.61</v>
      </c>
      <c r="C92" s="19">
        <v>-35876.269999999997</v>
      </c>
      <c r="D92" s="21">
        <v>0</v>
      </c>
      <c r="E92" s="21">
        <v>0</v>
      </c>
      <c r="F92" s="19">
        <v>-9083.06</v>
      </c>
    </row>
    <row r="93" spans="1:6" x14ac:dyDescent="0.25">
      <c r="A93" s="15" t="s">
        <v>196</v>
      </c>
      <c r="B93" s="20">
        <v>-18141.22</v>
      </c>
      <c r="C93" s="20">
        <v>12089.25</v>
      </c>
      <c r="D93" s="20">
        <v>-13391.32</v>
      </c>
      <c r="E93" s="20">
        <v>51606.23</v>
      </c>
      <c r="F93" s="20">
        <v>-4791.3100000000004</v>
      </c>
    </row>
    <row r="94" spans="1:6" x14ac:dyDescent="0.25">
      <c r="A94" s="14" t="s">
        <v>197</v>
      </c>
      <c r="B94" s="19">
        <v>59019.62</v>
      </c>
      <c r="C94" s="19">
        <v>46930.37</v>
      </c>
      <c r="D94" s="21">
        <v>0</v>
      </c>
      <c r="E94" s="19">
        <v>18163.419999999998</v>
      </c>
      <c r="F94" s="19">
        <v>22954.720000000001</v>
      </c>
    </row>
    <row r="95" spans="1:6" x14ac:dyDescent="0.25">
      <c r="A95" s="15" t="s">
        <v>198</v>
      </c>
      <c r="B95" s="16">
        <v>0</v>
      </c>
      <c r="C95" s="16">
        <v>0</v>
      </c>
      <c r="D95" s="20">
        <v>-8419.84</v>
      </c>
      <c r="E95" s="20">
        <v>-1028.1300000000001</v>
      </c>
      <c r="F95" s="16">
        <v>0</v>
      </c>
    </row>
    <row r="96" spans="1:6" x14ac:dyDescent="0.25">
      <c r="A96" s="14" t="s">
        <v>199</v>
      </c>
      <c r="B96" s="19">
        <v>40878.400000000001</v>
      </c>
      <c r="C96" s="19">
        <v>59019.62</v>
      </c>
      <c r="D96" s="21">
        <v>0</v>
      </c>
      <c r="E96" s="19">
        <v>68741.52</v>
      </c>
      <c r="F96" s="19">
        <v>18163.419999999998</v>
      </c>
    </row>
    <row r="97" spans="1:6" x14ac:dyDescent="0.25">
      <c r="A97" s="14"/>
    </row>
    <row r="98" spans="1:6" x14ac:dyDescent="0.25">
      <c r="A98" s="14"/>
      <c r="B98" s="13"/>
      <c r="C98" s="13"/>
      <c r="D98" s="13"/>
      <c r="E98" s="13"/>
      <c r="F98" s="13"/>
    </row>
    <row r="99" spans="1:6" x14ac:dyDescent="0.25">
      <c r="A99" s="17" t="s">
        <v>200</v>
      </c>
      <c r="B99" s="22" t="s">
        <v>201</v>
      </c>
      <c r="C99" s="22" t="s">
        <v>201</v>
      </c>
      <c r="D99" s="22" t="s">
        <v>201</v>
      </c>
      <c r="E99" s="22" t="s">
        <v>201</v>
      </c>
      <c r="F99" s="22" t="s">
        <v>201</v>
      </c>
    </row>
    <row r="100" spans="1:6" x14ac:dyDescent="0.25">
      <c r="A100" s="14" t="s">
        <v>95</v>
      </c>
      <c r="B100" s="13" t="s">
        <v>96</v>
      </c>
      <c r="C100" s="13" t="s">
        <v>96</v>
      </c>
      <c r="D100" s="13" t="s">
        <v>96</v>
      </c>
      <c r="E100" s="13" t="s">
        <v>96</v>
      </c>
      <c r="F100" s="13" t="s">
        <v>96</v>
      </c>
    </row>
    <row r="101" spans="1:6" x14ac:dyDescent="0.25">
      <c r="A101" s="15" t="s">
        <v>202</v>
      </c>
      <c r="B101" s="16" t="s">
        <v>203</v>
      </c>
      <c r="C101" s="16" t="s">
        <v>204</v>
      </c>
      <c r="D101" s="16" t="s">
        <v>205</v>
      </c>
      <c r="E101" s="16" t="s">
        <v>206</v>
      </c>
      <c r="F101" s="16" t="s">
        <v>207</v>
      </c>
    </row>
    <row r="102" spans="1:6" x14ac:dyDescent="0.25">
      <c r="A102" s="14" t="s">
        <v>97</v>
      </c>
      <c r="B102" s="21" t="s">
        <v>98</v>
      </c>
      <c r="C102" s="21" t="s">
        <v>99</v>
      </c>
      <c r="D102" s="21" t="s">
        <v>100</v>
      </c>
      <c r="E102" s="21" t="s">
        <v>101</v>
      </c>
      <c r="F102" s="21" t="s">
        <v>102</v>
      </c>
    </row>
    <row r="103" spans="1:6" x14ac:dyDescent="0.25">
      <c r="A103" s="15" t="s">
        <v>208</v>
      </c>
      <c r="B103" s="22" t="s">
        <v>209</v>
      </c>
      <c r="C103" s="22" t="s">
        <v>209</v>
      </c>
      <c r="D103" s="22" t="s">
        <v>209</v>
      </c>
      <c r="E103" s="22" t="s">
        <v>209</v>
      </c>
      <c r="F103" s="22" t="s">
        <v>209</v>
      </c>
    </row>
    <row r="104" spans="1:6" x14ac:dyDescent="0.25">
      <c r="A104" s="14" t="s">
        <v>210</v>
      </c>
      <c r="B104" s="13" t="s">
        <v>210</v>
      </c>
      <c r="C104" s="13" t="s">
        <v>210</v>
      </c>
      <c r="D104" s="13" t="s">
        <v>210</v>
      </c>
      <c r="E104" s="13" t="s">
        <v>210</v>
      </c>
      <c r="F104" s="13" t="s">
        <v>210</v>
      </c>
    </row>
    <row r="105" spans="1:6" x14ac:dyDescent="0.25">
      <c r="A105" s="15" t="s">
        <v>211</v>
      </c>
      <c r="B105" s="22" t="s">
        <v>212</v>
      </c>
      <c r="C105" s="22" t="s">
        <v>212</v>
      </c>
      <c r="D105" s="22" t="s">
        <v>212</v>
      </c>
      <c r="E105" s="22" t="s">
        <v>212</v>
      </c>
      <c r="F105" s="22" t="s">
        <v>212</v>
      </c>
    </row>
    <row r="106" spans="1:6" x14ac:dyDescent="0.25">
      <c r="A106" s="14"/>
      <c r="B106" s="13"/>
      <c r="C106" s="13"/>
      <c r="D106" s="13"/>
      <c r="E106" s="13"/>
      <c r="F106" s="13"/>
    </row>
    <row r="107" spans="1:6" x14ac:dyDescent="0.25">
      <c r="A107" s="14" t="s">
        <v>213</v>
      </c>
      <c r="B107" s="13"/>
      <c r="C107" s="13"/>
      <c r="D107" s="13"/>
      <c r="E107" s="13"/>
      <c r="F107" s="13"/>
    </row>
    <row r="108" spans="1:6" x14ac:dyDescent="0.25">
      <c r="A108"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D58D-6362-4256-9230-185695D98F51}">
  <dimension ref="A1:G99"/>
  <sheetViews>
    <sheetView workbookViewId="0">
      <selection sqref="A1:XFD1048576"/>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1"/>
      <c r="F1" s="141"/>
      <c r="G1" s="141"/>
    </row>
    <row r="2" spans="1:7" x14ac:dyDescent="0.25">
      <c r="A2" s="141"/>
      <c r="B2" s="141"/>
      <c r="C2" s="141"/>
      <c r="D2" s="142" t="s">
        <v>91</v>
      </c>
      <c r="E2" s="141"/>
      <c r="F2" s="141"/>
      <c r="G2" s="141"/>
    </row>
    <row r="3" spans="1:7" x14ac:dyDescent="0.25">
      <c r="D3" s="142" t="s">
        <v>92</v>
      </c>
      <c r="E3" s="141"/>
      <c r="F3" s="141"/>
      <c r="G3" s="141"/>
    </row>
    <row r="4" spans="1:7" x14ac:dyDescent="0.25">
      <c r="D4" s="142" t="s">
        <v>93</v>
      </c>
      <c r="E4" s="141"/>
      <c r="F4" s="141"/>
      <c r="G4" s="141"/>
    </row>
    <row r="6" spans="1:7" x14ac:dyDescent="0.25">
      <c r="A6" s="140" t="s">
        <v>246</v>
      </c>
      <c r="B6" s="141"/>
      <c r="C6" s="141"/>
      <c r="D6" s="141"/>
      <c r="E6" s="141"/>
      <c r="F6" s="141"/>
      <c r="G6" s="141"/>
    </row>
    <row r="8" spans="1:7" x14ac:dyDescent="0.25">
      <c r="A8" s="14" t="s">
        <v>95</v>
      </c>
      <c r="B8" s="13" t="s">
        <v>96</v>
      </c>
      <c r="C8" s="13" t="s">
        <v>96</v>
      </c>
      <c r="D8" s="13" t="s">
        <v>96</v>
      </c>
      <c r="E8" s="13" t="s">
        <v>96</v>
      </c>
      <c r="F8" s="13" t="s">
        <v>96</v>
      </c>
    </row>
    <row r="9" spans="1:7" x14ac:dyDescent="0.25">
      <c r="A9" s="15" t="s">
        <v>97</v>
      </c>
      <c r="B9" s="16" t="s">
        <v>98</v>
      </c>
      <c r="C9" s="16" t="s">
        <v>99</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970794.95</v>
      </c>
      <c r="C14" s="19">
        <v>933823.37</v>
      </c>
      <c r="D14" s="19">
        <v>893069.79</v>
      </c>
      <c r="E14" s="19">
        <v>820917.25</v>
      </c>
      <c r="F14" s="19">
        <v>694829.22</v>
      </c>
    </row>
    <row r="15" spans="1:7" x14ac:dyDescent="0.25">
      <c r="A15" s="15" t="s">
        <v>112</v>
      </c>
      <c r="B15" s="20">
        <v>913195.87</v>
      </c>
      <c r="C15" s="20">
        <v>872302.31</v>
      </c>
      <c r="D15" s="20">
        <v>842934.46</v>
      </c>
      <c r="E15" s="20">
        <v>773726.25</v>
      </c>
      <c r="F15" s="20">
        <v>637265.46</v>
      </c>
    </row>
    <row r="16" spans="1:7" x14ac:dyDescent="0.25">
      <c r="A16" s="14" t="s">
        <v>113</v>
      </c>
      <c r="B16" s="19">
        <v>-731902.81</v>
      </c>
      <c r="C16" s="19">
        <v>-642808.03</v>
      </c>
      <c r="D16" s="19">
        <v>-595124.28</v>
      </c>
      <c r="E16" s="19">
        <v>-578644.31000000006</v>
      </c>
      <c r="F16" s="19">
        <v>-462303.33</v>
      </c>
    </row>
    <row r="17" spans="1:6" x14ac:dyDescent="0.25">
      <c r="A17" s="15" t="s">
        <v>114</v>
      </c>
      <c r="B17" s="20">
        <v>181293.05</v>
      </c>
      <c r="C17" s="20">
        <v>229494.28</v>
      </c>
      <c r="D17" s="20">
        <v>247810.18</v>
      </c>
      <c r="E17" s="20">
        <v>195081.94</v>
      </c>
      <c r="F17" s="20">
        <v>174962.13</v>
      </c>
    </row>
    <row r="18" spans="1:6" x14ac:dyDescent="0.25">
      <c r="A18" s="14" t="s">
        <v>115</v>
      </c>
      <c r="B18" s="19">
        <v>-168514.43</v>
      </c>
      <c r="C18" s="19">
        <v>-161907.29</v>
      </c>
      <c r="D18" s="19">
        <v>-6589.08</v>
      </c>
      <c r="E18" s="19">
        <v>-130736.1</v>
      </c>
      <c r="F18" s="19">
        <v>-149119.82999999999</v>
      </c>
    </row>
    <row r="19" spans="1:6" x14ac:dyDescent="0.25">
      <c r="A19" s="15" t="s">
        <v>116</v>
      </c>
      <c r="B19" s="20">
        <v>-50460.97</v>
      </c>
      <c r="C19" s="20">
        <v>-42059.63</v>
      </c>
      <c r="D19" s="20">
        <v>-176984.18</v>
      </c>
      <c r="E19" s="16">
        <v>-42338</v>
      </c>
      <c r="F19" s="20">
        <v>-47229.98</v>
      </c>
    </row>
    <row r="20" spans="1:6" x14ac:dyDescent="0.25">
      <c r="A20" s="14" t="s">
        <v>117</v>
      </c>
      <c r="B20" s="19">
        <v>50701.120000000003</v>
      </c>
      <c r="C20" s="19">
        <v>55379.63</v>
      </c>
      <c r="D20" s="19">
        <v>49877.14</v>
      </c>
      <c r="E20" s="19">
        <v>40492.47</v>
      </c>
      <c r="F20" s="19">
        <v>52452.89</v>
      </c>
    </row>
    <row r="21" spans="1:6" x14ac:dyDescent="0.25">
      <c r="A21" s="15" t="s">
        <v>118</v>
      </c>
      <c r="B21" s="20">
        <v>57599.09</v>
      </c>
      <c r="C21" s="20">
        <v>61521.07</v>
      </c>
      <c r="D21" s="20">
        <v>50135.34</v>
      </c>
      <c r="E21" s="16">
        <v>47191</v>
      </c>
      <c r="F21" s="20">
        <v>57563.76</v>
      </c>
    </row>
    <row r="22" spans="1:6" x14ac:dyDescent="0.25">
      <c r="A22" s="14" t="s">
        <v>119</v>
      </c>
      <c r="B22" s="19">
        <v>-6897.97</v>
      </c>
      <c r="C22" s="19">
        <v>-6141.44</v>
      </c>
      <c r="D22" s="19">
        <v>-258.2</v>
      </c>
      <c r="E22" s="19">
        <v>-6698.53</v>
      </c>
      <c r="F22" s="19">
        <v>-5110.87</v>
      </c>
    </row>
    <row r="23" spans="1:6" x14ac:dyDescent="0.25">
      <c r="A23" s="15" t="s">
        <v>120</v>
      </c>
      <c r="B23" s="20">
        <v>13018.77</v>
      </c>
      <c r="C23" s="20">
        <v>80906.98</v>
      </c>
      <c r="D23" s="20">
        <v>114114.07</v>
      </c>
      <c r="E23" s="20">
        <v>62500.32</v>
      </c>
      <c r="F23" s="20">
        <v>31065.21</v>
      </c>
    </row>
    <row r="24" spans="1:6" x14ac:dyDescent="0.25">
      <c r="A24" s="14" t="s">
        <v>121</v>
      </c>
      <c r="B24" s="19">
        <v>17018.07</v>
      </c>
      <c r="C24" s="19">
        <v>83825.81</v>
      </c>
      <c r="D24" s="19">
        <v>116669.4</v>
      </c>
      <c r="E24" s="19">
        <v>64222.32</v>
      </c>
      <c r="F24" s="19">
        <v>32778.61</v>
      </c>
    </row>
    <row r="25" spans="1:6" x14ac:dyDescent="0.25">
      <c r="A25" s="15" t="s">
        <v>122</v>
      </c>
      <c r="B25" s="20">
        <v>18441.009999999998</v>
      </c>
      <c r="C25" s="20">
        <v>-17633.5</v>
      </c>
      <c r="D25" s="20">
        <v>-10215.6</v>
      </c>
      <c r="E25" s="20">
        <v>-10110.200000000001</v>
      </c>
      <c r="F25" s="20">
        <v>-861.68</v>
      </c>
    </row>
    <row r="26" spans="1:6" x14ac:dyDescent="0.25">
      <c r="A26" s="14" t="s">
        <v>123</v>
      </c>
      <c r="B26" s="19">
        <v>32490.73</v>
      </c>
      <c r="C26" s="19">
        <v>7482.92</v>
      </c>
      <c r="D26" s="19">
        <v>2308.94</v>
      </c>
      <c r="E26" s="19">
        <v>3126.84</v>
      </c>
      <c r="F26" s="19">
        <v>8702.18</v>
      </c>
    </row>
    <row r="27" spans="1:6" x14ac:dyDescent="0.25">
      <c r="A27" s="15" t="s">
        <v>124</v>
      </c>
      <c r="B27" s="20">
        <v>-14049.71</v>
      </c>
      <c r="C27" s="20">
        <v>-25116.41</v>
      </c>
      <c r="D27" s="20">
        <v>-12524.53</v>
      </c>
      <c r="E27" s="20">
        <v>-13237.04</v>
      </c>
      <c r="F27" s="20">
        <v>-9563.86</v>
      </c>
    </row>
    <row r="28" spans="1:6" x14ac:dyDescent="0.25">
      <c r="A28" s="14" t="s">
        <v>127</v>
      </c>
      <c r="B28" s="19">
        <v>31459.78</v>
      </c>
      <c r="C28" s="19">
        <v>63273.48</v>
      </c>
      <c r="D28" s="19">
        <v>103898.47</v>
      </c>
      <c r="E28" s="19">
        <v>52390.12</v>
      </c>
      <c r="F28" s="19">
        <v>30203.53</v>
      </c>
    </row>
    <row r="29" spans="1:6" x14ac:dyDescent="0.25">
      <c r="A29" s="15" t="s">
        <v>128</v>
      </c>
      <c r="B29" s="20">
        <v>-14232.4</v>
      </c>
      <c r="C29" s="20">
        <v>-19757.59</v>
      </c>
      <c r="D29" s="20">
        <v>-27817.46</v>
      </c>
      <c r="E29" s="20">
        <v>-15020.13</v>
      </c>
      <c r="F29" s="20">
        <v>-13455.91</v>
      </c>
    </row>
    <row r="30" spans="1:6" x14ac:dyDescent="0.25">
      <c r="A30" s="14" t="s">
        <v>129</v>
      </c>
      <c r="B30" s="19">
        <v>17227.39</v>
      </c>
      <c r="C30" s="19">
        <v>43515.89</v>
      </c>
      <c r="D30" s="19">
        <v>76081.009999999995</v>
      </c>
      <c r="E30" s="21">
        <v>37370</v>
      </c>
      <c r="F30" s="19">
        <v>16747.62</v>
      </c>
    </row>
    <row r="31" spans="1:6" x14ac:dyDescent="0.25">
      <c r="A31" s="15" t="s">
        <v>247</v>
      </c>
      <c r="B31" s="16">
        <v>0</v>
      </c>
      <c r="C31" s="16">
        <v>0</v>
      </c>
      <c r="D31" s="16">
        <v>0</v>
      </c>
      <c r="E31" s="16">
        <v>0</v>
      </c>
      <c r="F31" s="20">
        <v>18761.849999999999</v>
      </c>
    </row>
    <row r="32" spans="1:6" x14ac:dyDescent="0.25">
      <c r="A32" s="14" t="s">
        <v>130</v>
      </c>
      <c r="B32" s="19">
        <v>17227.39</v>
      </c>
      <c r="C32" s="19">
        <v>43515.89</v>
      </c>
      <c r="D32" s="19">
        <v>76081.009999999995</v>
      </c>
      <c r="E32" s="21">
        <v>37370</v>
      </c>
      <c r="F32" s="19">
        <v>35509.480000000003</v>
      </c>
    </row>
    <row r="33" spans="1:6" x14ac:dyDescent="0.25">
      <c r="A33" s="14"/>
    </row>
    <row r="34" spans="1:6" x14ac:dyDescent="0.25">
      <c r="A34" s="17" t="s">
        <v>131</v>
      </c>
      <c r="B34" s="18" t="s">
        <v>106</v>
      </c>
      <c r="C34" s="18" t="s">
        <v>107</v>
      </c>
      <c r="D34" s="18" t="s">
        <v>108</v>
      </c>
      <c r="E34" s="18" t="s">
        <v>109</v>
      </c>
      <c r="F34" s="18" t="s">
        <v>110</v>
      </c>
    </row>
    <row r="35" spans="1:6" x14ac:dyDescent="0.25">
      <c r="A35" s="15" t="s">
        <v>132</v>
      </c>
      <c r="B35" s="20">
        <v>787047.21</v>
      </c>
      <c r="C35" s="20">
        <v>661408.41</v>
      </c>
      <c r="D35" s="20">
        <v>649323.63</v>
      </c>
      <c r="E35" s="20">
        <v>755713.57</v>
      </c>
      <c r="F35" s="20">
        <v>703867.61</v>
      </c>
    </row>
    <row r="36" spans="1:6" x14ac:dyDescent="0.25">
      <c r="A36" s="14" t="s">
        <v>133</v>
      </c>
      <c r="B36" s="19">
        <v>88969.49</v>
      </c>
      <c r="C36" s="19">
        <v>70678.78</v>
      </c>
      <c r="D36" s="19">
        <v>53789.58</v>
      </c>
      <c r="E36" s="19">
        <v>50576.66</v>
      </c>
      <c r="F36" s="19">
        <v>50790.85</v>
      </c>
    </row>
    <row r="37" spans="1:6" x14ac:dyDescent="0.25">
      <c r="A37" s="15" t="s">
        <v>134</v>
      </c>
      <c r="B37" s="20">
        <v>50371.72</v>
      </c>
      <c r="C37" s="20">
        <v>34653.65</v>
      </c>
      <c r="D37" s="20">
        <v>22331.83</v>
      </c>
      <c r="E37" s="20">
        <v>23348.45</v>
      </c>
      <c r="F37" s="20">
        <v>20390.73</v>
      </c>
    </row>
    <row r="38" spans="1:6" x14ac:dyDescent="0.25">
      <c r="A38" s="14" t="s">
        <v>135</v>
      </c>
      <c r="B38" s="19">
        <v>102.76</v>
      </c>
      <c r="C38" s="19">
        <v>141.29</v>
      </c>
      <c r="D38" s="19">
        <v>500.91</v>
      </c>
      <c r="E38" s="19">
        <v>608.25</v>
      </c>
      <c r="F38" s="19">
        <v>715.59</v>
      </c>
    </row>
    <row r="39" spans="1:6" x14ac:dyDescent="0.25">
      <c r="A39" s="15" t="s">
        <v>137</v>
      </c>
      <c r="B39" s="20">
        <v>102.76</v>
      </c>
      <c r="C39" s="20">
        <v>141.29</v>
      </c>
      <c r="D39" s="20">
        <v>500.91</v>
      </c>
      <c r="E39" s="20">
        <v>608.25</v>
      </c>
      <c r="F39" s="20">
        <v>715.59</v>
      </c>
    </row>
    <row r="40" spans="1:6" x14ac:dyDescent="0.25">
      <c r="A40" s="14" t="s">
        <v>216</v>
      </c>
      <c r="B40" s="19">
        <v>5956.36</v>
      </c>
      <c r="C40" s="19">
        <v>3270.04</v>
      </c>
      <c r="D40" s="19">
        <v>3399.2</v>
      </c>
      <c r="E40" s="19">
        <v>4737.9799999999996</v>
      </c>
      <c r="F40" s="19">
        <v>6322.4</v>
      </c>
    </row>
    <row r="41" spans="1:6" x14ac:dyDescent="0.25">
      <c r="A41" s="15" t="s">
        <v>217</v>
      </c>
      <c r="B41" s="20">
        <v>5956.36</v>
      </c>
      <c r="C41" s="20">
        <v>3270.04</v>
      </c>
      <c r="D41" s="20">
        <v>3399.2</v>
      </c>
      <c r="E41" s="20">
        <v>4737.9799999999996</v>
      </c>
      <c r="F41" s="20">
        <v>6322.4</v>
      </c>
    </row>
    <row r="42" spans="1:6" x14ac:dyDescent="0.25">
      <c r="A42" s="14" t="s">
        <v>141</v>
      </c>
      <c r="B42" s="19">
        <v>32538.65</v>
      </c>
      <c r="C42" s="19">
        <v>32613.8</v>
      </c>
      <c r="D42" s="19">
        <v>27557.64</v>
      </c>
      <c r="E42" s="19">
        <v>21881.98</v>
      </c>
      <c r="F42" s="19">
        <v>23362.14</v>
      </c>
    </row>
    <row r="43" spans="1:6" x14ac:dyDescent="0.25">
      <c r="A43" s="15" t="s">
        <v>142</v>
      </c>
      <c r="B43" s="20">
        <v>32538.65</v>
      </c>
      <c r="C43" s="20">
        <v>32613.8</v>
      </c>
      <c r="D43" s="20">
        <v>27557.64</v>
      </c>
      <c r="E43" s="20">
        <v>21881.98</v>
      </c>
      <c r="F43" s="20">
        <v>23362.14</v>
      </c>
    </row>
    <row r="44" spans="1:6" x14ac:dyDescent="0.25">
      <c r="A44" s="14" t="s">
        <v>144</v>
      </c>
      <c r="B44" s="19">
        <v>698077.72</v>
      </c>
      <c r="C44" s="19">
        <v>590729.64</v>
      </c>
      <c r="D44" s="19">
        <v>595534.05000000005</v>
      </c>
      <c r="E44" s="19">
        <v>705136.91</v>
      </c>
      <c r="F44" s="19">
        <v>653076.76</v>
      </c>
    </row>
    <row r="45" spans="1:6" x14ac:dyDescent="0.25">
      <c r="A45" s="15" t="s">
        <v>145</v>
      </c>
      <c r="B45" s="16">
        <v>286494</v>
      </c>
      <c r="C45" s="20">
        <v>247662.64</v>
      </c>
      <c r="D45" s="20">
        <v>285545.51</v>
      </c>
      <c r="E45" s="20">
        <v>315805.28000000003</v>
      </c>
      <c r="F45" s="20">
        <v>281890.53000000003</v>
      </c>
    </row>
    <row r="46" spans="1:6" x14ac:dyDescent="0.25">
      <c r="A46" s="14" t="s">
        <v>146</v>
      </c>
      <c r="B46" s="19">
        <v>322529.93</v>
      </c>
      <c r="C46" s="19">
        <v>288669.3</v>
      </c>
      <c r="D46" s="19">
        <v>221394.56</v>
      </c>
      <c r="E46" s="19">
        <v>266920.88</v>
      </c>
      <c r="F46" s="19">
        <v>263021.62</v>
      </c>
    </row>
    <row r="47" spans="1:6" x14ac:dyDescent="0.25">
      <c r="A47" s="15" t="s">
        <v>147</v>
      </c>
      <c r="B47" s="20">
        <v>300636.07</v>
      </c>
      <c r="C47" s="20">
        <v>285966.06</v>
      </c>
      <c r="D47" s="20">
        <v>221394.56</v>
      </c>
      <c r="E47" s="20">
        <v>258499.73</v>
      </c>
      <c r="F47" s="20">
        <v>258891.42</v>
      </c>
    </row>
    <row r="48" spans="1:6" x14ac:dyDescent="0.25">
      <c r="A48" s="14" t="s">
        <v>148</v>
      </c>
      <c r="B48" s="19">
        <v>21893.86</v>
      </c>
      <c r="C48" s="19">
        <v>2703.23</v>
      </c>
      <c r="D48" s="21">
        <v>0</v>
      </c>
      <c r="E48" s="19">
        <v>8421.15</v>
      </c>
      <c r="F48" s="19">
        <v>4130.2</v>
      </c>
    </row>
    <row r="49" spans="1:6" x14ac:dyDescent="0.25">
      <c r="A49" s="15" t="s">
        <v>149</v>
      </c>
      <c r="B49" s="20">
        <v>398.56</v>
      </c>
      <c r="C49" s="20">
        <v>260.52</v>
      </c>
      <c r="D49" s="20">
        <v>943.75</v>
      </c>
      <c r="E49" s="20">
        <v>853.59</v>
      </c>
      <c r="F49" s="20">
        <v>3784.37</v>
      </c>
    </row>
    <row r="50" spans="1:6" x14ac:dyDescent="0.25">
      <c r="A50" s="14" t="s">
        <v>150</v>
      </c>
      <c r="B50" s="19">
        <v>398.56</v>
      </c>
      <c r="C50" s="19">
        <v>260.52</v>
      </c>
      <c r="D50" s="19">
        <v>943.75</v>
      </c>
      <c r="E50" s="19">
        <v>853.59</v>
      </c>
      <c r="F50" s="19">
        <v>3784.37</v>
      </c>
    </row>
    <row r="51" spans="1:6" x14ac:dyDescent="0.25">
      <c r="A51" s="15" t="s">
        <v>151</v>
      </c>
      <c r="B51" s="20">
        <v>88655.23</v>
      </c>
      <c r="C51" s="20">
        <v>54137.18</v>
      </c>
      <c r="D51" s="20">
        <v>87650.240000000005</v>
      </c>
      <c r="E51" s="20">
        <v>121557.17</v>
      </c>
      <c r="F51" s="20">
        <v>90080.23</v>
      </c>
    </row>
    <row r="52" spans="1:6" x14ac:dyDescent="0.25">
      <c r="A52" s="14" t="s">
        <v>242</v>
      </c>
      <c r="B52" s="21">
        <v>0</v>
      </c>
      <c r="C52" s="21">
        <v>0</v>
      </c>
      <c r="D52" s="21">
        <v>0</v>
      </c>
      <c r="E52" s="21">
        <v>0</v>
      </c>
      <c r="F52" s="21">
        <v>14300</v>
      </c>
    </row>
    <row r="53" spans="1:6" x14ac:dyDescent="0.25">
      <c r="A53" s="15" t="s">
        <v>153</v>
      </c>
      <c r="B53" s="20">
        <v>787047.21</v>
      </c>
      <c r="C53" s="20">
        <v>661408.41</v>
      </c>
      <c r="D53" s="20">
        <v>649323.63</v>
      </c>
      <c r="E53" s="20">
        <v>755713.57</v>
      </c>
      <c r="F53" s="20">
        <v>703867.61</v>
      </c>
    </row>
    <row r="54" spans="1:6" x14ac:dyDescent="0.25">
      <c r="A54" s="14" t="s">
        <v>154</v>
      </c>
      <c r="B54" s="19">
        <v>321556.06</v>
      </c>
      <c r="C54" s="19">
        <v>304761.40000000002</v>
      </c>
      <c r="D54" s="19">
        <v>261222.26</v>
      </c>
      <c r="E54" s="19">
        <v>184609.79</v>
      </c>
      <c r="F54" s="19">
        <v>147215.06</v>
      </c>
    </row>
    <row r="55" spans="1:6" x14ac:dyDescent="0.25">
      <c r="A55" s="15" t="s">
        <v>155</v>
      </c>
      <c r="B55" s="20">
        <v>321556.06</v>
      </c>
      <c r="C55" s="20">
        <v>304761.40000000002</v>
      </c>
      <c r="D55" s="20">
        <v>261222.26</v>
      </c>
      <c r="E55" s="20">
        <v>184609.79</v>
      </c>
      <c r="F55" s="20">
        <v>147215.06</v>
      </c>
    </row>
    <row r="56" spans="1:6" x14ac:dyDescent="0.25">
      <c r="A56" s="14" t="s">
        <v>156</v>
      </c>
      <c r="B56" s="19">
        <v>23035.85</v>
      </c>
      <c r="C56" s="19">
        <v>23035.85</v>
      </c>
      <c r="D56" s="19">
        <v>23035.85</v>
      </c>
      <c r="E56" s="19">
        <v>23035.85</v>
      </c>
      <c r="F56" s="19">
        <v>23035.85</v>
      </c>
    </row>
    <row r="57" spans="1:6" x14ac:dyDescent="0.25">
      <c r="A57" s="15" t="s">
        <v>157</v>
      </c>
      <c r="B57" s="20">
        <v>17715.36</v>
      </c>
      <c r="C57" s="20">
        <v>17715.36</v>
      </c>
      <c r="D57" s="20">
        <v>17715.36</v>
      </c>
      <c r="E57" s="20">
        <v>17715.36</v>
      </c>
      <c r="F57" s="20">
        <v>17715.36</v>
      </c>
    </row>
    <row r="58" spans="1:6" x14ac:dyDescent="0.25">
      <c r="A58" s="14" t="s">
        <v>158</v>
      </c>
      <c r="B58" s="19">
        <v>14215.13</v>
      </c>
      <c r="C58" s="19">
        <v>14647.85</v>
      </c>
      <c r="D58" s="19">
        <v>14624.6</v>
      </c>
      <c r="E58" s="19">
        <v>14093.14</v>
      </c>
      <c r="F58" s="19">
        <v>14068.4</v>
      </c>
    </row>
    <row r="59" spans="1:6" x14ac:dyDescent="0.25">
      <c r="A59" s="15" t="s">
        <v>159</v>
      </c>
      <c r="B59" s="20">
        <v>266589.71999999997</v>
      </c>
      <c r="C59" s="20">
        <v>249362.34</v>
      </c>
      <c r="D59" s="20">
        <v>205846.45</v>
      </c>
      <c r="E59" s="20">
        <v>129765.44</v>
      </c>
      <c r="F59" s="20">
        <v>92395.44</v>
      </c>
    </row>
    <row r="60" spans="1:6" x14ac:dyDescent="0.25">
      <c r="A60" s="14" t="s">
        <v>160</v>
      </c>
      <c r="B60" s="19">
        <v>465491.14</v>
      </c>
      <c r="C60" s="19">
        <v>356647.01</v>
      </c>
      <c r="D60" s="19">
        <v>388101.37</v>
      </c>
      <c r="E60" s="19">
        <v>571103.78</v>
      </c>
      <c r="F60" s="19">
        <v>556652.54</v>
      </c>
    </row>
    <row r="61" spans="1:6" x14ac:dyDescent="0.25">
      <c r="A61" s="15" t="s">
        <v>161</v>
      </c>
      <c r="B61" s="20">
        <v>9468.7000000000007</v>
      </c>
      <c r="C61" s="20">
        <v>10635.05</v>
      </c>
      <c r="D61" s="20">
        <v>8934.68</v>
      </c>
      <c r="E61" s="20">
        <v>8637.0400000000009</v>
      </c>
      <c r="F61" s="20">
        <v>11155.68</v>
      </c>
    </row>
    <row r="62" spans="1:6" x14ac:dyDescent="0.25">
      <c r="A62" s="14" t="s">
        <v>162</v>
      </c>
      <c r="B62" s="19">
        <v>46.08</v>
      </c>
      <c r="C62" s="19">
        <v>92.9</v>
      </c>
      <c r="D62" s="19">
        <v>129.24</v>
      </c>
      <c r="E62" s="19">
        <v>145.94</v>
      </c>
      <c r="F62" s="19">
        <v>713.18</v>
      </c>
    </row>
    <row r="63" spans="1:6" x14ac:dyDescent="0.25">
      <c r="A63" s="15" t="s">
        <v>169</v>
      </c>
      <c r="B63" s="20">
        <v>9422.6299999999992</v>
      </c>
      <c r="C63" s="20">
        <v>10542.15</v>
      </c>
      <c r="D63" s="20">
        <v>8805.43</v>
      </c>
      <c r="E63" s="20">
        <v>8491.1</v>
      </c>
      <c r="F63" s="20">
        <v>10442.49</v>
      </c>
    </row>
    <row r="64" spans="1:6" x14ac:dyDescent="0.25">
      <c r="A64" s="14" t="s">
        <v>165</v>
      </c>
      <c r="B64" s="19">
        <v>456022.44</v>
      </c>
      <c r="C64" s="19">
        <v>346011.96</v>
      </c>
      <c r="D64" s="19">
        <v>379166.69</v>
      </c>
      <c r="E64" s="19">
        <v>562466.74</v>
      </c>
      <c r="F64" s="19">
        <v>545496.87</v>
      </c>
    </row>
    <row r="65" spans="1:6" x14ac:dyDescent="0.25">
      <c r="A65" s="15" t="s">
        <v>167</v>
      </c>
      <c r="B65" s="20">
        <v>428659.28</v>
      </c>
      <c r="C65" s="20">
        <v>310167.09000000003</v>
      </c>
      <c r="D65" s="20">
        <v>337906.38</v>
      </c>
      <c r="E65" s="20">
        <v>532953.43999999994</v>
      </c>
      <c r="F65" s="20">
        <v>518649.42</v>
      </c>
    </row>
    <row r="66" spans="1:6" x14ac:dyDescent="0.25">
      <c r="A66" s="14" t="s">
        <v>168</v>
      </c>
      <c r="B66" s="19">
        <v>428659.28</v>
      </c>
      <c r="C66" s="19">
        <v>310167.09000000003</v>
      </c>
      <c r="D66" s="19">
        <v>337906.38</v>
      </c>
      <c r="E66" s="19">
        <v>532953.43999999994</v>
      </c>
      <c r="F66" s="19">
        <v>518649.42</v>
      </c>
    </row>
    <row r="67" spans="1:6" x14ac:dyDescent="0.25">
      <c r="A67" s="15" t="s">
        <v>169</v>
      </c>
      <c r="B67" s="20">
        <v>17823.5</v>
      </c>
      <c r="C67" s="20">
        <v>25662.58</v>
      </c>
      <c r="D67" s="20">
        <v>27887.29</v>
      </c>
      <c r="E67" s="20">
        <v>21759.87</v>
      </c>
      <c r="F67" s="20">
        <v>21419.09</v>
      </c>
    </row>
    <row r="68" spans="1:6" x14ac:dyDescent="0.25">
      <c r="A68" s="14" t="s">
        <v>170</v>
      </c>
      <c r="B68" s="19">
        <v>9539.65</v>
      </c>
      <c r="C68" s="19">
        <v>10182.290000000001</v>
      </c>
      <c r="D68" s="19">
        <v>6110.8</v>
      </c>
      <c r="E68" s="19">
        <v>7753.43</v>
      </c>
      <c r="F68" s="19">
        <v>5428.36</v>
      </c>
    </row>
    <row r="69" spans="1:6" x14ac:dyDescent="0.25">
      <c r="A69" s="15" t="s">
        <v>171</v>
      </c>
      <c r="B69" s="16">
        <v>0</v>
      </c>
      <c r="C69" s="16">
        <v>0</v>
      </c>
      <c r="D69" s="20">
        <v>7262.22</v>
      </c>
      <c r="E69" s="16">
        <v>0</v>
      </c>
      <c r="F69" s="16">
        <v>0</v>
      </c>
    </row>
    <row r="70" spans="1:6" x14ac:dyDescent="0.25">
      <c r="A70" s="14"/>
    </row>
    <row r="71" spans="1:6" x14ac:dyDescent="0.25">
      <c r="A71" s="17" t="s">
        <v>172</v>
      </c>
      <c r="B71" s="18" t="s">
        <v>106</v>
      </c>
      <c r="C71" s="18" t="s">
        <v>107</v>
      </c>
      <c r="D71" s="18" t="s">
        <v>108</v>
      </c>
      <c r="E71" s="18" t="s">
        <v>109</v>
      </c>
      <c r="F71" s="18" t="s">
        <v>110</v>
      </c>
    </row>
    <row r="72" spans="1:6" x14ac:dyDescent="0.25">
      <c r="A72" s="14" t="s">
        <v>173</v>
      </c>
      <c r="B72" s="19">
        <v>53522.06</v>
      </c>
      <c r="C72" s="19">
        <v>-18865.939999999999</v>
      </c>
      <c r="D72" s="19">
        <v>-32502.91</v>
      </c>
      <c r="E72" s="19">
        <v>37056.25</v>
      </c>
      <c r="F72" s="19">
        <v>-1293.43</v>
      </c>
    </row>
    <row r="73" spans="1:6" x14ac:dyDescent="0.25">
      <c r="A73" s="15" t="s">
        <v>174</v>
      </c>
      <c r="B73" s="20">
        <v>17227.39</v>
      </c>
      <c r="C73" s="20">
        <v>43515.89</v>
      </c>
      <c r="D73" s="20">
        <v>76081.009999999995</v>
      </c>
      <c r="E73" s="16">
        <v>37370</v>
      </c>
      <c r="F73" s="20">
        <v>35509.480000000003</v>
      </c>
    </row>
    <row r="74" spans="1:6" x14ac:dyDescent="0.25">
      <c r="A74" s="14" t="s">
        <v>175</v>
      </c>
      <c r="B74" s="19">
        <v>38363.46</v>
      </c>
      <c r="C74" s="19">
        <v>41251.22</v>
      </c>
      <c r="D74" s="19">
        <v>37298.42</v>
      </c>
      <c r="E74" s="19">
        <v>33398.81</v>
      </c>
      <c r="F74" s="19">
        <v>30836.59</v>
      </c>
    </row>
    <row r="75" spans="1:6" x14ac:dyDescent="0.25">
      <c r="A75" s="15" t="s">
        <v>176</v>
      </c>
      <c r="B75" s="20">
        <v>3999.3</v>
      </c>
      <c r="C75" s="20">
        <v>2918.83</v>
      </c>
      <c r="D75" s="20">
        <v>2555.34</v>
      </c>
      <c r="E75" s="16">
        <v>1722</v>
      </c>
      <c r="F75" s="20">
        <v>1713.4</v>
      </c>
    </row>
    <row r="76" spans="1:6" x14ac:dyDescent="0.25">
      <c r="A76" s="14" t="s">
        <v>177</v>
      </c>
      <c r="B76" s="21">
        <v>0</v>
      </c>
      <c r="C76" s="21">
        <v>0</v>
      </c>
      <c r="D76" s="21">
        <v>0</v>
      </c>
      <c r="E76" s="21">
        <v>0</v>
      </c>
      <c r="F76" s="19">
        <v>-481.85</v>
      </c>
    </row>
    <row r="77" spans="1:6" x14ac:dyDescent="0.25">
      <c r="A77" s="15" t="s">
        <v>178</v>
      </c>
      <c r="B77" s="20">
        <v>34364.160000000003</v>
      </c>
      <c r="C77" s="20">
        <v>38332.39</v>
      </c>
      <c r="D77" s="20">
        <v>34743.089999999997</v>
      </c>
      <c r="E77" s="20">
        <v>31676.799999999999</v>
      </c>
      <c r="F77" s="20">
        <v>29605.040000000001</v>
      </c>
    </row>
    <row r="78" spans="1:6" x14ac:dyDescent="0.25">
      <c r="A78" s="14" t="s">
        <v>179</v>
      </c>
      <c r="B78" s="19">
        <v>-63043.48</v>
      </c>
      <c r="C78" s="19">
        <v>12441.88</v>
      </c>
      <c r="D78" s="19">
        <v>23216.74</v>
      </c>
      <c r="E78" s="19">
        <v>-43964.08</v>
      </c>
      <c r="F78" s="19">
        <v>-120444.22</v>
      </c>
    </row>
    <row r="79" spans="1:6" x14ac:dyDescent="0.25">
      <c r="A79" s="15" t="s">
        <v>180</v>
      </c>
      <c r="B79" s="20">
        <v>-13021.57</v>
      </c>
      <c r="C79" s="20">
        <v>-62272.75</v>
      </c>
      <c r="D79" s="20">
        <v>39168.080000000002</v>
      </c>
      <c r="E79" s="20">
        <v>-3239.15</v>
      </c>
      <c r="F79" s="20">
        <v>-47310.03</v>
      </c>
    </row>
    <row r="80" spans="1:6" x14ac:dyDescent="0.25">
      <c r="A80" s="14" t="s">
        <v>181</v>
      </c>
      <c r="B80" s="19">
        <v>117218.62</v>
      </c>
      <c r="C80" s="19">
        <v>-23305.45</v>
      </c>
      <c r="D80" s="19">
        <v>-195691.07</v>
      </c>
      <c r="E80" s="19">
        <v>13357.5</v>
      </c>
      <c r="F80" s="19">
        <v>121611.62</v>
      </c>
    </row>
    <row r="81" spans="1:6" x14ac:dyDescent="0.25">
      <c r="A81" s="15" t="s">
        <v>183</v>
      </c>
      <c r="B81" s="20">
        <v>-43222.36</v>
      </c>
      <c r="C81" s="20">
        <v>-30496.74</v>
      </c>
      <c r="D81" s="20">
        <v>-12576.09</v>
      </c>
      <c r="E81" s="20">
        <v>133.18</v>
      </c>
      <c r="F81" s="20">
        <v>-21496.86</v>
      </c>
    </row>
    <row r="82" spans="1:6" x14ac:dyDescent="0.25">
      <c r="A82" s="14" t="s">
        <v>184</v>
      </c>
      <c r="B82" s="19">
        <v>-19004.009999999998</v>
      </c>
      <c r="C82" s="19">
        <v>-14647.12</v>
      </c>
      <c r="D82" s="19">
        <v>-1404.01</v>
      </c>
      <c r="E82" s="19">
        <v>-5579.32</v>
      </c>
      <c r="F82" s="19">
        <v>11.13</v>
      </c>
    </row>
    <row r="83" spans="1:6" x14ac:dyDescent="0.25">
      <c r="A83" s="15" t="s">
        <v>236</v>
      </c>
      <c r="B83" s="20">
        <v>5076.5200000000004</v>
      </c>
      <c r="C83" s="20">
        <v>1671.28</v>
      </c>
      <c r="D83" s="20">
        <v>2207.71</v>
      </c>
      <c r="E83" s="20">
        <v>126.56</v>
      </c>
      <c r="F83" s="20">
        <v>1121.45</v>
      </c>
    </row>
    <row r="84" spans="1:6" x14ac:dyDescent="0.25">
      <c r="A84" s="14" t="s">
        <v>185</v>
      </c>
      <c r="B84" s="19">
        <v>-24080.53</v>
      </c>
      <c r="C84" s="19">
        <v>-16318.4</v>
      </c>
      <c r="D84" s="19">
        <v>-3611.72</v>
      </c>
      <c r="E84" s="19">
        <v>-5705.87</v>
      </c>
      <c r="F84" s="19">
        <v>-1110.32</v>
      </c>
    </row>
    <row r="85" spans="1:6" x14ac:dyDescent="0.25">
      <c r="A85" s="15" t="s">
        <v>196</v>
      </c>
      <c r="B85" s="20">
        <v>34518.050000000003</v>
      </c>
      <c r="C85" s="20">
        <v>-33513.06</v>
      </c>
      <c r="D85" s="20">
        <v>-33906.92</v>
      </c>
      <c r="E85" s="20">
        <v>31476.93</v>
      </c>
      <c r="F85" s="20">
        <v>-1282.29</v>
      </c>
    </row>
    <row r="86" spans="1:6" x14ac:dyDescent="0.25">
      <c r="A86" s="14" t="s">
        <v>197</v>
      </c>
      <c r="B86" s="19">
        <v>54137.18</v>
      </c>
      <c r="C86" s="19">
        <v>87650.240000000005</v>
      </c>
      <c r="D86" s="21">
        <v>0</v>
      </c>
      <c r="E86" s="19">
        <v>90080.23</v>
      </c>
      <c r="F86" s="19">
        <v>91362.53</v>
      </c>
    </row>
    <row r="87" spans="1:6" x14ac:dyDescent="0.25">
      <c r="A87" s="15" t="s">
        <v>199</v>
      </c>
      <c r="B87" s="20">
        <v>88655.23</v>
      </c>
      <c r="C87" s="20">
        <v>54137.18</v>
      </c>
      <c r="D87" s="16">
        <v>0</v>
      </c>
      <c r="E87" s="20">
        <v>121557.17</v>
      </c>
      <c r="F87" s="20">
        <v>90080.23</v>
      </c>
    </row>
    <row r="88" spans="1:6" x14ac:dyDescent="0.25">
      <c r="A88" s="14"/>
    </row>
    <row r="89" spans="1:6" x14ac:dyDescent="0.25">
      <c r="A89" s="14"/>
      <c r="B89" s="13"/>
      <c r="C89" s="13"/>
      <c r="D89" s="13"/>
      <c r="E89" s="13"/>
      <c r="F89" s="13"/>
    </row>
    <row r="90" spans="1:6" x14ac:dyDescent="0.25">
      <c r="A90" s="17" t="s">
        <v>200</v>
      </c>
      <c r="B90" s="13" t="s">
        <v>201</v>
      </c>
      <c r="C90" s="13" t="s">
        <v>201</v>
      </c>
      <c r="D90" s="13" t="s">
        <v>201</v>
      </c>
      <c r="E90" s="13" t="s">
        <v>201</v>
      </c>
      <c r="F90" s="13" t="s">
        <v>201</v>
      </c>
    </row>
    <row r="91" spans="1:6" x14ac:dyDescent="0.25">
      <c r="A91" s="15" t="s">
        <v>95</v>
      </c>
      <c r="B91" s="22" t="s">
        <v>96</v>
      </c>
      <c r="C91" s="22" t="s">
        <v>96</v>
      </c>
      <c r="D91" s="22" t="s">
        <v>96</v>
      </c>
      <c r="E91" s="22" t="s">
        <v>96</v>
      </c>
      <c r="F91" s="22" t="s">
        <v>96</v>
      </c>
    </row>
    <row r="92" spans="1:6" x14ac:dyDescent="0.25">
      <c r="A92" s="14" t="s">
        <v>202</v>
      </c>
      <c r="B92" s="21" t="s">
        <v>203</v>
      </c>
      <c r="C92" s="21" t="s">
        <v>204</v>
      </c>
      <c r="D92" s="21" t="s">
        <v>205</v>
      </c>
      <c r="E92" s="21" t="s">
        <v>206</v>
      </c>
      <c r="F92" s="21" t="s">
        <v>207</v>
      </c>
    </row>
    <row r="93" spans="1:6" x14ac:dyDescent="0.25">
      <c r="A93" s="15" t="s">
        <v>97</v>
      </c>
      <c r="B93" s="16" t="s">
        <v>98</v>
      </c>
      <c r="C93" s="16" t="s">
        <v>99</v>
      </c>
      <c r="D93" s="16" t="s">
        <v>100</v>
      </c>
      <c r="E93" s="16" t="s">
        <v>101</v>
      </c>
      <c r="F93" s="16" t="s">
        <v>102</v>
      </c>
    </row>
    <row r="94" spans="1:6" x14ac:dyDescent="0.25">
      <c r="A94" s="14" t="s">
        <v>208</v>
      </c>
      <c r="B94" s="13" t="s">
        <v>209</v>
      </c>
      <c r="C94" s="13" t="s">
        <v>209</v>
      </c>
      <c r="D94" s="13" t="s">
        <v>209</v>
      </c>
      <c r="E94" s="13" t="s">
        <v>209</v>
      </c>
      <c r="F94" s="13" t="s">
        <v>209</v>
      </c>
    </row>
    <row r="95" spans="1:6" x14ac:dyDescent="0.25">
      <c r="A95" s="15" t="s">
        <v>210</v>
      </c>
      <c r="B95" s="22" t="s">
        <v>210</v>
      </c>
      <c r="C95" s="22" t="s">
        <v>210</v>
      </c>
      <c r="D95" s="22" t="s">
        <v>210</v>
      </c>
      <c r="E95" s="22" t="s">
        <v>210</v>
      </c>
      <c r="F95" s="22" t="s">
        <v>210</v>
      </c>
    </row>
    <row r="96" spans="1:6" x14ac:dyDescent="0.25">
      <c r="A96" s="14" t="s">
        <v>211</v>
      </c>
      <c r="B96" s="13" t="s">
        <v>212</v>
      </c>
      <c r="C96" s="13" t="s">
        <v>212</v>
      </c>
      <c r="D96" s="13" t="s">
        <v>212</v>
      </c>
      <c r="E96" s="13" t="s">
        <v>212</v>
      </c>
      <c r="F96" s="13" t="s">
        <v>212</v>
      </c>
    </row>
    <row r="97" spans="1:6" x14ac:dyDescent="0.25">
      <c r="A97" s="14"/>
      <c r="B97" s="13"/>
      <c r="C97" s="13"/>
      <c r="D97" s="13"/>
      <c r="E97" s="13"/>
      <c r="F97" s="13"/>
    </row>
    <row r="98" spans="1:6" x14ac:dyDescent="0.25">
      <c r="A98" s="14" t="s">
        <v>213</v>
      </c>
      <c r="B98" s="13"/>
      <c r="C98" s="13"/>
      <c r="D98" s="13"/>
      <c r="E98" s="13"/>
      <c r="F98" s="13"/>
    </row>
    <row r="99" spans="1:6" x14ac:dyDescent="0.25">
      <c r="A99"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285E-4D21-4CD0-98B8-3A9F666CEECC}">
  <dimension ref="A1:G117"/>
  <sheetViews>
    <sheetView workbookViewId="0">
      <selection sqref="A1:XFD1048576"/>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1"/>
      <c r="F1" s="141"/>
      <c r="G1" s="141"/>
    </row>
    <row r="2" spans="1:7" x14ac:dyDescent="0.25">
      <c r="A2" s="141"/>
      <c r="B2" s="141"/>
      <c r="C2" s="141"/>
      <c r="D2" s="142" t="s">
        <v>91</v>
      </c>
      <c r="E2" s="141"/>
      <c r="F2" s="141"/>
      <c r="G2" s="141"/>
    </row>
    <row r="3" spans="1:7" x14ac:dyDescent="0.25">
      <c r="D3" s="142" t="s">
        <v>92</v>
      </c>
      <c r="E3" s="141"/>
      <c r="F3" s="141"/>
      <c r="G3" s="141"/>
    </row>
    <row r="4" spans="1:7" x14ac:dyDescent="0.25">
      <c r="D4" s="142" t="s">
        <v>93</v>
      </c>
      <c r="E4" s="141"/>
      <c r="F4" s="141"/>
      <c r="G4" s="141"/>
    </row>
    <row r="6" spans="1:7" x14ac:dyDescent="0.25">
      <c r="A6" s="140" t="s">
        <v>248</v>
      </c>
      <c r="B6" s="141"/>
      <c r="C6" s="141"/>
      <c r="D6" s="141"/>
      <c r="E6" s="141"/>
      <c r="F6" s="141"/>
      <c r="G6" s="141"/>
    </row>
    <row r="8" spans="1:7" x14ac:dyDescent="0.25">
      <c r="A8" s="14" t="s">
        <v>95</v>
      </c>
      <c r="B8" s="13" t="s">
        <v>96</v>
      </c>
      <c r="C8" s="13" t="s">
        <v>96</v>
      </c>
      <c r="D8" s="13" t="s">
        <v>96</v>
      </c>
      <c r="E8" s="13" t="s">
        <v>96</v>
      </c>
      <c r="F8" s="13" t="s">
        <v>96</v>
      </c>
    </row>
    <row r="9" spans="1:7" x14ac:dyDescent="0.25">
      <c r="A9" s="15" t="s">
        <v>97</v>
      </c>
      <c r="B9" s="16" t="s">
        <v>98</v>
      </c>
      <c r="C9" s="16" t="s">
        <v>99</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888299.59</v>
      </c>
      <c r="C14" s="19">
        <v>923874.36</v>
      </c>
      <c r="D14" s="19">
        <v>1064512.01</v>
      </c>
      <c r="E14" s="19">
        <v>919196.23</v>
      </c>
      <c r="F14" s="19">
        <v>924294.2</v>
      </c>
    </row>
    <row r="15" spans="1:7" x14ac:dyDescent="0.25">
      <c r="A15" s="15" t="s">
        <v>112</v>
      </c>
      <c r="B15" s="20">
        <v>888299.59</v>
      </c>
      <c r="C15" s="20">
        <v>869129.17</v>
      </c>
      <c r="D15" s="20">
        <v>1061888.98</v>
      </c>
      <c r="E15" s="20">
        <v>919196.23</v>
      </c>
      <c r="F15" s="20">
        <v>888139.12</v>
      </c>
    </row>
    <row r="16" spans="1:7" x14ac:dyDescent="0.25">
      <c r="A16" s="14" t="s">
        <v>113</v>
      </c>
      <c r="B16" s="19">
        <v>-563054.49</v>
      </c>
      <c r="C16" s="19">
        <v>-604768.01</v>
      </c>
      <c r="D16" s="19">
        <v>-676718.62</v>
      </c>
      <c r="E16" s="19">
        <v>-592457.52</v>
      </c>
      <c r="F16" s="19">
        <v>-559851.09</v>
      </c>
    </row>
    <row r="17" spans="1:6" x14ac:dyDescent="0.25">
      <c r="A17" s="15" t="s">
        <v>114</v>
      </c>
      <c r="B17" s="20">
        <v>325245.09999999998</v>
      </c>
      <c r="C17" s="20">
        <v>264361.15999999997</v>
      </c>
      <c r="D17" s="20">
        <v>385170.36</v>
      </c>
      <c r="E17" s="20">
        <v>326738.71000000002</v>
      </c>
      <c r="F17" s="20">
        <v>328288.03000000003</v>
      </c>
    </row>
    <row r="18" spans="1:6" x14ac:dyDescent="0.25">
      <c r="A18" s="14" t="s">
        <v>115</v>
      </c>
      <c r="B18" s="19">
        <v>-161896.72</v>
      </c>
      <c r="C18" s="19">
        <v>-146099.94</v>
      </c>
      <c r="D18" s="19">
        <v>-214536.42</v>
      </c>
      <c r="E18" s="19">
        <v>-188730.57</v>
      </c>
      <c r="F18" s="19">
        <v>-200677.92</v>
      </c>
    </row>
    <row r="19" spans="1:6" x14ac:dyDescent="0.25">
      <c r="A19" s="15" t="s">
        <v>116</v>
      </c>
      <c r="B19" s="20">
        <v>-141037.29</v>
      </c>
      <c r="C19" s="20">
        <v>-102552.81</v>
      </c>
      <c r="D19" s="20">
        <v>-103218.9</v>
      </c>
      <c r="E19" s="20">
        <v>-78174.289999999994</v>
      </c>
      <c r="F19" s="20">
        <v>-82639.490000000005</v>
      </c>
    </row>
    <row r="20" spans="1:6" x14ac:dyDescent="0.25">
      <c r="A20" s="14" t="s">
        <v>117</v>
      </c>
      <c r="B20" s="19">
        <v>-4180.46</v>
      </c>
      <c r="C20" s="19">
        <v>54745.2</v>
      </c>
      <c r="D20" s="19">
        <v>2623.03</v>
      </c>
      <c r="E20" s="19">
        <v>-6566.57</v>
      </c>
      <c r="F20" s="19">
        <v>36155.08</v>
      </c>
    </row>
    <row r="21" spans="1:6" x14ac:dyDescent="0.25">
      <c r="A21" s="15" t="s">
        <v>118</v>
      </c>
      <c r="B21" s="16">
        <v>0</v>
      </c>
      <c r="C21" s="20">
        <v>54745.2</v>
      </c>
      <c r="D21" s="20">
        <v>2623.03</v>
      </c>
      <c r="E21" s="16">
        <v>0</v>
      </c>
      <c r="F21" s="20">
        <v>36155.08</v>
      </c>
    </row>
    <row r="22" spans="1:6" x14ac:dyDescent="0.25">
      <c r="A22" s="14" t="s">
        <v>119</v>
      </c>
      <c r="B22" s="19">
        <v>-4180.46</v>
      </c>
      <c r="C22" s="21">
        <v>0</v>
      </c>
      <c r="D22" s="21">
        <v>0</v>
      </c>
      <c r="E22" s="19">
        <v>-6566.57</v>
      </c>
      <c r="F22" s="21">
        <v>0</v>
      </c>
    </row>
    <row r="23" spans="1:6" x14ac:dyDescent="0.25">
      <c r="A23" s="15" t="s">
        <v>120</v>
      </c>
      <c r="B23" s="20">
        <v>18130.63</v>
      </c>
      <c r="C23" s="20">
        <v>70453.600000000006</v>
      </c>
      <c r="D23" s="20">
        <v>70038.070000000007</v>
      </c>
      <c r="E23" s="20">
        <v>53267.28</v>
      </c>
      <c r="F23" s="20">
        <v>81125.710000000006</v>
      </c>
    </row>
    <row r="24" spans="1:6" x14ac:dyDescent="0.25">
      <c r="A24" s="14" t="s">
        <v>121</v>
      </c>
      <c r="B24" s="19">
        <v>24894.560000000001</v>
      </c>
      <c r="C24" s="19">
        <v>80787.320000000007</v>
      </c>
      <c r="D24" s="19">
        <v>89458.8</v>
      </c>
      <c r="E24" s="19">
        <v>72307.34</v>
      </c>
      <c r="F24" s="19">
        <v>99590.81</v>
      </c>
    </row>
    <row r="25" spans="1:6" x14ac:dyDescent="0.25">
      <c r="A25" s="15" t="s">
        <v>122</v>
      </c>
      <c r="B25" s="20">
        <v>-7339.97</v>
      </c>
      <c r="C25" s="20">
        <v>-2070.14</v>
      </c>
      <c r="D25" s="20">
        <v>-1036.53</v>
      </c>
      <c r="E25" s="20">
        <v>-56.82</v>
      </c>
      <c r="F25" s="20">
        <v>-1098.22</v>
      </c>
    </row>
    <row r="26" spans="1:6" x14ac:dyDescent="0.25">
      <c r="A26" s="14" t="s">
        <v>123</v>
      </c>
      <c r="B26" s="21">
        <v>0</v>
      </c>
      <c r="C26" s="21">
        <v>0</v>
      </c>
      <c r="D26" s="21">
        <v>0</v>
      </c>
      <c r="E26" s="21">
        <v>0</v>
      </c>
      <c r="F26" s="19">
        <v>382.79</v>
      </c>
    </row>
    <row r="27" spans="1:6" x14ac:dyDescent="0.25">
      <c r="A27" s="15" t="s">
        <v>124</v>
      </c>
      <c r="B27" s="20">
        <v>-3631.82</v>
      </c>
      <c r="C27" s="20">
        <v>-2907.37</v>
      </c>
      <c r="D27" s="20">
        <v>-1224.3800000000001</v>
      </c>
      <c r="E27" s="20">
        <v>-536.42999999999995</v>
      </c>
      <c r="F27" s="20">
        <v>-2267.2199999999998</v>
      </c>
    </row>
    <row r="28" spans="1:6" x14ac:dyDescent="0.25">
      <c r="A28" s="14" t="s">
        <v>125</v>
      </c>
      <c r="B28" s="19">
        <v>-3708.15</v>
      </c>
      <c r="C28" s="19">
        <v>837.23</v>
      </c>
      <c r="D28" s="19">
        <v>187.85</v>
      </c>
      <c r="E28" s="19">
        <v>479.62</v>
      </c>
      <c r="F28" s="19">
        <v>786.22</v>
      </c>
    </row>
    <row r="29" spans="1:6" x14ac:dyDescent="0.25">
      <c r="A29" s="15" t="s">
        <v>127</v>
      </c>
      <c r="B29" s="20">
        <v>10790.66</v>
      </c>
      <c r="C29" s="20">
        <v>68383.47</v>
      </c>
      <c r="D29" s="20">
        <v>69001.539999999994</v>
      </c>
      <c r="E29" s="20">
        <v>53210.47</v>
      </c>
      <c r="F29" s="20">
        <v>80027.490000000005</v>
      </c>
    </row>
    <row r="30" spans="1:6" x14ac:dyDescent="0.25">
      <c r="A30" s="14" t="s">
        <v>128</v>
      </c>
      <c r="B30" s="19">
        <v>-5799.62</v>
      </c>
      <c r="C30" s="19">
        <v>-25822.63</v>
      </c>
      <c r="D30" s="19">
        <v>-13125.53</v>
      </c>
      <c r="E30" s="19">
        <v>-20670.669999999998</v>
      </c>
      <c r="F30" s="19">
        <v>-18407.43</v>
      </c>
    </row>
    <row r="31" spans="1:6" x14ac:dyDescent="0.25">
      <c r="A31" s="15" t="s">
        <v>129</v>
      </c>
      <c r="B31" s="20">
        <v>4991.04</v>
      </c>
      <c r="C31" s="20">
        <v>42560.83</v>
      </c>
      <c r="D31" s="20">
        <v>55876.01</v>
      </c>
      <c r="E31" s="20">
        <v>32539.8</v>
      </c>
      <c r="F31" s="20">
        <v>61620.06</v>
      </c>
    </row>
    <row r="32" spans="1:6" x14ac:dyDescent="0.25">
      <c r="A32" s="14" t="s">
        <v>130</v>
      </c>
      <c r="B32" s="19">
        <v>4991.04</v>
      </c>
      <c r="C32" s="19">
        <v>42560.83</v>
      </c>
      <c r="D32" s="19">
        <v>55876.01</v>
      </c>
      <c r="E32" s="19">
        <v>32539.8</v>
      </c>
      <c r="F32" s="19">
        <v>61620.06</v>
      </c>
    </row>
    <row r="33" spans="1:6" x14ac:dyDescent="0.25">
      <c r="A33" s="14"/>
    </row>
    <row r="34" spans="1:6" x14ac:dyDescent="0.25">
      <c r="A34" s="17" t="s">
        <v>131</v>
      </c>
      <c r="B34" s="18" t="s">
        <v>106</v>
      </c>
      <c r="C34" s="18" t="s">
        <v>107</v>
      </c>
      <c r="D34" s="18" t="s">
        <v>108</v>
      </c>
      <c r="E34" s="18" t="s">
        <v>109</v>
      </c>
      <c r="F34" s="18" t="s">
        <v>110</v>
      </c>
    </row>
    <row r="35" spans="1:6" x14ac:dyDescent="0.25">
      <c r="A35" s="15" t="s">
        <v>132</v>
      </c>
      <c r="B35" s="20">
        <v>550914.14</v>
      </c>
      <c r="C35" s="20">
        <v>693520.24</v>
      </c>
      <c r="D35" s="20">
        <v>712347.8</v>
      </c>
      <c r="E35" s="20">
        <v>577166.24</v>
      </c>
      <c r="F35" s="20">
        <v>582241.56999999995</v>
      </c>
    </row>
    <row r="36" spans="1:6" x14ac:dyDescent="0.25">
      <c r="A36" s="14" t="s">
        <v>133</v>
      </c>
      <c r="B36" s="19">
        <v>86067.51</v>
      </c>
      <c r="C36" s="19">
        <v>172336.46</v>
      </c>
      <c r="D36" s="19">
        <v>171095.28</v>
      </c>
      <c r="E36" s="19">
        <v>152666.57</v>
      </c>
      <c r="F36" s="19">
        <v>149714.28</v>
      </c>
    </row>
    <row r="37" spans="1:6" x14ac:dyDescent="0.25">
      <c r="A37" s="15" t="s">
        <v>134</v>
      </c>
      <c r="B37" s="20">
        <v>15723.92</v>
      </c>
      <c r="C37" s="20">
        <v>91594.44</v>
      </c>
      <c r="D37" s="20">
        <v>77483.98</v>
      </c>
      <c r="E37" s="20">
        <v>59762.39</v>
      </c>
      <c r="F37" s="20">
        <v>48016.54</v>
      </c>
    </row>
    <row r="38" spans="1:6" x14ac:dyDescent="0.25">
      <c r="A38" s="14" t="s">
        <v>135</v>
      </c>
      <c r="B38" s="21">
        <v>0</v>
      </c>
      <c r="C38" s="21">
        <v>0</v>
      </c>
      <c r="D38" s="19">
        <v>17493.419999999998</v>
      </c>
      <c r="E38" s="19">
        <v>25808.880000000001</v>
      </c>
      <c r="F38" s="19">
        <v>33870.21</v>
      </c>
    </row>
    <row r="39" spans="1:6" x14ac:dyDescent="0.25">
      <c r="A39" s="15" t="s">
        <v>136</v>
      </c>
      <c r="B39" s="16">
        <v>0</v>
      </c>
      <c r="C39" s="16">
        <v>0</v>
      </c>
      <c r="D39" s="20">
        <v>2775.7</v>
      </c>
      <c r="E39" s="20">
        <v>2775.7</v>
      </c>
      <c r="F39" s="20">
        <v>2775.7</v>
      </c>
    </row>
    <row r="40" spans="1:6" x14ac:dyDescent="0.25">
      <c r="A40" s="14" t="s">
        <v>137</v>
      </c>
      <c r="B40" s="21">
        <v>0</v>
      </c>
      <c r="C40" s="21">
        <v>0</v>
      </c>
      <c r="D40" s="19">
        <v>14717.72</v>
      </c>
      <c r="E40" s="19">
        <v>23033.18</v>
      </c>
      <c r="F40" s="19">
        <v>31094.51</v>
      </c>
    </row>
    <row r="41" spans="1:6" x14ac:dyDescent="0.25">
      <c r="A41" s="15" t="s">
        <v>216</v>
      </c>
      <c r="B41" s="20">
        <v>638.62</v>
      </c>
      <c r="C41" s="20">
        <v>2702.42</v>
      </c>
      <c r="D41" s="20">
        <v>4052.82</v>
      </c>
      <c r="E41" s="20">
        <v>2962.44</v>
      </c>
      <c r="F41" s="20">
        <v>2681.22</v>
      </c>
    </row>
    <row r="42" spans="1:6" x14ac:dyDescent="0.25">
      <c r="A42" s="14" t="s">
        <v>217</v>
      </c>
      <c r="B42" s="19">
        <v>638.62</v>
      </c>
      <c r="C42" s="19">
        <v>2702.42</v>
      </c>
      <c r="D42" s="19">
        <v>4052.82</v>
      </c>
      <c r="E42" s="19">
        <v>2962.44</v>
      </c>
      <c r="F42" s="19">
        <v>2681.22</v>
      </c>
    </row>
    <row r="43" spans="1:6" x14ac:dyDescent="0.25">
      <c r="A43" s="15" t="s">
        <v>138</v>
      </c>
      <c r="B43" s="20">
        <v>35154.15</v>
      </c>
      <c r="C43" s="20">
        <v>54262.29</v>
      </c>
      <c r="D43" s="20">
        <v>31829.49</v>
      </c>
      <c r="E43" s="20">
        <v>18393.96</v>
      </c>
      <c r="F43" s="20">
        <v>17874.34</v>
      </c>
    </row>
    <row r="44" spans="1:6" x14ac:dyDescent="0.25">
      <c r="A44" s="14" t="s">
        <v>139</v>
      </c>
      <c r="B44" s="19">
        <v>35154.15</v>
      </c>
      <c r="C44" s="19">
        <v>47602.92</v>
      </c>
      <c r="D44" s="19">
        <v>21816.25</v>
      </c>
      <c r="E44" s="19">
        <v>18393.96</v>
      </c>
      <c r="F44" s="19">
        <v>17874.34</v>
      </c>
    </row>
    <row r="45" spans="1:6" x14ac:dyDescent="0.25">
      <c r="A45" s="15" t="s">
        <v>140</v>
      </c>
      <c r="B45" s="16">
        <v>0</v>
      </c>
      <c r="C45" s="20">
        <v>6659.38</v>
      </c>
      <c r="D45" s="20">
        <v>10013.25</v>
      </c>
      <c r="E45" s="16">
        <v>0</v>
      </c>
      <c r="F45" s="16">
        <v>0</v>
      </c>
    </row>
    <row r="46" spans="1:6" x14ac:dyDescent="0.25">
      <c r="A46" s="14" t="s">
        <v>141</v>
      </c>
      <c r="B46" s="19">
        <v>34510.82</v>
      </c>
      <c r="C46" s="19">
        <v>23777.3</v>
      </c>
      <c r="D46" s="19">
        <v>40235.56</v>
      </c>
      <c r="E46" s="19">
        <v>31811.95</v>
      </c>
      <c r="F46" s="19">
        <v>38342.879999999997</v>
      </c>
    </row>
    <row r="47" spans="1:6" x14ac:dyDescent="0.25">
      <c r="A47" s="15" t="s">
        <v>142</v>
      </c>
      <c r="B47" s="20">
        <v>34510.82</v>
      </c>
      <c r="C47" s="20">
        <v>23777.3</v>
      </c>
      <c r="D47" s="20">
        <v>40235.56</v>
      </c>
      <c r="E47" s="20">
        <v>31811.95</v>
      </c>
      <c r="F47" s="20">
        <v>38342.879999999997</v>
      </c>
    </row>
    <row r="48" spans="1:6" x14ac:dyDescent="0.25">
      <c r="A48" s="14" t="s">
        <v>143</v>
      </c>
      <c r="B48" s="21">
        <v>40</v>
      </c>
      <c r="C48" s="21">
        <v>0</v>
      </c>
      <c r="D48" s="21">
        <v>0</v>
      </c>
      <c r="E48" s="19">
        <v>13926.96</v>
      </c>
      <c r="F48" s="19">
        <v>8929.09</v>
      </c>
    </row>
    <row r="49" spans="1:6" x14ac:dyDescent="0.25">
      <c r="A49" s="15" t="s">
        <v>144</v>
      </c>
      <c r="B49" s="20">
        <v>464846.64</v>
      </c>
      <c r="C49" s="20">
        <v>521183.78</v>
      </c>
      <c r="D49" s="20">
        <v>541252.52</v>
      </c>
      <c r="E49" s="20">
        <v>424499.67</v>
      </c>
      <c r="F49" s="20">
        <v>432527.29</v>
      </c>
    </row>
    <row r="50" spans="1:6" x14ac:dyDescent="0.25">
      <c r="A50" s="14" t="s">
        <v>145</v>
      </c>
      <c r="B50" s="19">
        <v>160526.37</v>
      </c>
      <c r="C50" s="19">
        <v>184767.29</v>
      </c>
      <c r="D50" s="19">
        <v>188997.15</v>
      </c>
      <c r="E50" s="19">
        <v>143586.34</v>
      </c>
      <c r="F50" s="19">
        <v>152391.75</v>
      </c>
    </row>
    <row r="51" spans="1:6" x14ac:dyDescent="0.25">
      <c r="A51" s="15" t="s">
        <v>146</v>
      </c>
      <c r="B51" s="20">
        <v>297795.53999999998</v>
      </c>
      <c r="C51" s="16">
        <v>324404</v>
      </c>
      <c r="D51" s="20">
        <v>323474.39</v>
      </c>
      <c r="E51" s="20">
        <v>269800.46999999997</v>
      </c>
      <c r="F51" s="20">
        <v>261926.01</v>
      </c>
    </row>
    <row r="52" spans="1:6" x14ac:dyDescent="0.25">
      <c r="A52" s="14" t="s">
        <v>147</v>
      </c>
      <c r="B52" s="19">
        <v>241786.49</v>
      </c>
      <c r="C52" s="19">
        <v>285883.32</v>
      </c>
      <c r="D52" s="19">
        <v>301482.11</v>
      </c>
      <c r="E52" s="19">
        <v>257579.15</v>
      </c>
      <c r="F52" s="19">
        <v>261324.08</v>
      </c>
    </row>
    <row r="53" spans="1:6" x14ac:dyDescent="0.25">
      <c r="A53" s="15" t="s">
        <v>148</v>
      </c>
      <c r="B53" s="20">
        <v>56009.05</v>
      </c>
      <c r="C53" s="20">
        <v>38520.68</v>
      </c>
      <c r="D53" s="20">
        <v>21992.28</v>
      </c>
      <c r="E53" s="20">
        <v>12221.32</v>
      </c>
      <c r="F53" s="20">
        <v>601.92999999999995</v>
      </c>
    </row>
    <row r="54" spans="1:6" x14ac:dyDescent="0.25">
      <c r="A54" s="14" t="s">
        <v>149</v>
      </c>
      <c r="B54" s="21">
        <v>0</v>
      </c>
      <c r="C54" s="21">
        <v>0</v>
      </c>
      <c r="D54" s="21">
        <v>0</v>
      </c>
      <c r="E54" s="21">
        <v>465</v>
      </c>
      <c r="F54" s="19">
        <v>110.57</v>
      </c>
    </row>
    <row r="55" spans="1:6" x14ac:dyDescent="0.25">
      <c r="A55" s="15" t="s">
        <v>150</v>
      </c>
      <c r="B55" s="16">
        <v>0</v>
      </c>
      <c r="C55" s="16">
        <v>0</v>
      </c>
      <c r="D55" s="16">
        <v>0</v>
      </c>
      <c r="E55" s="16">
        <v>465</v>
      </c>
      <c r="F55" s="20">
        <v>110.57</v>
      </c>
    </row>
    <row r="56" spans="1:6" x14ac:dyDescent="0.25">
      <c r="A56" s="14" t="s">
        <v>151</v>
      </c>
      <c r="B56" s="19">
        <v>6371.59</v>
      </c>
      <c r="C56" s="19">
        <v>11863.53</v>
      </c>
      <c r="D56" s="19">
        <v>28641.09</v>
      </c>
      <c r="E56" s="19">
        <v>10647.87</v>
      </c>
      <c r="F56" s="19">
        <v>18098.97</v>
      </c>
    </row>
    <row r="57" spans="1:6" x14ac:dyDescent="0.25">
      <c r="A57" s="15" t="s">
        <v>152</v>
      </c>
      <c r="B57" s="20">
        <v>153.15</v>
      </c>
      <c r="C57" s="20">
        <v>148.96</v>
      </c>
      <c r="D57" s="20">
        <v>139.88999999999999</v>
      </c>
      <c r="E57" s="16">
        <v>0</v>
      </c>
      <c r="F57" s="16">
        <v>0</v>
      </c>
    </row>
    <row r="58" spans="1:6" x14ac:dyDescent="0.25">
      <c r="A58" s="14" t="s">
        <v>153</v>
      </c>
      <c r="B58" s="19">
        <v>550914.14</v>
      </c>
      <c r="C58" s="19">
        <v>693520.24</v>
      </c>
      <c r="D58" s="19">
        <v>712347.8</v>
      </c>
      <c r="E58" s="19">
        <v>577166.24</v>
      </c>
      <c r="F58" s="19">
        <v>582241.56999999995</v>
      </c>
    </row>
    <row r="59" spans="1:6" x14ac:dyDescent="0.25">
      <c r="A59" s="15" t="s">
        <v>154</v>
      </c>
      <c r="B59" s="20">
        <v>304609.46999999997</v>
      </c>
      <c r="C59" s="20">
        <v>481772.88</v>
      </c>
      <c r="D59" s="20">
        <v>439249.26</v>
      </c>
      <c r="E59" s="20">
        <v>389200.69</v>
      </c>
      <c r="F59" s="20">
        <v>355684.43</v>
      </c>
    </row>
    <row r="60" spans="1:6" x14ac:dyDescent="0.25">
      <c r="A60" s="14" t="s">
        <v>155</v>
      </c>
      <c r="B60" s="19">
        <v>304609.46999999997</v>
      </c>
      <c r="C60" s="19">
        <v>481772.88</v>
      </c>
      <c r="D60" s="19">
        <v>439249.26</v>
      </c>
      <c r="E60" s="19">
        <v>389200.69</v>
      </c>
      <c r="F60" s="19">
        <v>355684.43</v>
      </c>
    </row>
    <row r="61" spans="1:6" x14ac:dyDescent="0.25">
      <c r="A61" s="15" t="s">
        <v>156</v>
      </c>
      <c r="B61" s="20">
        <v>43291.37</v>
      </c>
      <c r="C61" s="20">
        <v>65836.14</v>
      </c>
      <c r="D61" s="20">
        <v>65836.14</v>
      </c>
      <c r="E61" s="20">
        <v>65836.14</v>
      </c>
      <c r="F61" s="20">
        <v>65836.14</v>
      </c>
    </row>
    <row r="62" spans="1:6" x14ac:dyDescent="0.25">
      <c r="A62" s="14" t="s">
        <v>157</v>
      </c>
      <c r="B62" s="19">
        <v>22846.46</v>
      </c>
      <c r="C62" s="19">
        <v>37405.56</v>
      </c>
      <c r="D62" s="19">
        <v>37405.56</v>
      </c>
      <c r="E62" s="19">
        <v>37405.56</v>
      </c>
      <c r="F62" s="19">
        <v>37405.56</v>
      </c>
    </row>
    <row r="63" spans="1:6" x14ac:dyDescent="0.25">
      <c r="A63" s="15" t="s">
        <v>158</v>
      </c>
      <c r="B63" s="20">
        <v>78909.69</v>
      </c>
      <c r="C63" s="20">
        <v>128375.05</v>
      </c>
      <c r="D63" s="20">
        <v>128412.27</v>
      </c>
      <c r="E63" s="20">
        <v>127358.83</v>
      </c>
      <c r="F63" s="20">
        <v>104923.88</v>
      </c>
    </row>
    <row r="64" spans="1:6" x14ac:dyDescent="0.25">
      <c r="A64" s="14" t="s">
        <v>159</v>
      </c>
      <c r="B64" s="19">
        <v>159561.94</v>
      </c>
      <c r="C64" s="19">
        <v>250156.12</v>
      </c>
      <c r="D64" s="19">
        <v>207595.29</v>
      </c>
      <c r="E64" s="19">
        <v>158600.16</v>
      </c>
      <c r="F64" s="19">
        <v>147518.84</v>
      </c>
    </row>
    <row r="65" spans="1:6" x14ac:dyDescent="0.25">
      <c r="A65" s="15" t="s">
        <v>160</v>
      </c>
      <c r="B65" s="20">
        <v>246304.68</v>
      </c>
      <c r="C65" s="20">
        <v>211747.36</v>
      </c>
      <c r="D65" s="20">
        <v>273098.53999999998</v>
      </c>
      <c r="E65" s="20">
        <v>187965.55</v>
      </c>
      <c r="F65" s="20">
        <v>226557.14</v>
      </c>
    </row>
    <row r="66" spans="1:6" x14ac:dyDescent="0.25">
      <c r="A66" s="14" t="s">
        <v>161</v>
      </c>
      <c r="B66" s="19">
        <v>8694.9</v>
      </c>
      <c r="C66" s="19">
        <v>9967.2900000000009</v>
      </c>
      <c r="D66" s="19">
        <v>12461.6</v>
      </c>
      <c r="E66" s="19">
        <v>14684.4</v>
      </c>
      <c r="F66" s="19">
        <v>11291.56</v>
      </c>
    </row>
    <row r="67" spans="1:6" x14ac:dyDescent="0.25">
      <c r="A67" s="15" t="s">
        <v>220</v>
      </c>
      <c r="B67" s="20">
        <v>3565.6</v>
      </c>
      <c r="C67" s="20">
        <v>5462.04</v>
      </c>
      <c r="D67" s="20">
        <v>8389.61</v>
      </c>
      <c r="E67" s="16">
        <v>0</v>
      </c>
      <c r="F67" s="16">
        <v>0</v>
      </c>
    </row>
    <row r="68" spans="1:6" x14ac:dyDescent="0.25">
      <c r="A68" s="14" t="s">
        <v>163</v>
      </c>
      <c r="B68" s="21">
        <v>0</v>
      </c>
      <c r="C68" s="21">
        <v>0</v>
      </c>
      <c r="D68" s="21">
        <v>0</v>
      </c>
      <c r="E68" s="21">
        <v>0</v>
      </c>
      <c r="F68" s="19">
        <v>708.65</v>
      </c>
    </row>
    <row r="69" spans="1:6" x14ac:dyDescent="0.25">
      <c r="A69" s="15" t="s">
        <v>169</v>
      </c>
      <c r="B69" s="20">
        <v>5129.29</v>
      </c>
      <c r="C69" s="20">
        <v>4505.25</v>
      </c>
      <c r="D69" s="20">
        <v>4071.99</v>
      </c>
      <c r="E69" s="20">
        <v>4913.99</v>
      </c>
      <c r="F69" s="16">
        <v>5735</v>
      </c>
    </row>
    <row r="70" spans="1:6" x14ac:dyDescent="0.25">
      <c r="A70" s="14" t="s">
        <v>164</v>
      </c>
      <c r="B70" s="21">
        <v>0</v>
      </c>
      <c r="C70" s="21">
        <v>0</v>
      </c>
      <c r="D70" s="21">
        <v>0</v>
      </c>
      <c r="E70" s="19">
        <v>9770.41</v>
      </c>
      <c r="F70" s="19">
        <v>4847.92</v>
      </c>
    </row>
    <row r="71" spans="1:6" x14ac:dyDescent="0.25">
      <c r="A71" s="15" t="s">
        <v>165</v>
      </c>
      <c r="B71" s="20">
        <v>237609.78</v>
      </c>
      <c r="C71" s="20">
        <v>201780.07</v>
      </c>
      <c r="D71" s="20">
        <v>260636.94</v>
      </c>
      <c r="E71" s="20">
        <v>173281.15</v>
      </c>
      <c r="F71" s="20">
        <v>215265.58</v>
      </c>
    </row>
    <row r="72" spans="1:6" x14ac:dyDescent="0.25">
      <c r="A72" s="14" t="s">
        <v>166</v>
      </c>
      <c r="B72" s="19">
        <v>51724.53</v>
      </c>
      <c r="C72" s="19">
        <v>21333.94</v>
      </c>
      <c r="D72" s="19">
        <v>14413.24</v>
      </c>
      <c r="E72" s="21">
        <v>0</v>
      </c>
      <c r="F72" s="21">
        <v>0</v>
      </c>
    </row>
    <row r="73" spans="1:6" x14ac:dyDescent="0.25">
      <c r="A73" s="15" t="s">
        <v>167</v>
      </c>
      <c r="B73" s="20">
        <v>177889.96</v>
      </c>
      <c r="C73" s="20">
        <v>173099.44</v>
      </c>
      <c r="D73" s="20">
        <v>235944.63</v>
      </c>
      <c r="E73" s="20">
        <v>156001.23000000001</v>
      </c>
      <c r="F73" s="20">
        <v>196580.66</v>
      </c>
    </row>
    <row r="74" spans="1:6" x14ac:dyDescent="0.25">
      <c r="A74" s="14" t="s">
        <v>168</v>
      </c>
      <c r="B74" s="19">
        <v>177889.96</v>
      </c>
      <c r="C74" s="19">
        <v>173099.44</v>
      </c>
      <c r="D74" s="19">
        <v>235944.63</v>
      </c>
      <c r="E74" s="19">
        <v>156001.23000000001</v>
      </c>
      <c r="F74" s="19">
        <v>196580.66</v>
      </c>
    </row>
    <row r="75" spans="1:6" x14ac:dyDescent="0.25">
      <c r="A75" s="15" t="s">
        <v>169</v>
      </c>
      <c r="B75" s="20">
        <v>7995.29</v>
      </c>
      <c r="C75" s="20">
        <v>7346.69</v>
      </c>
      <c r="D75" s="20">
        <v>10279.08</v>
      </c>
      <c r="E75" s="20">
        <v>12800.59</v>
      </c>
      <c r="F75" s="20">
        <v>14980.87</v>
      </c>
    </row>
    <row r="76" spans="1:6" x14ac:dyDescent="0.25">
      <c r="A76" s="14" t="s">
        <v>170</v>
      </c>
      <c r="B76" s="21">
        <v>0</v>
      </c>
      <c r="C76" s="21">
        <v>0</v>
      </c>
      <c r="D76" s="21">
        <v>0</v>
      </c>
      <c r="E76" s="19">
        <v>4479.33</v>
      </c>
      <c r="F76" s="19">
        <v>3704.05</v>
      </c>
    </row>
    <row r="77" spans="1:6" x14ac:dyDescent="0.25">
      <c r="A77" s="14"/>
    </row>
    <row r="78" spans="1:6" x14ac:dyDescent="0.25">
      <c r="A78" s="17" t="s">
        <v>172</v>
      </c>
      <c r="B78" s="18" t="s">
        <v>106</v>
      </c>
      <c r="C78" s="18" t="s">
        <v>107</v>
      </c>
      <c r="D78" s="18" t="s">
        <v>108</v>
      </c>
      <c r="E78" s="18" t="s">
        <v>109</v>
      </c>
      <c r="F78" s="18" t="s">
        <v>110</v>
      </c>
    </row>
    <row r="79" spans="1:6" x14ac:dyDescent="0.25">
      <c r="A79" s="15" t="s">
        <v>173</v>
      </c>
      <c r="B79" s="20">
        <v>-17855.12</v>
      </c>
      <c r="C79" s="20">
        <v>-91341.47</v>
      </c>
      <c r="D79" s="20">
        <v>55986.9</v>
      </c>
      <c r="E79" s="20">
        <v>-3110.86</v>
      </c>
      <c r="F79" s="20">
        <v>2727.23</v>
      </c>
    </row>
    <row r="80" spans="1:6" x14ac:dyDescent="0.25">
      <c r="A80" s="14" t="s">
        <v>174</v>
      </c>
      <c r="B80" s="19">
        <v>4991.04</v>
      </c>
      <c r="C80" s="19">
        <v>42560.83</v>
      </c>
      <c r="D80" s="19">
        <v>55876.01</v>
      </c>
      <c r="E80" s="19">
        <v>32539.8</v>
      </c>
      <c r="F80" s="19">
        <v>61620.06</v>
      </c>
    </row>
    <row r="81" spans="1:6" x14ac:dyDescent="0.25">
      <c r="A81" s="15" t="s">
        <v>175</v>
      </c>
      <c r="B81" s="20">
        <v>125479.05</v>
      </c>
      <c r="C81" s="20">
        <v>-6237.85</v>
      </c>
      <c r="D81" s="20">
        <v>69125.7</v>
      </c>
      <c r="E81" s="20">
        <v>44811.59</v>
      </c>
      <c r="F81" s="20">
        <v>16193.9</v>
      </c>
    </row>
    <row r="82" spans="1:6" x14ac:dyDescent="0.25">
      <c r="A82" s="14" t="s">
        <v>176</v>
      </c>
      <c r="B82" s="19">
        <v>6763.93</v>
      </c>
      <c r="C82" s="19">
        <v>10333.719999999999</v>
      </c>
      <c r="D82" s="19">
        <v>19420.740000000002</v>
      </c>
      <c r="E82" s="19">
        <v>19040.060000000001</v>
      </c>
      <c r="F82" s="19">
        <v>18465.099999999999</v>
      </c>
    </row>
    <row r="83" spans="1:6" x14ac:dyDescent="0.25">
      <c r="A83" s="15" t="s">
        <v>177</v>
      </c>
      <c r="B83" s="20">
        <v>6543.37</v>
      </c>
      <c r="C83" s="20">
        <v>1535.79</v>
      </c>
      <c r="D83" s="20">
        <v>756.81</v>
      </c>
      <c r="E83" s="20">
        <v>81.86</v>
      </c>
      <c r="F83" s="20">
        <v>2007.62</v>
      </c>
    </row>
    <row r="84" spans="1:6" x14ac:dyDescent="0.25">
      <c r="A84" s="14" t="s">
        <v>178</v>
      </c>
      <c r="B84" s="19">
        <v>13104.03</v>
      </c>
      <c r="C84" s="19">
        <v>-56668.88</v>
      </c>
      <c r="D84" s="19">
        <v>22025.73</v>
      </c>
      <c r="E84" s="19">
        <v>22225.51</v>
      </c>
      <c r="F84" s="19">
        <v>-12096.34</v>
      </c>
    </row>
    <row r="85" spans="1:6" x14ac:dyDescent="0.25">
      <c r="A85" s="15" t="s">
        <v>179</v>
      </c>
      <c r="B85" s="20">
        <v>-61309.13</v>
      </c>
      <c r="C85" s="20">
        <v>-27488.21</v>
      </c>
      <c r="D85" s="20">
        <v>-61853.81</v>
      </c>
      <c r="E85" s="20">
        <v>4145.55</v>
      </c>
      <c r="F85" s="20">
        <v>21121.61</v>
      </c>
    </row>
    <row r="86" spans="1:6" x14ac:dyDescent="0.25">
      <c r="A86" s="14" t="s">
        <v>180</v>
      </c>
      <c r="B86" s="19">
        <v>-75156.33</v>
      </c>
      <c r="C86" s="19">
        <v>-78772.03</v>
      </c>
      <c r="D86" s="19">
        <v>34203.57</v>
      </c>
      <c r="E86" s="19">
        <v>4143.29</v>
      </c>
      <c r="F86" s="19">
        <v>-11708.54</v>
      </c>
    </row>
    <row r="87" spans="1:6" x14ac:dyDescent="0.25">
      <c r="A87" s="15" t="s">
        <v>181</v>
      </c>
      <c r="B87" s="20">
        <v>41452.07</v>
      </c>
      <c r="C87" s="16">
        <v>0</v>
      </c>
      <c r="D87" s="16">
        <v>0</v>
      </c>
      <c r="E87" s="20">
        <v>-94602.96</v>
      </c>
      <c r="F87" s="20">
        <v>-81680.850000000006</v>
      </c>
    </row>
    <row r="88" spans="1:6" x14ac:dyDescent="0.25">
      <c r="A88" s="14" t="s">
        <v>182</v>
      </c>
      <c r="B88" s="19">
        <v>99067.73</v>
      </c>
      <c r="C88" s="19">
        <v>38561.519999999997</v>
      </c>
      <c r="D88" s="19">
        <v>26922.42</v>
      </c>
      <c r="E88" s="19">
        <v>3464.17</v>
      </c>
      <c r="F88" s="19">
        <v>7817.52</v>
      </c>
    </row>
    <row r="89" spans="1:6" x14ac:dyDescent="0.25">
      <c r="A89" s="15" t="s">
        <v>183</v>
      </c>
      <c r="B89" s="20">
        <v>-53311.82</v>
      </c>
      <c r="C89" s="20">
        <v>-21404.21</v>
      </c>
      <c r="D89" s="20">
        <v>-41364.58</v>
      </c>
      <c r="E89" s="20">
        <v>5851.87</v>
      </c>
      <c r="F89" s="20">
        <v>-2818.95</v>
      </c>
    </row>
    <row r="90" spans="1:6" x14ac:dyDescent="0.25">
      <c r="A90" s="14" t="s">
        <v>184</v>
      </c>
      <c r="B90" s="19">
        <v>-322.83</v>
      </c>
      <c r="C90" s="19">
        <v>55298.35</v>
      </c>
      <c r="D90" s="19">
        <v>-34401.730000000003</v>
      </c>
      <c r="E90" s="19">
        <v>-17996.919999999998</v>
      </c>
      <c r="F90" s="19">
        <v>37494.910000000003</v>
      </c>
    </row>
    <row r="91" spans="1:6" x14ac:dyDescent="0.25">
      <c r="A91" s="15" t="s">
        <v>236</v>
      </c>
      <c r="B91" s="20">
        <v>984.19</v>
      </c>
      <c r="C91" s="16">
        <v>0</v>
      </c>
      <c r="D91" s="16">
        <v>0</v>
      </c>
      <c r="E91" s="20">
        <v>145.68</v>
      </c>
      <c r="F91" s="20">
        <v>178.49</v>
      </c>
    </row>
    <row r="92" spans="1:6" x14ac:dyDescent="0.25">
      <c r="A92" s="14" t="s">
        <v>185</v>
      </c>
      <c r="B92" s="19">
        <v>-5226.71</v>
      </c>
      <c r="C92" s="19">
        <v>-23418.54</v>
      </c>
      <c r="D92" s="19">
        <v>-24666.86</v>
      </c>
      <c r="E92" s="19">
        <v>-17791.13</v>
      </c>
      <c r="F92" s="19">
        <v>-8395.07</v>
      </c>
    </row>
    <row r="93" spans="1:6" x14ac:dyDescent="0.25">
      <c r="A93" s="15" t="s">
        <v>186</v>
      </c>
      <c r="B93" s="16">
        <v>0</v>
      </c>
      <c r="C93" s="16">
        <v>0</v>
      </c>
      <c r="D93" s="16">
        <v>0</v>
      </c>
      <c r="E93" s="20">
        <v>-311.47000000000003</v>
      </c>
      <c r="F93" s="16">
        <v>0</v>
      </c>
    </row>
    <row r="94" spans="1:6" x14ac:dyDescent="0.25">
      <c r="A94" s="14" t="s">
        <v>240</v>
      </c>
      <c r="B94" s="21">
        <v>0</v>
      </c>
      <c r="C94" s="21">
        <v>0</v>
      </c>
      <c r="D94" s="21">
        <v>0</v>
      </c>
      <c r="E94" s="21">
        <v>-40</v>
      </c>
      <c r="F94" s="19">
        <v>-2062.44</v>
      </c>
    </row>
    <row r="95" spans="1:6" x14ac:dyDescent="0.25">
      <c r="A95" s="15" t="s">
        <v>221</v>
      </c>
      <c r="B95" s="20">
        <v>3919.69</v>
      </c>
      <c r="C95" s="20">
        <v>78716.89</v>
      </c>
      <c r="D95" s="20">
        <v>-9734.8700000000008</v>
      </c>
      <c r="E95" s="16">
        <v>0</v>
      </c>
      <c r="F95" s="20">
        <v>47773.919999999998</v>
      </c>
    </row>
    <row r="96" spans="1:6" x14ac:dyDescent="0.25">
      <c r="A96" s="14" t="s">
        <v>190</v>
      </c>
      <c r="B96" s="21">
        <v>12686</v>
      </c>
      <c r="C96" s="19">
        <v>14597.26</v>
      </c>
      <c r="D96" s="19">
        <v>-98.27</v>
      </c>
      <c r="E96" s="19">
        <v>14797.09</v>
      </c>
      <c r="F96" s="19">
        <v>-40015.4</v>
      </c>
    </row>
    <row r="97" spans="1:6" x14ac:dyDescent="0.25">
      <c r="A97" s="15" t="s">
        <v>192</v>
      </c>
      <c r="B97" s="16">
        <v>184000</v>
      </c>
      <c r="C97" s="20">
        <v>6920.7</v>
      </c>
      <c r="D97" s="20">
        <v>14413.24</v>
      </c>
      <c r="E97" s="16">
        <v>23000</v>
      </c>
      <c r="F97" s="20">
        <v>15555.92</v>
      </c>
    </row>
    <row r="98" spans="1:6" x14ac:dyDescent="0.25">
      <c r="A98" s="14" t="s">
        <v>193</v>
      </c>
      <c r="B98" s="21">
        <v>-163000</v>
      </c>
      <c r="C98" s="21">
        <v>0</v>
      </c>
      <c r="D98" s="21">
        <v>0</v>
      </c>
      <c r="E98" s="19">
        <v>-3631.32</v>
      </c>
      <c r="F98" s="19">
        <v>-51095.89</v>
      </c>
    </row>
    <row r="99" spans="1:6" x14ac:dyDescent="0.25">
      <c r="A99" s="15" t="s">
        <v>194</v>
      </c>
      <c r="B99" s="20">
        <v>-2230.2800000000002</v>
      </c>
      <c r="C99" s="20">
        <v>-2323.4499999999998</v>
      </c>
      <c r="D99" s="20">
        <v>-3797.91</v>
      </c>
      <c r="E99" s="20">
        <v>-4571.58</v>
      </c>
      <c r="F99" s="20">
        <v>-4475.4399999999996</v>
      </c>
    </row>
    <row r="100" spans="1:6" x14ac:dyDescent="0.25">
      <c r="A100" s="14" t="s">
        <v>195</v>
      </c>
      <c r="B100" s="19">
        <v>-6083.72</v>
      </c>
      <c r="C100" s="21">
        <v>0</v>
      </c>
      <c r="D100" s="21">
        <v>0</v>
      </c>
      <c r="E100" s="21">
        <v>0</v>
      </c>
      <c r="F100" s="21">
        <v>0</v>
      </c>
    </row>
    <row r="101" spans="1:6" x14ac:dyDescent="0.25">
      <c r="A101" s="15" t="s">
        <v>223</v>
      </c>
      <c r="B101" s="16">
        <v>0</v>
      </c>
      <c r="C101" s="16">
        <v>10000</v>
      </c>
      <c r="D101" s="20">
        <v>-10713.6</v>
      </c>
      <c r="E101" s="16">
        <v>0</v>
      </c>
      <c r="F101" s="16">
        <v>0</v>
      </c>
    </row>
    <row r="102" spans="1:6" x14ac:dyDescent="0.25">
      <c r="A102" s="14" t="s">
        <v>196</v>
      </c>
      <c r="B102" s="19">
        <v>-5491.95</v>
      </c>
      <c r="C102" s="19">
        <v>-21445.86</v>
      </c>
      <c r="D102" s="19">
        <v>21486.89</v>
      </c>
      <c r="E102" s="19">
        <v>-6310.68</v>
      </c>
      <c r="F102" s="19">
        <v>206.74</v>
      </c>
    </row>
    <row r="103" spans="1:6" x14ac:dyDescent="0.25">
      <c r="A103" s="15" t="s">
        <v>197</v>
      </c>
      <c r="B103" s="20">
        <v>11863.53</v>
      </c>
      <c r="C103" s="20">
        <v>28641.09</v>
      </c>
      <c r="D103" s="20">
        <v>10647.87</v>
      </c>
      <c r="E103" s="20">
        <v>18098.97</v>
      </c>
      <c r="F103" s="20">
        <v>17892.23</v>
      </c>
    </row>
    <row r="104" spans="1:6" x14ac:dyDescent="0.25">
      <c r="A104" s="14" t="s">
        <v>198</v>
      </c>
      <c r="B104" s="21">
        <v>0</v>
      </c>
      <c r="C104" s="19">
        <v>4668.3</v>
      </c>
      <c r="D104" s="19">
        <v>-3493.67</v>
      </c>
      <c r="E104" s="19">
        <v>-1140.42</v>
      </c>
      <c r="F104" s="21">
        <v>0</v>
      </c>
    </row>
    <row r="105" spans="1:6" x14ac:dyDescent="0.25">
      <c r="A105" s="15" t="s">
        <v>199</v>
      </c>
      <c r="B105" s="20">
        <v>6371.59</v>
      </c>
      <c r="C105" s="20">
        <v>11863.53</v>
      </c>
      <c r="D105" s="20">
        <v>28641.09</v>
      </c>
      <c r="E105" s="20">
        <v>10647.87</v>
      </c>
      <c r="F105" s="20">
        <v>18098.97</v>
      </c>
    </row>
    <row r="106" spans="1:6" x14ac:dyDescent="0.25">
      <c r="A106" s="14"/>
    </row>
    <row r="107" spans="1:6" x14ac:dyDescent="0.25">
      <c r="A107" s="14"/>
      <c r="B107" s="13"/>
      <c r="C107" s="13"/>
      <c r="D107" s="13"/>
      <c r="E107" s="13"/>
      <c r="F107" s="13"/>
    </row>
    <row r="108" spans="1:6" x14ac:dyDescent="0.25">
      <c r="A108" s="17" t="s">
        <v>200</v>
      </c>
      <c r="B108" s="13" t="s">
        <v>201</v>
      </c>
      <c r="C108" s="13" t="s">
        <v>201</v>
      </c>
      <c r="D108" s="13" t="s">
        <v>201</v>
      </c>
      <c r="E108" s="13" t="s">
        <v>201</v>
      </c>
      <c r="F108" s="13" t="s">
        <v>201</v>
      </c>
    </row>
    <row r="109" spans="1:6" x14ac:dyDescent="0.25">
      <c r="A109" s="15" t="s">
        <v>95</v>
      </c>
      <c r="B109" s="22" t="s">
        <v>96</v>
      </c>
      <c r="C109" s="22" t="s">
        <v>96</v>
      </c>
      <c r="D109" s="22" t="s">
        <v>96</v>
      </c>
      <c r="E109" s="22" t="s">
        <v>96</v>
      </c>
      <c r="F109" s="22" t="s">
        <v>96</v>
      </c>
    </row>
    <row r="110" spans="1:6" x14ac:dyDescent="0.25">
      <c r="A110" s="14" t="s">
        <v>202</v>
      </c>
      <c r="B110" s="21" t="s">
        <v>203</v>
      </c>
      <c r="C110" s="21" t="s">
        <v>204</v>
      </c>
      <c r="D110" s="21" t="s">
        <v>205</v>
      </c>
      <c r="E110" s="21" t="s">
        <v>206</v>
      </c>
      <c r="F110" s="21" t="s">
        <v>207</v>
      </c>
    </row>
    <row r="111" spans="1:6" x14ac:dyDescent="0.25">
      <c r="A111" s="15" t="s">
        <v>97</v>
      </c>
      <c r="B111" s="16" t="s">
        <v>98</v>
      </c>
      <c r="C111" s="16" t="s">
        <v>99</v>
      </c>
      <c r="D111" s="16" t="s">
        <v>100</v>
      </c>
      <c r="E111" s="16" t="s">
        <v>101</v>
      </c>
      <c r="F111" s="16" t="s">
        <v>102</v>
      </c>
    </row>
    <row r="112" spans="1:6" x14ac:dyDescent="0.25">
      <c r="A112" s="14" t="s">
        <v>208</v>
      </c>
      <c r="B112" s="13" t="s">
        <v>209</v>
      </c>
      <c r="C112" s="13" t="s">
        <v>209</v>
      </c>
      <c r="D112" s="13" t="s">
        <v>209</v>
      </c>
      <c r="E112" s="13" t="s">
        <v>209</v>
      </c>
      <c r="F112" s="13" t="s">
        <v>209</v>
      </c>
    </row>
    <row r="113" spans="1:6" x14ac:dyDescent="0.25">
      <c r="A113" s="15" t="s">
        <v>210</v>
      </c>
      <c r="B113" s="22" t="s">
        <v>210</v>
      </c>
      <c r="C113" s="22" t="s">
        <v>210</v>
      </c>
      <c r="D113" s="22" t="s">
        <v>210</v>
      </c>
      <c r="E113" s="22" t="s">
        <v>210</v>
      </c>
      <c r="F113" s="22" t="s">
        <v>210</v>
      </c>
    </row>
    <row r="114" spans="1:6" x14ac:dyDescent="0.25">
      <c r="A114" s="14" t="s">
        <v>211</v>
      </c>
      <c r="B114" s="13" t="s">
        <v>212</v>
      </c>
      <c r="C114" s="13" t="s">
        <v>212</v>
      </c>
      <c r="D114" s="13" t="s">
        <v>212</v>
      </c>
      <c r="E114" s="13" t="s">
        <v>212</v>
      </c>
      <c r="F114" s="13" t="s">
        <v>212</v>
      </c>
    </row>
    <row r="115" spans="1:6" x14ac:dyDescent="0.25">
      <c r="A115" s="14"/>
      <c r="B115" s="13"/>
      <c r="C115" s="13"/>
      <c r="D115" s="13"/>
      <c r="E115" s="13"/>
      <c r="F115" s="13"/>
    </row>
    <row r="116" spans="1:6" x14ac:dyDescent="0.25">
      <c r="A116" s="14" t="s">
        <v>213</v>
      </c>
      <c r="B116" s="13"/>
      <c r="C116" s="13"/>
      <c r="D116" s="13"/>
      <c r="E116" s="13"/>
      <c r="F116" s="13"/>
    </row>
    <row r="117" spans="1:6" x14ac:dyDescent="0.25">
      <c r="A117"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3534F-7F05-4B76-A6FF-7C4AC3893BDC}">
  <dimension ref="A1:G102"/>
  <sheetViews>
    <sheetView workbookViewId="0">
      <selection activeCell="I11" sqref="I11"/>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1"/>
      <c r="F1" s="141"/>
      <c r="G1" s="141"/>
    </row>
    <row r="2" spans="1:7" x14ac:dyDescent="0.25">
      <c r="A2" s="141"/>
      <c r="B2" s="141"/>
      <c r="C2" s="141"/>
      <c r="D2" s="142" t="s">
        <v>91</v>
      </c>
      <c r="E2" s="141"/>
      <c r="F2" s="141"/>
      <c r="G2" s="141"/>
    </row>
    <row r="3" spans="1:7" x14ac:dyDescent="0.25">
      <c r="D3" s="142" t="s">
        <v>92</v>
      </c>
      <c r="E3" s="141"/>
      <c r="F3" s="141"/>
      <c r="G3" s="141"/>
    </row>
    <row r="4" spans="1:7" x14ac:dyDescent="0.25">
      <c r="D4" s="142" t="s">
        <v>93</v>
      </c>
      <c r="E4" s="141"/>
      <c r="F4" s="141"/>
      <c r="G4" s="141"/>
    </row>
    <row r="6" spans="1:7" x14ac:dyDescent="0.25">
      <c r="A6" s="140" t="s">
        <v>249</v>
      </c>
      <c r="B6" s="141"/>
      <c r="C6" s="141"/>
      <c r="D6" s="141"/>
      <c r="E6" s="141"/>
      <c r="F6" s="141"/>
      <c r="G6" s="141"/>
    </row>
    <row r="8" spans="1:7" x14ac:dyDescent="0.25">
      <c r="A8" s="14" t="s">
        <v>95</v>
      </c>
      <c r="B8" s="13" t="s">
        <v>96</v>
      </c>
      <c r="C8" s="13" t="s">
        <v>96</v>
      </c>
      <c r="D8" s="13" t="s">
        <v>96</v>
      </c>
      <c r="E8" s="13" t="s">
        <v>96</v>
      </c>
      <c r="F8" s="13" t="s">
        <v>96</v>
      </c>
    </row>
    <row r="9" spans="1:7" x14ac:dyDescent="0.25">
      <c r="A9" s="15" t="s">
        <v>97</v>
      </c>
      <c r="B9" s="16" t="s">
        <v>98</v>
      </c>
      <c r="C9" s="16" t="s">
        <v>99</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858573.45</v>
      </c>
      <c r="C14" s="19">
        <v>821660.23</v>
      </c>
      <c r="D14" s="19">
        <v>767544.61</v>
      </c>
      <c r="E14" s="19">
        <v>645229.74</v>
      </c>
      <c r="F14" s="19">
        <v>591120.88</v>
      </c>
    </row>
    <row r="15" spans="1:7" x14ac:dyDescent="0.25">
      <c r="A15" s="15" t="s">
        <v>112</v>
      </c>
      <c r="B15" s="20">
        <v>851913.7</v>
      </c>
      <c r="C15" s="20">
        <v>816197.5</v>
      </c>
      <c r="D15" s="20">
        <v>762271.44</v>
      </c>
      <c r="E15" s="20">
        <v>638054.25</v>
      </c>
      <c r="F15" s="20">
        <v>587474.51</v>
      </c>
    </row>
    <row r="16" spans="1:7" x14ac:dyDescent="0.25">
      <c r="A16" s="14" t="s">
        <v>113</v>
      </c>
      <c r="B16" s="19">
        <v>-571002.9</v>
      </c>
      <c r="C16" s="19">
        <v>-570437.37</v>
      </c>
      <c r="D16" s="19">
        <v>-552612.81999999995</v>
      </c>
      <c r="E16" s="19">
        <v>-471389.31</v>
      </c>
      <c r="F16" s="19">
        <v>-413751.52</v>
      </c>
    </row>
    <row r="17" spans="1:6" x14ac:dyDescent="0.25">
      <c r="A17" s="15" t="s">
        <v>114</v>
      </c>
      <c r="B17" s="20">
        <v>280910.81</v>
      </c>
      <c r="C17" s="20">
        <v>245760.12</v>
      </c>
      <c r="D17" s="20">
        <v>209658.62</v>
      </c>
      <c r="E17" s="20">
        <v>166664.94</v>
      </c>
      <c r="F17" s="20">
        <v>173722.99</v>
      </c>
    </row>
    <row r="18" spans="1:6" x14ac:dyDescent="0.25">
      <c r="A18" s="14" t="s">
        <v>115</v>
      </c>
      <c r="B18" s="19">
        <v>-185936.91</v>
      </c>
      <c r="C18" s="19">
        <v>-174662.08</v>
      </c>
      <c r="D18" s="19">
        <v>-146579.24</v>
      </c>
      <c r="E18" s="19">
        <v>-113459.83</v>
      </c>
      <c r="F18" s="19">
        <v>-116824.3</v>
      </c>
    </row>
    <row r="19" spans="1:6" x14ac:dyDescent="0.25">
      <c r="A19" s="15" t="s">
        <v>116</v>
      </c>
      <c r="B19" s="20">
        <v>-42711.41</v>
      </c>
      <c r="C19" s="20">
        <v>-35310.15</v>
      </c>
      <c r="D19" s="20">
        <v>-34144.730000000003</v>
      </c>
      <c r="E19" s="20">
        <v>-31853.89</v>
      </c>
      <c r="F19" s="20">
        <v>-31963.66</v>
      </c>
    </row>
    <row r="20" spans="1:6" x14ac:dyDescent="0.25">
      <c r="A20" s="14" t="s">
        <v>117</v>
      </c>
      <c r="B20" s="19">
        <v>2673.84</v>
      </c>
      <c r="C20" s="19">
        <v>1822.66</v>
      </c>
      <c r="D20" s="19">
        <v>1711.29</v>
      </c>
      <c r="E20" s="19">
        <v>4049.57</v>
      </c>
      <c r="F20" s="19">
        <v>1015.16</v>
      </c>
    </row>
    <row r="21" spans="1:6" x14ac:dyDescent="0.25">
      <c r="A21" s="15" t="s">
        <v>118</v>
      </c>
      <c r="B21" s="20">
        <v>6659.74</v>
      </c>
      <c r="C21" s="20">
        <v>5462.74</v>
      </c>
      <c r="D21" s="20">
        <v>5273.17</v>
      </c>
      <c r="E21" s="20">
        <v>7175.49</v>
      </c>
      <c r="F21" s="20">
        <v>3646.37</v>
      </c>
    </row>
    <row r="22" spans="1:6" x14ac:dyDescent="0.25">
      <c r="A22" s="14" t="s">
        <v>119</v>
      </c>
      <c r="B22" s="19">
        <v>-3985.91</v>
      </c>
      <c r="C22" s="19">
        <v>-3640.08</v>
      </c>
      <c r="D22" s="19">
        <v>-3561.88</v>
      </c>
      <c r="E22" s="19">
        <v>-3125.92</v>
      </c>
      <c r="F22" s="19">
        <v>-2631.21</v>
      </c>
    </row>
    <row r="23" spans="1:6" x14ac:dyDescent="0.25">
      <c r="A23" s="15" t="s">
        <v>120</v>
      </c>
      <c r="B23" s="20">
        <v>54936.32</v>
      </c>
      <c r="C23" s="20">
        <v>37610.550000000003</v>
      </c>
      <c r="D23" s="20">
        <v>30645.94</v>
      </c>
      <c r="E23" s="20">
        <v>25400.79</v>
      </c>
      <c r="F23" s="20">
        <v>25950.19</v>
      </c>
    </row>
    <row r="24" spans="1:6" x14ac:dyDescent="0.25">
      <c r="A24" s="14" t="s">
        <v>121</v>
      </c>
      <c r="B24" s="19">
        <v>85022.92</v>
      </c>
      <c r="C24" s="19">
        <v>71471.070000000007</v>
      </c>
      <c r="D24" s="19">
        <v>62726.13</v>
      </c>
      <c r="E24" s="19">
        <v>53851.66</v>
      </c>
      <c r="F24" s="19">
        <v>53237.18</v>
      </c>
    </row>
    <row r="25" spans="1:6" x14ac:dyDescent="0.25">
      <c r="A25" s="15" t="s">
        <v>122</v>
      </c>
      <c r="B25" s="20">
        <v>-23070.21</v>
      </c>
      <c r="C25" s="20">
        <v>-14896.47</v>
      </c>
      <c r="D25" s="20">
        <v>-11553.81</v>
      </c>
      <c r="E25" s="20">
        <v>-9419.09</v>
      </c>
      <c r="F25" s="20">
        <v>-9115.9</v>
      </c>
    </row>
    <row r="26" spans="1:6" x14ac:dyDescent="0.25">
      <c r="A26" s="14" t="s">
        <v>123</v>
      </c>
      <c r="B26" s="19">
        <v>696.06</v>
      </c>
      <c r="C26" s="19">
        <v>87.65</v>
      </c>
      <c r="D26" s="19">
        <v>86.51</v>
      </c>
      <c r="E26" s="19">
        <v>106.36</v>
      </c>
      <c r="F26" s="19">
        <v>435.09</v>
      </c>
    </row>
    <row r="27" spans="1:6" x14ac:dyDescent="0.25">
      <c r="A27" s="15" t="s">
        <v>124</v>
      </c>
      <c r="B27" s="20">
        <v>-23766.28</v>
      </c>
      <c r="C27" s="20">
        <v>-14984.11</v>
      </c>
      <c r="D27" s="20">
        <v>-11640.32</v>
      </c>
      <c r="E27" s="20">
        <v>-9525.4500000000007</v>
      </c>
      <c r="F27" s="20">
        <v>-9550.99</v>
      </c>
    </row>
    <row r="28" spans="1:6" x14ac:dyDescent="0.25">
      <c r="A28" s="14" t="s">
        <v>127</v>
      </c>
      <c r="B28" s="19">
        <v>31866.1</v>
      </c>
      <c r="C28" s="19">
        <v>22714.080000000002</v>
      </c>
      <c r="D28" s="19">
        <v>19092.13</v>
      </c>
      <c r="E28" s="19">
        <v>15981.7</v>
      </c>
      <c r="F28" s="19">
        <v>16834.28</v>
      </c>
    </row>
    <row r="29" spans="1:6" x14ac:dyDescent="0.25">
      <c r="A29" s="15" t="s">
        <v>128</v>
      </c>
      <c r="B29" s="20">
        <v>-13056.14</v>
      </c>
      <c r="C29" s="20">
        <v>-8692.32</v>
      </c>
      <c r="D29" s="20">
        <v>-5985.62</v>
      </c>
      <c r="E29" s="20">
        <v>-4440.04</v>
      </c>
      <c r="F29" s="20">
        <v>-6730.46</v>
      </c>
    </row>
    <row r="30" spans="1:6" x14ac:dyDescent="0.25">
      <c r="A30" s="14" t="s">
        <v>129</v>
      </c>
      <c r="B30" s="19">
        <v>18809.96</v>
      </c>
      <c r="C30" s="19">
        <v>14021.76</v>
      </c>
      <c r="D30" s="19">
        <v>13106.51</v>
      </c>
      <c r="E30" s="19">
        <v>11541.66</v>
      </c>
      <c r="F30" s="19">
        <v>10103.83</v>
      </c>
    </row>
    <row r="31" spans="1:6" x14ac:dyDescent="0.25">
      <c r="A31" s="15" t="s">
        <v>130</v>
      </c>
      <c r="B31" s="20">
        <v>18809.96</v>
      </c>
      <c r="C31" s="20">
        <v>14021.76</v>
      </c>
      <c r="D31" s="20">
        <v>13106.51</v>
      </c>
      <c r="E31" s="20">
        <v>11541.66</v>
      </c>
      <c r="F31" s="20">
        <v>10103.83</v>
      </c>
    </row>
    <row r="32" spans="1:6" x14ac:dyDescent="0.25">
      <c r="A32" s="14"/>
    </row>
    <row r="33" spans="1:6" x14ac:dyDescent="0.25">
      <c r="A33" s="17" t="s">
        <v>131</v>
      </c>
      <c r="B33" s="18" t="s">
        <v>106</v>
      </c>
      <c r="C33" s="18" t="s">
        <v>107</v>
      </c>
      <c r="D33" s="18" t="s">
        <v>108</v>
      </c>
      <c r="E33" s="18" t="s">
        <v>109</v>
      </c>
      <c r="F33" s="18" t="s">
        <v>110</v>
      </c>
    </row>
    <row r="34" spans="1:6" x14ac:dyDescent="0.25">
      <c r="A34" s="14" t="s">
        <v>132</v>
      </c>
      <c r="B34" s="19">
        <v>662248.03</v>
      </c>
      <c r="C34" s="19">
        <v>585658.62</v>
      </c>
      <c r="D34" s="19">
        <v>526700.9</v>
      </c>
      <c r="E34" s="19">
        <v>449979.78</v>
      </c>
      <c r="F34" s="19">
        <v>428417.52</v>
      </c>
    </row>
    <row r="35" spans="1:6" x14ac:dyDescent="0.25">
      <c r="A35" s="15" t="s">
        <v>133</v>
      </c>
      <c r="B35" s="20">
        <v>363076.45</v>
      </c>
      <c r="C35" s="20">
        <v>343108.8</v>
      </c>
      <c r="D35" s="20">
        <v>286372.89</v>
      </c>
      <c r="E35" s="20">
        <v>271050.38</v>
      </c>
      <c r="F35" s="20">
        <v>238646.65</v>
      </c>
    </row>
    <row r="36" spans="1:6" x14ac:dyDescent="0.25">
      <c r="A36" s="14" t="s">
        <v>134</v>
      </c>
      <c r="B36" s="19">
        <v>257709.81</v>
      </c>
      <c r="C36" s="19">
        <v>239228.86</v>
      </c>
      <c r="D36" s="19">
        <v>232202.97</v>
      </c>
      <c r="E36" s="19">
        <v>222780.04</v>
      </c>
      <c r="F36" s="19">
        <v>200066.56</v>
      </c>
    </row>
    <row r="37" spans="1:6" x14ac:dyDescent="0.25">
      <c r="A37" s="15" t="s">
        <v>135</v>
      </c>
      <c r="B37" s="20">
        <v>4730.84</v>
      </c>
      <c r="C37" s="20">
        <v>5628.91</v>
      </c>
      <c r="D37" s="20">
        <v>6590.8</v>
      </c>
      <c r="E37" s="20">
        <v>7492.23</v>
      </c>
      <c r="F37" s="20">
        <v>8551.91</v>
      </c>
    </row>
    <row r="38" spans="1:6" x14ac:dyDescent="0.25">
      <c r="A38" s="14" t="s">
        <v>137</v>
      </c>
      <c r="B38" s="19">
        <v>4730.84</v>
      </c>
      <c r="C38" s="19">
        <v>5628.91</v>
      </c>
      <c r="D38" s="19">
        <v>6590.8</v>
      </c>
      <c r="E38" s="19">
        <v>7492.23</v>
      </c>
      <c r="F38" s="19">
        <v>8551.91</v>
      </c>
    </row>
    <row r="39" spans="1:6" x14ac:dyDescent="0.25">
      <c r="A39" s="15" t="s">
        <v>138</v>
      </c>
      <c r="B39" s="20">
        <v>60892.35</v>
      </c>
      <c r="C39" s="20">
        <v>59122.53</v>
      </c>
      <c r="D39" s="20">
        <v>10574.45</v>
      </c>
      <c r="E39" s="20">
        <v>10301.969999999999</v>
      </c>
      <c r="F39" s="16">
        <v>147</v>
      </c>
    </row>
    <row r="40" spans="1:6" x14ac:dyDescent="0.25">
      <c r="A40" s="14" t="s">
        <v>140</v>
      </c>
      <c r="B40" s="19">
        <v>60892.35</v>
      </c>
      <c r="C40" s="19">
        <v>59122.53</v>
      </c>
      <c r="D40" s="19">
        <v>10574.45</v>
      </c>
      <c r="E40" s="19">
        <v>10301.969999999999</v>
      </c>
      <c r="F40" s="21">
        <v>147</v>
      </c>
    </row>
    <row r="41" spans="1:6" x14ac:dyDescent="0.25">
      <c r="A41" s="15" t="s">
        <v>141</v>
      </c>
      <c r="B41" s="20">
        <v>39743.449999999997</v>
      </c>
      <c r="C41" s="20">
        <v>39128.51</v>
      </c>
      <c r="D41" s="20">
        <v>37004.67</v>
      </c>
      <c r="E41" s="20">
        <v>30476.13</v>
      </c>
      <c r="F41" s="20">
        <v>29881.18</v>
      </c>
    </row>
    <row r="42" spans="1:6" x14ac:dyDescent="0.25">
      <c r="A42" s="14" t="s">
        <v>142</v>
      </c>
      <c r="B42" s="19">
        <v>39743.449999999997</v>
      </c>
      <c r="C42" s="19">
        <v>39128.51</v>
      </c>
      <c r="D42" s="19">
        <v>37004.67</v>
      </c>
      <c r="E42" s="19">
        <v>30476.13</v>
      </c>
      <c r="F42" s="19">
        <v>29881.18</v>
      </c>
    </row>
    <row r="43" spans="1:6" x14ac:dyDescent="0.25">
      <c r="A43" s="15" t="s">
        <v>144</v>
      </c>
      <c r="B43" s="20">
        <v>299171.58</v>
      </c>
      <c r="C43" s="20">
        <v>242549.82</v>
      </c>
      <c r="D43" s="20">
        <v>240328.01</v>
      </c>
      <c r="E43" s="20">
        <v>178929.4</v>
      </c>
      <c r="F43" s="20">
        <v>189770.87</v>
      </c>
    </row>
    <row r="44" spans="1:6" x14ac:dyDescent="0.25">
      <c r="A44" s="14" t="s">
        <v>145</v>
      </c>
      <c r="B44" s="19">
        <v>134632.09</v>
      </c>
      <c r="C44" s="19">
        <v>112385.73</v>
      </c>
      <c r="D44" s="19">
        <v>121038.01</v>
      </c>
      <c r="E44" s="19">
        <v>99366.84</v>
      </c>
      <c r="F44" s="19">
        <v>108209.86</v>
      </c>
    </row>
    <row r="45" spans="1:6" x14ac:dyDescent="0.25">
      <c r="A45" s="15" t="s">
        <v>146</v>
      </c>
      <c r="B45" s="20">
        <v>157999.31</v>
      </c>
      <c r="C45" s="20">
        <v>117929.63</v>
      </c>
      <c r="D45" s="20">
        <v>108041.58</v>
      </c>
      <c r="E45" s="20">
        <v>58854.52</v>
      </c>
      <c r="F45" s="20">
        <v>54607.3</v>
      </c>
    </row>
    <row r="46" spans="1:6" x14ac:dyDescent="0.25">
      <c r="A46" s="14" t="s">
        <v>147</v>
      </c>
      <c r="B46" s="19">
        <v>139361.49</v>
      </c>
      <c r="C46" s="19">
        <v>101088.48</v>
      </c>
      <c r="D46" s="19">
        <v>97503.58</v>
      </c>
      <c r="E46" s="19">
        <v>42624.83</v>
      </c>
      <c r="F46" s="19">
        <v>40644.370000000003</v>
      </c>
    </row>
    <row r="47" spans="1:6" x14ac:dyDescent="0.25">
      <c r="A47" s="15" t="s">
        <v>148</v>
      </c>
      <c r="B47" s="20">
        <v>18637.82</v>
      </c>
      <c r="C47" s="20">
        <v>16841.150000000001</v>
      </c>
      <c r="D47" s="16">
        <v>10538</v>
      </c>
      <c r="E47" s="20">
        <v>16229.69</v>
      </c>
      <c r="F47" s="20">
        <v>13962.93</v>
      </c>
    </row>
    <row r="48" spans="1:6" x14ac:dyDescent="0.25">
      <c r="A48" s="14" t="s">
        <v>151</v>
      </c>
      <c r="B48" s="19">
        <v>6540.18</v>
      </c>
      <c r="C48" s="19">
        <v>12234.46</v>
      </c>
      <c r="D48" s="19">
        <v>11248.42</v>
      </c>
      <c r="E48" s="19">
        <v>20708.04</v>
      </c>
      <c r="F48" s="19">
        <v>26953.7</v>
      </c>
    </row>
    <row r="49" spans="1:6" x14ac:dyDescent="0.25">
      <c r="A49" s="15" t="s">
        <v>153</v>
      </c>
      <c r="B49" s="20">
        <v>662248.03</v>
      </c>
      <c r="C49" s="20">
        <v>585658.62</v>
      </c>
      <c r="D49" s="20">
        <v>526700.9</v>
      </c>
      <c r="E49" s="20">
        <v>449979.78</v>
      </c>
      <c r="F49" s="20">
        <v>428417.52</v>
      </c>
    </row>
    <row r="50" spans="1:6" x14ac:dyDescent="0.25">
      <c r="A50" s="14" t="s">
        <v>154</v>
      </c>
      <c r="B50" s="19">
        <v>183840.52</v>
      </c>
      <c r="C50" s="19">
        <v>165030.54999999999</v>
      </c>
      <c r="D50" s="19">
        <v>150097.45000000001</v>
      </c>
      <c r="E50" s="19">
        <v>140155.95000000001</v>
      </c>
      <c r="F50" s="19">
        <v>128614.29</v>
      </c>
    </row>
    <row r="51" spans="1:6" x14ac:dyDescent="0.25">
      <c r="A51" s="15" t="s">
        <v>155</v>
      </c>
      <c r="B51" s="20">
        <v>183840.52</v>
      </c>
      <c r="C51" s="20">
        <v>165030.54999999999</v>
      </c>
      <c r="D51" s="20">
        <v>150097.45000000001</v>
      </c>
      <c r="E51" s="20">
        <v>140155.95000000001</v>
      </c>
      <c r="F51" s="20">
        <v>128614.29</v>
      </c>
    </row>
    <row r="52" spans="1:6" x14ac:dyDescent="0.25">
      <c r="A52" s="14" t="s">
        <v>156</v>
      </c>
      <c r="B52" s="19">
        <v>1579.59</v>
      </c>
      <c r="C52" s="19">
        <v>1579.59</v>
      </c>
      <c r="D52" s="19">
        <v>1579.59</v>
      </c>
      <c r="E52" s="19">
        <v>1579.59</v>
      </c>
      <c r="F52" s="19">
        <v>1579.59</v>
      </c>
    </row>
    <row r="53" spans="1:6" x14ac:dyDescent="0.25">
      <c r="A53" s="15" t="s">
        <v>157</v>
      </c>
      <c r="B53" s="20">
        <v>5002.3</v>
      </c>
      <c r="C53" s="20">
        <v>5002.3</v>
      </c>
      <c r="D53" s="20">
        <v>5002.3</v>
      </c>
      <c r="E53" s="20">
        <v>5002.3</v>
      </c>
      <c r="F53" s="20">
        <v>5002.3</v>
      </c>
    </row>
    <row r="54" spans="1:6" x14ac:dyDescent="0.25">
      <c r="A54" s="14" t="s">
        <v>158</v>
      </c>
      <c r="B54" s="19">
        <v>2737.81</v>
      </c>
      <c r="C54" s="19">
        <v>2737.81</v>
      </c>
      <c r="D54" s="19">
        <v>2737.81</v>
      </c>
      <c r="E54" s="19">
        <v>2737.81</v>
      </c>
      <c r="F54" s="19">
        <v>2737.81</v>
      </c>
    </row>
    <row r="55" spans="1:6" x14ac:dyDescent="0.25">
      <c r="A55" s="15" t="s">
        <v>159</v>
      </c>
      <c r="B55" s="20">
        <v>156660.12</v>
      </c>
      <c r="C55" s="20">
        <v>137850.15</v>
      </c>
      <c r="D55" s="20">
        <v>122917.05</v>
      </c>
      <c r="E55" s="20">
        <v>112975.55</v>
      </c>
      <c r="F55" s="20">
        <v>101433.89</v>
      </c>
    </row>
    <row r="56" spans="1:6" x14ac:dyDescent="0.25">
      <c r="A56" s="14" t="s">
        <v>219</v>
      </c>
      <c r="B56" s="19">
        <v>17860.7</v>
      </c>
      <c r="C56" s="19">
        <v>17860.7</v>
      </c>
      <c r="D56" s="19">
        <v>17860.7</v>
      </c>
      <c r="E56" s="19">
        <v>17860.7</v>
      </c>
      <c r="F56" s="19">
        <v>17860.7</v>
      </c>
    </row>
    <row r="57" spans="1:6" x14ac:dyDescent="0.25">
      <c r="A57" s="15" t="s">
        <v>160</v>
      </c>
      <c r="B57" s="20">
        <v>478407.51</v>
      </c>
      <c r="C57" s="20">
        <v>420628.07</v>
      </c>
      <c r="D57" s="20">
        <v>376603.45</v>
      </c>
      <c r="E57" s="20">
        <v>309823.83</v>
      </c>
      <c r="F57" s="20">
        <v>299803.23</v>
      </c>
    </row>
    <row r="58" spans="1:6" x14ac:dyDescent="0.25">
      <c r="A58" s="14" t="s">
        <v>161</v>
      </c>
      <c r="B58" s="19">
        <v>221170.44</v>
      </c>
      <c r="C58" s="19">
        <v>229149.55</v>
      </c>
      <c r="D58" s="19">
        <v>217293.62</v>
      </c>
      <c r="E58" s="19">
        <v>172942.45</v>
      </c>
      <c r="F58" s="21">
        <v>163282</v>
      </c>
    </row>
    <row r="59" spans="1:6" x14ac:dyDescent="0.25">
      <c r="A59" s="15" t="s">
        <v>220</v>
      </c>
      <c r="B59" s="20">
        <v>158850.93</v>
      </c>
      <c r="C59" s="20">
        <v>148371.35</v>
      </c>
      <c r="D59" s="20">
        <v>146966.63</v>
      </c>
      <c r="E59" s="20">
        <v>126068.98</v>
      </c>
      <c r="F59" s="20">
        <v>116662.42</v>
      </c>
    </row>
    <row r="60" spans="1:6" x14ac:dyDescent="0.25">
      <c r="A60" s="14" t="s">
        <v>162</v>
      </c>
      <c r="B60" s="21">
        <v>0</v>
      </c>
      <c r="C60" s="19">
        <v>22137.9</v>
      </c>
      <c r="D60" s="19">
        <v>14997.32</v>
      </c>
      <c r="E60" s="21">
        <v>0</v>
      </c>
      <c r="F60" s="21">
        <v>0</v>
      </c>
    </row>
    <row r="61" spans="1:6" x14ac:dyDescent="0.25">
      <c r="A61" s="15" t="s">
        <v>163</v>
      </c>
      <c r="B61" s="20">
        <v>62319.51</v>
      </c>
      <c r="C61" s="20">
        <v>58640.3</v>
      </c>
      <c r="D61" s="20">
        <v>55329.67</v>
      </c>
      <c r="E61" s="20">
        <v>46873.47</v>
      </c>
      <c r="F61" s="20">
        <v>46619.57</v>
      </c>
    </row>
    <row r="62" spans="1:6" x14ac:dyDescent="0.25">
      <c r="A62" s="14" t="s">
        <v>165</v>
      </c>
      <c r="B62" s="19">
        <v>257237.07</v>
      </c>
      <c r="C62" s="19">
        <v>191478.52</v>
      </c>
      <c r="D62" s="19">
        <v>159309.82999999999</v>
      </c>
      <c r="E62" s="19">
        <v>136881.38</v>
      </c>
      <c r="F62" s="19">
        <v>136521.23000000001</v>
      </c>
    </row>
    <row r="63" spans="1:6" x14ac:dyDescent="0.25">
      <c r="A63" s="15" t="s">
        <v>166</v>
      </c>
      <c r="B63" s="20">
        <v>44437.04</v>
      </c>
      <c r="C63" s="20">
        <v>42244.69</v>
      </c>
      <c r="D63" s="20">
        <v>30187.32</v>
      </c>
      <c r="E63" s="20">
        <v>22412.03</v>
      </c>
      <c r="F63" s="20">
        <v>29165.61</v>
      </c>
    </row>
    <row r="64" spans="1:6" x14ac:dyDescent="0.25">
      <c r="A64" s="14" t="s">
        <v>167</v>
      </c>
      <c r="B64" s="19">
        <v>170912.21</v>
      </c>
      <c r="C64" s="19">
        <v>126741.3</v>
      </c>
      <c r="D64" s="19">
        <v>112546.57</v>
      </c>
      <c r="E64" s="19">
        <v>101542.23</v>
      </c>
      <c r="F64" s="19">
        <v>95105.36</v>
      </c>
    </row>
    <row r="65" spans="1:6" x14ac:dyDescent="0.25">
      <c r="A65" s="15" t="s">
        <v>168</v>
      </c>
      <c r="B65" s="20">
        <v>170912.21</v>
      </c>
      <c r="C65" s="20">
        <v>126741.3</v>
      </c>
      <c r="D65" s="20">
        <v>112546.57</v>
      </c>
      <c r="E65" s="20">
        <v>101542.23</v>
      </c>
      <c r="F65" s="20">
        <v>95105.36</v>
      </c>
    </row>
    <row r="66" spans="1:6" x14ac:dyDescent="0.25">
      <c r="A66" s="14" t="s">
        <v>169</v>
      </c>
      <c r="B66" s="19">
        <v>4536.21</v>
      </c>
      <c r="C66" s="21">
        <v>0</v>
      </c>
      <c r="D66" s="21">
        <v>0</v>
      </c>
      <c r="E66" s="21">
        <v>0</v>
      </c>
      <c r="F66" s="21">
        <v>0</v>
      </c>
    </row>
    <row r="67" spans="1:6" x14ac:dyDescent="0.25">
      <c r="A67" s="15" t="s">
        <v>170</v>
      </c>
      <c r="B67" s="20">
        <v>25727.99</v>
      </c>
      <c r="C67" s="20">
        <v>13099.03</v>
      </c>
      <c r="D67" s="20">
        <v>9526.66</v>
      </c>
      <c r="E67" s="20">
        <v>6576.15</v>
      </c>
      <c r="F67" s="20">
        <v>7307.93</v>
      </c>
    </row>
    <row r="68" spans="1:6" x14ac:dyDescent="0.25">
      <c r="A68" s="14" t="s">
        <v>171</v>
      </c>
      <c r="B68" s="19">
        <v>11623.62</v>
      </c>
      <c r="C68" s="19">
        <v>9393.49</v>
      </c>
      <c r="D68" s="19">
        <v>7049.27</v>
      </c>
      <c r="E68" s="19">
        <v>6350.96</v>
      </c>
      <c r="F68" s="19">
        <v>4942.33</v>
      </c>
    </row>
    <row r="69" spans="1:6" x14ac:dyDescent="0.25">
      <c r="A69" s="14"/>
    </row>
    <row r="70" spans="1:6" x14ac:dyDescent="0.25">
      <c r="A70" s="17" t="s">
        <v>172</v>
      </c>
      <c r="B70" s="18" t="s">
        <v>106</v>
      </c>
      <c r="C70" s="18" t="s">
        <v>107</v>
      </c>
      <c r="D70" s="18" t="s">
        <v>108</v>
      </c>
      <c r="E70" s="18" t="s">
        <v>109</v>
      </c>
      <c r="F70" s="18" t="s">
        <v>110</v>
      </c>
    </row>
    <row r="71" spans="1:6" x14ac:dyDescent="0.25">
      <c r="A71" s="15" t="s">
        <v>173</v>
      </c>
      <c r="B71" s="20">
        <v>31073.11</v>
      </c>
      <c r="C71" s="20">
        <v>75085.2</v>
      </c>
      <c r="D71" s="20">
        <v>4003.1</v>
      </c>
      <c r="E71" s="16">
        <v>51361</v>
      </c>
      <c r="F71" s="20">
        <v>50104.59</v>
      </c>
    </row>
    <row r="72" spans="1:6" x14ac:dyDescent="0.25">
      <c r="A72" s="14" t="s">
        <v>174</v>
      </c>
      <c r="B72" s="19">
        <v>18809.96</v>
      </c>
      <c r="C72" s="19">
        <v>14021.76</v>
      </c>
      <c r="D72" s="19">
        <v>13106.51</v>
      </c>
      <c r="E72" s="19">
        <v>11541.66</v>
      </c>
      <c r="F72" s="19">
        <v>10103.83</v>
      </c>
    </row>
    <row r="73" spans="1:6" x14ac:dyDescent="0.25">
      <c r="A73" s="15" t="s">
        <v>175</v>
      </c>
      <c r="B73" s="20">
        <v>45863.16</v>
      </c>
      <c r="C73" s="20">
        <v>45389.75</v>
      </c>
      <c r="D73" s="16">
        <v>30829</v>
      </c>
      <c r="E73" s="20">
        <v>25054.6</v>
      </c>
      <c r="F73" s="20">
        <v>48866.79</v>
      </c>
    </row>
    <row r="74" spans="1:6" x14ac:dyDescent="0.25">
      <c r="A74" s="14" t="s">
        <v>176</v>
      </c>
      <c r="B74" s="19">
        <v>30086.6</v>
      </c>
      <c r="C74" s="19">
        <v>33860.53</v>
      </c>
      <c r="D74" s="19">
        <v>32080.19</v>
      </c>
      <c r="E74" s="19">
        <v>28450.87</v>
      </c>
      <c r="F74" s="19">
        <v>27286.99</v>
      </c>
    </row>
    <row r="75" spans="1:6" x14ac:dyDescent="0.25">
      <c r="A75" s="15" t="s">
        <v>178</v>
      </c>
      <c r="B75" s="20">
        <v>15776.56</v>
      </c>
      <c r="C75" s="20">
        <v>11529.23</v>
      </c>
      <c r="D75" s="20">
        <v>-1251.2</v>
      </c>
      <c r="E75" s="20">
        <v>-3396.27</v>
      </c>
      <c r="F75" s="20">
        <v>21579.8</v>
      </c>
    </row>
    <row r="76" spans="1:6" x14ac:dyDescent="0.25">
      <c r="A76" s="14" t="s">
        <v>179</v>
      </c>
      <c r="B76" s="19">
        <v>-22246.36</v>
      </c>
      <c r="C76" s="19">
        <v>8652.2800000000007</v>
      </c>
      <c r="D76" s="19">
        <v>-21671.16</v>
      </c>
      <c r="E76" s="19">
        <v>8843.02</v>
      </c>
      <c r="F76" s="19">
        <v>17796.759999999998</v>
      </c>
    </row>
    <row r="77" spans="1:6" x14ac:dyDescent="0.25">
      <c r="A77" s="15" t="s">
        <v>180</v>
      </c>
      <c r="B77" s="20">
        <v>-42790.09</v>
      </c>
      <c r="C77" s="20">
        <v>-12724.96</v>
      </c>
      <c r="D77" s="20">
        <v>-53873.21</v>
      </c>
      <c r="E77" s="20">
        <v>-5973.09</v>
      </c>
      <c r="F77" s="20">
        <v>-4148.22</v>
      </c>
    </row>
    <row r="78" spans="1:6" x14ac:dyDescent="0.25">
      <c r="A78" s="14" t="s">
        <v>181</v>
      </c>
      <c r="B78" s="19">
        <v>31436.44</v>
      </c>
      <c r="C78" s="19">
        <v>16174.01</v>
      </c>
      <c r="D78" s="19">
        <v>32661.45</v>
      </c>
      <c r="E78" s="19">
        <v>12626.59</v>
      </c>
      <c r="F78" s="19">
        <v>-22514.560000000001</v>
      </c>
    </row>
    <row r="79" spans="1:6" x14ac:dyDescent="0.25">
      <c r="A79" s="15" t="s">
        <v>183</v>
      </c>
      <c r="B79" s="16">
        <v>0</v>
      </c>
      <c r="C79" s="20">
        <v>3572.37</v>
      </c>
      <c r="D79" s="20">
        <v>2950.51</v>
      </c>
      <c r="E79" s="20">
        <v>-731.78</v>
      </c>
      <c r="F79" s="16">
        <v>0</v>
      </c>
    </row>
    <row r="80" spans="1:6" x14ac:dyDescent="0.25">
      <c r="A80" s="14" t="s">
        <v>184</v>
      </c>
      <c r="B80" s="19">
        <v>-49439.31</v>
      </c>
      <c r="C80" s="19">
        <v>-88472.6</v>
      </c>
      <c r="D80" s="19">
        <v>-40874.17</v>
      </c>
      <c r="E80" s="19">
        <v>-60259.65</v>
      </c>
      <c r="F80" s="19">
        <v>-120110.22</v>
      </c>
    </row>
    <row r="81" spans="1:6" x14ac:dyDescent="0.25">
      <c r="A81" s="15" t="s">
        <v>185</v>
      </c>
      <c r="B81" s="20">
        <v>-47432.35</v>
      </c>
      <c r="C81" s="20">
        <v>-39774.53</v>
      </c>
      <c r="D81" s="20">
        <v>-40403.35</v>
      </c>
      <c r="E81" s="20">
        <v>-50074.559999999998</v>
      </c>
      <c r="F81" s="20">
        <v>-119772.29</v>
      </c>
    </row>
    <row r="82" spans="1:6" x14ac:dyDescent="0.25">
      <c r="A82" s="14" t="s">
        <v>186</v>
      </c>
      <c r="B82" s="19">
        <v>-237.14</v>
      </c>
      <c r="C82" s="21">
        <v>-150</v>
      </c>
      <c r="D82" s="19">
        <v>-198.33</v>
      </c>
      <c r="E82" s="19">
        <v>-30.12</v>
      </c>
      <c r="F82" s="19">
        <v>-337.92</v>
      </c>
    </row>
    <row r="83" spans="1:6" x14ac:dyDescent="0.25">
      <c r="A83" s="15" t="s">
        <v>221</v>
      </c>
      <c r="B83" s="20">
        <v>-1769.82</v>
      </c>
      <c r="C83" s="20">
        <v>-48548.07</v>
      </c>
      <c r="D83" s="20">
        <v>-272.48</v>
      </c>
      <c r="E83" s="20">
        <v>-10154.969999999999</v>
      </c>
      <c r="F83" s="16">
        <v>0</v>
      </c>
    </row>
    <row r="84" spans="1:6" x14ac:dyDescent="0.25">
      <c r="A84" s="14" t="s">
        <v>190</v>
      </c>
      <c r="B84" s="19">
        <v>12671.92</v>
      </c>
      <c r="C84" s="19">
        <v>14373.43</v>
      </c>
      <c r="D84" s="19">
        <v>27411.45</v>
      </c>
      <c r="E84" s="19">
        <v>2652.99</v>
      </c>
      <c r="F84" s="19">
        <v>84087.83</v>
      </c>
    </row>
    <row r="85" spans="1:6" x14ac:dyDescent="0.25">
      <c r="A85" s="15" t="s">
        <v>192</v>
      </c>
      <c r="B85" s="20">
        <v>12671.92</v>
      </c>
      <c r="C85" s="20">
        <v>13462.09</v>
      </c>
      <c r="D85" s="20">
        <v>28672.94</v>
      </c>
      <c r="E85" s="20">
        <v>2652.99</v>
      </c>
      <c r="F85" s="20">
        <v>84087.83</v>
      </c>
    </row>
    <row r="86" spans="1:6" x14ac:dyDescent="0.25">
      <c r="A86" s="14" t="s">
        <v>222</v>
      </c>
      <c r="B86" s="21">
        <v>0</v>
      </c>
      <c r="C86" s="21">
        <v>0</v>
      </c>
      <c r="D86" s="19">
        <v>-1261.49</v>
      </c>
      <c r="E86" s="21">
        <v>0</v>
      </c>
      <c r="F86" s="21">
        <v>0</v>
      </c>
    </row>
    <row r="87" spans="1:6" x14ac:dyDescent="0.25">
      <c r="A87" s="15" t="s">
        <v>223</v>
      </c>
      <c r="B87" s="16">
        <v>0</v>
      </c>
      <c r="C87" s="20">
        <v>911.34</v>
      </c>
      <c r="D87" s="16">
        <v>0</v>
      </c>
      <c r="E87" s="16">
        <v>0</v>
      </c>
      <c r="F87" s="16">
        <v>0</v>
      </c>
    </row>
    <row r="88" spans="1:6" x14ac:dyDescent="0.25">
      <c r="A88" s="14" t="s">
        <v>196</v>
      </c>
      <c r="B88" s="19">
        <v>-5694.28</v>
      </c>
      <c r="C88" s="19">
        <v>986.03</v>
      </c>
      <c r="D88" s="19">
        <v>-9459.6200000000008</v>
      </c>
      <c r="E88" s="19">
        <v>-6245.66</v>
      </c>
      <c r="F88" s="19">
        <v>14082.21</v>
      </c>
    </row>
    <row r="89" spans="1:6" x14ac:dyDescent="0.25">
      <c r="A89" s="15" t="s">
        <v>197</v>
      </c>
      <c r="B89" s="20">
        <v>12234.46</v>
      </c>
      <c r="C89" s="20">
        <v>11248.42</v>
      </c>
      <c r="D89" s="16">
        <v>0</v>
      </c>
      <c r="E89" s="20">
        <v>26953.7</v>
      </c>
      <c r="F89" s="20">
        <v>12871.49</v>
      </c>
    </row>
    <row r="90" spans="1:6" x14ac:dyDescent="0.25">
      <c r="A90" s="14" t="s">
        <v>199</v>
      </c>
      <c r="B90" s="19">
        <v>6540.18</v>
      </c>
      <c r="C90" s="19">
        <v>12234.46</v>
      </c>
      <c r="D90" s="21">
        <v>0</v>
      </c>
      <c r="E90" s="19">
        <v>20708.04</v>
      </c>
      <c r="F90" s="19">
        <v>26953.7</v>
      </c>
    </row>
    <row r="91" spans="1:6" x14ac:dyDescent="0.25">
      <c r="A91" s="14"/>
    </row>
    <row r="92" spans="1:6" x14ac:dyDescent="0.25">
      <c r="A92" s="14"/>
      <c r="B92" s="13"/>
      <c r="C92" s="13"/>
      <c r="D92" s="13"/>
      <c r="E92" s="13"/>
      <c r="F92" s="13"/>
    </row>
    <row r="93" spans="1:6" x14ac:dyDescent="0.25">
      <c r="A93" s="17" t="s">
        <v>200</v>
      </c>
      <c r="B93" s="22" t="s">
        <v>201</v>
      </c>
      <c r="C93" s="22" t="s">
        <v>201</v>
      </c>
      <c r="D93" s="22" t="s">
        <v>201</v>
      </c>
      <c r="E93" s="22" t="s">
        <v>201</v>
      </c>
      <c r="F93" s="22" t="s">
        <v>201</v>
      </c>
    </row>
    <row r="94" spans="1:6" x14ac:dyDescent="0.25">
      <c r="A94" s="14" t="s">
        <v>95</v>
      </c>
      <c r="B94" s="13" t="s">
        <v>96</v>
      </c>
      <c r="C94" s="13" t="s">
        <v>96</v>
      </c>
      <c r="D94" s="13" t="s">
        <v>96</v>
      </c>
      <c r="E94" s="13" t="s">
        <v>96</v>
      </c>
      <c r="F94" s="13" t="s">
        <v>96</v>
      </c>
    </row>
    <row r="95" spans="1:6" x14ac:dyDescent="0.25">
      <c r="A95" s="15" t="s">
        <v>202</v>
      </c>
      <c r="B95" s="16" t="s">
        <v>203</v>
      </c>
      <c r="C95" s="16" t="s">
        <v>204</v>
      </c>
      <c r="D95" s="16" t="s">
        <v>205</v>
      </c>
      <c r="E95" s="16" t="s">
        <v>206</v>
      </c>
      <c r="F95" s="16" t="s">
        <v>207</v>
      </c>
    </row>
    <row r="96" spans="1:6" x14ac:dyDescent="0.25">
      <c r="A96" s="14" t="s">
        <v>97</v>
      </c>
      <c r="B96" s="21" t="s">
        <v>98</v>
      </c>
      <c r="C96" s="21" t="s">
        <v>99</v>
      </c>
      <c r="D96" s="21" t="s">
        <v>100</v>
      </c>
      <c r="E96" s="21" t="s">
        <v>101</v>
      </c>
      <c r="F96" s="21" t="s">
        <v>102</v>
      </c>
    </row>
    <row r="97" spans="1:6" x14ac:dyDescent="0.25">
      <c r="A97" s="15" t="s">
        <v>208</v>
      </c>
      <c r="B97" s="22" t="s">
        <v>209</v>
      </c>
      <c r="C97" s="22" t="s">
        <v>209</v>
      </c>
      <c r="D97" s="22" t="s">
        <v>209</v>
      </c>
      <c r="E97" s="22" t="s">
        <v>209</v>
      </c>
      <c r="F97" s="22" t="s">
        <v>209</v>
      </c>
    </row>
    <row r="98" spans="1:6" x14ac:dyDescent="0.25">
      <c r="A98" s="14" t="s">
        <v>210</v>
      </c>
      <c r="B98" s="13" t="s">
        <v>210</v>
      </c>
      <c r="C98" s="13" t="s">
        <v>210</v>
      </c>
      <c r="D98" s="13" t="s">
        <v>210</v>
      </c>
      <c r="E98" s="13" t="s">
        <v>210</v>
      </c>
      <c r="F98" s="13" t="s">
        <v>210</v>
      </c>
    </row>
    <row r="99" spans="1:6" x14ac:dyDescent="0.25">
      <c r="A99" s="15" t="s">
        <v>211</v>
      </c>
      <c r="B99" s="22" t="s">
        <v>212</v>
      </c>
      <c r="C99" s="22" t="s">
        <v>212</v>
      </c>
      <c r="D99" s="22" t="s">
        <v>212</v>
      </c>
      <c r="E99" s="22" t="s">
        <v>212</v>
      </c>
      <c r="F99" s="22" t="s">
        <v>212</v>
      </c>
    </row>
    <row r="100" spans="1:6" x14ac:dyDescent="0.25">
      <c r="A100" s="14"/>
      <c r="B100" s="13"/>
      <c r="C100" s="13"/>
      <c r="D100" s="13"/>
      <c r="E100" s="13"/>
      <c r="F100" s="13"/>
    </row>
    <row r="101" spans="1:6" x14ac:dyDescent="0.25">
      <c r="A101" s="14" t="s">
        <v>213</v>
      </c>
      <c r="B101" s="13"/>
      <c r="C101" s="13"/>
      <c r="D101" s="13"/>
      <c r="E101" s="13"/>
      <c r="F101" s="13"/>
    </row>
    <row r="102" spans="1:6" x14ac:dyDescent="0.25">
      <c r="A102"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C671-151D-431B-A7EA-6FB051E6190A}">
  <dimension ref="A1:G105"/>
  <sheetViews>
    <sheetView workbookViewId="0">
      <selection sqref="A1:XFD1048576"/>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1"/>
      <c r="F1" s="141"/>
      <c r="G1" s="141"/>
    </row>
    <row r="2" spans="1:7" x14ac:dyDescent="0.25">
      <c r="A2" s="141"/>
      <c r="B2" s="141"/>
      <c r="C2" s="141"/>
      <c r="D2" s="142" t="s">
        <v>91</v>
      </c>
      <c r="E2" s="141"/>
      <c r="F2" s="141"/>
      <c r="G2" s="141"/>
    </row>
    <row r="3" spans="1:7" x14ac:dyDescent="0.25">
      <c r="D3" s="142" t="s">
        <v>92</v>
      </c>
      <c r="E3" s="141"/>
      <c r="F3" s="141"/>
      <c r="G3" s="141"/>
    </row>
    <row r="4" spans="1:7" x14ac:dyDescent="0.25">
      <c r="D4" s="142" t="s">
        <v>93</v>
      </c>
      <c r="E4" s="141"/>
      <c r="F4" s="141"/>
      <c r="G4" s="141"/>
    </row>
    <row r="6" spans="1:7" x14ac:dyDescent="0.25">
      <c r="A6" s="140" t="s">
        <v>250</v>
      </c>
      <c r="B6" s="141"/>
      <c r="C6" s="141"/>
      <c r="D6" s="141"/>
      <c r="E6" s="141"/>
      <c r="F6" s="141"/>
      <c r="G6" s="141"/>
    </row>
    <row r="8" spans="1:7" x14ac:dyDescent="0.25">
      <c r="A8" s="14" t="s">
        <v>95</v>
      </c>
      <c r="B8" s="13" t="s">
        <v>96</v>
      </c>
      <c r="C8" s="13" t="s">
        <v>96</v>
      </c>
      <c r="D8" s="13" t="s">
        <v>96</v>
      </c>
      <c r="E8" s="13" t="s">
        <v>96</v>
      </c>
      <c r="F8" s="13" t="s">
        <v>96</v>
      </c>
    </row>
    <row r="9" spans="1:7" x14ac:dyDescent="0.25">
      <c r="A9" s="15" t="s">
        <v>97</v>
      </c>
      <c r="B9" s="16" t="s">
        <v>98</v>
      </c>
      <c r="C9" s="16" t="s">
        <v>99</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810603.79</v>
      </c>
      <c r="C14" s="19">
        <v>732111.01</v>
      </c>
      <c r="D14" s="19">
        <v>680473.54</v>
      </c>
      <c r="E14" s="19">
        <v>654852.43000000005</v>
      </c>
      <c r="F14" s="19">
        <v>637554.68000000005</v>
      </c>
    </row>
    <row r="15" spans="1:7" x14ac:dyDescent="0.25">
      <c r="A15" s="15" t="s">
        <v>112</v>
      </c>
      <c r="B15" s="16">
        <v>799761</v>
      </c>
      <c r="C15" s="20">
        <v>723162.53</v>
      </c>
      <c r="D15" s="20">
        <v>671624.57</v>
      </c>
      <c r="E15" s="20">
        <v>643813.28</v>
      </c>
      <c r="F15" s="20">
        <v>624193.96</v>
      </c>
    </row>
    <row r="16" spans="1:7" x14ac:dyDescent="0.25">
      <c r="A16" s="14" t="s">
        <v>113</v>
      </c>
      <c r="B16" s="19">
        <v>-590053.57999999996</v>
      </c>
      <c r="C16" s="19">
        <v>-526562.11</v>
      </c>
      <c r="D16" s="19">
        <v>-490692.7</v>
      </c>
      <c r="E16" s="19">
        <v>-431667.39</v>
      </c>
      <c r="F16" s="19">
        <v>-399444.13</v>
      </c>
    </row>
    <row r="17" spans="1:6" x14ac:dyDescent="0.25">
      <c r="A17" s="15" t="s">
        <v>114</v>
      </c>
      <c r="B17" s="20">
        <v>209707.42</v>
      </c>
      <c r="C17" s="20">
        <v>196600.42</v>
      </c>
      <c r="D17" s="20">
        <v>180931.86</v>
      </c>
      <c r="E17" s="20">
        <v>212145.89</v>
      </c>
      <c r="F17" s="20">
        <v>224749.83</v>
      </c>
    </row>
    <row r="18" spans="1:6" x14ac:dyDescent="0.25">
      <c r="A18" s="14" t="s">
        <v>115</v>
      </c>
      <c r="B18" s="19">
        <v>-44481.66</v>
      </c>
      <c r="C18" s="19">
        <v>-41393.5</v>
      </c>
      <c r="D18" s="21">
        <v>0</v>
      </c>
      <c r="E18" s="21">
        <v>0</v>
      </c>
      <c r="F18" s="19">
        <v>-36658.42</v>
      </c>
    </row>
    <row r="19" spans="1:6" x14ac:dyDescent="0.25">
      <c r="A19" s="15" t="s">
        <v>116</v>
      </c>
      <c r="B19" s="20">
        <v>-103434.41</v>
      </c>
      <c r="C19" s="20">
        <v>-101324.45</v>
      </c>
      <c r="D19" s="20">
        <v>-82907.58</v>
      </c>
      <c r="E19" s="20">
        <v>-86971.71</v>
      </c>
      <c r="F19" s="20">
        <v>-84148.6</v>
      </c>
    </row>
    <row r="20" spans="1:6" x14ac:dyDescent="0.25">
      <c r="A20" s="14" t="s">
        <v>117</v>
      </c>
      <c r="B20" s="19">
        <v>10218.77</v>
      </c>
      <c r="C20" s="19">
        <v>6965.02</v>
      </c>
      <c r="D20" s="19">
        <v>-32933.440000000002</v>
      </c>
      <c r="E20" s="19">
        <v>-26322.03</v>
      </c>
      <c r="F20" s="19">
        <v>10217.02</v>
      </c>
    </row>
    <row r="21" spans="1:6" x14ac:dyDescent="0.25">
      <c r="A21" s="15" t="s">
        <v>118</v>
      </c>
      <c r="B21" s="20">
        <v>10842.79</v>
      </c>
      <c r="C21" s="20">
        <v>8948.48</v>
      </c>
      <c r="D21" s="20">
        <v>8848.98</v>
      </c>
      <c r="E21" s="20">
        <v>11039.15</v>
      </c>
      <c r="F21" s="20">
        <v>13360.72</v>
      </c>
    </row>
    <row r="22" spans="1:6" x14ac:dyDescent="0.25">
      <c r="A22" s="14" t="s">
        <v>119</v>
      </c>
      <c r="B22" s="19">
        <v>-624.02</v>
      </c>
      <c r="C22" s="19">
        <v>-1983.46</v>
      </c>
      <c r="D22" s="19">
        <v>-41782.42</v>
      </c>
      <c r="E22" s="19">
        <v>-37361.18</v>
      </c>
      <c r="F22" s="19">
        <v>-3143.71</v>
      </c>
    </row>
    <row r="23" spans="1:6" x14ac:dyDescent="0.25">
      <c r="A23" s="15" t="s">
        <v>120</v>
      </c>
      <c r="B23" s="20">
        <v>72010.12</v>
      </c>
      <c r="C23" s="20">
        <v>60847.49</v>
      </c>
      <c r="D23" s="20">
        <v>65090.84</v>
      </c>
      <c r="E23" s="20">
        <v>98852.15</v>
      </c>
      <c r="F23" s="20">
        <v>114159.83</v>
      </c>
    </row>
    <row r="24" spans="1:6" x14ac:dyDescent="0.25">
      <c r="A24" s="14" t="s">
        <v>121</v>
      </c>
      <c r="B24" s="19">
        <v>133058.07</v>
      </c>
      <c r="C24" s="19">
        <v>117978.51</v>
      </c>
      <c r="D24" s="19">
        <v>121529.07</v>
      </c>
      <c r="E24" s="19">
        <v>160290.17000000001</v>
      </c>
      <c r="F24" s="19">
        <v>175190.56</v>
      </c>
    </row>
    <row r="25" spans="1:6" x14ac:dyDescent="0.25">
      <c r="A25" s="15" t="s">
        <v>122</v>
      </c>
      <c r="B25" s="20">
        <v>-22189.75</v>
      </c>
      <c r="C25" s="20">
        <v>5623.33</v>
      </c>
      <c r="D25" s="20">
        <v>7064.97</v>
      </c>
      <c r="E25" s="20">
        <v>1486.1</v>
      </c>
      <c r="F25" s="20">
        <v>-1614.36</v>
      </c>
    </row>
    <row r="26" spans="1:6" x14ac:dyDescent="0.25">
      <c r="A26" s="14" t="s">
        <v>123</v>
      </c>
      <c r="B26" s="19">
        <v>5120.04</v>
      </c>
      <c r="C26" s="19">
        <v>19378.96</v>
      </c>
      <c r="D26" s="19">
        <v>11856.38</v>
      </c>
      <c r="E26" s="19">
        <v>15908.2</v>
      </c>
      <c r="F26" s="19">
        <v>13796.81</v>
      </c>
    </row>
    <row r="27" spans="1:6" x14ac:dyDescent="0.25">
      <c r="A27" s="15" t="s">
        <v>124</v>
      </c>
      <c r="B27" s="20">
        <v>-27309.79</v>
      </c>
      <c r="C27" s="20">
        <v>-13755.63</v>
      </c>
      <c r="D27" s="20">
        <v>-4791.42</v>
      </c>
      <c r="E27" s="20">
        <v>-14422.11</v>
      </c>
      <c r="F27" s="20">
        <v>-15411.17</v>
      </c>
    </row>
    <row r="28" spans="1:6" x14ac:dyDescent="0.25">
      <c r="A28" s="14" t="s">
        <v>127</v>
      </c>
      <c r="B28" s="19">
        <v>49820.37</v>
      </c>
      <c r="C28" s="19">
        <v>66470.820000000007</v>
      </c>
      <c r="D28" s="19">
        <v>72155.81</v>
      </c>
      <c r="E28" s="19">
        <v>100338.25</v>
      </c>
      <c r="F28" s="19">
        <v>112545.47</v>
      </c>
    </row>
    <row r="29" spans="1:6" x14ac:dyDescent="0.25">
      <c r="A29" s="15" t="s">
        <v>128</v>
      </c>
      <c r="B29" s="20">
        <v>-20624.330000000002</v>
      </c>
      <c r="C29" s="20">
        <v>-28874.84</v>
      </c>
      <c r="D29" s="20">
        <v>-17894.099999999999</v>
      </c>
      <c r="E29" s="20">
        <v>-34382.160000000003</v>
      </c>
      <c r="F29" s="20">
        <v>-33748.959999999999</v>
      </c>
    </row>
    <row r="30" spans="1:6" x14ac:dyDescent="0.25">
      <c r="A30" s="14" t="s">
        <v>129</v>
      </c>
      <c r="B30" s="19">
        <v>29196.05</v>
      </c>
      <c r="C30" s="19">
        <v>37595.980000000003</v>
      </c>
      <c r="D30" s="19">
        <v>54261.71</v>
      </c>
      <c r="E30" s="19">
        <v>65956.09</v>
      </c>
      <c r="F30" s="19">
        <v>78796.5</v>
      </c>
    </row>
    <row r="31" spans="1:6" x14ac:dyDescent="0.25">
      <c r="A31" s="15" t="s">
        <v>130</v>
      </c>
      <c r="B31" s="20">
        <v>29196.05</v>
      </c>
      <c r="C31" s="20">
        <v>37595.980000000003</v>
      </c>
      <c r="D31" s="20">
        <v>54261.71</v>
      </c>
      <c r="E31" s="20">
        <v>65956.09</v>
      </c>
      <c r="F31" s="20">
        <v>78796.5</v>
      </c>
    </row>
    <row r="32" spans="1:6" x14ac:dyDescent="0.25">
      <c r="A32" s="14"/>
    </row>
    <row r="33" spans="1:6" x14ac:dyDescent="0.25">
      <c r="A33" s="17" t="s">
        <v>131</v>
      </c>
      <c r="B33" s="18" t="s">
        <v>106</v>
      </c>
      <c r="C33" s="18" t="s">
        <v>107</v>
      </c>
      <c r="D33" s="18" t="s">
        <v>108</v>
      </c>
      <c r="E33" s="18" t="s">
        <v>109</v>
      </c>
      <c r="F33" s="18" t="s">
        <v>110</v>
      </c>
    </row>
    <row r="34" spans="1:6" x14ac:dyDescent="0.25">
      <c r="A34" s="14" t="s">
        <v>132</v>
      </c>
      <c r="B34" s="19">
        <v>940015.89</v>
      </c>
      <c r="C34" s="19">
        <v>898672.71</v>
      </c>
      <c r="D34" s="19">
        <v>856053.47</v>
      </c>
      <c r="E34" s="19">
        <v>807582.11</v>
      </c>
      <c r="F34" s="19">
        <v>759576.08</v>
      </c>
    </row>
    <row r="35" spans="1:6" x14ac:dyDescent="0.25">
      <c r="A35" s="15" t="s">
        <v>133</v>
      </c>
      <c r="B35" s="20">
        <v>461154.4</v>
      </c>
      <c r="C35" s="20">
        <v>433966.86</v>
      </c>
      <c r="D35" s="20">
        <v>391484.58</v>
      </c>
      <c r="E35" s="20">
        <v>346096.85</v>
      </c>
      <c r="F35" s="20">
        <v>325699.56</v>
      </c>
    </row>
    <row r="36" spans="1:6" x14ac:dyDescent="0.25">
      <c r="A36" s="14" t="s">
        <v>134</v>
      </c>
      <c r="B36" s="19">
        <v>442293.16</v>
      </c>
      <c r="C36" s="19">
        <v>417834.1</v>
      </c>
      <c r="D36" s="19">
        <v>362510.07</v>
      </c>
      <c r="E36" s="19">
        <v>322565.33</v>
      </c>
      <c r="F36" s="19">
        <v>296787.12</v>
      </c>
    </row>
    <row r="37" spans="1:6" x14ac:dyDescent="0.25">
      <c r="A37" s="15" t="s">
        <v>135</v>
      </c>
      <c r="B37" s="20">
        <v>2538.86</v>
      </c>
      <c r="C37" s="20">
        <v>2102.04</v>
      </c>
      <c r="D37" s="20">
        <v>2856.72</v>
      </c>
      <c r="E37" s="20">
        <v>1961.55</v>
      </c>
      <c r="F37" s="20">
        <v>2031.3</v>
      </c>
    </row>
    <row r="38" spans="1:6" x14ac:dyDescent="0.25">
      <c r="A38" s="14" t="s">
        <v>137</v>
      </c>
      <c r="B38" s="19">
        <v>2538.86</v>
      </c>
      <c r="C38" s="19">
        <v>2102.04</v>
      </c>
      <c r="D38" s="19">
        <v>2856.72</v>
      </c>
      <c r="E38" s="19">
        <v>1961.55</v>
      </c>
      <c r="F38" s="19">
        <v>2031.3</v>
      </c>
    </row>
    <row r="39" spans="1:6" x14ac:dyDescent="0.25">
      <c r="A39" s="15" t="s">
        <v>216</v>
      </c>
      <c r="B39" s="20">
        <v>1347.29</v>
      </c>
      <c r="C39" s="20">
        <v>566.57000000000005</v>
      </c>
      <c r="D39" s="20">
        <v>849.75</v>
      </c>
      <c r="E39" s="20">
        <v>1145.2</v>
      </c>
      <c r="F39" s="20">
        <v>888.15</v>
      </c>
    </row>
    <row r="40" spans="1:6" x14ac:dyDescent="0.25">
      <c r="A40" s="14" t="s">
        <v>217</v>
      </c>
      <c r="B40" s="19">
        <v>1347.29</v>
      </c>
      <c r="C40" s="19">
        <v>566.57000000000005</v>
      </c>
      <c r="D40" s="19">
        <v>849.75</v>
      </c>
      <c r="E40" s="19">
        <v>1145.2</v>
      </c>
      <c r="F40" s="19">
        <v>888.15</v>
      </c>
    </row>
    <row r="41" spans="1:6" x14ac:dyDescent="0.25">
      <c r="A41" s="15" t="s">
        <v>138</v>
      </c>
      <c r="B41" s="20">
        <v>2057.2800000000002</v>
      </c>
      <c r="C41" s="20">
        <v>2285.19</v>
      </c>
      <c r="D41" s="20">
        <v>1968.49</v>
      </c>
      <c r="E41" s="20">
        <v>2193.08</v>
      </c>
      <c r="F41" s="20">
        <v>1820.17</v>
      </c>
    </row>
    <row r="42" spans="1:6" x14ac:dyDescent="0.25">
      <c r="A42" s="14" t="s">
        <v>140</v>
      </c>
      <c r="B42" s="19">
        <v>2057.2800000000002</v>
      </c>
      <c r="C42" s="19">
        <v>2285.19</v>
      </c>
      <c r="D42" s="19">
        <v>1968.49</v>
      </c>
      <c r="E42" s="19">
        <v>2193.08</v>
      </c>
      <c r="F42" s="19">
        <v>1820.17</v>
      </c>
    </row>
    <row r="43" spans="1:6" x14ac:dyDescent="0.25">
      <c r="A43" s="15" t="s">
        <v>141</v>
      </c>
      <c r="B43" s="20">
        <v>12917.82</v>
      </c>
      <c r="C43" s="20">
        <v>11178.97</v>
      </c>
      <c r="D43" s="20">
        <v>23299.56</v>
      </c>
      <c r="E43" s="20">
        <v>18231.7</v>
      </c>
      <c r="F43" s="20">
        <v>24172.81</v>
      </c>
    </row>
    <row r="44" spans="1:6" x14ac:dyDescent="0.25">
      <c r="A44" s="14" t="s">
        <v>142</v>
      </c>
      <c r="B44" s="19">
        <v>12917.82</v>
      </c>
      <c r="C44" s="19">
        <v>11178.97</v>
      </c>
      <c r="D44" s="19">
        <v>23299.56</v>
      </c>
      <c r="E44" s="19">
        <v>18231.7</v>
      </c>
      <c r="F44" s="19">
        <v>24172.81</v>
      </c>
    </row>
    <row r="45" spans="1:6" x14ac:dyDescent="0.25">
      <c r="A45" s="15" t="s">
        <v>144</v>
      </c>
      <c r="B45" s="20">
        <v>478861.49</v>
      </c>
      <c r="C45" s="20">
        <v>464705.85</v>
      </c>
      <c r="D45" s="20">
        <v>464568.89</v>
      </c>
      <c r="E45" s="20">
        <v>461485.25</v>
      </c>
      <c r="F45" s="20">
        <v>433876.52</v>
      </c>
    </row>
    <row r="46" spans="1:6" x14ac:dyDescent="0.25">
      <c r="A46" s="14" t="s">
        <v>145</v>
      </c>
      <c r="B46" s="19">
        <v>169496.01</v>
      </c>
      <c r="C46" s="19">
        <v>181715.46</v>
      </c>
      <c r="D46" s="19">
        <v>123937.76</v>
      </c>
      <c r="E46" s="19">
        <v>98263.38</v>
      </c>
      <c r="F46" s="19">
        <v>85068.84</v>
      </c>
    </row>
    <row r="47" spans="1:6" x14ac:dyDescent="0.25">
      <c r="A47" s="15" t="s">
        <v>146</v>
      </c>
      <c r="B47" s="20">
        <v>271609.99</v>
      </c>
      <c r="C47" s="20">
        <v>225374.46</v>
      </c>
      <c r="D47" s="20">
        <v>295292.53000000003</v>
      </c>
      <c r="E47" s="20">
        <v>334422.15000000002</v>
      </c>
      <c r="F47" s="20">
        <v>310999.93</v>
      </c>
    </row>
    <row r="48" spans="1:6" x14ac:dyDescent="0.25">
      <c r="A48" s="14" t="s">
        <v>147</v>
      </c>
      <c r="B48" s="19">
        <v>271609.99</v>
      </c>
      <c r="C48" s="19">
        <v>225374.46</v>
      </c>
      <c r="D48" s="19">
        <v>295292.53000000003</v>
      </c>
      <c r="E48" s="19">
        <v>334422.15000000002</v>
      </c>
      <c r="F48" s="19">
        <v>310999.93</v>
      </c>
    </row>
    <row r="49" spans="1:6" x14ac:dyDescent="0.25">
      <c r="A49" s="15" t="s">
        <v>151</v>
      </c>
      <c r="B49" s="20">
        <v>37755.49</v>
      </c>
      <c r="C49" s="20">
        <v>57615.92</v>
      </c>
      <c r="D49" s="20">
        <v>45338.6</v>
      </c>
      <c r="E49" s="20">
        <v>28799.73</v>
      </c>
      <c r="F49" s="20">
        <v>37807.760000000002</v>
      </c>
    </row>
    <row r="50" spans="1:6" x14ac:dyDescent="0.25">
      <c r="A50" s="14" t="s">
        <v>153</v>
      </c>
      <c r="B50" s="19">
        <v>940015.89</v>
      </c>
      <c r="C50" s="19">
        <v>898672.71</v>
      </c>
      <c r="D50" s="19">
        <v>856053.47</v>
      </c>
      <c r="E50" s="19">
        <v>807582.11</v>
      </c>
      <c r="F50" s="19">
        <v>759576.08</v>
      </c>
    </row>
    <row r="51" spans="1:6" x14ac:dyDescent="0.25">
      <c r="A51" s="15" t="s">
        <v>154</v>
      </c>
      <c r="B51" s="20">
        <v>735452.42</v>
      </c>
      <c r="C51" s="20">
        <v>699462.3</v>
      </c>
      <c r="D51" s="20">
        <v>585414.44999999995</v>
      </c>
      <c r="E51" s="20">
        <v>607723.93999999994</v>
      </c>
      <c r="F51" s="20">
        <v>564890.92000000004</v>
      </c>
    </row>
    <row r="52" spans="1:6" x14ac:dyDescent="0.25">
      <c r="A52" s="14" t="s">
        <v>155</v>
      </c>
      <c r="B52" s="19">
        <v>735452.42</v>
      </c>
      <c r="C52" s="19">
        <v>699462.3</v>
      </c>
      <c r="D52" s="19">
        <v>585414.44999999995</v>
      </c>
      <c r="E52" s="19">
        <v>607723.93999999994</v>
      </c>
      <c r="F52" s="19">
        <v>564890.92000000004</v>
      </c>
    </row>
    <row r="53" spans="1:6" x14ac:dyDescent="0.25">
      <c r="A53" s="15" t="s">
        <v>156</v>
      </c>
      <c r="B53" s="20">
        <v>1000.93</v>
      </c>
      <c r="C53" s="20">
        <v>1000.93</v>
      </c>
      <c r="D53" s="20">
        <v>1000.93</v>
      </c>
      <c r="E53" s="20">
        <v>1000.93</v>
      </c>
      <c r="F53" s="20">
        <v>1000.93</v>
      </c>
    </row>
    <row r="54" spans="1:6" x14ac:dyDescent="0.25">
      <c r="A54" s="14" t="s">
        <v>158</v>
      </c>
      <c r="B54" s="19">
        <v>669.87</v>
      </c>
      <c r="C54" s="19">
        <v>669.87</v>
      </c>
      <c r="D54" s="19">
        <v>669.87</v>
      </c>
      <c r="E54" s="19">
        <v>669.87</v>
      </c>
      <c r="F54" s="19">
        <v>669.87</v>
      </c>
    </row>
    <row r="55" spans="1:6" x14ac:dyDescent="0.25">
      <c r="A55" s="15" t="s">
        <v>159</v>
      </c>
      <c r="B55" s="20">
        <v>662160.6</v>
      </c>
      <c r="C55" s="20">
        <v>626170.47</v>
      </c>
      <c r="D55" s="20">
        <v>583743.65</v>
      </c>
      <c r="E55" s="20">
        <v>606053.15</v>
      </c>
      <c r="F55" s="20">
        <v>563220.12</v>
      </c>
    </row>
    <row r="56" spans="1:6" x14ac:dyDescent="0.25">
      <c r="A56" s="14" t="s">
        <v>219</v>
      </c>
      <c r="B56" s="19">
        <v>71621.03</v>
      </c>
      <c r="C56" s="19">
        <v>71621.03</v>
      </c>
      <c r="D56" s="21">
        <v>0</v>
      </c>
      <c r="E56" s="21">
        <v>0</v>
      </c>
      <c r="F56" s="21">
        <v>0</v>
      </c>
    </row>
    <row r="57" spans="1:6" x14ac:dyDescent="0.25">
      <c r="A57" s="15" t="s">
        <v>160</v>
      </c>
      <c r="B57" s="20">
        <v>204563.47</v>
      </c>
      <c r="C57" s="20">
        <v>199210.42</v>
      </c>
      <c r="D57" s="20">
        <v>270639.02</v>
      </c>
      <c r="E57" s="20">
        <v>199858.16</v>
      </c>
      <c r="F57" s="20">
        <v>194685.16</v>
      </c>
    </row>
    <row r="58" spans="1:6" x14ac:dyDescent="0.25">
      <c r="A58" s="14" t="s">
        <v>161</v>
      </c>
      <c r="B58" s="19">
        <v>9021.4599999999991</v>
      </c>
      <c r="C58" s="19">
        <v>16482.43</v>
      </c>
      <c r="D58" s="19">
        <v>22471.47</v>
      </c>
      <c r="E58" s="19">
        <v>32978.31</v>
      </c>
      <c r="F58" s="19">
        <v>40192.300000000003</v>
      </c>
    </row>
    <row r="59" spans="1:6" x14ac:dyDescent="0.25">
      <c r="A59" s="15" t="s">
        <v>220</v>
      </c>
      <c r="B59" s="16">
        <v>0</v>
      </c>
      <c r="C59" s="16">
        <v>0</v>
      </c>
      <c r="D59" s="16">
        <v>0</v>
      </c>
      <c r="E59" s="16">
        <v>0</v>
      </c>
      <c r="F59" s="20">
        <v>2434.36</v>
      </c>
    </row>
    <row r="60" spans="1:6" x14ac:dyDescent="0.25">
      <c r="A60" s="14" t="s">
        <v>163</v>
      </c>
      <c r="B60" s="21">
        <v>0</v>
      </c>
      <c r="C60" s="21">
        <v>0</v>
      </c>
      <c r="D60" s="21">
        <v>0</v>
      </c>
      <c r="E60" s="21">
        <v>0</v>
      </c>
      <c r="F60" s="19">
        <v>7206.24</v>
      </c>
    </row>
    <row r="61" spans="1:6" x14ac:dyDescent="0.25">
      <c r="A61" s="15" t="s">
        <v>169</v>
      </c>
      <c r="B61" s="20">
        <v>9021.4599999999991</v>
      </c>
      <c r="C61" s="20">
        <v>16482.43</v>
      </c>
      <c r="D61" s="20">
        <v>22471.47</v>
      </c>
      <c r="E61" s="20">
        <v>32978.31</v>
      </c>
      <c r="F61" s="20">
        <v>30551.7</v>
      </c>
    </row>
    <row r="62" spans="1:6" x14ac:dyDescent="0.25">
      <c r="A62" s="14" t="s">
        <v>165</v>
      </c>
      <c r="B62" s="19">
        <v>195542.01</v>
      </c>
      <c r="C62" s="19">
        <v>182727.99</v>
      </c>
      <c r="D62" s="19">
        <v>248167.55</v>
      </c>
      <c r="E62" s="19">
        <v>166879.85</v>
      </c>
      <c r="F62" s="19">
        <v>154492.85</v>
      </c>
    </row>
    <row r="63" spans="1:6" x14ac:dyDescent="0.25">
      <c r="A63" s="15" t="s">
        <v>167</v>
      </c>
      <c r="B63" s="20">
        <v>167312.43</v>
      </c>
      <c r="C63" s="20">
        <v>152795.17000000001</v>
      </c>
      <c r="D63" s="20">
        <v>203732.45</v>
      </c>
      <c r="E63" s="20">
        <v>137784.39000000001</v>
      </c>
      <c r="F63" s="20">
        <v>123085.31</v>
      </c>
    </row>
    <row r="64" spans="1:6" x14ac:dyDescent="0.25">
      <c r="A64" s="14" t="s">
        <v>168</v>
      </c>
      <c r="B64" s="19">
        <v>167312.43</v>
      </c>
      <c r="C64" s="19">
        <v>152795.17000000001</v>
      </c>
      <c r="D64" s="19">
        <v>203732.45</v>
      </c>
      <c r="E64" s="19">
        <v>137784.39000000001</v>
      </c>
      <c r="F64" s="19">
        <v>123085.31</v>
      </c>
    </row>
    <row r="65" spans="1:6" x14ac:dyDescent="0.25">
      <c r="A65" s="15" t="s">
        <v>169</v>
      </c>
      <c r="B65" s="20">
        <v>28229.59</v>
      </c>
      <c r="C65" s="20">
        <v>29932.82</v>
      </c>
      <c r="D65" s="20">
        <v>44435.1</v>
      </c>
      <c r="E65" s="20">
        <v>26580.46</v>
      </c>
      <c r="F65" s="20">
        <v>16253.59</v>
      </c>
    </row>
    <row r="66" spans="1:6" x14ac:dyDescent="0.25">
      <c r="A66" s="14" t="s">
        <v>171</v>
      </c>
      <c r="B66" s="21">
        <v>0</v>
      </c>
      <c r="C66" s="21">
        <v>0</v>
      </c>
      <c r="D66" s="21">
        <v>0</v>
      </c>
      <c r="E66" s="19">
        <v>2515.0100000000002</v>
      </c>
      <c r="F66" s="19">
        <v>15153.96</v>
      </c>
    </row>
    <row r="67" spans="1:6" x14ac:dyDescent="0.25">
      <c r="A67" s="14"/>
    </row>
    <row r="68" spans="1:6" x14ac:dyDescent="0.25">
      <c r="A68" s="17" t="s">
        <v>172</v>
      </c>
      <c r="B68" s="18" t="s">
        <v>106</v>
      </c>
      <c r="C68" s="18" t="s">
        <v>107</v>
      </c>
      <c r="D68" s="18" t="s">
        <v>108</v>
      </c>
      <c r="E68" s="18" t="s">
        <v>109</v>
      </c>
      <c r="F68" s="18" t="s">
        <v>110</v>
      </c>
    </row>
    <row r="69" spans="1:6" x14ac:dyDescent="0.25">
      <c r="A69" s="15" t="s">
        <v>173</v>
      </c>
      <c r="B69" s="20">
        <v>67154.84</v>
      </c>
      <c r="C69" s="20">
        <v>53099.58</v>
      </c>
      <c r="D69" s="20">
        <v>194715.37</v>
      </c>
      <c r="E69" s="20">
        <v>105146.73</v>
      </c>
      <c r="F69" s="20">
        <v>137326.59</v>
      </c>
    </row>
    <row r="70" spans="1:6" x14ac:dyDescent="0.25">
      <c r="A70" s="14" t="s">
        <v>174</v>
      </c>
      <c r="B70" s="19">
        <v>29196.05</v>
      </c>
      <c r="C70" s="19">
        <v>37595.980000000003</v>
      </c>
      <c r="D70" s="19">
        <v>54261.71</v>
      </c>
      <c r="E70" s="19">
        <v>65956.09</v>
      </c>
      <c r="F70" s="19">
        <v>78796.5</v>
      </c>
    </row>
    <row r="71" spans="1:6" x14ac:dyDescent="0.25">
      <c r="A71" s="15" t="s">
        <v>175</v>
      </c>
      <c r="B71" s="20">
        <v>122545.75</v>
      </c>
      <c r="C71" s="20">
        <v>90082.11</v>
      </c>
      <c r="D71" s="20">
        <v>100094.68</v>
      </c>
      <c r="E71" s="20">
        <v>20209.189999999999</v>
      </c>
      <c r="F71" s="20">
        <v>61883.75</v>
      </c>
    </row>
    <row r="72" spans="1:6" x14ac:dyDescent="0.25">
      <c r="A72" s="14" t="s">
        <v>176</v>
      </c>
      <c r="B72" s="19">
        <v>61047.95</v>
      </c>
      <c r="C72" s="19">
        <v>57131.02</v>
      </c>
      <c r="D72" s="19">
        <v>56438.23</v>
      </c>
      <c r="E72" s="19">
        <v>61438.02</v>
      </c>
      <c r="F72" s="19">
        <v>61030.73</v>
      </c>
    </row>
    <row r="73" spans="1:6" x14ac:dyDescent="0.25">
      <c r="A73" s="15" t="s">
        <v>178</v>
      </c>
      <c r="B73" s="20">
        <v>33853.699999999997</v>
      </c>
      <c r="C73" s="20">
        <v>26915.52</v>
      </c>
      <c r="D73" s="20">
        <v>14582.39</v>
      </c>
      <c r="E73" s="20">
        <v>-41535.78</v>
      </c>
      <c r="F73" s="20">
        <v>853.02</v>
      </c>
    </row>
    <row r="74" spans="1:6" x14ac:dyDescent="0.25">
      <c r="A74" s="14" t="s">
        <v>179</v>
      </c>
      <c r="B74" s="19">
        <v>10403.93</v>
      </c>
      <c r="C74" s="19">
        <v>-58043.29</v>
      </c>
      <c r="D74" s="19">
        <v>-26686.93</v>
      </c>
      <c r="E74" s="19">
        <v>-12706.43</v>
      </c>
      <c r="F74" s="19">
        <v>-4206.5600000000004</v>
      </c>
    </row>
    <row r="75" spans="1:6" x14ac:dyDescent="0.25">
      <c r="A75" s="15" t="s">
        <v>180</v>
      </c>
      <c r="B75" s="20">
        <v>-47516.49</v>
      </c>
      <c r="C75" s="20">
        <v>69973.36</v>
      </c>
      <c r="D75" s="20">
        <v>48301.07</v>
      </c>
      <c r="E75" s="20">
        <v>-19873.52</v>
      </c>
      <c r="F75" s="20">
        <v>2450.11</v>
      </c>
    </row>
    <row r="76" spans="1:6" x14ac:dyDescent="0.25">
      <c r="A76" s="14" t="s">
        <v>181</v>
      </c>
      <c r="B76" s="19">
        <v>-7449.06</v>
      </c>
      <c r="C76" s="19">
        <v>-57140.34</v>
      </c>
      <c r="D76" s="19">
        <v>61134.37</v>
      </c>
      <c r="E76" s="19">
        <v>30514.28</v>
      </c>
      <c r="F76" s="19">
        <v>-1597.21</v>
      </c>
    </row>
    <row r="77" spans="1:6" x14ac:dyDescent="0.25">
      <c r="A77" s="15" t="s">
        <v>182</v>
      </c>
      <c r="B77" s="20">
        <v>27644.1</v>
      </c>
      <c r="C77" s="20">
        <v>6035.57</v>
      </c>
      <c r="D77" s="20">
        <v>29074.06</v>
      </c>
      <c r="E77" s="20">
        <v>306.95</v>
      </c>
      <c r="F77" s="16">
        <v>0</v>
      </c>
    </row>
    <row r="78" spans="1:6" x14ac:dyDescent="0.25">
      <c r="A78" s="14" t="s">
        <v>183</v>
      </c>
      <c r="B78" s="19">
        <v>-40025.33</v>
      </c>
      <c r="C78" s="19">
        <v>-29368.240000000002</v>
      </c>
      <c r="D78" s="19">
        <v>-42389.53</v>
      </c>
      <c r="E78" s="19">
        <v>21047.119999999999</v>
      </c>
      <c r="F78" s="21">
        <v>0</v>
      </c>
    </row>
    <row r="79" spans="1:6" x14ac:dyDescent="0.25">
      <c r="A79" s="15" t="s">
        <v>184</v>
      </c>
      <c r="B79" s="20">
        <v>-87015.27</v>
      </c>
      <c r="C79" s="20">
        <v>-112443.28</v>
      </c>
      <c r="D79" s="20">
        <v>-99894.15</v>
      </c>
      <c r="E79" s="20">
        <v>-88664.3</v>
      </c>
      <c r="F79" s="20">
        <v>-43760.93</v>
      </c>
    </row>
    <row r="80" spans="1:6" x14ac:dyDescent="0.25">
      <c r="A80" s="14" t="s">
        <v>236</v>
      </c>
      <c r="B80" s="21">
        <v>0</v>
      </c>
      <c r="C80" s="21">
        <v>0</v>
      </c>
      <c r="D80" s="21">
        <v>0</v>
      </c>
      <c r="E80" s="19">
        <v>4838.6099999999997</v>
      </c>
      <c r="F80" s="21">
        <v>0</v>
      </c>
    </row>
    <row r="81" spans="1:6" x14ac:dyDescent="0.25">
      <c r="A81" s="15" t="s">
        <v>185</v>
      </c>
      <c r="B81" s="20">
        <v>-85986.13</v>
      </c>
      <c r="C81" s="20">
        <v>-113590.39</v>
      </c>
      <c r="D81" s="20">
        <v>-98405.88</v>
      </c>
      <c r="E81" s="20">
        <v>-92633.84</v>
      </c>
      <c r="F81" s="20">
        <v>-42363.93</v>
      </c>
    </row>
    <row r="82" spans="1:6" x14ac:dyDescent="0.25">
      <c r="A82" s="14" t="s">
        <v>186</v>
      </c>
      <c r="B82" s="19">
        <v>-1029.1500000000001</v>
      </c>
      <c r="C82" s="19">
        <v>-22.89</v>
      </c>
      <c r="D82" s="19">
        <v>-1488.28</v>
      </c>
      <c r="E82" s="19">
        <v>-496.17</v>
      </c>
      <c r="F82" s="19">
        <v>-872.88</v>
      </c>
    </row>
    <row r="83" spans="1:6" x14ac:dyDescent="0.25">
      <c r="A83" s="15" t="s">
        <v>189</v>
      </c>
      <c r="B83" s="16">
        <v>0</v>
      </c>
      <c r="C83" s="16">
        <v>1170</v>
      </c>
      <c r="D83" s="16">
        <v>0</v>
      </c>
      <c r="E83" s="16">
        <v>0</v>
      </c>
      <c r="F83" s="16">
        <v>0</v>
      </c>
    </row>
    <row r="84" spans="1:6" x14ac:dyDescent="0.25">
      <c r="A84" s="14" t="s">
        <v>221</v>
      </c>
      <c r="B84" s="21">
        <v>0</v>
      </c>
      <c r="C84" s="21">
        <v>0</v>
      </c>
      <c r="D84" s="21">
        <v>0</v>
      </c>
      <c r="E84" s="19">
        <v>-372.9</v>
      </c>
      <c r="F84" s="19">
        <v>-524.12</v>
      </c>
    </row>
    <row r="85" spans="1:6" x14ac:dyDescent="0.25">
      <c r="A85" s="15" t="s">
        <v>190</v>
      </c>
      <c r="B85" s="16">
        <v>0</v>
      </c>
      <c r="C85" s="20">
        <v>71621.03</v>
      </c>
      <c r="D85" s="20">
        <v>-76571.199999999997</v>
      </c>
      <c r="E85" s="20">
        <v>-25557.43</v>
      </c>
      <c r="F85" s="20">
        <v>-99879.64</v>
      </c>
    </row>
    <row r="86" spans="1:6" x14ac:dyDescent="0.25">
      <c r="A86" s="14" t="s">
        <v>191</v>
      </c>
      <c r="B86" s="21">
        <v>0</v>
      </c>
      <c r="C86" s="19">
        <v>71621.03</v>
      </c>
      <c r="D86" s="21">
        <v>0</v>
      </c>
      <c r="E86" s="21">
        <v>0</v>
      </c>
      <c r="F86" s="21">
        <v>0</v>
      </c>
    </row>
    <row r="87" spans="1:6" x14ac:dyDescent="0.25">
      <c r="A87" s="15" t="s">
        <v>195</v>
      </c>
      <c r="B87" s="16">
        <v>0</v>
      </c>
      <c r="C87" s="16">
        <v>0</v>
      </c>
      <c r="D87" s="16">
        <v>0</v>
      </c>
      <c r="E87" s="20">
        <v>-91.25</v>
      </c>
      <c r="F87" s="16">
        <v>0</v>
      </c>
    </row>
    <row r="88" spans="1:6" x14ac:dyDescent="0.25">
      <c r="A88" s="14" t="s">
        <v>222</v>
      </c>
      <c r="B88" s="21">
        <v>0</v>
      </c>
      <c r="C88" s="21">
        <v>0</v>
      </c>
      <c r="D88" s="19">
        <v>-76571.199999999997</v>
      </c>
      <c r="E88" s="19">
        <v>-23123.07</v>
      </c>
      <c r="F88" s="19">
        <v>-102084.01</v>
      </c>
    </row>
    <row r="89" spans="1:6" x14ac:dyDescent="0.25">
      <c r="A89" s="15" t="s">
        <v>223</v>
      </c>
      <c r="B89" s="16">
        <v>0</v>
      </c>
      <c r="C89" s="16">
        <v>0</v>
      </c>
      <c r="D89" s="16">
        <v>0</v>
      </c>
      <c r="E89" s="20">
        <v>-2343.11</v>
      </c>
      <c r="F89" s="20">
        <v>2204.37</v>
      </c>
    </row>
    <row r="90" spans="1:6" x14ac:dyDescent="0.25">
      <c r="A90" s="14" t="s">
        <v>196</v>
      </c>
      <c r="B90" s="19">
        <v>-19860.43</v>
      </c>
      <c r="C90" s="19">
        <v>12277.33</v>
      </c>
      <c r="D90" s="19">
        <v>18250.02</v>
      </c>
      <c r="E90" s="21">
        <v>-9075</v>
      </c>
      <c r="F90" s="19">
        <v>-6313.98</v>
      </c>
    </row>
    <row r="91" spans="1:6" x14ac:dyDescent="0.25">
      <c r="A91" s="15" t="s">
        <v>197</v>
      </c>
      <c r="B91" s="20">
        <v>57615.92</v>
      </c>
      <c r="C91" s="20">
        <v>45338.6</v>
      </c>
      <c r="D91" s="16">
        <v>0</v>
      </c>
      <c r="E91" s="20">
        <v>37807.760000000002</v>
      </c>
      <c r="F91" s="20">
        <v>44121.74</v>
      </c>
    </row>
    <row r="92" spans="1:6" x14ac:dyDescent="0.25">
      <c r="A92" s="14" t="s">
        <v>198</v>
      </c>
      <c r="B92" s="21">
        <v>0</v>
      </c>
      <c r="C92" s="21">
        <v>0</v>
      </c>
      <c r="D92" s="19">
        <v>-1711.15</v>
      </c>
      <c r="E92" s="19">
        <v>66.97</v>
      </c>
      <c r="F92" s="21">
        <v>0</v>
      </c>
    </row>
    <row r="93" spans="1:6" x14ac:dyDescent="0.25">
      <c r="A93" s="15" t="s">
        <v>199</v>
      </c>
      <c r="B93" s="20">
        <v>37755.49</v>
      </c>
      <c r="C93" s="20">
        <v>57615.92</v>
      </c>
      <c r="D93" s="16">
        <v>0</v>
      </c>
      <c r="E93" s="20">
        <v>28799.73</v>
      </c>
      <c r="F93" s="20">
        <v>37807.760000000002</v>
      </c>
    </row>
    <row r="94" spans="1:6" x14ac:dyDescent="0.25">
      <c r="A94" s="14"/>
    </row>
    <row r="95" spans="1:6" x14ac:dyDescent="0.25">
      <c r="A95" s="14"/>
      <c r="B95" s="13"/>
      <c r="C95" s="13"/>
      <c r="D95" s="13"/>
      <c r="E95" s="13"/>
      <c r="F95" s="13"/>
    </row>
    <row r="96" spans="1:6" x14ac:dyDescent="0.25">
      <c r="A96" s="17" t="s">
        <v>200</v>
      </c>
      <c r="B96" s="13" t="s">
        <v>201</v>
      </c>
      <c r="C96" s="13" t="s">
        <v>201</v>
      </c>
      <c r="D96" s="13" t="s">
        <v>201</v>
      </c>
      <c r="E96" s="13" t="s">
        <v>201</v>
      </c>
      <c r="F96" s="13" t="s">
        <v>201</v>
      </c>
    </row>
    <row r="97" spans="1:6" x14ac:dyDescent="0.25">
      <c r="A97" s="15" t="s">
        <v>95</v>
      </c>
      <c r="B97" s="22" t="s">
        <v>96</v>
      </c>
      <c r="C97" s="22" t="s">
        <v>96</v>
      </c>
      <c r="D97" s="22" t="s">
        <v>96</v>
      </c>
      <c r="E97" s="22" t="s">
        <v>96</v>
      </c>
      <c r="F97" s="22" t="s">
        <v>96</v>
      </c>
    </row>
    <row r="98" spans="1:6" x14ac:dyDescent="0.25">
      <c r="A98" s="14" t="s">
        <v>202</v>
      </c>
      <c r="B98" s="21" t="s">
        <v>203</v>
      </c>
      <c r="C98" s="21" t="s">
        <v>204</v>
      </c>
      <c r="D98" s="21" t="s">
        <v>205</v>
      </c>
      <c r="E98" s="21" t="s">
        <v>206</v>
      </c>
      <c r="F98" s="21" t="s">
        <v>207</v>
      </c>
    </row>
    <row r="99" spans="1:6" x14ac:dyDescent="0.25">
      <c r="A99" s="15" t="s">
        <v>97</v>
      </c>
      <c r="B99" s="16" t="s">
        <v>98</v>
      </c>
      <c r="C99" s="16" t="s">
        <v>99</v>
      </c>
      <c r="D99" s="16" t="s">
        <v>100</v>
      </c>
      <c r="E99" s="16" t="s">
        <v>101</v>
      </c>
      <c r="F99" s="16" t="s">
        <v>102</v>
      </c>
    </row>
    <row r="100" spans="1:6" x14ac:dyDescent="0.25">
      <c r="A100" s="14" t="s">
        <v>208</v>
      </c>
      <c r="B100" s="13" t="s">
        <v>209</v>
      </c>
      <c r="C100" s="13" t="s">
        <v>209</v>
      </c>
      <c r="D100" s="13" t="s">
        <v>209</v>
      </c>
      <c r="E100" s="13" t="s">
        <v>209</v>
      </c>
      <c r="F100" s="13" t="s">
        <v>209</v>
      </c>
    </row>
    <row r="101" spans="1:6" x14ac:dyDescent="0.25">
      <c r="A101" s="15" t="s">
        <v>210</v>
      </c>
      <c r="B101" s="22" t="s">
        <v>210</v>
      </c>
      <c r="C101" s="22" t="s">
        <v>210</v>
      </c>
      <c r="D101" s="22" t="s">
        <v>210</v>
      </c>
      <c r="E101" s="22" t="s">
        <v>210</v>
      </c>
      <c r="F101" s="22" t="s">
        <v>210</v>
      </c>
    </row>
    <row r="102" spans="1:6" x14ac:dyDescent="0.25">
      <c r="A102" s="14" t="s">
        <v>211</v>
      </c>
      <c r="B102" s="13" t="s">
        <v>212</v>
      </c>
      <c r="C102" s="13" t="s">
        <v>212</v>
      </c>
      <c r="D102" s="13" t="s">
        <v>212</v>
      </c>
      <c r="E102" s="13" t="s">
        <v>212</v>
      </c>
      <c r="F102" s="13" t="s">
        <v>212</v>
      </c>
    </row>
    <row r="103" spans="1:6" x14ac:dyDescent="0.25">
      <c r="A103" s="14"/>
      <c r="B103" s="13"/>
      <c r="C103" s="13"/>
      <c r="D103" s="13"/>
      <c r="E103" s="13"/>
      <c r="F103" s="13"/>
    </row>
    <row r="104" spans="1:6" x14ac:dyDescent="0.25">
      <c r="A104" s="14" t="s">
        <v>213</v>
      </c>
      <c r="B104" s="13"/>
      <c r="C104" s="13"/>
      <c r="D104" s="13"/>
      <c r="E104" s="13"/>
      <c r="F104" s="13"/>
    </row>
    <row r="105" spans="1:6" x14ac:dyDescent="0.25">
      <c r="A105"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C0273-E158-4619-9949-12A693A4F50F}">
  <dimension ref="A1:G111"/>
  <sheetViews>
    <sheetView workbookViewId="0">
      <selection activeCell="A11" sqref="A11"/>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1"/>
      <c r="F1" s="141"/>
      <c r="G1" s="141"/>
    </row>
    <row r="2" spans="1:7" x14ac:dyDescent="0.25">
      <c r="A2" s="141"/>
      <c r="B2" s="141"/>
      <c r="C2" s="141"/>
      <c r="D2" s="142" t="s">
        <v>91</v>
      </c>
      <c r="E2" s="141"/>
      <c r="F2" s="141"/>
      <c r="G2" s="141"/>
    </row>
    <row r="3" spans="1:7" x14ac:dyDescent="0.25">
      <c r="D3" s="142" t="s">
        <v>92</v>
      </c>
      <c r="E3" s="141"/>
      <c r="F3" s="141"/>
      <c r="G3" s="141"/>
    </row>
    <row r="4" spans="1:7" x14ac:dyDescent="0.25">
      <c r="D4" s="142" t="s">
        <v>93</v>
      </c>
      <c r="E4" s="141"/>
      <c r="F4" s="141"/>
      <c r="G4" s="141"/>
    </row>
    <row r="6" spans="1:7" x14ac:dyDescent="0.25">
      <c r="A6" s="140" t="s">
        <v>251</v>
      </c>
      <c r="B6" s="141"/>
      <c r="C6" s="141"/>
      <c r="D6" s="141"/>
      <c r="E6" s="141"/>
      <c r="F6" s="141"/>
      <c r="G6" s="141"/>
    </row>
    <row r="8" spans="1:7" x14ac:dyDescent="0.25">
      <c r="A8" s="14" t="s">
        <v>95</v>
      </c>
      <c r="B8" s="13" t="s">
        <v>96</v>
      </c>
      <c r="C8" s="13" t="s">
        <v>96</v>
      </c>
      <c r="D8" s="13" t="s">
        <v>96</v>
      </c>
      <c r="E8" s="13" t="s">
        <v>96</v>
      </c>
      <c r="F8" s="13" t="s">
        <v>96</v>
      </c>
    </row>
    <row r="9" spans="1:7" x14ac:dyDescent="0.25">
      <c r="A9" s="15" t="s">
        <v>97</v>
      </c>
      <c r="B9" s="16" t="s">
        <v>98</v>
      </c>
      <c r="C9" s="16" t="s">
        <v>99</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799538.29</v>
      </c>
      <c r="C14" s="19">
        <v>855074.38</v>
      </c>
      <c r="D14" s="19">
        <v>785274.27</v>
      </c>
      <c r="E14" s="19">
        <v>795911.53</v>
      </c>
      <c r="F14" s="19">
        <v>901163.7</v>
      </c>
    </row>
    <row r="15" spans="1:7" x14ac:dyDescent="0.25">
      <c r="A15" s="15" t="s">
        <v>112</v>
      </c>
      <c r="B15" s="20">
        <v>798652.4</v>
      </c>
      <c r="C15" s="20">
        <v>854130.54</v>
      </c>
      <c r="D15" s="20">
        <v>782451.93</v>
      </c>
      <c r="E15" s="20">
        <v>792183.02</v>
      </c>
      <c r="F15" s="20">
        <v>897444.31</v>
      </c>
    </row>
    <row r="16" spans="1:7" x14ac:dyDescent="0.25">
      <c r="A16" s="14" t="s">
        <v>113</v>
      </c>
      <c r="B16" s="19">
        <v>-459477.46</v>
      </c>
      <c r="C16" s="19">
        <v>-506019.99</v>
      </c>
      <c r="D16" s="19">
        <v>-471335.32</v>
      </c>
      <c r="E16" s="19">
        <v>-468748.58</v>
      </c>
      <c r="F16" s="19">
        <v>-508866.5</v>
      </c>
    </row>
    <row r="17" spans="1:6" x14ac:dyDescent="0.25">
      <c r="A17" s="15" t="s">
        <v>114</v>
      </c>
      <c r="B17" s="20">
        <v>339174.94</v>
      </c>
      <c r="C17" s="20">
        <v>348110.56</v>
      </c>
      <c r="D17" s="20">
        <v>311116.59999999998</v>
      </c>
      <c r="E17" s="20">
        <v>323434.45</v>
      </c>
      <c r="F17" s="20">
        <v>388577.81</v>
      </c>
    </row>
    <row r="18" spans="1:6" x14ac:dyDescent="0.25">
      <c r="A18" s="14" t="s">
        <v>115</v>
      </c>
      <c r="B18" s="19">
        <v>-214071.21</v>
      </c>
      <c r="C18" s="19">
        <v>-220615.2</v>
      </c>
      <c r="D18" s="19">
        <v>-199321.07</v>
      </c>
      <c r="E18" s="19">
        <v>-209788.69</v>
      </c>
      <c r="F18" s="19">
        <v>-247848.95</v>
      </c>
    </row>
    <row r="19" spans="1:6" x14ac:dyDescent="0.25">
      <c r="A19" s="15" t="s">
        <v>116</v>
      </c>
      <c r="B19" s="20">
        <v>-123876.54</v>
      </c>
      <c r="C19" s="20">
        <v>-80907.55</v>
      </c>
      <c r="D19" s="20">
        <v>-67161.789999999994</v>
      </c>
      <c r="E19" s="20">
        <v>-64613.52</v>
      </c>
      <c r="F19" s="20">
        <v>-61984.15</v>
      </c>
    </row>
    <row r="20" spans="1:6" x14ac:dyDescent="0.25">
      <c r="A20" s="14" t="s">
        <v>117</v>
      </c>
      <c r="B20" s="19">
        <v>-22005.35</v>
      </c>
      <c r="C20" s="19">
        <v>-23159.7</v>
      </c>
      <c r="D20" s="19">
        <v>-45989.83</v>
      </c>
      <c r="E20" s="19">
        <v>-61570.12</v>
      </c>
      <c r="F20" s="19">
        <v>-47864.63</v>
      </c>
    </row>
    <row r="21" spans="1:6" x14ac:dyDescent="0.25">
      <c r="A21" s="15" t="s">
        <v>118</v>
      </c>
      <c r="B21" s="20">
        <v>885.89</v>
      </c>
      <c r="C21" s="20">
        <v>943.84</v>
      </c>
      <c r="D21" s="20">
        <v>2822.35</v>
      </c>
      <c r="E21" s="20">
        <v>3728.51</v>
      </c>
      <c r="F21" s="20">
        <v>3719.39</v>
      </c>
    </row>
    <row r="22" spans="1:6" x14ac:dyDescent="0.25">
      <c r="A22" s="14" t="s">
        <v>119</v>
      </c>
      <c r="B22" s="19">
        <v>-22891.24</v>
      </c>
      <c r="C22" s="19">
        <v>-24103.54</v>
      </c>
      <c r="D22" s="19">
        <v>-48812.18</v>
      </c>
      <c r="E22" s="19">
        <v>-65298.63</v>
      </c>
      <c r="F22" s="19">
        <v>-51584.01</v>
      </c>
    </row>
    <row r="23" spans="1:6" x14ac:dyDescent="0.25">
      <c r="A23" s="15" t="s">
        <v>120</v>
      </c>
      <c r="B23" s="20">
        <v>-20778.16</v>
      </c>
      <c r="C23" s="20">
        <v>23428.1</v>
      </c>
      <c r="D23" s="20">
        <v>-1356.09</v>
      </c>
      <c r="E23" s="20">
        <v>-12537.89</v>
      </c>
      <c r="F23" s="20">
        <v>30880.080000000002</v>
      </c>
    </row>
    <row r="24" spans="1:6" x14ac:dyDescent="0.25">
      <c r="A24" s="14" t="s">
        <v>121</v>
      </c>
      <c r="B24" s="19">
        <v>-349.34</v>
      </c>
      <c r="C24" s="19">
        <v>45385.19</v>
      </c>
      <c r="D24" s="19">
        <v>15332.84</v>
      </c>
      <c r="E24" s="19">
        <v>2146.2399999999998</v>
      </c>
      <c r="F24" s="19">
        <v>45900.65</v>
      </c>
    </row>
    <row r="25" spans="1:6" x14ac:dyDescent="0.25">
      <c r="A25" s="15" t="s">
        <v>122</v>
      </c>
      <c r="B25" s="20">
        <v>-61986.04</v>
      </c>
      <c r="C25" s="20">
        <v>-11660.25</v>
      </c>
      <c r="D25" s="20">
        <v>6745.27</v>
      </c>
      <c r="E25" s="20">
        <v>9442.42</v>
      </c>
      <c r="F25" s="20">
        <v>15498.83</v>
      </c>
    </row>
    <row r="26" spans="1:6" x14ac:dyDescent="0.25">
      <c r="A26" s="14" t="s">
        <v>123</v>
      </c>
      <c r="B26" s="19">
        <v>4846.8500000000004</v>
      </c>
      <c r="C26" s="19">
        <v>2724.4</v>
      </c>
      <c r="D26" s="19">
        <v>363.18</v>
      </c>
      <c r="E26" s="19">
        <v>898.87</v>
      </c>
      <c r="F26" s="19">
        <v>897.82</v>
      </c>
    </row>
    <row r="27" spans="1:6" x14ac:dyDescent="0.25">
      <c r="A27" s="15" t="s">
        <v>124</v>
      </c>
      <c r="B27" s="20">
        <v>-75264.490000000005</v>
      </c>
      <c r="C27" s="20">
        <v>-20481.79</v>
      </c>
      <c r="D27" s="20">
        <v>-3935.76</v>
      </c>
      <c r="E27" s="20">
        <v>-3501.32</v>
      </c>
      <c r="F27" s="20">
        <v>-2437.0700000000002</v>
      </c>
    </row>
    <row r="28" spans="1:6" x14ac:dyDescent="0.25">
      <c r="A28" s="14" t="s">
        <v>125</v>
      </c>
      <c r="B28" s="19">
        <v>8431.6</v>
      </c>
      <c r="C28" s="19">
        <v>6097.14</v>
      </c>
      <c r="D28" s="19">
        <v>10317.85</v>
      </c>
      <c r="E28" s="19">
        <v>12044.87</v>
      </c>
      <c r="F28" s="19">
        <v>17038.080000000002</v>
      </c>
    </row>
    <row r="29" spans="1:6" x14ac:dyDescent="0.25">
      <c r="A29" s="15" t="s">
        <v>126</v>
      </c>
      <c r="B29" s="20">
        <v>-27863.84</v>
      </c>
      <c r="C29" s="20">
        <v>22971.1</v>
      </c>
      <c r="D29" s="20">
        <v>10582.68</v>
      </c>
      <c r="E29" s="20">
        <v>8396.2000000000007</v>
      </c>
      <c r="F29" s="20">
        <v>8024.42</v>
      </c>
    </row>
    <row r="30" spans="1:6" x14ac:dyDescent="0.25">
      <c r="A30" s="14" t="s">
        <v>127</v>
      </c>
      <c r="B30" s="19">
        <v>-110628.04</v>
      </c>
      <c r="C30" s="19">
        <v>34738.959999999999</v>
      </c>
      <c r="D30" s="19">
        <v>15971.87</v>
      </c>
      <c r="E30" s="19">
        <v>5300.73</v>
      </c>
      <c r="F30" s="19">
        <v>54403.34</v>
      </c>
    </row>
    <row r="31" spans="1:6" x14ac:dyDescent="0.25">
      <c r="A31" s="15" t="s">
        <v>128</v>
      </c>
      <c r="B31" s="20">
        <v>38066.79</v>
      </c>
      <c r="C31" s="20">
        <v>-19163.62</v>
      </c>
      <c r="D31" s="20">
        <v>-2158.5500000000002</v>
      </c>
      <c r="E31" s="20">
        <v>-888.74</v>
      </c>
      <c r="F31" s="20">
        <v>-16255.24</v>
      </c>
    </row>
    <row r="32" spans="1:6" x14ac:dyDescent="0.25">
      <c r="A32" s="14" t="s">
        <v>129</v>
      </c>
      <c r="B32" s="19">
        <v>-72561.25</v>
      </c>
      <c r="C32" s="19">
        <v>15575.33</v>
      </c>
      <c r="D32" s="19">
        <v>13813.32</v>
      </c>
      <c r="E32" s="19">
        <v>4411.99</v>
      </c>
      <c r="F32" s="19">
        <v>38148.089999999997</v>
      </c>
    </row>
    <row r="33" spans="1:6" x14ac:dyDescent="0.25">
      <c r="A33" s="15" t="s">
        <v>130</v>
      </c>
      <c r="B33" s="20">
        <v>-72561.25</v>
      </c>
      <c r="C33" s="20">
        <v>15575.33</v>
      </c>
      <c r="D33" s="20">
        <v>13813.32</v>
      </c>
      <c r="E33" s="20">
        <v>4411.99</v>
      </c>
      <c r="F33" s="20">
        <v>38148.089999999997</v>
      </c>
    </row>
    <row r="34" spans="1:6" x14ac:dyDescent="0.25">
      <c r="A34" s="14"/>
    </row>
    <row r="35" spans="1:6" x14ac:dyDescent="0.25">
      <c r="A35" s="17" t="s">
        <v>131</v>
      </c>
      <c r="B35" s="18" t="s">
        <v>106</v>
      </c>
      <c r="C35" s="18" t="s">
        <v>107</v>
      </c>
      <c r="D35" s="18" t="s">
        <v>108</v>
      </c>
      <c r="E35" s="18" t="s">
        <v>109</v>
      </c>
      <c r="F35" s="18" t="s">
        <v>110</v>
      </c>
    </row>
    <row r="36" spans="1:6" x14ac:dyDescent="0.25">
      <c r="A36" s="14" t="s">
        <v>132</v>
      </c>
      <c r="B36" s="19">
        <v>1091597.17</v>
      </c>
      <c r="C36" s="19">
        <v>972226.63</v>
      </c>
      <c r="D36" s="19">
        <v>761017.66</v>
      </c>
      <c r="E36" s="19">
        <v>628027.56999999995</v>
      </c>
      <c r="F36" s="19">
        <v>624055.28</v>
      </c>
    </row>
    <row r="37" spans="1:6" x14ac:dyDescent="0.25">
      <c r="A37" s="15" t="s">
        <v>133</v>
      </c>
      <c r="B37" s="20">
        <v>449585.65</v>
      </c>
      <c r="C37" s="20">
        <v>323172.98</v>
      </c>
      <c r="D37" s="20">
        <v>242721.7</v>
      </c>
      <c r="E37" s="20">
        <v>169761.34</v>
      </c>
      <c r="F37" s="20">
        <v>167860.81</v>
      </c>
    </row>
    <row r="38" spans="1:6" x14ac:dyDescent="0.25">
      <c r="A38" s="14" t="s">
        <v>134</v>
      </c>
      <c r="B38" s="19">
        <v>356728.6</v>
      </c>
      <c r="C38" s="19">
        <v>276575.7</v>
      </c>
      <c r="D38" s="19">
        <v>183942.71</v>
      </c>
      <c r="E38" s="19">
        <v>120929.89</v>
      </c>
      <c r="F38" s="19">
        <v>112583.65</v>
      </c>
    </row>
    <row r="39" spans="1:6" x14ac:dyDescent="0.25">
      <c r="A39" s="15" t="s">
        <v>135</v>
      </c>
      <c r="B39" s="20">
        <v>1705.08</v>
      </c>
      <c r="C39" s="20">
        <v>1298.49</v>
      </c>
      <c r="D39" s="20">
        <v>2013.21</v>
      </c>
      <c r="E39" s="20">
        <v>1486.35</v>
      </c>
      <c r="F39" s="20">
        <v>1960.9</v>
      </c>
    </row>
    <row r="40" spans="1:6" x14ac:dyDescent="0.25">
      <c r="A40" s="14" t="s">
        <v>137</v>
      </c>
      <c r="B40" s="19">
        <v>1705.08</v>
      </c>
      <c r="C40" s="19">
        <v>1298.49</v>
      </c>
      <c r="D40" s="19">
        <v>2013.21</v>
      </c>
      <c r="E40" s="19">
        <v>1486.35</v>
      </c>
      <c r="F40" s="19">
        <v>1960.9</v>
      </c>
    </row>
    <row r="41" spans="1:6" x14ac:dyDescent="0.25">
      <c r="A41" s="15" t="s">
        <v>138</v>
      </c>
      <c r="B41" s="20">
        <v>40865.74</v>
      </c>
      <c r="C41" s="20">
        <v>33330.32</v>
      </c>
      <c r="D41" s="20">
        <v>26572.18</v>
      </c>
      <c r="E41" s="20">
        <v>20094.3</v>
      </c>
      <c r="F41" s="20">
        <v>36964.050000000003</v>
      </c>
    </row>
    <row r="42" spans="1:6" x14ac:dyDescent="0.25">
      <c r="A42" s="14" t="s">
        <v>139</v>
      </c>
      <c r="B42" s="19">
        <v>40865.67</v>
      </c>
      <c r="C42" s="19">
        <v>33330.25</v>
      </c>
      <c r="D42" s="19">
        <v>26390.61</v>
      </c>
      <c r="E42" s="19">
        <v>19912.73</v>
      </c>
      <c r="F42" s="19">
        <v>36782.480000000003</v>
      </c>
    </row>
    <row r="43" spans="1:6" x14ac:dyDescent="0.25">
      <c r="A43" s="15" t="s">
        <v>140</v>
      </c>
      <c r="B43" s="20">
        <v>7.0000000000000007E-2</v>
      </c>
      <c r="C43" s="20">
        <v>7.0000000000000007E-2</v>
      </c>
      <c r="D43" s="20">
        <v>181.57</v>
      </c>
      <c r="E43" s="20">
        <v>181.57</v>
      </c>
      <c r="F43" s="20">
        <v>181.57</v>
      </c>
    </row>
    <row r="44" spans="1:6" x14ac:dyDescent="0.25">
      <c r="A44" s="14" t="s">
        <v>141</v>
      </c>
      <c r="B44" s="19">
        <v>50286.23</v>
      </c>
      <c r="C44" s="19">
        <v>11968.47</v>
      </c>
      <c r="D44" s="19">
        <v>30193.599999999999</v>
      </c>
      <c r="E44" s="19">
        <v>27250.799999999999</v>
      </c>
      <c r="F44" s="19">
        <v>16352.21</v>
      </c>
    </row>
    <row r="45" spans="1:6" x14ac:dyDescent="0.25">
      <c r="A45" s="15" t="s">
        <v>142</v>
      </c>
      <c r="B45" s="20">
        <v>50286.23</v>
      </c>
      <c r="C45" s="20">
        <v>11968.47</v>
      </c>
      <c r="D45" s="20">
        <v>30193.599999999999</v>
      </c>
      <c r="E45" s="20">
        <v>27250.799999999999</v>
      </c>
      <c r="F45" s="20">
        <v>16352.21</v>
      </c>
    </row>
    <row r="46" spans="1:6" x14ac:dyDescent="0.25">
      <c r="A46" s="14" t="s">
        <v>144</v>
      </c>
      <c r="B46" s="19">
        <v>642011.52</v>
      </c>
      <c r="C46" s="19">
        <v>649053.64</v>
      </c>
      <c r="D46" s="19">
        <v>518295.96</v>
      </c>
      <c r="E46" s="19">
        <v>458266.24</v>
      </c>
      <c r="F46" s="19">
        <v>456194.47</v>
      </c>
    </row>
    <row r="47" spans="1:6" x14ac:dyDescent="0.25">
      <c r="A47" s="15" t="s">
        <v>145</v>
      </c>
      <c r="B47" s="20">
        <v>249243.96</v>
      </c>
      <c r="C47" s="20">
        <v>315463.53999999998</v>
      </c>
      <c r="D47" s="20">
        <v>237187.95</v>
      </c>
      <c r="E47" s="20">
        <v>220067.96</v>
      </c>
      <c r="F47" s="20">
        <v>173503.75</v>
      </c>
    </row>
    <row r="48" spans="1:6" x14ac:dyDescent="0.25">
      <c r="A48" s="14" t="s">
        <v>146</v>
      </c>
      <c r="B48" s="19">
        <v>359446.49</v>
      </c>
      <c r="C48" s="21">
        <v>255277</v>
      </c>
      <c r="D48" s="19">
        <v>224687.04</v>
      </c>
      <c r="E48" s="19">
        <v>195174.08</v>
      </c>
      <c r="F48" s="19">
        <v>240207.29</v>
      </c>
    </row>
    <row r="49" spans="1:6" x14ac:dyDescent="0.25">
      <c r="A49" s="15" t="s">
        <v>147</v>
      </c>
      <c r="B49" s="20">
        <v>289857.93</v>
      </c>
      <c r="C49" s="20">
        <v>220237.56</v>
      </c>
      <c r="D49" s="20">
        <v>195572.19</v>
      </c>
      <c r="E49" s="20">
        <v>175415.22</v>
      </c>
      <c r="F49" s="20">
        <v>226040.37</v>
      </c>
    </row>
    <row r="50" spans="1:6" x14ac:dyDescent="0.25">
      <c r="A50" s="14" t="s">
        <v>148</v>
      </c>
      <c r="B50" s="19">
        <v>69588.56</v>
      </c>
      <c r="C50" s="19">
        <v>35039.43</v>
      </c>
      <c r="D50" s="19">
        <v>29114.84</v>
      </c>
      <c r="E50" s="19">
        <v>19758.86</v>
      </c>
      <c r="F50" s="19">
        <v>14166.92</v>
      </c>
    </row>
    <row r="51" spans="1:6" x14ac:dyDescent="0.25">
      <c r="A51" s="15" t="s">
        <v>149</v>
      </c>
      <c r="B51" s="20">
        <v>144.68</v>
      </c>
      <c r="C51" s="20">
        <v>16663.07</v>
      </c>
      <c r="D51" s="20">
        <v>6799.43</v>
      </c>
      <c r="E51" s="16">
        <v>0</v>
      </c>
      <c r="F51" s="16">
        <v>0</v>
      </c>
    </row>
    <row r="52" spans="1:6" x14ac:dyDescent="0.25">
      <c r="A52" s="14" t="s">
        <v>150</v>
      </c>
      <c r="B52" s="19">
        <v>144.68</v>
      </c>
      <c r="C52" s="19">
        <v>16663.07</v>
      </c>
      <c r="D52" s="19">
        <v>6799.43</v>
      </c>
      <c r="E52" s="21">
        <v>0</v>
      </c>
      <c r="F52" s="21">
        <v>0</v>
      </c>
    </row>
    <row r="53" spans="1:6" x14ac:dyDescent="0.25">
      <c r="A53" s="15" t="s">
        <v>151</v>
      </c>
      <c r="B53" s="20">
        <v>31926.22</v>
      </c>
      <c r="C53" s="20">
        <v>60622.48</v>
      </c>
      <c r="D53" s="20">
        <v>48506.720000000001</v>
      </c>
      <c r="E53" s="20">
        <v>41930.75</v>
      </c>
      <c r="F53" s="20">
        <v>42103.13</v>
      </c>
    </row>
    <row r="54" spans="1:6" x14ac:dyDescent="0.25">
      <c r="A54" s="14" t="s">
        <v>152</v>
      </c>
      <c r="B54" s="19">
        <v>1250.18</v>
      </c>
      <c r="C54" s="19">
        <v>1027.56</v>
      </c>
      <c r="D54" s="19">
        <v>1077.26</v>
      </c>
      <c r="E54" s="19">
        <v>1055.8900000000001</v>
      </c>
      <c r="F54" s="19">
        <v>342.73</v>
      </c>
    </row>
    <row r="55" spans="1:6" x14ac:dyDescent="0.25">
      <c r="A55" s="15" t="s">
        <v>242</v>
      </c>
      <c r="B55" s="16">
        <v>0</v>
      </c>
      <c r="C55" s="16">
        <v>0</v>
      </c>
      <c r="D55" s="20">
        <v>37.56</v>
      </c>
      <c r="E55" s="20">
        <v>37.56</v>
      </c>
      <c r="F55" s="20">
        <v>37.56</v>
      </c>
    </row>
    <row r="56" spans="1:6" x14ac:dyDescent="0.25">
      <c r="A56" s="14" t="s">
        <v>153</v>
      </c>
      <c r="B56" s="19">
        <v>1091597.17</v>
      </c>
      <c r="C56" s="19">
        <v>972226.63</v>
      </c>
      <c r="D56" s="19">
        <v>761017.66</v>
      </c>
      <c r="E56" s="19">
        <v>628027.56999999995</v>
      </c>
      <c r="F56" s="19">
        <v>624055.28</v>
      </c>
    </row>
    <row r="57" spans="1:6" x14ac:dyDescent="0.25">
      <c r="A57" s="15" t="s">
        <v>154</v>
      </c>
      <c r="B57" s="20">
        <v>492601.56</v>
      </c>
      <c r="C57" s="20">
        <v>565539.43999999994</v>
      </c>
      <c r="D57" s="20">
        <v>330907.26</v>
      </c>
      <c r="E57" s="20">
        <v>315986.65999999997</v>
      </c>
      <c r="F57" s="20">
        <v>308716.17</v>
      </c>
    </row>
    <row r="58" spans="1:6" x14ac:dyDescent="0.25">
      <c r="A58" s="14" t="s">
        <v>155</v>
      </c>
      <c r="B58" s="19">
        <v>492601.56</v>
      </c>
      <c r="C58" s="19">
        <v>565539.43999999994</v>
      </c>
      <c r="D58" s="19">
        <v>330907.26</v>
      </c>
      <c r="E58" s="19">
        <v>315986.65999999997</v>
      </c>
      <c r="F58" s="19">
        <v>308716.17</v>
      </c>
    </row>
    <row r="59" spans="1:6" x14ac:dyDescent="0.25">
      <c r="A59" s="15" t="s">
        <v>156</v>
      </c>
      <c r="B59" s="20">
        <v>24140.48</v>
      </c>
      <c r="C59" s="20">
        <v>24140.48</v>
      </c>
      <c r="D59" s="20">
        <v>24140.48</v>
      </c>
      <c r="E59" s="20">
        <v>24140.48</v>
      </c>
      <c r="F59" s="20">
        <v>24140.48</v>
      </c>
    </row>
    <row r="60" spans="1:6" x14ac:dyDescent="0.25">
      <c r="A60" s="14" t="s">
        <v>157</v>
      </c>
      <c r="B60" s="19">
        <v>217911.18</v>
      </c>
      <c r="C60" s="19">
        <v>217911.18</v>
      </c>
      <c r="D60" s="19">
        <v>479.1</v>
      </c>
      <c r="E60" s="19">
        <v>479.1</v>
      </c>
      <c r="F60" s="19">
        <v>479.1</v>
      </c>
    </row>
    <row r="61" spans="1:6" x14ac:dyDescent="0.25">
      <c r="A61" s="15" t="s">
        <v>158</v>
      </c>
      <c r="B61" s="20">
        <v>55.87</v>
      </c>
      <c r="C61" s="20">
        <v>1240.19</v>
      </c>
      <c r="D61" s="20">
        <v>65.95</v>
      </c>
      <c r="E61" s="20">
        <v>-382.18</v>
      </c>
      <c r="F61" s="20">
        <v>174.82</v>
      </c>
    </row>
    <row r="62" spans="1:6" x14ac:dyDescent="0.25">
      <c r="A62" s="14" t="s">
        <v>159</v>
      </c>
      <c r="B62" s="19">
        <v>241490.26</v>
      </c>
      <c r="C62" s="19">
        <v>314051.51</v>
      </c>
      <c r="D62" s="19">
        <v>298476.18</v>
      </c>
      <c r="E62" s="19">
        <v>284662.84999999998</v>
      </c>
      <c r="F62" s="19">
        <v>280250.87</v>
      </c>
    </row>
    <row r="63" spans="1:6" x14ac:dyDescent="0.25">
      <c r="A63" s="15" t="s">
        <v>219</v>
      </c>
      <c r="B63" s="20">
        <v>9003.77</v>
      </c>
      <c r="C63" s="20">
        <v>8196.08</v>
      </c>
      <c r="D63" s="20">
        <v>7745.56</v>
      </c>
      <c r="E63" s="20">
        <v>7086.41</v>
      </c>
      <c r="F63" s="20">
        <v>3670.9</v>
      </c>
    </row>
    <row r="64" spans="1:6" x14ac:dyDescent="0.25">
      <c r="A64" s="14" t="s">
        <v>160</v>
      </c>
      <c r="B64" s="19">
        <v>598995.61</v>
      </c>
      <c r="C64" s="19">
        <v>406687.19</v>
      </c>
      <c r="D64" s="19">
        <v>430110.4</v>
      </c>
      <c r="E64" s="19">
        <v>312040.90999999997</v>
      </c>
      <c r="F64" s="19">
        <v>315339.11</v>
      </c>
    </row>
    <row r="65" spans="1:6" x14ac:dyDescent="0.25">
      <c r="A65" s="15" t="s">
        <v>161</v>
      </c>
      <c r="B65" s="20">
        <v>77938.559999999998</v>
      </c>
      <c r="C65" s="16">
        <v>38513</v>
      </c>
      <c r="D65" s="20">
        <v>39367.17</v>
      </c>
      <c r="E65" s="20">
        <v>8066.33</v>
      </c>
      <c r="F65" s="20">
        <v>9707.0499999999993</v>
      </c>
    </row>
    <row r="66" spans="1:6" x14ac:dyDescent="0.25">
      <c r="A66" s="14" t="s">
        <v>220</v>
      </c>
      <c r="B66" s="19">
        <v>74442.649999999994</v>
      </c>
      <c r="C66" s="19">
        <v>35833.089999999997</v>
      </c>
      <c r="D66" s="19">
        <v>36080.550000000003</v>
      </c>
      <c r="E66" s="19">
        <v>4795.3599999999997</v>
      </c>
      <c r="F66" s="19">
        <v>7010.56</v>
      </c>
    </row>
    <row r="67" spans="1:6" x14ac:dyDescent="0.25">
      <c r="A67" s="15" t="s">
        <v>169</v>
      </c>
      <c r="B67" s="20">
        <v>3495.9</v>
      </c>
      <c r="C67" s="20">
        <v>2679.91</v>
      </c>
      <c r="D67" s="20">
        <v>3286.62</v>
      </c>
      <c r="E67" s="20">
        <v>3270.97</v>
      </c>
      <c r="F67" s="20">
        <v>2696.49</v>
      </c>
    </row>
    <row r="68" spans="1:6" x14ac:dyDescent="0.25">
      <c r="A68" s="14" t="s">
        <v>165</v>
      </c>
      <c r="B68" s="19">
        <v>521057.05</v>
      </c>
      <c r="C68" s="19">
        <v>368174.19</v>
      </c>
      <c r="D68" s="19">
        <v>390743.23</v>
      </c>
      <c r="E68" s="19">
        <v>303974.58</v>
      </c>
      <c r="F68" s="19">
        <v>305632.06</v>
      </c>
    </row>
    <row r="69" spans="1:6" x14ac:dyDescent="0.25">
      <c r="A69" s="15" t="s">
        <v>166</v>
      </c>
      <c r="B69" s="20">
        <v>35816.83</v>
      </c>
      <c r="C69" s="20">
        <v>2835.69</v>
      </c>
      <c r="D69" s="20">
        <v>3538.16</v>
      </c>
      <c r="E69" s="20">
        <v>159598.28</v>
      </c>
      <c r="F69" s="20">
        <v>8308.07</v>
      </c>
    </row>
    <row r="70" spans="1:6" x14ac:dyDescent="0.25">
      <c r="A70" s="14" t="s">
        <v>167</v>
      </c>
      <c r="B70" s="19">
        <v>449781.12</v>
      </c>
      <c r="C70" s="19">
        <v>334490.44</v>
      </c>
      <c r="D70" s="19">
        <v>356778.97</v>
      </c>
      <c r="E70" s="19">
        <v>114914.96</v>
      </c>
      <c r="F70" s="19">
        <v>259185.99</v>
      </c>
    </row>
    <row r="71" spans="1:6" x14ac:dyDescent="0.25">
      <c r="A71" s="15" t="s">
        <v>168</v>
      </c>
      <c r="B71" s="20">
        <v>449781.12</v>
      </c>
      <c r="C71" s="20">
        <v>334490.44</v>
      </c>
      <c r="D71" s="20">
        <v>356778.97</v>
      </c>
      <c r="E71" s="20">
        <v>114914.96</v>
      </c>
      <c r="F71" s="20">
        <v>259185.99</v>
      </c>
    </row>
    <row r="72" spans="1:6" x14ac:dyDescent="0.25">
      <c r="A72" s="14" t="s">
        <v>169</v>
      </c>
      <c r="B72" s="19">
        <v>35459.11</v>
      </c>
      <c r="C72" s="19">
        <v>30848.06</v>
      </c>
      <c r="D72" s="19">
        <v>30426.09</v>
      </c>
      <c r="E72" s="19">
        <v>29461.34</v>
      </c>
      <c r="F72" s="21">
        <v>38138</v>
      </c>
    </row>
    <row r="73" spans="1:6" x14ac:dyDescent="0.25">
      <c r="A73" s="14"/>
    </row>
    <row r="74" spans="1:6" x14ac:dyDescent="0.25">
      <c r="A74" s="17" t="s">
        <v>172</v>
      </c>
      <c r="B74" s="18" t="s">
        <v>106</v>
      </c>
      <c r="C74" s="18" t="s">
        <v>107</v>
      </c>
      <c r="D74" s="18" t="s">
        <v>108</v>
      </c>
      <c r="E74" s="18" t="s">
        <v>109</v>
      </c>
      <c r="F74" s="18" t="s">
        <v>110</v>
      </c>
    </row>
    <row r="75" spans="1:6" x14ac:dyDescent="0.25">
      <c r="A75" s="15" t="s">
        <v>173</v>
      </c>
      <c r="B75" s="16">
        <v>-210821</v>
      </c>
      <c r="C75" s="20">
        <v>-275984.57</v>
      </c>
      <c r="D75" s="20">
        <v>-6728.5</v>
      </c>
      <c r="E75" s="20">
        <v>-78278.41</v>
      </c>
      <c r="F75" s="20">
        <v>33343.300000000003</v>
      </c>
    </row>
    <row r="76" spans="1:6" x14ac:dyDescent="0.25">
      <c r="A76" s="14" t="s">
        <v>174</v>
      </c>
      <c r="B76" s="19">
        <v>-72561.25</v>
      </c>
      <c r="C76" s="19">
        <v>15575.33</v>
      </c>
      <c r="D76" s="19">
        <v>13813.32</v>
      </c>
      <c r="E76" s="19">
        <v>4411.99</v>
      </c>
      <c r="F76" s="19">
        <v>38148.089999999997</v>
      </c>
    </row>
    <row r="77" spans="1:6" x14ac:dyDescent="0.25">
      <c r="A77" s="15" t="s">
        <v>175</v>
      </c>
      <c r="B77" s="20">
        <v>113911.82</v>
      </c>
      <c r="C77" s="20">
        <v>21818.91</v>
      </c>
      <c r="D77" s="20">
        <v>32991.599999999999</v>
      </c>
      <c r="E77" s="20">
        <v>50040.85</v>
      </c>
      <c r="F77" s="20">
        <v>30656.85</v>
      </c>
    </row>
    <row r="78" spans="1:6" x14ac:dyDescent="0.25">
      <c r="A78" s="14" t="s">
        <v>176</v>
      </c>
      <c r="B78" s="19">
        <v>20428.82</v>
      </c>
      <c r="C78" s="19">
        <v>21957.09</v>
      </c>
      <c r="D78" s="19">
        <v>16688.93</v>
      </c>
      <c r="E78" s="19">
        <v>14684.13</v>
      </c>
      <c r="F78" s="19">
        <v>15020.56</v>
      </c>
    </row>
    <row r="79" spans="1:6" x14ac:dyDescent="0.25">
      <c r="A79" s="15" t="s">
        <v>177</v>
      </c>
      <c r="B79" s="20">
        <v>34513.93</v>
      </c>
      <c r="C79" s="20">
        <v>10323.58</v>
      </c>
      <c r="D79" s="20">
        <v>3935.76</v>
      </c>
      <c r="E79" s="20">
        <v>3501.32</v>
      </c>
      <c r="F79" s="20">
        <v>2437.0700000000002</v>
      </c>
    </row>
    <row r="80" spans="1:6" x14ac:dyDescent="0.25">
      <c r="A80" s="14" t="s">
        <v>178</v>
      </c>
      <c r="B80" s="19">
        <v>43648.41</v>
      </c>
      <c r="C80" s="19">
        <v>-40426.019999999997</v>
      </c>
      <c r="D80" s="19">
        <v>-17682.78</v>
      </c>
      <c r="E80" s="19">
        <v>7215.6</v>
      </c>
      <c r="F80" s="19">
        <v>13069.69</v>
      </c>
    </row>
    <row r="81" spans="1:6" x14ac:dyDescent="0.25">
      <c r="A81" s="15" t="s">
        <v>179</v>
      </c>
      <c r="B81" s="20">
        <v>54363.54</v>
      </c>
      <c r="C81" s="20">
        <v>-101026.92</v>
      </c>
      <c r="D81" s="20">
        <v>-40744.629999999997</v>
      </c>
      <c r="E81" s="20">
        <v>-69574.53</v>
      </c>
      <c r="F81" s="20">
        <v>-19428.78</v>
      </c>
    </row>
    <row r="82" spans="1:6" x14ac:dyDescent="0.25">
      <c r="A82" s="14" t="s">
        <v>180</v>
      </c>
      <c r="B82" s="19">
        <v>-76015.990000000005</v>
      </c>
      <c r="C82" s="21">
        <v>-16072</v>
      </c>
      <c r="D82" s="19">
        <v>-20626.3</v>
      </c>
      <c r="E82" s="19">
        <v>53782.01</v>
      </c>
      <c r="F82" s="19">
        <v>-1471.83</v>
      </c>
    </row>
    <row r="83" spans="1:6" x14ac:dyDescent="0.25">
      <c r="A83" s="15" t="s">
        <v>181</v>
      </c>
      <c r="B83" s="20">
        <v>-129131.58</v>
      </c>
      <c r="C83" s="20">
        <v>-175369.49</v>
      </c>
      <c r="D83" s="20">
        <v>29979.22</v>
      </c>
      <c r="E83" s="20">
        <v>-82381.66</v>
      </c>
      <c r="F83" s="20">
        <v>17576.7</v>
      </c>
    </row>
    <row r="84" spans="1:6" x14ac:dyDescent="0.25">
      <c r="A84" s="14" t="s">
        <v>182</v>
      </c>
      <c r="B84" s="19">
        <v>15320.65</v>
      </c>
      <c r="C84" s="19">
        <v>29964.27</v>
      </c>
      <c r="D84" s="19">
        <v>30049.69</v>
      </c>
      <c r="E84" s="19">
        <v>24639.8</v>
      </c>
      <c r="F84" s="19">
        <v>129.53</v>
      </c>
    </row>
    <row r="85" spans="1:6" x14ac:dyDescent="0.25">
      <c r="A85" s="15" t="s">
        <v>183</v>
      </c>
      <c r="B85" s="20">
        <v>-101387.54</v>
      </c>
      <c r="C85" s="20">
        <v>-20910.41</v>
      </c>
      <c r="D85" s="20">
        <v>-22141.71</v>
      </c>
      <c r="E85" s="20">
        <v>-34557.07</v>
      </c>
      <c r="F85" s="20">
        <v>-32137.73</v>
      </c>
    </row>
    <row r="86" spans="1:6" x14ac:dyDescent="0.25">
      <c r="A86" s="14" t="s">
        <v>184</v>
      </c>
      <c r="B86" s="19">
        <v>-65939.27</v>
      </c>
      <c r="C86" s="19">
        <v>-110781.54</v>
      </c>
      <c r="D86" s="19">
        <v>-42027.77</v>
      </c>
      <c r="E86" s="19">
        <v>5690.8</v>
      </c>
      <c r="F86" s="19">
        <v>-10256.5</v>
      </c>
    </row>
    <row r="87" spans="1:6" x14ac:dyDescent="0.25">
      <c r="A87" s="15" t="s">
        <v>236</v>
      </c>
      <c r="B87" s="16">
        <v>0</v>
      </c>
      <c r="C87" s="20">
        <v>669.34</v>
      </c>
      <c r="D87" s="20">
        <v>254.7</v>
      </c>
      <c r="E87" s="20">
        <v>90.73</v>
      </c>
      <c r="F87" s="20">
        <v>452.8</v>
      </c>
    </row>
    <row r="88" spans="1:6" x14ac:dyDescent="0.25">
      <c r="A88" s="14" t="s">
        <v>185</v>
      </c>
      <c r="B88" s="19">
        <v>-63741.58</v>
      </c>
      <c r="C88" s="19">
        <v>-110416.8</v>
      </c>
      <c r="D88" s="19">
        <v>-44716.87</v>
      </c>
      <c r="E88" s="19">
        <v>-22395.5</v>
      </c>
      <c r="F88" s="19">
        <v>-10210.950000000001</v>
      </c>
    </row>
    <row r="89" spans="1:6" x14ac:dyDescent="0.25">
      <c r="A89" s="15" t="s">
        <v>186</v>
      </c>
      <c r="B89" s="20">
        <v>-2197.69</v>
      </c>
      <c r="C89" s="20">
        <v>-1071.6400000000001</v>
      </c>
      <c r="D89" s="20">
        <v>-1561.87</v>
      </c>
      <c r="E89" s="20">
        <v>-587.61</v>
      </c>
      <c r="F89" s="20">
        <v>-498.36</v>
      </c>
    </row>
    <row r="90" spans="1:6" x14ac:dyDescent="0.25">
      <c r="A90" s="14" t="s">
        <v>189</v>
      </c>
      <c r="B90" s="21">
        <v>0</v>
      </c>
      <c r="C90" s="21">
        <v>0</v>
      </c>
      <c r="D90" s="19">
        <v>3996.28</v>
      </c>
      <c r="E90" s="19">
        <v>28583.19</v>
      </c>
      <c r="F90" s="21">
        <v>0</v>
      </c>
    </row>
    <row r="91" spans="1:6" x14ac:dyDescent="0.25">
      <c r="A91" s="15" t="s">
        <v>221</v>
      </c>
      <c r="B91" s="16">
        <v>0</v>
      </c>
      <c r="C91" s="20">
        <v>37.56</v>
      </c>
      <c r="D91" s="16">
        <v>0</v>
      </c>
      <c r="E91" s="16">
        <v>0</v>
      </c>
      <c r="F91" s="16">
        <v>0</v>
      </c>
    </row>
    <row r="92" spans="1:6" x14ac:dyDescent="0.25">
      <c r="A92" s="14" t="s">
        <v>190</v>
      </c>
      <c r="B92" s="19">
        <v>247780.47</v>
      </c>
      <c r="C92" s="19">
        <v>397113.62</v>
      </c>
      <c r="D92" s="19">
        <v>55370.8</v>
      </c>
      <c r="E92" s="19">
        <v>72851.73</v>
      </c>
      <c r="F92" s="19">
        <v>4492.46</v>
      </c>
    </row>
    <row r="93" spans="1:6" x14ac:dyDescent="0.25">
      <c r="A93" s="15" t="s">
        <v>192</v>
      </c>
      <c r="B93" s="20">
        <v>249150.44</v>
      </c>
      <c r="C93" s="16">
        <v>180000</v>
      </c>
      <c r="D93" s="20">
        <v>55840.23</v>
      </c>
      <c r="E93" s="20">
        <v>73174.05</v>
      </c>
      <c r="F93" s="20">
        <v>4698.2299999999996</v>
      </c>
    </row>
    <row r="94" spans="1:6" x14ac:dyDescent="0.25">
      <c r="A94" s="14" t="s">
        <v>194</v>
      </c>
      <c r="B94" s="19">
        <v>-193.4</v>
      </c>
      <c r="C94" s="19">
        <v>-318.45999999999998</v>
      </c>
      <c r="D94" s="19">
        <v>-469.42</v>
      </c>
      <c r="E94" s="19">
        <v>-322.32</v>
      </c>
      <c r="F94" s="19">
        <v>-205.77</v>
      </c>
    </row>
    <row r="95" spans="1:6" x14ac:dyDescent="0.25">
      <c r="A95" s="15" t="s">
        <v>223</v>
      </c>
      <c r="B95" s="20">
        <v>-1176.57</v>
      </c>
      <c r="C95" s="20">
        <v>217432.08</v>
      </c>
      <c r="D95" s="16">
        <v>0</v>
      </c>
      <c r="E95" s="16">
        <v>0</v>
      </c>
      <c r="F95" s="16">
        <v>0</v>
      </c>
    </row>
    <row r="96" spans="1:6" x14ac:dyDescent="0.25">
      <c r="A96" s="14" t="s">
        <v>196</v>
      </c>
      <c r="B96" s="19">
        <v>-28979.8</v>
      </c>
      <c r="C96" s="19">
        <v>10347.51</v>
      </c>
      <c r="D96" s="19">
        <v>6614.53</v>
      </c>
      <c r="E96" s="19">
        <v>264.12</v>
      </c>
      <c r="F96" s="19">
        <v>27579.26</v>
      </c>
    </row>
    <row r="97" spans="1:6" x14ac:dyDescent="0.25">
      <c r="A97" s="15" t="s">
        <v>197</v>
      </c>
      <c r="B97" s="20">
        <v>60622.48</v>
      </c>
      <c r="C97" s="20">
        <v>48506.720000000001</v>
      </c>
      <c r="D97" s="20">
        <v>41930.75</v>
      </c>
      <c r="E97" s="20">
        <v>42103.13</v>
      </c>
      <c r="F97" s="20">
        <v>14706.58</v>
      </c>
    </row>
    <row r="98" spans="1:6" x14ac:dyDescent="0.25">
      <c r="A98" s="14" t="s">
        <v>198</v>
      </c>
      <c r="B98" s="19">
        <v>283.52999999999997</v>
      </c>
      <c r="C98" s="19">
        <v>1768.26</v>
      </c>
      <c r="D98" s="19">
        <v>-38.56</v>
      </c>
      <c r="E98" s="19">
        <v>-436.5</v>
      </c>
      <c r="F98" s="19">
        <v>-182.71</v>
      </c>
    </row>
    <row r="99" spans="1:6" x14ac:dyDescent="0.25">
      <c r="A99" s="15" t="s">
        <v>199</v>
      </c>
      <c r="B99" s="20">
        <v>31926.22</v>
      </c>
      <c r="C99" s="20">
        <v>60622.48</v>
      </c>
      <c r="D99" s="20">
        <v>48506.720000000001</v>
      </c>
      <c r="E99" s="20">
        <v>41930.75</v>
      </c>
      <c r="F99" s="20">
        <v>42103.13</v>
      </c>
    </row>
    <row r="100" spans="1:6" x14ac:dyDescent="0.25">
      <c r="A100" s="14"/>
    </row>
    <row r="101" spans="1:6" x14ac:dyDescent="0.25">
      <c r="A101" s="14"/>
      <c r="B101" s="13"/>
      <c r="C101" s="13"/>
      <c r="D101" s="13"/>
      <c r="E101" s="13"/>
      <c r="F101" s="13"/>
    </row>
    <row r="102" spans="1:6" x14ac:dyDescent="0.25">
      <c r="A102" s="17" t="s">
        <v>200</v>
      </c>
      <c r="B102" s="13" t="s">
        <v>201</v>
      </c>
      <c r="C102" s="13" t="s">
        <v>201</v>
      </c>
      <c r="D102" s="13" t="s">
        <v>201</v>
      </c>
      <c r="E102" s="13" t="s">
        <v>201</v>
      </c>
      <c r="F102" s="13" t="s">
        <v>201</v>
      </c>
    </row>
    <row r="103" spans="1:6" x14ac:dyDescent="0.25">
      <c r="A103" s="15" t="s">
        <v>95</v>
      </c>
      <c r="B103" s="22" t="s">
        <v>96</v>
      </c>
      <c r="C103" s="22" t="s">
        <v>96</v>
      </c>
      <c r="D103" s="22" t="s">
        <v>96</v>
      </c>
      <c r="E103" s="22" t="s">
        <v>96</v>
      </c>
      <c r="F103" s="22" t="s">
        <v>96</v>
      </c>
    </row>
    <row r="104" spans="1:6" x14ac:dyDescent="0.25">
      <c r="A104" s="14" t="s">
        <v>202</v>
      </c>
      <c r="B104" s="21" t="s">
        <v>203</v>
      </c>
      <c r="C104" s="21" t="s">
        <v>204</v>
      </c>
      <c r="D104" s="21" t="s">
        <v>205</v>
      </c>
      <c r="E104" s="21" t="s">
        <v>206</v>
      </c>
      <c r="F104" s="21" t="s">
        <v>207</v>
      </c>
    </row>
    <row r="105" spans="1:6" x14ac:dyDescent="0.25">
      <c r="A105" s="15" t="s">
        <v>97</v>
      </c>
      <c r="B105" s="16" t="s">
        <v>98</v>
      </c>
      <c r="C105" s="16" t="s">
        <v>99</v>
      </c>
      <c r="D105" s="16" t="s">
        <v>100</v>
      </c>
      <c r="E105" s="16" t="s">
        <v>101</v>
      </c>
      <c r="F105" s="16" t="s">
        <v>102</v>
      </c>
    </row>
    <row r="106" spans="1:6" x14ac:dyDescent="0.25">
      <c r="A106" s="14" t="s">
        <v>208</v>
      </c>
      <c r="B106" s="13" t="s">
        <v>209</v>
      </c>
      <c r="C106" s="13" t="s">
        <v>209</v>
      </c>
      <c r="D106" s="13" t="s">
        <v>209</v>
      </c>
      <c r="E106" s="13" t="s">
        <v>209</v>
      </c>
      <c r="F106" s="13" t="s">
        <v>209</v>
      </c>
    </row>
    <row r="107" spans="1:6" x14ac:dyDescent="0.25">
      <c r="A107" s="15" t="s">
        <v>210</v>
      </c>
      <c r="B107" s="22" t="s">
        <v>210</v>
      </c>
      <c r="C107" s="22" t="s">
        <v>210</v>
      </c>
      <c r="D107" s="22" t="s">
        <v>210</v>
      </c>
      <c r="E107" s="22" t="s">
        <v>210</v>
      </c>
      <c r="F107" s="22" t="s">
        <v>210</v>
      </c>
    </row>
    <row r="108" spans="1:6" x14ac:dyDescent="0.25">
      <c r="A108" s="14" t="s">
        <v>211</v>
      </c>
      <c r="B108" s="13" t="s">
        <v>212</v>
      </c>
      <c r="C108" s="13" t="s">
        <v>212</v>
      </c>
      <c r="D108" s="13" t="s">
        <v>212</v>
      </c>
      <c r="E108" s="13" t="s">
        <v>212</v>
      </c>
      <c r="F108" s="13" t="s">
        <v>212</v>
      </c>
    </row>
    <row r="109" spans="1:6" x14ac:dyDescent="0.25">
      <c r="A109" s="14"/>
      <c r="B109" s="13"/>
      <c r="C109" s="13"/>
      <c r="D109" s="13"/>
      <c r="E109" s="13"/>
      <c r="F109" s="13"/>
    </row>
    <row r="110" spans="1:6" x14ac:dyDescent="0.25">
      <c r="A110" s="14" t="s">
        <v>213</v>
      </c>
      <c r="B110" s="13"/>
      <c r="C110" s="13"/>
      <c r="D110" s="13"/>
      <c r="E110" s="13"/>
      <c r="F110" s="13"/>
    </row>
    <row r="111" spans="1:6" x14ac:dyDescent="0.25">
      <c r="A111"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7644B-B12D-493A-9FA0-965393066B61}">
  <dimension ref="A1:B63"/>
  <sheetViews>
    <sheetView showGridLines="0" zoomScale="115" zoomScaleNormal="115" workbookViewId="0"/>
  </sheetViews>
  <sheetFormatPr baseColWidth="10" defaultColWidth="11.42578125" defaultRowHeight="15" x14ac:dyDescent="0.25"/>
  <cols>
    <col min="1" max="1" width="144.7109375" customWidth="1"/>
  </cols>
  <sheetData>
    <row r="1" spans="1:2" x14ac:dyDescent="0.25">
      <c r="A1" s="4" t="s">
        <v>0</v>
      </c>
    </row>
    <row r="2" spans="1:2" x14ac:dyDescent="0.25">
      <c r="A2" s="5"/>
    </row>
    <row r="3" spans="1:2" ht="28.5" x14ac:dyDescent="0.25">
      <c r="A3" s="6" t="s">
        <v>1</v>
      </c>
    </row>
    <row r="4" spans="1:2" x14ac:dyDescent="0.25">
      <c r="A4" s="122" t="s">
        <v>2</v>
      </c>
    </row>
    <row r="5" spans="1:2" x14ac:dyDescent="0.25">
      <c r="A5" s="122"/>
    </row>
    <row r="6" spans="1:2" x14ac:dyDescent="0.25">
      <c r="A6" s="7" t="s">
        <v>3</v>
      </c>
    </row>
    <row r="7" spans="1:2" x14ac:dyDescent="0.25">
      <c r="A7" s="7" t="s">
        <v>4</v>
      </c>
    </row>
    <row r="8" spans="1:2" x14ac:dyDescent="0.25">
      <c r="A8" s="7" t="s">
        <v>5</v>
      </c>
    </row>
    <row r="9" spans="1:2" x14ac:dyDescent="0.25">
      <c r="A9" s="7" t="s">
        <v>6</v>
      </c>
    </row>
    <row r="10" spans="1:2" ht="15.75" thickBot="1" x14ac:dyDescent="0.3">
      <c r="A10" s="8" t="s">
        <v>7</v>
      </c>
    </row>
    <row r="11" spans="1:2" ht="15.75" thickBot="1" x14ac:dyDescent="0.3">
      <c r="A11" s="2"/>
    </row>
    <row r="12" spans="1:2" x14ac:dyDescent="0.25">
      <c r="A12" s="4" t="s">
        <v>8</v>
      </c>
    </row>
    <row r="13" spans="1:2" x14ac:dyDescent="0.25">
      <c r="A13" s="9"/>
    </row>
    <row r="14" spans="1:2" x14ac:dyDescent="0.25">
      <c r="A14" s="6" t="s">
        <v>9</v>
      </c>
    </row>
    <row r="15" spans="1:2" x14ac:dyDescent="0.25">
      <c r="A15" s="6"/>
    </row>
    <row r="16" spans="1:2" ht="14.45" customHeight="1" x14ac:dyDescent="0.25">
      <c r="A16" s="122" t="s">
        <v>10</v>
      </c>
      <c r="B16" s="3"/>
    </row>
    <row r="17" spans="1:2" ht="24.6" customHeight="1" x14ac:dyDescent="0.25">
      <c r="A17" s="122"/>
      <c r="B17" s="3"/>
    </row>
    <row r="18" spans="1:2" ht="15.6" customHeight="1" x14ac:dyDescent="0.25">
      <c r="A18" s="7"/>
    </row>
    <row r="19" spans="1:2" x14ac:dyDescent="0.25">
      <c r="A19" s="122" t="s">
        <v>11</v>
      </c>
    </row>
    <row r="20" spans="1:2" x14ac:dyDescent="0.25">
      <c r="A20" s="122"/>
    </row>
    <row r="21" spans="1:2" x14ac:dyDescent="0.25">
      <c r="A21" s="122"/>
    </row>
    <row r="22" spans="1:2" x14ac:dyDescent="0.25">
      <c r="A22" s="122" t="s">
        <v>12</v>
      </c>
    </row>
    <row r="23" spans="1:2" x14ac:dyDescent="0.25">
      <c r="A23" s="122"/>
    </row>
    <row r="24" spans="1:2" x14ac:dyDescent="0.25">
      <c r="A24" s="122"/>
    </row>
    <row r="25" spans="1:2" x14ac:dyDescent="0.25">
      <c r="A25" s="122" t="s">
        <v>13</v>
      </c>
    </row>
    <row r="26" spans="1:2" x14ac:dyDescent="0.25">
      <c r="A26" s="122"/>
    </row>
    <row r="27" spans="1:2" x14ac:dyDescent="0.25">
      <c r="A27" s="122"/>
    </row>
    <row r="28" spans="1:2" x14ac:dyDescent="0.25">
      <c r="A28" s="122" t="s">
        <v>14</v>
      </c>
    </row>
    <row r="29" spans="1:2" x14ac:dyDescent="0.25">
      <c r="A29" s="122"/>
    </row>
    <row r="30" spans="1:2" x14ac:dyDescent="0.25">
      <c r="A30" s="122"/>
    </row>
    <row r="31" spans="1:2" x14ac:dyDescent="0.25">
      <c r="A31" s="122" t="s">
        <v>15</v>
      </c>
    </row>
    <row r="32" spans="1:2" x14ac:dyDescent="0.25">
      <c r="A32" s="122"/>
    </row>
    <row r="33" spans="1:1" ht="15.75" thickBot="1" x14ac:dyDescent="0.3">
      <c r="A33" s="123"/>
    </row>
    <row r="34" spans="1:1" ht="15.75" thickBot="1" x14ac:dyDescent="0.3">
      <c r="A34" s="1"/>
    </row>
    <row r="35" spans="1:1" x14ac:dyDescent="0.25">
      <c r="A35" s="4" t="s">
        <v>16</v>
      </c>
    </row>
    <row r="36" spans="1:1" x14ac:dyDescent="0.25">
      <c r="A36" s="9"/>
    </row>
    <row r="37" spans="1:1" x14ac:dyDescent="0.25">
      <c r="A37" s="5" t="s">
        <v>17</v>
      </c>
    </row>
    <row r="38" spans="1:1" x14ac:dyDescent="0.25">
      <c r="A38" s="9" t="s">
        <v>18</v>
      </c>
    </row>
    <row r="39" spans="1:1" x14ac:dyDescent="0.25">
      <c r="A39" s="10" t="s">
        <v>19</v>
      </c>
    </row>
    <row r="40" spans="1:1" x14ac:dyDescent="0.25">
      <c r="A40" s="10" t="s">
        <v>20</v>
      </c>
    </row>
    <row r="41" spans="1:1" x14ac:dyDescent="0.25">
      <c r="A41" s="10" t="s">
        <v>21</v>
      </c>
    </row>
    <row r="42" spans="1:1" x14ac:dyDescent="0.25">
      <c r="A42" s="9" t="s">
        <v>22</v>
      </c>
    </row>
    <row r="43" spans="1:1" x14ac:dyDescent="0.25">
      <c r="A43" s="10" t="s">
        <v>23</v>
      </c>
    </row>
    <row r="44" spans="1:1" x14ac:dyDescent="0.25">
      <c r="A44" s="11" t="s">
        <v>24</v>
      </c>
    </row>
    <row r="45" spans="1:1" x14ac:dyDescent="0.25">
      <c r="A45" s="11" t="s">
        <v>25</v>
      </c>
    </row>
    <row r="46" spans="1:1" x14ac:dyDescent="0.25">
      <c r="A46" s="10" t="s">
        <v>26</v>
      </c>
    </row>
    <row r="47" spans="1:1" x14ac:dyDescent="0.25">
      <c r="A47" s="10" t="s">
        <v>27</v>
      </c>
    </row>
    <row r="48" spans="1:1" x14ac:dyDescent="0.25">
      <c r="A48" s="9" t="s">
        <v>28</v>
      </c>
    </row>
    <row r="49" spans="1:1" x14ac:dyDescent="0.25">
      <c r="A49" s="10" t="s">
        <v>29</v>
      </c>
    </row>
    <row r="50" spans="1:1" x14ac:dyDescent="0.25">
      <c r="A50" s="10" t="s">
        <v>20</v>
      </c>
    </row>
    <row r="51" spans="1:1" x14ac:dyDescent="0.25">
      <c r="A51" s="10" t="s">
        <v>21</v>
      </c>
    </row>
    <row r="52" spans="1:1" x14ac:dyDescent="0.25">
      <c r="A52" s="9" t="s">
        <v>30</v>
      </c>
    </row>
    <row r="53" spans="1:1" x14ac:dyDescent="0.25">
      <c r="A53" s="10" t="s">
        <v>31</v>
      </c>
    </row>
    <row r="54" spans="1:1" x14ac:dyDescent="0.25">
      <c r="A54" s="10" t="s">
        <v>20</v>
      </c>
    </row>
    <row r="55" spans="1:1" x14ac:dyDescent="0.25">
      <c r="A55" s="10" t="s">
        <v>32</v>
      </c>
    </row>
    <row r="56" spans="1:1" x14ac:dyDescent="0.25">
      <c r="A56" s="9" t="s">
        <v>33</v>
      </c>
    </row>
    <row r="57" spans="1:1" x14ac:dyDescent="0.25">
      <c r="A57" s="10" t="s">
        <v>34</v>
      </c>
    </row>
    <row r="58" spans="1:1" x14ac:dyDescent="0.25">
      <c r="A58" s="10" t="s">
        <v>20</v>
      </c>
    </row>
    <row r="59" spans="1:1" x14ac:dyDescent="0.25">
      <c r="A59" s="10" t="s">
        <v>32</v>
      </c>
    </row>
    <row r="60" spans="1:1" x14ac:dyDescent="0.25">
      <c r="A60" s="9" t="s">
        <v>35</v>
      </c>
    </row>
    <row r="61" spans="1:1" x14ac:dyDescent="0.25">
      <c r="A61" s="10" t="s">
        <v>36</v>
      </c>
    </row>
    <row r="62" spans="1:1" x14ac:dyDescent="0.25">
      <c r="A62" s="10" t="s">
        <v>20</v>
      </c>
    </row>
    <row r="63" spans="1:1" ht="15.75" thickBot="1" x14ac:dyDescent="0.3">
      <c r="A63" s="12" t="s">
        <v>32</v>
      </c>
    </row>
  </sheetData>
  <mergeCells count="7">
    <mergeCell ref="A31:A33"/>
    <mergeCell ref="A16:A17"/>
    <mergeCell ref="A4:A5"/>
    <mergeCell ref="A19:A21"/>
    <mergeCell ref="A22:A24"/>
    <mergeCell ref="A25:A27"/>
    <mergeCell ref="A28:A3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7F730-9AF3-4B2D-B586-0357A5D7E73E}">
  <dimension ref="A1:F90"/>
  <sheetViews>
    <sheetView showGridLines="0" workbookViewId="0">
      <selection activeCell="B38" sqref="B38"/>
    </sheetView>
  </sheetViews>
  <sheetFormatPr baseColWidth="10" defaultColWidth="8.85546875" defaultRowHeight="15" x14ac:dyDescent="0.25"/>
  <cols>
    <col min="1" max="1" width="50" style="33" customWidth="1"/>
    <col min="2" max="5" width="20" style="33" customWidth="1"/>
    <col min="6" max="16384" width="8.85546875" style="33"/>
  </cols>
  <sheetData>
    <row r="1" spans="1:6" x14ac:dyDescent="0.25">
      <c r="A1" s="144"/>
      <c r="B1" s="144"/>
      <c r="C1" s="145" t="s">
        <v>90</v>
      </c>
      <c r="D1" s="144"/>
      <c r="E1" s="144"/>
      <c r="F1" s="144"/>
    </row>
    <row r="2" spans="1:6" x14ac:dyDescent="0.25">
      <c r="A2" s="144"/>
      <c r="B2" s="144"/>
      <c r="C2" s="145" t="s">
        <v>91</v>
      </c>
      <c r="D2" s="144"/>
      <c r="E2" s="144"/>
      <c r="F2" s="144"/>
    </row>
    <row r="3" spans="1:6" x14ac:dyDescent="0.25">
      <c r="C3" s="145" t="s">
        <v>92</v>
      </c>
      <c r="D3" s="144"/>
      <c r="E3" s="144"/>
      <c r="F3" s="144"/>
    </row>
    <row r="4" spans="1:6" x14ac:dyDescent="0.25">
      <c r="C4" s="145" t="s">
        <v>93</v>
      </c>
      <c r="D4" s="144"/>
      <c r="E4" s="144"/>
      <c r="F4" s="144"/>
    </row>
    <row r="6" spans="1:6" x14ac:dyDescent="0.25">
      <c r="A6" s="143" t="s">
        <v>252</v>
      </c>
      <c r="B6" s="144"/>
      <c r="C6" s="144"/>
      <c r="D6" s="144"/>
      <c r="E6" s="144"/>
      <c r="F6" s="144"/>
    </row>
    <row r="8" spans="1:6" x14ac:dyDescent="0.25">
      <c r="A8" s="35" t="s">
        <v>95</v>
      </c>
      <c r="B8" s="34" t="s">
        <v>96</v>
      </c>
      <c r="C8" s="34" t="s">
        <v>96</v>
      </c>
      <c r="D8" s="34" t="s">
        <v>96</v>
      </c>
      <c r="E8" s="34" t="s">
        <v>96</v>
      </c>
    </row>
    <row r="9" spans="1:6" x14ac:dyDescent="0.25">
      <c r="A9" s="36" t="s">
        <v>97</v>
      </c>
      <c r="B9" s="37" t="s">
        <v>98</v>
      </c>
      <c r="C9" s="37" t="s">
        <v>99</v>
      </c>
      <c r="D9" s="37" t="s">
        <v>100</v>
      </c>
      <c r="E9" s="37" t="s">
        <v>101</v>
      </c>
    </row>
    <row r="10" spans="1:6" x14ac:dyDescent="0.25">
      <c r="A10" s="35" t="s">
        <v>103</v>
      </c>
      <c r="B10" s="34" t="s">
        <v>104</v>
      </c>
      <c r="C10" s="34" t="s">
        <v>104</v>
      </c>
      <c r="D10" s="34" t="s">
        <v>104</v>
      </c>
      <c r="E10" s="34" t="s">
        <v>104</v>
      </c>
    </row>
    <row r="11" spans="1:6" x14ac:dyDescent="0.25">
      <c r="A11" s="35"/>
      <c r="B11" s="34"/>
      <c r="C11" s="34"/>
      <c r="D11" s="34"/>
      <c r="E11" s="34"/>
    </row>
    <row r="12" spans="1:6" x14ac:dyDescent="0.25">
      <c r="A12" s="35"/>
      <c r="B12" s="34"/>
      <c r="C12" s="34"/>
      <c r="D12" s="34"/>
      <c r="E12" s="34"/>
    </row>
    <row r="13" spans="1:6" x14ac:dyDescent="0.25">
      <c r="A13" s="38" t="s">
        <v>105</v>
      </c>
      <c r="B13" s="39" t="s">
        <v>106</v>
      </c>
      <c r="C13" s="39" t="s">
        <v>107</v>
      </c>
      <c r="D13" s="39" t="s">
        <v>108</v>
      </c>
      <c r="E13" s="39" t="s">
        <v>109</v>
      </c>
    </row>
    <row r="14" spans="1:6" x14ac:dyDescent="0.25">
      <c r="A14" s="35" t="s">
        <v>111</v>
      </c>
      <c r="B14" s="41">
        <v>724844</v>
      </c>
      <c r="C14" s="41">
        <v>607912.61</v>
      </c>
      <c r="D14" s="41">
        <v>513845.18</v>
      </c>
      <c r="E14" s="41">
        <v>447426.96</v>
      </c>
    </row>
    <row r="15" spans="1:6" x14ac:dyDescent="0.25">
      <c r="A15" s="36" t="s">
        <v>112</v>
      </c>
      <c r="B15" s="42">
        <v>724844</v>
      </c>
      <c r="C15" s="42">
        <v>610112.18999999994</v>
      </c>
      <c r="D15" s="42">
        <v>504325.02</v>
      </c>
      <c r="E15" s="42">
        <v>447700.84</v>
      </c>
    </row>
    <row r="16" spans="1:6" x14ac:dyDescent="0.25">
      <c r="A16" s="35" t="s">
        <v>113</v>
      </c>
      <c r="B16" s="41">
        <v>-508449.11</v>
      </c>
      <c r="C16" s="41">
        <v>-414078.71</v>
      </c>
      <c r="D16" s="41">
        <v>-337342.39</v>
      </c>
      <c r="E16" s="41">
        <v>-296529.78000000003</v>
      </c>
    </row>
    <row r="17" spans="1:5" x14ac:dyDescent="0.25">
      <c r="A17" s="36" t="s">
        <v>114</v>
      </c>
      <c r="B17" s="42">
        <v>216394.89</v>
      </c>
      <c r="C17" s="42">
        <v>196033.48</v>
      </c>
      <c r="D17" s="42">
        <v>166982.62</v>
      </c>
      <c r="E17" s="42">
        <v>151171.06</v>
      </c>
    </row>
    <row r="18" spans="1:5" x14ac:dyDescent="0.25">
      <c r="A18" s="35" t="s">
        <v>116</v>
      </c>
      <c r="B18" s="41">
        <v>0</v>
      </c>
      <c r="C18" s="41">
        <v>-146381.78</v>
      </c>
      <c r="D18" s="41">
        <v>-124694.22</v>
      </c>
      <c r="E18" s="41">
        <v>-116052.93</v>
      </c>
    </row>
    <row r="19" spans="1:5" x14ac:dyDescent="0.25">
      <c r="A19" s="36" t="s">
        <v>117</v>
      </c>
      <c r="B19" s="36"/>
      <c r="C19" s="42">
        <v>-2199.58</v>
      </c>
      <c r="D19" s="42">
        <v>9520.16</v>
      </c>
      <c r="E19" s="42">
        <v>-273.87</v>
      </c>
    </row>
    <row r="20" spans="1:5" x14ac:dyDescent="0.25">
      <c r="A20" s="35" t="s">
        <v>118</v>
      </c>
      <c r="B20" s="35"/>
      <c r="C20" s="41">
        <v>-2199.58</v>
      </c>
      <c r="D20" s="41">
        <v>9520.16</v>
      </c>
      <c r="E20" s="41">
        <v>-273.87</v>
      </c>
    </row>
    <row r="21" spans="1:5" x14ac:dyDescent="0.25">
      <c r="A21" s="36" t="s">
        <v>120</v>
      </c>
      <c r="B21" s="42">
        <v>43926.559999999998</v>
      </c>
      <c r="C21" s="42">
        <v>47452.12</v>
      </c>
      <c r="D21" s="42">
        <v>51808.57</v>
      </c>
      <c r="E21" s="42">
        <v>34844.26</v>
      </c>
    </row>
    <row r="22" spans="1:5" x14ac:dyDescent="0.25">
      <c r="A22" s="35" t="s">
        <v>121</v>
      </c>
      <c r="B22" s="35"/>
      <c r="C22" s="41">
        <v>49460.86</v>
      </c>
      <c r="D22" s="41">
        <v>55329.64</v>
      </c>
      <c r="E22" s="41">
        <v>37798.699999999997</v>
      </c>
    </row>
    <row r="23" spans="1:5" x14ac:dyDescent="0.25">
      <c r="A23" s="36" t="s">
        <v>122</v>
      </c>
      <c r="B23" s="36"/>
      <c r="C23" s="42">
        <v>205.49</v>
      </c>
      <c r="D23" s="42">
        <v>276.62</v>
      </c>
      <c r="E23" s="42">
        <v>487.51</v>
      </c>
    </row>
    <row r="24" spans="1:5" x14ac:dyDescent="0.25">
      <c r="A24" s="35" t="s">
        <v>123</v>
      </c>
      <c r="B24" s="35"/>
      <c r="C24" s="41">
        <v>205.49</v>
      </c>
      <c r="D24" s="41">
        <v>276.62</v>
      </c>
      <c r="E24" s="41">
        <v>487.51</v>
      </c>
    </row>
    <row r="25" spans="1:5" x14ac:dyDescent="0.25">
      <c r="A25" s="36" t="s">
        <v>127</v>
      </c>
      <c r="B25" s="42">
        <v>31204.57</v>
      </c>
      <c r="C25" s="42">
        <v>47657.61</v>
      </c>
      <c r="D25" s="42">
        <v>52085.2</v>
      </c>
      <c r="E25" s="42">
        <v>35331.769999999997</v>
      </c>
    </row>
    <row r="26" spans="1:5" x14ac:dyDescent="0.25">
      <c r="A26" s="35" t="s">
        <v>128</v>
      </c>
      <c r="B26" s="40">
        <v>0</v>
      </c>
      <c r="C26" s="41">
        <v>-17007.939999999999</v>
      </c>
      <c r="D26" s="41">
        <v>-15168.84</v>
      </c>
      <c r="E26" s="41">
        <v>-20999.98</v>
      </c>
    </row>
    <row r="27" spans="1:5" x14ac:dyDescent="0.25">
      <c r="A27" s="36" t="s">
        <v>129</v>
      </c>
      <c r="B27" s="42">
        <v>31204.57</v>
      </c>
      <c r="C27" s="42">
        <v>30649.67</v>
      </c>
      <c r="D27" s="42">
        <v>36916.36</v>
      </c>
      <c r="E27" s="42">
        <v>14331.78</v>
      </c>
    </row>
    <row r="28" spans="1:5" x14ac:dyDescent="0.25">
      <c r="A28" s="35" t="s">
        <v>130</v>
      </c>
      <c r="B28" s="41">
        <v>31204.57</v>
      </c>
      <c r="C28" s="41">
        <v>30649.67</v>
      </c>
      <c r="D28" s="41">
        <v>36916.36</v>
      </c>
      <c r="E28" s="41">
        <v>14331.78</v>
      </c>
    </row>
    <row r="29" spans="1:5" x14ac:dyDescent="0.25">
      <c r="A29" s="35"/>
    </row>
    <row r="30" spans="1:5" x14ac:dyDescent="0.25">
      <c r="A30" s="38" t="s">
        <v>131</v>
      </c>
      <c r="B30" s="39" t="s">
        <v>106</v>
      </c>
      <c r="C30" s="39" t="s">
        <v>107</v>
      </c>
      <c r="D30" s="39" t="s">
        <v>108</v>
      </c>
      <c r="E30" s="39" t="s">
        <v>109</v>
      </c>
    </row>
    <row r="31" spans="1:5" x14ac:dyDescent="0.25">
      <c r="A31" s="36" t="s">
        <v>132</v>
      </c>
      <c r="B31" s="42">
        <v>468748.05</v>
      </c>
      <c r="C31" s="42">
        <v>377416.25</v>
      </c>
      <c r="D31" s="42">
        <v>280179.56</v>
      </c>
      <c r="E31" s="42">
        <v>253732.27</v>
      </c>
    </row>
    <row r="32" spans="1:5" x14ac:dyDescent="0.25">
      <c r="A32" s="35" t="s">
        <v>133</v>
      </c>
      <c r="B32" s="40">
        <v>0</v>
      </c>
      <c r="C32" s="41">
        <v>29833.88</v>
      </c>
      <c r="D32" s="41">
        <v>13436.71</v>
      </c>
      <c r="E32" s="41">
        <v>19193.32</v>
      </c>
    </row>
    <row r="33" spans="1:5" x14ac:dyDescent="0.25">
      <c r="A33" s="36" t="s">
        <v>134</v>
      </c>
      <c r="B33" s="37">
        <v>0</v>
      </c>
      <c r="C33" s="42">
        <v>18576.97</v>
      </c>
      <c r="D33" s="42">
        <v>4973.7700000000004</v>
      </c>
      <c r="E33" s="42">
        <v>5921.56</v>
      </c>
    </row>
    <row r="34" spans="1:5" x14ac:dyDescent="0.25">
      <c r="A34" s="35" t="s">
        <v>135</v>
      </c>
      <c r="B34" s="35"/>
      <c r="C34" s="41">
        <v>1297.9100000000001</v>
      </c>
      <c r="D34" s="41">
        <v>877.13</v>
      </c>
      <c r="E34" s="41">
        <v>2160.37</v>
      </c>
    </row>
    <row r="35" spans="1:5" x14ac:dyDescent="0.25">
      <c r="A35" s="36" t="s">
        <v>137</v>
      </c>
      <c r="B35" s="36"/>
      <c r="C35" s="42">
        <v>1297.9100000000001</v>
      </c>
      <c r="D35" s="42">
        <v>877.13</v>
      </c>
      <c r="E35" s="42">
        <v>2160.37</v>
      </c>
    </row>
    <row r="36" spans="1:5" x14ac:dyDescent="0.25">
      <c r="A36" s="35" t="s">
        <v>141</v>
      </c>
      <c r="B36" s="35"/>
      <c r="C36" s="40">
        <v>9959</v>
      </c>
      <c r="D36" s="41">
        <v>7585.82</v>
      </c>
      <c r="E36" s="41">
        <v>11111.39</v>
      </c>
    </row>
    <row r="37" spans="1:5" x14ac:dyDescent="0.25">
      <c r="A37" s="36" t="s">
        <v>142</v>
      </c>
      <c r="B37" s="36"/>
      <c r="C37" s="37">
        <v>9959</v>
      </c>
      <c r="D37" s="42">
        <v>7585.82</v>
      </c>
      <c r="E37" s="42">
        <v>11111.39</v>
      </c>
    </row>
    <row r="38" spans="1:5" x14ac:dyDescent="0.25">
      <c r="A38" s="35" t="s">
        <v>144</v>
      </c>
      <c r="B38" s="41">
        <f>+SUM(B39:B44)</f>
        <v>426327.22700000001</v>
      </c>
      <c r="C38" s="41">
        <v>347582.38</v>
      </c>
      <c r="D38" s="41">
        <v>266742.84000000003</v>
      </c>
      <c r="E38" s="41">
        <v>234538.96</v>
      </c>
    </row>
    <row r="39" spans="1:5" x14ac:dyDescent="0.25">
      <c r="A39" s="36" t="s">
        <v>145</v>
      </c>
      <c r="B39" s="42">
        <v>134883.84700000001</v>
      </c>
      <c r="C39" s="42">
        <v>117244.76</v>
      </c>
      <c r="D39" s="42">
        <v>79582.990000000005</v>
      </c>
      <c r="E39" s="42">
        <v>63799.88</v>
      </c>
    </row>
    <row r="40" spans="1:5" x14ac:dyDescent="0.25">
      <c r="A40" s="35" t="s">
        <v>146</v>
      </c>
      <c r="B40" s="35"/>
      <c r="C40" s="41">
        <v>159846.06</v>
      </c>
      <c r="D40" s="41">
        <v>129822.77</v>
      </c>
      <c r="E40" s="41">
        <v>120871.55</v>
      </c>
    </row>
    <row r="41" spans="1:5" x14ac:dyDescent="0.25">
      <c r="A41" s="36" t="s">
        <v>147</v>
      </c>
      <c r="B41" s="42">
        <v>231680.655</v>
      </c>
      <c r="C41" s="42">
        <v>158557.76000000001</v>
      </c>
      <c r="D41" s="42">
        <v>128598.5</v>
      </c>
      <c r="E41" s="42">
        <v>120871.55</v>
      </c>
    </row>
    <row r="42" spans="1:5" x14ac:dyDescent="0.25">
      <c r="A42" s="35" t="s">
        <v>148</v>
      </c>
      <c r="B42" s="35"/>
      <c r="C42" s="41">
        <v>1288.3</v>
      </c>
      <c r="D42" s="41">
        <v>1224.28</v>
      </c>
      <c r="E42" s="40">
        <v>0</v>
      </c>
    </row>
    <row r="43" spans="1:5" x14ac:dyDescent="0.25">
      <c r="A43" s="36" t="s">
        <v>151</v>
      </c>
      <c r="B43" s="42">
        <v>59616.498</v>
      </c>
      <c r="C43" s="42">
        <v>70477.490000000005</v>
      </c>
      <c r="D43" s="42">
        <v>57171.46</v>
      </c>
      <c r="E43" s="42">
        <v>49627.91</v>
      </c>
    </row>
    <row r="44" spans="1:5" x14ac:dyDescent="0.25">
      <c r="A44" s="35" t="s">
        <v>152</v>
      </c>
      <c r="B44" s="41">
        <v>146.227</v>
      </c>
      <c r="C44" s="41">
        <v>14.07</v>
      </c>
      <c r="D44" s="41">
        <v>165.63</v>
      </c>
      <c r="E44" s="41">
        <v>239.61</v>
      </c>
    </row>
    <row r="45" spans="1:5" x14ac:dyDescent="0.25">
      <c r="A45" s="36" t="s">
        <v>153</v>
      </c>
      <c r="B45" s="42">
        <v>468748.05</v>
      </c>
      <c r="C45" s="42">
        <v>377416.25</v>
      </c>
      <c r="D45" s="42">
        <v>280179.56</v>
      </c>
      <c r="E45" s="42">
        <v>253732.27</v>
      </c>
    </row>
    <row r="46" spans="1:5" x14ac:dyDescent="0.25">
      <c r="A46" s="35" t="s">
        <v>154</v>
      </c>
      <c r="B46" s="41">
        <v>218082.36</v>
      </c>
      <c r="C46" s="41">
        <v>175053.53</v>
      </c>
      <c r="D46" s="41">
        <v>144403.85999999999</v>
      </c>
      <c r="E46" s="41">
        <v>107487.5</v>
      </c>
    </row>
    <row r="47" spans="1:5" x14ac:dyDescent="0.25">
      <c r="A47" s="36" t="s">
        <v>155</v>
      </c>
      <c r="B47" s="36"/>
      <c r="C47" s="42">
        <v>175053.53</v>
      </c>
      <c r="D47" s="42">
        <v>144403.85999999999</v>
      </c>
      <c r="E47" s="42">
        <v>107487.5</v>
      </c>
    </row>
    <row r="48" spans="1:5" x14ac:dyDescent="0.25">
      <c r="A48" s="35" t="s">
        <v>156</v>
      </c>
      <c r="B48" s="35"/>
      <c r="C48" s="41">
        <v>453.18</v>
      </c>
      <c r="D48" s="41">
        <v>453.18</v>
      </c>
      <c r="E48" s="41">
        <v>453.18</v>
      </c>
    </row>
    <row r="49" spans="1:5" x14ac:dyDescent="0.25">
      <c r="A49" s="36" t="s">
        <v>158</v>
      </c>
      <c r="B49" s="36"/>
      <c r="C49" s="42">
        <v>50082.64</v>
      </c>
      <c r="D49" s="42">
        <v>50082.64</v>
      </c>
      <c r="E49" s="42">
        <v>50082.64</v>
      </c>
    </row>
    <row r="50" spans="1:5" x14ac:dyDescent="0.25">
      <c r="A50" s="35" t="s">
        <v>159</v>
      </c>
      <c r="B50" s="35"/>
      <c r="C50" s="41">
        <v>124517.71</v>
      </c>
      <c r="D50" s="41">
        <v>93868.04</v>
      </c>
      <c r="E50" s="41">
        <v>56951.68</v>
      </c>
    </row>
    <row r="51" spans="1:5" x14ac:dyDescent="0.25">
      <c r="A51" s="36" t="s">
        <v>160</v>
      </c>
      <c r="B51" s="42">
        <v>250665.69</v>
      </c>
      <c r="C51" s="42">
        <v>202362.72</v>
      </c>
      <c r="D51" s="42">
        <v>135775.70000000001</v>
      </c>
      <c r="E51" s="42">
        <v>146244.76999999999</v>
      </c>
    </row>
    <row r="52" spans="1:5" x14ac:dyDescent="0.25">
      <c r="A52" s="35" t="s">
        <v>161</v>
      </c>
      <c r="B52" s="40">
        <v>0</v>
      </c>
      <c r="C52" s="41">
        <v>2629.67</v>
      </c>
      <c r="D52" s="41">
        <v>2560.9</v>
      </c>
      <c r="E52" s="40">
        <v>0</v>
      </c>
    </row>
    <row r="53" spans="1:5" x14ac:dyDescent="0.25">
      <c r="A53" s="36" t="s">
        <v>169</v>
      </c>
      <c r="B53" s="36"/>
      <c r="C53" s="42">
        <v>2629.67</v>
      </c>
      <c r="D53" s="42">
        <v>2560.9</v>
      </c>
      <c r="E53" s="37">
        <v>0</v>
      </c>
    </row>
    <row r="54" spans="1:5" x14ac:dyDescent="0.25">
      <c r="A54" s="35" t="s">
        <v>165</v>
      </c>
      <c r="B54" s="41">
        <v>245483.19</v>
      </c>
      <c r="C54" s="41">
        <v>199733.05</v>
      </c>
      <c r="D54" s="41">
        <v>133214.79999999999</v>
      </c>
      <c r="E54" s="41">
        <v>146244.76999999999</v>
      </c>
    </row>
    <row r="55" spans="1:5" x14ac:dyDescent="0.25">
      <c r="A55" s="36" t="s">
        <v>167</v>
      </c>
      <c r="B55" s="36"/>
      <c r="C55" s="42">
        <v>183910.53</v>
      </c>
      <c r="D55" s="42">
        <v>119490.9</v>
      </c>
      <c r="E55" s="42">
        <v>127268.14</v>
      </c>
    </row>
    <row r="56" spans="1:5" x14ac:dyDescent="0.25">
      <c r="A56" s="35" t="s">
        <v>168</v>
      </c>
      <c r="B56" s="41">
        <v>227044.88500000001</v>
      </c>
      <c r="C56" s="41">
        <v>183910.53</v>
      </c>
      <c r="D56" s="41">
        <v>119490.9</v>
      </c>
      <c r="E56" s="41">
        <v>127268.14</v>
      </c>
    </row>
    <row r="57" spans="1:5" x14ac:dyDescent="0.25">
      <c r="A57" s="36" t="s">
        <v>169</v>
      </c>
      <c r="B57" s="36"/>
      <c r="C57" s="42">
        <v>11532.1</v>
      </c>
      <c r="D57" s="42">
        <v>10143.36</v>
      </c>
      <c r="E57" s="42">
        <v>11919.14</v>
      </c>
    </row>
    <row r="58" spans="1:5" x14ac:dyDescent="0.25">
      <c r="A58" s="35" t="s">
        <v>171</v>
      </c>
      <c r="B58" s="35"/>
      <c r="C58" s="41">
        <v>4290.42</v>
      </c>
      <c r="D58" s="41">
        <v>3580.55</v>
      </c>
      <c r="E58" s="41">
        <v>7057.49</v>
      </c>
    </row>
    <row r="59" spans="1:5" x14ac:dyDescent="0.25">
      <c r="A59" s="35"/>
    </row>
    <row r="60" spans="1:5" x14ac:dyDescent="0.25">
      <c r="A60" s="38" t="s">
        <v>172</v>
      </c>
      <c r="B60" s="39" t="s">
        <v>106</v>
      </c>
      <c r="C60" s="39" t="s">
        <v>107</v>
      </c>
      <c r="D60" s="39" t="s">
        <v>108</v>
      </c>
      <c r="E60" s="39" t="s">
        <v>109</v>
      </c>
    </row>
    <row r="61" spans="1:5" x14ac:dyDescent="0.25">
      <c r="A61" s="36" t="s">
        <v>173</v>
      </c>
      <c r="B61" s="36"/>
      <c r="C61" s="42">
        <v>26559.67</v>
      </c>
      <c r="D61" s="42">
        <v>7999.24</v>
      </c>
      <c r="E61" s="42">
        <v>26231.56</v>
      </c>
    </row>
    <row r="62" spans="1:5" x14ac:dyDescent="0.25">
      <c r="A62" s="35" t="s">
        <v>174</v>
      </c>
      <c r="B62" s="35"/>
      <c r="C62" s="41">
        <v>30649.67</v>
      </c>
      <c r="D62" s="41">
        <v>36916.36</v>
      </c>
      <c r="E62" s="41">
        <v>14331.78</v>
      </c>
    </row>
    <row r="63" spans="1:5" x14ac:dyDescent="0.25">
      <c r="A63" s="36" t="s">
        <v>175</v>
      </c>
      <c r="B63" s="36"/>
      <c r="C63" s="42">
        <v>23341.4</v>
      </c>
      <c r="D63" s="42">
        <v>10810.21</v>
      </c>
      <c r="E63" s="42">
        <v>27165.43</v>
      </c>
    </row>
    <row r="64" spans="1:5" x14ac:dyDescent="0.25">
      <c r="A64" s="35" t="s">
        <v>176</v>
      </c>
      <c r="B64" s="35"/>
      <c r="C64" s="41">
        <v>2008.74</v>
      </c>
      <c r="D64" s="41">
        <v>3521.06</v>
      </c>
      <c r="E64" s="41">
        <v>2954.44</v>
      </c>
    </row>
    <row r="65" spans="1:5" x14ac:dyDescent="0.25">
      <c r="A65" s="36" t="s">
        <v>178</v>
      </c>
      <c r="B65" s="36"/>
      <c r="C65" s="42">
        <v>21332.66</v>
      </c>
      <c r="D65" s="42">
        <v>7289.15</v>
      </c>
      <c r="E65" s="42">
        <v>24210.99</v>
      </c>
    </row>
    <row r="66" spans="1:5" x14ac:dyDescent="0.25">
      <c r="A66" s="35" t="s">
        <v>179</v>
      </c>
      <c r="B66" s="35"/>
      <c r="C66" s="41">
        <v>-37661.769999999997</v>
      </c>
      <c r="D66" s="41">
        <v>-15783.1</v>
      </c>
      <c r="E66" s="41">
        <v>-12000.25</v>
      </c>
    </row>
    <row r="67" spans="1:5" x14ac:dyDescent="0.25">
      <c r="A67" s="36" t="s">
        <v>180</v>
      </c>
      <c r="B67" s="36"/>
      <c r="C67" s="42">
        <v>-34936.99</v>
      </c>
      <c r="D67" s="42">
        <v>-15335.51</v>
      </c>
      <c r="E67" s="42">
        <v>-12089.59</v>
      </c>
    </row>
    <row r="68" spans="1:5" x14ac:dyDescent="0.25">
      <c r="A68" s="35" t="s">
        <v>181</v>
      </c>
      <c r="B68" s="35"/>
      <c r="C68" s="41">
        <v>45039.24</v>
      </c>
      <c r="D68" s="41">
        <v>-8664.4699999999993</v>
      </c>
      <c r="E68" s="41">
        <v>9063.7999999999993</v>
      </c>
    </row>
    <row r="69" spans="1:5" x14ac:dyDescent="0.25">
      <c r="A69" s="36" t="s">
        <v>183</v>
      </c>
      <c r="B69" s="36"/>
      <c r="C69" s="42">
        <v>128.12</v>
      </c>
      <c r="D69" s="42">
        <v>55.76</v>
      </c>
      <c r="E69" s="42">
        <v>-239.61</v>
      </c>
    </row>
    <row r="70" spans="1:5" x14ac:dyDescent="0.25">
      <c r="A70" s="35" t="s">
        <v>184</v>
      </c>
      <c r="B70" s="35"/>
      <c r="C70" s="41">
        <v>-15779.72</v>
      </c>
      <c r="D70" s="41">
        <v>-1293.51</v>
      </c>
      <c r="E70" s="41">
        <v>-1900.91</v>
      </c>
    </row>
    <row r="71" spans="1:5" x14ac:dyDescent="0.25">
      <c r="A71" s="36" t="s">
        <v>236</v>
      </c>
      <c r="B71" s="36"/>
      <c r="C71" s="42">
        <v>552.07000000000005</v>
      </c>
      <c r="D71" s="42">
        <v>138.27000000000001</v>
      </c>
      <c r="E71" s="42">
        <v>49.22</v>
      </c>
    </row>
    <row r="72" spans="1:5" x14ac:dyDescent="0.25">
      <c r="A72" s="35" t="s">
        <v>185</v>
      </c>
      <c r="B72" s="35"/>
      <c r="C72" s="41">
        <v>-15464.17</v>
      </c>
      <c r="D72" s="41">
        <v>-1088.6099999999999</v>
      </c>
      <c r="E72" s="41">
        <v>-1950.12</v>
      </c>
    </row>
    <row r="73" spans="1:5" x14ac:dyDescent="0.25">
      <c r="A73" s="36" t="s">
        <v>186</v>
      </c>
      <c r="B73" s="36"/>
      <c r="C73" s="42">
        <v>-833.62</v>
      </c>
      <c r="D73" s="42">
        <v>-300.69</v>
      </c>
      <c r="E73" s="37">
        <v>0</v>
      </c>
    </row>
    <row r="74" spans="1:5" x14ac:dyDescent="0.25">
      <c r="A74" s="35" t="s">
        <v>221</v>
      </c>
      <c r="B74" s="35"/>
      <c r="C74" s="40">
        <v>-34</v>
      </c>
      <c r="D74" s="41">
        <v>-42.48</v>
      </c>
      <c r="E74" s="40">
        <v>0</v>
      </c>
    </row>
    <row r="75" spans="1:5" x14ac:dyDescent="0.25">
      <c r="A75" s="36" t="s">
        <v>196</v>
      </c>
      <c r="B75" s="36"/>
      <c r="C75" s="42">
        <v>10779.95</v>
      </c>
      <c r="D75" s="42">
        <v>6705.73</v>
      </c>
      <c r="E75" s="42">
        <v>24330.66</v>
      </c>
    </row>
    <row r="76" spans="1:5" x14ac:dyDescent="0.25">
      <c r="A76" s="35" t="s">
        <v>197</v>
      </c>
      <c r="B76" s="35"/>
      <c r="C76" s="41">
        <v>57171.46</v>
      </c>
      <c r="D76" s="40">
        <v>0</v>
      </c>
      <c r="E76" s="41">
        <v>25357.71</v>
      </c>
    </row>
    <row r="77" spans="1:5" x14ac:dyDescent="0.25">
      <c r="A77" s="36" t="s">
        <v>198</v>
      </c>
      <c r="B77" s="36"/>
      <c r="C77" s="42">
        <v>2526.09</v>
      </c>
      <c r="D77" s="42">
        <v>837.82</v>
      </c>
      <c r="E77" s="42">
        <v>-60.45</v>
      </c>
    </row>
    <row r="78" spans="1:5" x14ac:dyDescent="0.25">
      <c r="A78" s="35" t="s">
        <v>199</v>
      </c>
      <c r="B78" s="35"/>
      <c r="C78" s="41">
        <v>70477.490000000005</v>
      </c>
      <c r="D78" s="40">
        <v>0</v>
      </c>
      <c r="E78" s="41">
        <v>49627.91</v>
      </c>
    </row>
    <row r="79" spans="1:5" x14ac:dyDescent="0.25">
      <c r="A79" s="35"/>
    </row>
    <row r="80" spans="1:5" x14ac:dyDescent="0.25">
      <c r="A80" s="35"/>
      <c r="B80" s="34"/>
      <c r="C80" s="34"/>
      <c r="D80" s="34"/>
      <c r="E80" s="34"/>
    </row>
    <row r="81" spans="1:5" x14ac:dyDescent="0.25">
      <c r="A81" s="38" t="s">
        <v>200</v>
      </c>
      <c r="B81" s="43" t="s">
        <v>201</v>
      </c>
      <c r="C81" s="43" t="s">
        <v>201</v>
      </c>
      <c r="D81" s="43" t="s">
        <v>201</v>
      </c>
      <c r="E81" s="43" t="s">
        <v>201</v>
      </c>
    </row>
    <row r="82" spans="1:5" x14ac:dyDescent="0.25">
      <c r="A82" s="35" t="s">
        <v>95</v>
      </c>
      <c r="B82" s="34" t="s">
        <v>96</v>
      </c>
      <c r="C82" s="34" t="s">
        <v>96</v>
      </c>
      <c r="D82" s="34" t="s">
        <v>96</v>
      </c>
      <c r="E82" s="34" t="s">
        <v>96</v>
      </c>
    </row>
    <row r="83" spans="1:5" x14ac:dyDescent="0.25">
      <c r="A83" s="36" t="s">
        <v>202</v>
      </c>
      <c r="B83" s="37" t="s">
        <v>203</v>
      </c>
      <c r="C83" s="37" t="s">
        <v>204</v>
      </c>
      <c r="D83" s="37" t="s">
        <v>205</v>
      </c>
      <c r="E83" s="37" t="s">
        <v>206</v>
      </c>
    </row>
    <row r="84" spans="1:5" x14ac:dyDescent="0.25">
      <c r="A84" s="35" t="s">
        <v>97</v>
      </c>
      <c r="B84" s="40" t="s">
        <v>98</v>
      </c>
      <c r="C84" s="40" t="s">
        <v>99</v>
      </c>
      <c r="D84" s="40" t="s">
        <v>100</v>
      </c>
      <c r="E84" s="40" t="s">
        <v>101</v>
      </c>
    </row>
    <row r="85" spans="1:5" x14ac:dyDescent="0.25">
      <c r="A85" s="36" t="s">
        <v>208</v>
      </c>
      <c r="B85" s="43" t="s">
        <v>209</v>
      </c>
      <c r="C85" s="43" t="s">
        <v>209</v>
      </c>
      <c r="D85" s="43" t="s">
        <v>209</v>
      </c>
      <c r="E85" s="43" t="s">
        <v>209</v>
      </c>
    </row>
    <row r="86" spans="1:5" x14ac:dyDescent="0.25">
      <c r="A86" s="35" t="s">
        <v>210</v>
      </c>
      <c r="B86" s="34" t="s">
        <v>253</v>
      </c>
      <c r="C86" s="34" t="s">
        <v>210</v>
      </c>
      <c r="D86" s="34" t="s">
        <v>210</v>
      </c>
      <c r="E86" s="34" t="s">
        <v>210</v>
      </c>
    </row>
    <row r="87" spans="1:5" x14ac:dyDescent="0.25">
      <c r="A87" s="36" t="s">
        <v>211</v>
      </c>
      <c r="B87" s="43" t="s">
        <v>254</v>
      </c>
      <c r="C87" s="43" t="s">
        <v>212</v>
      </c>
      <c r="D87" s="43" t="s">
        <v>212</v>
      </c>
      <c r="E87" s="43" t="s">
        <v>212</v>
      </c>
    </row>
    <row r="88" spans="1:5" x14ac:dyDescent="0.25">
      <c r="A88" s="35"/>
      <c r="B88" s="34"/>
      <c r="C88" s="34"/>
      <c r="D88" s="34"/>
      <c r="E88" s="34"/>
    </row>
    <row r="89" spans="1:5" x14ac:dyDescent="0.25">
      <c r="A89" s="35" t="s">
        <v>213</v>
      </c>
      <c r="B89" s="34"/>
      <c r="C89" s="34"/>
      <c r="D89" s="34"/>
      <c r="E89" s="34"/>
    </row>
    <row r="90" spans="1:5" x14ac:dyDescent="0.25">
      <c r="A90" s="33" t="s">
        <v>214</v>
      </c>
    </row>
  </sheetData>
  <mergeCells count="6">
    <mergeCell ref="A6:F6"/>
    <mergeCell ref="A1:B2"/>
    <mergeCell ref="C1:F1"/>
    <mergeCell ref="C2:F2"/>
    <mergeCell ref="C3:F3"/>
    <mergeCell ref="C4:F4"/>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87A2D-E0D7-4C84-9D86-30B8C3326935}">
  <dimension ref="A1:G99"/>
  <sheetViews>
    <sheetView showGridLines="0" workbookViewId="0">
      <selection activeCell="H20" sqref="H20"/>
    </sheetView>
  </sheetViews>
  <sheetFormatPr baseColWidth="10" defaultColWidth="8.85546875" defaultRowHeight="15" x14ac:dyDescent="0.25"/>
  <cols>
    <col min="1" max="1" width="50" style="33" customWidth="1"/>
    <col min="2" max="6" width="20" style="33" customWidth="1"/>
    <col min="7" max="16384" width="8.85546875" style="33"/>
  </cols>
  <sheetData>
    <row r="1" spans="1:7" x14ac:dyDescent="0.25">
      <c r="A1" s="144"/>
      <c r="B1" s="144"/>
      <c r="C1" s="144"/>
      <c r="D1" s="145" t="s">
        <v>90</v>
      </c>
      <c r="E1" s="144"/>
      <c r="F1" s="144"/>
      <c r="G1" s="144"/>
    </row>
    <row r="2" spans="1:7" x14ac:dyDescent="0.25">
      <c r="A2" s="144"/>
      <c r="B2" s="144"/>
      <c r="C2" s="144"/>
      <c r="D2" s="145" t="s">
        <v>91</v>
      </c>
      <c r="E2" s="144"/>
      <c r="F2" s="144"/>
      <c r="G2" s="144"/>
    </row>
    <row r="3" spans="1:7" x14ac:dyDescent="0.25">
      <c r="D3" s="145" t="s">
        <v>92</v>
      </c>
      <c r="E3" s="144"/>
      <c r="F3" s="144"/>
      <c r="G3" s="144"/>
    </row>
    <row r="4" spans="1:7" x14ac:dyDescent="0.25">
      <c r="D4" s="145" t="s">
        <v>93</v>
      </c>
      <c r="E4" s="144"/>
      <c r="F4" s="144"/>
      <c r="G4" s="144"/>
    </row>
    <row r="6" spans="1:7" x14ac:dyDescent="0.25">
      <c r="A6" s="143" t="s">
        <v>255</v>
      </c>
      <c r="B6" s="144"/>
      <c r="C6" s="144"/>
      <c r="D6" s="144"/>
      <c r="E6" s="144"/>
      <c r="F6" s="144"/>
      <c r="G6" s="144"/>
    </row>
    <row r="8" spans="1:7" x14ac:dyDescent="0.25">
      <c r="A8" s="35" t="s">
        <v>95</v>
      </c>
      <c r="B8" s="34" t="s">
        <v>96</v>
      </c>
      <c r="C8" s="34" t="s">
        <v>96</v>
      </c>
      <c r="D8" s="34" t="s">
        <v>96</v>
      </c>
      <c r="E8" s="34" t="s">
        <v>96</v>
      </c>
      <c r="F8" s="34" t="s">
        <v>96</v>
      </c>
    </row>
    <row r="9" spans="1:7" x14ac:dyDescent="0.25">
      <c r="A9" s="36" t="s">
        <v>97</v>
      </c>
      <c r="B9" s="37" t="s">
        <v>98</v>
      </c>
      <c r="C9" s="37" t="s">
        <v>99</v>
      </c>
      <c r="D9" s="37" t="s">
        <v>100</v>
      </c>
      <c r="E9" s="37" t="s">
        <v>101</v>
      </c>
      <c r="F9" s="37" t="s">
        <v>102</v>
      </c>
    </row>
    <row r="10" spans="1:7" x14ac:dyDescent="0.25">
      <c r="A10" s="35" t="s">
        <v>103</v>
      </c>
      <c r="B10" s="34" t="s">
        <v>104</v>
      </c>
      <c r="C10" s="34" t="s">
        <v>104</v>
      </c>
      <c r="D10" s="34" t="s">
        <v>104</v>
      </c>
      <c r="E10" s="34" t="s">
        <v>104</v>
      </c>
      <c r="F10" s="34" t="s">
        <v>104</v>
      </c>
    </row>
    <row r="11" spans="1:7" x14ac:dyDescent="0.25">
      <c r="A11" s="35"/>
      <c r="B11" s="34"/>
      <c r="C11" s="34"/>
      <c r="D11" s="34"/>
      <c r="E11" s="34"/>
      <c r="F11" s="34"/>
    </row>
    <row r="12" spans="1:7" x14ac:dyDescent="0.25">
      <c r="A12" s="35"/>
      <c r="B12" s="34"/>
      <c r="C12" s="34"/>
      <c r="D12" s="34"/>
      <c r="E12" s="34"/>
      <c r="F12" s="34"/>
    </row>
    <row r="13" spans="1:7" x14ac:dyDescent="0.25">
      <c r="A13" s="38" t="s">
        <v>105</v>
      </c>
      <c r="B13" s="39" t="s">
        <v>106</v>
      </c>
      <c r="C13" s="39" t="s">
        <v>107</v>
      </c>
      <c r="D13" s="39" t="s">
        <v>108</v>
      </c>
      <c r="E13" s="39" t="s">
        <v>109</v>
      </c>
      <c r="F13" s="39" t="s">
        <v>110</v>
      </c>
    </row>
    <row r="14" spans="1:7" x14ac:dyDescent="0.25">
      <c r="A14" s="35" t="s">
        <v>111</v>
      </c>
      <c r="B14" s="41">
        <v>608384.76</v>
      </c>
      <c r="C14" s="41">
        <v>501246.2</v>
      </c>
      <c r="D14" s="41">
        <v>383270.82</v>
      </c>
      <c r="E14" s="41">
        <v>292298.13</v>
      </c>
      <c r="F14" s="41">
        <v>322341.8</v>
      </c>
    </row>
    <row r="15" spans="1:7" x14ac:dyDescent="0.25">
      <c r="A15" s="36" t="s">
        <v>112</v>
      </c>
      <c r="B15" s="42">
        <v>602947.06000000006</v>
      </c>
      <c r="C15" s="42">
        <v>493133.14</v>
      </c>
      <c r="D15" s="42">
        <v>379941.63</v>
      </c>
      <c r="E15" s="42">
        <v>291601.32</v>
      </c>
      <c r="F15" s="42">
        <v>321649.21999999997</v>
      </c>
    </row>
    <row r="16" spans="1:7" x14ac:dyDescent="0.25">
      <c r="A16" s="35" t="s">
        <v>113</v>
      </c>
      <c r="B16" s="41">
        <v>-452352.52</v>
      </c>
      <c r="C16" s="41">
        <v>-372289.22</v>
      </c>
      <c r="D16" s="41">
        <v>-290645.92</v>
      </c>
      <c r="E16" s="41">
        <v>-216741.35</v>
      </c>
      <c r="F16" s="41">
        <v>-236790.39999999999</v>
      </c>
    </row>
    <row r="17" spans="1:6" x14ac:dyDescent="0.25">
      <c r="A17" s="36" t="s">
        <v>114</v>
      </c>
      <c r="B17" s="42">
        <v>150594.54</v>
      </c>
      <c r="C17" s="42">
        <v>120843.93</v>
      </c>
      <c r="D17" s="42">
        <v>89295.72</v>
      </c>
      <c r="E17" s="42">
        <v>74859.960000000006</v>
      </c>
      <c r="F17" s="42">
        <v>84858.82</v>
      </c>
    </row>
    <row r="18" spans="1:6" x14ac:dyDescent="0.25">
      <c r="A18" s="35" t="s">
        <v>115</v>
      </c>
      <c r="B18" s="41">
        <v>-117862.11</v>
      </c>
      <c r="C18" s="41">
        <v>-88837.8</v>
      </c>
      <c r="D18" s="41">
        <v>-67916.149999999994</v>
      </c>
      <c r="E18" s="41">
        <v>-54948.19</v>
      </c>
      <c r="F18" s="41">
        <v>-59210.879999999997</v>
      </c>
    </row>
    <row r="19" spans="1:6" x14ac:dyDescent="0.25">
      <c r="A19" s="36" t="s">
        <v>116</v>
      </c>
      <c r="B19" s="42">
        <v>-9240.15</v>
      </c>
      <c r="C19" s="42">
        <v>-10111.52</v>
      </c>
      <c r="D19" s="42">
        <v>-9488.01</v>
      </c>
      <c r="E19" s="42">
        <v>-8959.39</v>
      </c>
      <c r="F19" s="42">
        <v>-9707.84</v>
      </c>
    </row>
    <row r="20" spans="1:6" x14ac:dyDescent="0.25">
      <c r="A20" s="35" t="s">
        <v>117</v>
      </c>
      <c r="B20" s="41">
        <v>-2400.16</v>
      </c>
      <c r="C20" s="41">
        <v>-367.27</v>
      </c>
      <c r="D20" s="41">
        <v>1227.7</v>
      </c>
      <c r="E20" s="41">
        <v>696.81</v>
      </c>
      <c r="F20" s="41">
        <v>692.58</v>
      </c>
    </row>
    <row r="21" spans="1:6" x14ac:dyDescent="0.25">
      <c r="A21" s="36" t="s">
        <v>118</v>
      </c>
      <c r="B21" s="42">
        <v>5437.7</v>
      </c>
      <c r="C21" s="42">
        <v>8113.06</v>
      </c>
      <c r="D21" s="42">
        <v>3329.18</v>
      </c>
      <c r="E21" s="42">
        <v>696.81</v>
      </c>
      <c r="F21" s="42">
        <v>692.58</v>
      </c>
    </row>
    <row r="22" spans="1:6" x14ac:dyDescent="0.25">
      <c r="A22" s="35" t="s">
        <v>119</v>
      </c>
      <c r="B22" s="41">
        <v>-7837.86</v>
      </c>
      <c r="C22" s="41">
        <v>-8480.33</v>
      </c>
      <c r="D22" s="41">
        <v>-2101.4899999999998</v>
      </c>
      <c r="E22" s="40">
        <v>0</v>
      </c>
      <c r="F22" s="40">
        <v>0</v>
      </c>
    </row>
    <row r="23" spans="1:6" x14ac:dyDescent="0.25">
      <c r="A23" s="36" t="s">
        <v>120</v>
      </c>
      <c r="B23" s="42">
        <v>21092.12</v>
      </c>
      <c r="C23" s="42">
        <v>21527.34</v>
      </c>
      <c r="D23" s="42">
        <v>13119.26</v>
      </c>
      <c r="E23" s="42">
        <v>11649.2</v>
      </c>
      <c r="F23" s="42">
        <v>16632.689999999999</v>
      </c>
    </row>
    <row r="24" spans="1:6" x14ac:dyDescent="0.25">
      <c r="A24" s="35" t="s">
        <v>121</v>
      </c>
      <c r="B24" s="41">
        <v>23537.9</v>
      </c>
      <c r="C24" s="41">
        <v>23575.87</v>
      </c>
      <c r="D24" s="41">
        <v>14795.82</v>
      </c>
      <c r="E24" s="41">
        <v>13720.1</v>
      </c>
      <c r="F24" s="41">
        <v>17719.830000000002</v>
      </c>
    </row>
    <row r="25" spans="1:6" x14ac:dyDescent="0.25">
      <c r="A25" s="36" t="s">
        <v>122</v>
      </c>
      <c r="B25" s="42">
        <v>-5781.44</v>
      </c>
      <c r="C25" s="42">
        <v>-5875.72</v>
      </c>
      <c r="D25" s="42">
        <v>-3606.39</v>
      </c>
      <c r="E25" s="42">
        <v>-3764.78</v>
      </c>
      <c r="F25" s="42">
        <v>-3026.72</v>
      </c>
    </row>
    <row r="26" spans="1:6" x14ac:dyDescent="0.25">
      <c r="A26" s="35" t="s">
        <v>123</v>
      </c>
      <c r="B26" s="40">
        <v>0</v>
      </c>
      <c r="C26" s="40">
        <v>0</v>
      </c>
      <c r="D26" s="41">
        <v>130.5</v>
      </c>
      <c r="E26" s="40">
        <v>0</v>
      </c>
      <c r="F26" s="40">
        <v>0</v>
      </c>
    </row>
    <row r="27" spans="1:6" x14ac:dyDescent="0.25">
      <c r="A27" s="36" t="s">
        <v>124</v>
      </c>
      <c r="B27" s="42">
        <v>-5781.44</v>
      </c>
      <c r="C27" s="42">
        <v>-5875.72</v>
      </c>
      <c r="D27" s="42">
        <v>-3736.89</v>
      </c>
      <c r="E27" s="42">
        <v>-3764.78</v>
      </c>
      <c r="F27" s="42">
        <v>-3026.72</v>
      </c>
    </row>
    <row r="28" spans="1:6" x14ac:dyDescent="0.25">
      <c r="A28" s="35" t="s">
        <v>127</v>
      </c>
      <c r="B28" s="41">
        <v>15310.68</v>
      </c>
      <c r="C28" s="41">
        <v>15651.62</v>
      </c>
      <c r="D28" s="41">
        <v>9512.8700000000008</v>
      </c>
      <c r="E28" s="41">
        <v>7884.42</v>
      </c>
      <c r="F28" s="41">
        <v>13605.97</v>
      </c>
    </row>
    <row r="29" spans="1:6" x14ac:dyDescent="0.25">
      <c r="A29" s="36" t="s">
        <v>128</v>
      </c>
      <c r="B29" s="42">
        <v>-11092.02</v>
      </c>
      <c r="C29" s="42">
        <v>-6159.67</v>
      </c>
      <c r="D29" s="42">
        <v>-3071.74</v>
      </c>
      <c r="E29" s="42">
        <v>-1738.37</v>
      </c>
      <c r="F29" s="42">
        <v>-8865.7900000000009</v>
      </c>
    </row>
    <row r="30" spans="1:6" x14ac:dyDescent="0.25">
      <c r="A30" s="35" t="s">
        <v>129</v>
      </c>
      <c r="B30" s="41">
        <v>4218.67</v>
      </c>
      <c r="C30" s="41">
        <v>9491.94</v>
      </c>
      <c r="D30" s="41">
        <v>6441.13</v>
      </c>
      <c r="E30" s="41">
        <v>6146.05</v>
      </c>
      <c r="F30" s="41">
        <v>4740.1899999999996</v>
      </c>
    </row>
    <row r="31" spans="1:6" x14ac:dyDescent="0.25">
      <c r="A31" s="36" t="s">
        <v>130</v>
      </c>
      <c r="B31" s="42">
        <v>4218.67</v>
      </c>
      <c r="C31" s="42">
        <v>9491.94</v>
      </c>
      <c r="D31" s="42">
        <v>6441.13</v>
      </c>
      <c r="E31" s="42">
        <v>6146.05</v>
      </c>
      <c r="F31" s="42">
        <v>4740.1899999999996</v>
      </c>
    </row>
    <row r="32" spans="1:6" x14ac:dyDescent="0.25">
      <c r="A32" s="35"/>
    </row>
    <row r="33" spans="1:6" x14ac:dyDescent="0.25">
      <c r="A33" s="38" t="s">
        <v>131</v>
      </c>
      <c r="B33" s="39" t="s">
        <v>106</v>
      </c>
      <c r="C33" s="39" t="s">
        <v>107</v>
      </c>
      <c r="D33" s="39" t="s">
        <v>108</v>
      </c>
      <c r="E33" s="39" t="s">
        <v>109</v>
      </c>
      <c r="F33" s="39" t="s">
        <v>110</v>
      </c>
    </row>
    <row r="34" spans="1:6" x14ac:dyDescent="0.25">
      <c r="A34" s="35" t="s">
        <v>132</v>
      </c>
      <c r="B34" s="41">
        <v>348648.21</v>
      </c>
      <c r="C34" s="41">
        <v>291214.61</v>
      </c>
      <c r="D34" s="41">
        <v>236644.94</v>
      </c>
      <c r="E34" s="41">
        <v>246481.28</v>
      </c>
      <c r="F34" s="41">
        <v>243309.39</v>
      </c>
    </row>
    <row r="35" spans="1:6" x14ac:dyDescent="0.25">
      <c r="A35" s="36" t="s">
        <v>133</v>
      </c>
      <c r="B35" s="42">
        <v>5813.35</v>
      </c>
      <c r="C35" s="42">
        <v>7977.38</v>
      </c>
      <c r="D35" s="42">
        <v>6197.77</v>
      </c>
      <c r="E35" s="42">
        <v>7616.75</v>
      </c>
      <c r="F35" s="42">
        <v>9610.0300000000007</v>
      </c>
    </row>
    <row r="36" spans="1:6" x14ac:dyDescent="0.25">
      <c r="A36" s="35" t="s">
        <v>134</v>
      </c>
      <c r="B36" s="41">
        <v>2343.2800000000002</v>
      </c>
      <c r="C36" s="41">
        <v>2167.4699999999998</v>
      </c>
      <c r="D36" s="41">
        <v>1948.35</v>
      </c>
      <c r="E36" s="41">
        <v>2151.2600000000002</v>
      </c>
      <c r="F36" s="41">
        <v>2874.92</v>
      </c>
    </row>
    <row r="37" spans="1:6" x14ac:dyDescent="0.25">
      <c r="A37" s="36" t="s">
        <v>138</v>
      </c>
      <c r="B37" s="42">
        <v>119.47</v>
      </c>
      <c r="C37" s="42">
        <v>1319.48</v>
      </c>
      <c r="D37" s="42">
        <v>1204.77</v>
      </c>
      <c r="E37" s="42">
        <v>3036.99</v>
      </c>
      <c r="F37" s="37">
        <v>0</v>
      </c>
    </row>
    <row r="38" spans="1:6" x14ac:dyDescent="0.25">
      <c r="A38" s="35" t="s">
        <v>140</v>
      </c>
      <c r="B38" s="41">
        <v>119.47</v>
      </c>
      <c r="C38" s="41">
        <v>1319.48</v>
      </c>
      <c r="D38" s="41">
        <v>1204.77</v>
      </c>
      <c r="E38" s="41">
        <v>3036.99</v>
      </c>
      <c r="F38" s="40">
        <v>0</v>
      </c>
    </row>
    <row r="39" spans="1:6" x14ac:dyDescent="0.25">
      <c r="A39" s="36" t="s">
        <v>141</v>
      </c>
      <c r="B39" s="42">
        <v>3350.61</v>
      </c>
      <c r="C39" s="42">
        <v>4490.43</v>
      </c>
      <c r="D39" s="42">
        <v>3044.66</v>
      </c>
      <c r="E39" s="42">
        <v>2428.5100000000002</v>
      </c>
      <c r="F39" s="42">
        <v>1991.03</v>
      </c>
    </row>
    <row r="40" spans="1:6" x14ac:dyDescent="0.25">
      <c r="A40" s="35" t="s">
        <v>142</v>
      </c>
      <c r="B40" s="41">
        <v>3350.61</v>
      </c>
      <c r="C40" s="41">
        <v>4490.43</v>
      </c>
      <c r="D40" s="41">
        <v>3044.66</v>
      </c>
      <c r="E40" s="41">
        <v>2428.5100000000002</v>
      </c>
      <c r="F40" s="41">
        <v>1991.03</v>
      </c>
    </row>
    <row r="41" spans="1:6" x14ac:dyDescent="0.25">
      <c r="A41" s="36" t="s">
        <v>143</v>
      </c>
      <c r="B41" s="37">
        <v>0</v>
      </c>
      <c r="C41" s="37">
        <v>0</v>
      </c>
      <c r="D41" s="37">
        <v>0</v>
      </c>
      <c r="E41" s="37">
        <v>0</v>
      </c>
      <c r="F41" s="42">
        <v>4744.08</v>
      </c>
    </row>
    <row r="42" spans="1:6" x14ac:dyDescent="0.25">
      <c r="A42" s="35" t="s">
        <v>144</v>
      </c>
      <c r="B42" s="41">
        <v>342834.86</v>
      </c>
      <c r="C42" s="41">
        <v>283237.23</v>
      </c>
      <c r="D42" s="41">
        <v>230447.17</v>
      </c>
      <c r="E42" s="41">
        <v>238864.53</v>
      </c>
      <c r="F42" s="41">
        <v>233699.37</v>
      </c>
    </row>
    <row r="43" spans="1:6" x14ac:dyDescent="0.25">
      <c r="A43" s="36" t="s">
        <v>145</v>
      </c>
      <c r="B43" s="42">
        <v>88749.51</v>
      </c>
      <c r="C43" s="42">
        <v>74415.56</v>
      </c>
      <c r="D43" s="42">
        <v>79598.100000000006</v>
      </c>
      <c r="E43" s="42">
        <v>106204.28</v>
      </c>
      <c r="F43" s="42">
        <v>57398.71</v>
      </c>
    </row>
    <row r="44" spans="1:6" x14ac:dyDescent="0.25">
      <c r="A44" s="35" t="s">
        <v>146</v>
      </c>
      <c r="B44" s="41">
        <v>226663.34</v>
      </c>
      <c r="C44" s="41">
        <v>184216.91</v>
      </c>
      <c r="D44" s="41">
        <v>141596.66</v>
      </c>
      <c r="E44" s="41">
        <v>126034.8</v>
      </c>
      <c r="F44" s="41">
        <v>156982.94</v>
      </c>
    </row>
    <row r="45" spans="1:6" x14ac:dyDescent="0.25">
      <c r="A45" s="36" t="s">
        <v>147</v>
      </c>
      <c r="B45" s="42">
        <v>214648.77</v>
      </c>
      <c r="C45" s="42">
        <v>175282.4</v>
      </c>
      <c r="D45" s="42">
        <v>132126.35999999999</v>
      </c>
      <c r="E45" s="42">
        <v>118489.88</v>
      </c>
      <c r="F45" s="42">
        <v>148316.04999999999</v>
      </c>
    </row>
    <row r="46" spans="1:6" x14ac:dyDescent="0.25">
      <c r="A46" s="35" t="s">
        <v>148</v>
      </c>
      <c r="B46" s="41">
        <v>12014.57</v>
      </c>
      <c r="C46" s="41">
        <v>8934.51</v>
      </c>
      <c r="D46" s="41">
        <v>9470.2999999999993</v>
      </c>
      <c r="E46" s="41">
        <v>7544.92</v>
      </c>
      <c r="F46" s="41">
        <v>8666.89</v>
      </c>
    </row>
    <row r="47" spans="1:6" x14ac:dyDescent="0.25">
      <c r="A47" s="36" t="s">
        <v>151</v>
      </c>
      <c r="B47" s="42">
        <v>27422.01</v>
      </c>
      <c r="C47" s="42">
        <v>24604.76</v>
      </c>
      <c r="D47" s="42">
        <v>9252.41</v>
      </c>
      <c r="E47" s="42">
        <v>6625.44</v>
      </c>
      <c r="F47" s="42">
        <v>19317.72</v>
      </c>
    </row>
    <row r="48" spans="1:6" x14ac:dyDescent="0.25">
      <c r="A48" s="35" t="s">
        <v>153</v>
      </c>
      <c r="B48" s="41">
        <v>348648.21</v>
      </c>
      <c r="C48" s="41">
        <v>291214.61</v>
      </c>
      <c r="D48" s="41">
        <v>236644.94</v>
      </c>
      <c r="E48" s="41">
        <v>246481.28</v>
      </c>
      <c r="F48" s="41">
        <v>243309.39</v>
      </c>
    </row>
    <row r="49" spans="1:6" x14ac:dyDescent="0.25">
      <c r="A49" s="36" t="s">
        <v>154</v>
      </c>
      <c r="B49" s="42">
        <v>65063.54</v>
      </c>
      <c r="C49" s="42">
        <v>60844.87</v>
      </c>
      <c r="D49" s="42">
        <v>51352.93</v>
      </c>
      <c r="E49" s="42">
        <v>44911.8</v>
      </c>
      <c r="F49" s="42">
        <v>38765.75</v>
      </c>
    </row>
    <row r="50" spans="1:6" x14ac:dyDescent="0.25">
      <c r="A50" s="35" t="s">
        <v>155</v>
      </c>
      <c r="B50" s="41">
        <v>65063.54</v>
      </c>
      <c r="C50" s="41">
        <v>60844.87</v>
      </c>
      <c r="D50" s="41">
        <v>51352.93</v>
      </c>
      <c r="E50" s="41">
        <v>44911.8</v>
      </c>
      <c r="F50" s="41">
        <v>38765.75</v>
      </c>
    </row>
    <row r="51" spans="1:6" x14ac:dyDescent="0.25">
      <c r="A51" s="36" t="s">
        <v>156</v>
      </c>
      <c r="B51" s="42">
        <v>6609.1</v>
      </c>
      <c r="C51" s="42">
        <v>6609.1</v>
      </c>
      <c r="D51" s="42">
        <v>6609.1</v>
      </c>
      <c r="E51" s="42">
        <v>6609.1</v>
      </c>
      <c r="F51" s="42">
        <v>6609.1</v>
      </c>
    </row>
    <row r="52" spans="1:6" x14ac:dyDescent="0.25">
      <c r="A52" s="35" t="s">
        <v>157</v>
      </c>
      <c r="B52" s="41">
        <v>8301.5400000000009</v>
      </c>
      <c r="C52" s="41">
        <v>8301.5400000000009</v>
      </c>
      <c r="D52" s="41">
        <v>8301.5400000000009</v>
      </c>
      <c r="E52" s="41">
        <v>8301.5400000000009</v>
      </c>
      <c r="F52" s="41">
        <v>8301.5400000000009</v>
      </c>
    </row>
    <row r="53" spans="1:6" x14ac:dyDescent="0.25">
      <c r="A53" s="36" t="s">
        <v>158</v>
      </c>
      <c r="B53" s="42">
        <v>45934.239999999998</v>
      </c>
      <c r="C53" s="42">
        <v>36442.29</v>
      </c>
      <c r="D53" s="42">
        <v>30001.17</v>
      </c>
      <c r="E53" s="42">
        <v>23855.119999999999</v>
      </c>
      <c r="F53" s="42">
        <v>19114.93</v>
      </c>
    </row>
    <row r="54" spans="1:6" x14ac:dyDescent="0.25">
      <c r="A54" s="35" t="s">
        <v>159</v>
      </c>
      <c r="B54" s="41">
        <v>4218.67</v>
      </c>
      <c r="C54" s="41">
        <v>9491.94</v>
      </c>
      <c r="D54" s="41">
        <v>6441.13</v>
      </c>
      <c r="E54" s="41">
        <v>6146.05</v>
      </c>
      <c r="F54" s="41">
        <v>4740.1899999999996</v>
      </c>
    </row>
    <row r="55" spans="1:6" x14ac:dyDescent="0.25">
      <c r="A55" s="36" t="s">
        <v>160</v>
      </c>
      <c r="B55" s="42">
        <v>283584.67</v>
      </c>
      <c r="C55" s="42">
        <v>230369.74</v>
      </c>
      <c r="D55" s="42">
        <v>185292.01</v>
      </c>
      <c r="E55" s="42">
        <v>201569.48</v>
      </c>
      <c r="F55" s="42">
        <v>204543.64</v>
      </c>
    </row>
    <row r="56" spans="1:6" x14ac:dyDescent="0.25">
      <c r="A56" s="35" t="s">
        <v>161</v>
      </c>
      <c r="B56" s="40">
        <v>69630</v>
      </c>
      <c r="C56" s="41">
        <v>69722.25</v>
      </c>
      <c r="D56" s="41">
        <v>69742.789999999994</v>
      </c>
      <c r="E56" s="41">
        <v>2454.77</v>
      </c>
      <c r="F56" s="41">
        <v>3931.77</v>
      </c>
    </row>
    <row r="57" spans="1:6" x14ac:dyDescent="0.25">
      <c r="A57" s="36" t="s">
        <v>220</v>
      </c>
      <c r="B57" s="37">
        <v>69630</v>
      </c>
      <c r="C57" s="37">
        <v>69630</v>
      </c>
      <c r="D57" s="37">
        <v>69630</v>
      </c>
      <c r="E57" s="37">
        <v>0</v>
      </c>
      <c r="F57" s="37">
        <v>0</v>
      </c>
    </row>
    <row r="58" spans="1:6" x14ac:dyDescent="0.25">
      <c r="A58" s="35" t="s">
        <v>164</v>
      </c>
      <c r="B58" s="40">
        <v>0</v>
      </c>
      <c r="C58" s="41">
        <v>92.25</v>
      </c>
      <c r="D58" s="41">
        <v>112.79</v>
      </c>
      <c r="E58" s="41">
        <v>2454.77</v>
      </c>
      <c r="F58" s="41">
        <v>3931.77</v>
      </c>
    </row>
    <row r="59" spans="1:6" x14ac:dyDescent="0.25">
      <c r="A59" s="36" t="s">
        <v>165</v>
      </c>
      <c r="B59" s="42">
        <v>213954.67</v>
      </c>
      <c r="C59" s="42">
        <v>160647.49</v>
      </c>
      <c r="D59" s="42">
        <v>115549.22</v>
      </c>
      <c r="E59" s="42">
        <v>199114.71</v>
      </c>
      <c r="F59" s="42">
        <v>200611.87</v>
      </c>
    </row>
    <row r="60" spans="1:6" x14ac:dyDescent="0.25">
      <c r="A60" s="35" t="s">
        <v>166</v>
      </c>
      <c r="B60" s="41">
        <v>529.61</v>
      </c>
      <c r="C60" s="41">
        <v>529.61</v>
      </c>
      <c r="D60" s="41">
        <v>84.93</v>
      </c>
      <c r="E60" s="41">
        <v>69991.45</v>
      </c>
      <c r="F60" s="41">
        <v>69906.23</v>
      </c>
    </row>
    <row r="61" spans="1:6" x14ac:dyDescent="0.25">
      <c r="A61" s="36" t="s">
        <v>167</v>
      </c>
      <c r="B61" s="42">
        <v>195149.55</v>
      </c>
      <c r="C61" s="42">
        <v>145492.85</v>
      </c>
      <c r="D61" s="42">
        <v>105380.23</v>
      </c>
      <c r="E61" s="42">
        <v>119382.55</v>
      </c>
      <c r="F61" s="42">
        <v>118900.28</v>
      </c>
    </row>
    <row r="62" spans="1:6" x14ac:dyDescent="0.25">
      <c r="A62" s="35" t="s">
        <v>168</v>
      </c>
      <c r="B62" s="41">
        <v>195149.55</v>
      </c>
      <c r="C62" s="41">
        <v>145492.85</v>
      </c>
      <c r="D62" s="41">
        <v>105380.23</v>
      </c>
      <c r="E62" s="41">
        <v>119382.55</v>
      </c>
      <c r="F62" s="41">
        <v>118900.28</v>
      </c>
    </row>
    <row r="63" spans="1:6" x14ac:dyDescent="0.25">
      <c r="A63" s="36" t="s">
        <v>169</v>
      </c>
      <c r="B63" s="42">
        <v>18138.05</v>
      </c>
      <c r="C63" s="42">
        <v>13258.53</v>
      </c>
      <c r="D63" s="42">
        <v>8813.51</v>
      </c>
      <c r="E63" s="42">
        <v>8634.86</v>
      </c>
      <c r="F63" s="42">
        <v>10775.5</v>
      </c>
    </row>
    <row r="64" spans="1:6" x14ac:dyDescent="0.25">
      <c r="A64" s="35" t="s">
        <v>170</v>
      </c>
      <c r="B64" s="41">
        <v>137.47</v>
      </c>
      <c r="C64" s="41">
        <v>1366.51</v>
      </c>
      <c r="D64" s="41">
        <v>1270.54</v>
      </c>
      <c r="E64" s="41">
        <v>1105.8499999999999</v>
      </c>
      <c r="F64" s="41">
        <v>1029.8699999999999</v>
      </c>
    </row>
    <row r="65" spans="1:6" x14ac:dyDescent="0.25">
      <c r="A65" s="35"/>
    </row>
    <row r="66" spans="1:6" x14ac:dyDescent="0.25">
      <c r="A66" s="38" t="s">
        <v>172</v>
      </c>
      <c r="B66" s="39" t="s">
        <v>106</v>
      </c>
      <c r="C66" s="39" t="s">
        <v>107</v>
      </c>
      <c r="D66" s="39" t="s">
        <v>108</v>
      </c>
      <c r="E66" s="39" t="s">
        <v>109</v>
      </c>
      <c r="F66" s="39" t="s">
        <v>110</v>
      </c>
    </row>
    <row r="67" spans="1:6" x14ac:dyDescent="0.25">
      <c r="A67" s="36" t="s">
        <v>173</v>
      </c>
      <c r="B67" s="42">
        <v>10447.91</v>
      </c>
      <c r="C67" s="42">
        <v>22539.74</v>
      </c>
      <c r="D67" s="42">
        <v>8335.5499999999993</v>
      </c>
      <c r="E67" s="42">
        <v>-7830.71</v>
      </c>
      <c r="F67" s="42">
        <v>-54424.43</v>
      </c>
    </row>
    <row r="68" spans="1:6" x14ac:dyDescent="0.25">
      <c r="A68" s="35" t="s">
        <v>174</v>
      </c>
      <c r="B68" s="41">
        <v>4218.67</v>
      </c>
      <c r="C68" s="41">
        <v>9491.94</v>
      </c>
      <c r="D68" s="41">
        <v>6441.13</v>
      </c>
      <c r="E68" s="41">
        <v>6146.05</v>
      </c>
      <c r="F68" s="41">
        <v>4740.1899999999996</v>
      </c>
    </row>
    <row r="69" spans="1:6" x14ac:dyDescent="0.25">
      <c r="A69" s="36" t="s">
        <v>175</v>
      </c>
      <c r="B69" s="42">
        <v>18412.009999999998</v>
      </c>
      <c r="C69" s="42">
        <v>14424.16</v>
      </c>
      <c r="D69" s="42">
        <v>8086.53</v>
      </c>
      <c r="E69" s="42">
        <v>8379.09</v>
      </c>
      <c r="F69" s="42">
        <v>12342.74</v>
      </c>
    </row>
    <row r="70" spans="1:6" x14ac:dyDescent="0.25">
      <c r="A70" s="35" t="s">
        <v>176</v>
      </c>
      <c r="B70" s="41">
        <v>2445.7800000000002</v>
      </c>
      <c r="C70" s="41">
        <v>2048.54</v>
      </c>
      <c r="D70" s="41">
        <v>1676.56</v>
      </c>
      <c r="E70" s="41">
        <v>2070.89</v>
      </c>
      <c r="F70" s="41">
        <v>1087.1400000000001</v>
      </c>
    </row>
    <row r="71" spans="1:6" x14ac:dyDescent="0.25">
      <c r="A71" s="36" t="s">
        <v>177</v>
      </c>
      <c r="B71" s="42">
        <v>5920.87</v>
      </c>
      <c r="C71" s="42">
        <v>6035.03</v>
      </c>
      <c r="D71" s="42">
        <v>3736.9</v>
      </c>
      <c r="E71" s="42">
        <v>3869.88</v>
      </c>
      <c r="F71" s="42">
        <v>3126.38</v>
      </c>
    </row>
    <row r="72" spans="1:6" x14ac:dyDescent="0.25">
      <c r="A72" s="35" t="s">
        <v>178</v>
      </c>
      <c r="B72" s="41">
        <v>10045.36</v>
      </c>
      <c r="C72" s="41">
        <v>6340.6</v>
      </c>
      <c r="D72" s="41">
        <v>2673.06</v>
      </c>
      <c r="E72" s="41">
        <v>2438.3200000000002</v>
      </c>
      <c r="F72" s="41">
        <v>8129.22</v>
      </c>
    </row>
    <row r="73" spans="1:6" x14ac:dyDescent="0.25">
      <c r="A73" s="36" t="s">
        <v>179</v>
      </c>
      <c r="B73" s="42">
        <v>-14333.94</v>
      </c>
      <c r="C73" s="42">
        <v>5182.54</v>
      </c>
      <c r="D73" s="42">
        <v>26606.19</v>
      </c>
      <c r="E73" s="42">
        <v>-48805.57</v>
      </c>
      <c r="F73" s="42">
        <v>-27443.05</v>
      </c>
    </row>
    <row r="74" spans="1:6" x14ac:dyDescent="0.25">
      <c r="A74" s="35" t="s">
        <v>180</v>
      </c>
      <c r="B74" s="41">
        <v>-39366.370000000003</v>
      </c>
      <c r="C74" s="41">
        <v>-43156.05</v>
      </c>
      <c r="D74" s="41">
        <v>-13636.47</v>
      </c>
      <c r="E74" s="40">
        <v>0</v>
      </c>
      <c r="F74" s="41">
        <v>-33239.07</v>
      </c>
    </row>
    <row r="75" spans="1:6" x14ac:dyDescent="0.25">
      <c r="A75" s="36" t="s">
        <v>181</v>
      </c>
      <c r="B75" s="42">
        <v>36508.620000000003</v>
      </c>
      <c r="C75" s="42">
        <v>32152.13</v>
      </c>
      <c r="D75" s="42">
        <v>-19929.96</v>
      </c>
      <c r="E75" s="42">
        <v>26449.72</v>
      </c>
      <c r="F75" s="42">
        <v>-10759.37</v>
      </c>
    </row>
    <row r="76" spans="1:6" x14ac:dyDescent="0.25">
      <c r="A76" s="35" t="s">
        <v>183</v>
      </c>
      <c r="B76" s="41">
        <v>5008.92</v>
      </c>
      <c r="C76" s="41">
        <v>4445.01</v>
      </c>
      <c r="D76" s="41">
        <v>768.14</v>
      </c>
      <c r="E76" s="40">
        <v>0</v>
      </c>
      <c r="F76" s="41">
        <v>-65.88</v>
      </c>
    </row>
    <row r="77" spans="1:6" x14ac:dyDescent="0.25">
      <c r="A77" s="36" t="s">
        <v>184</v>
      </c>
      <c r="B77" s="42">
        <v>-956.11</v>
      </c>
      <c r="C77" s="42">
        <v>-1043.22</v>
      </c>
      <c r="D77" s="42">
        <v>-562.61</v>
      </c>
      <c r="E77" s="42">
        <v>-330.69</v>
      </c>
      <c r="F77" s="42">
        <v>-1821.29</v>
      </c>
    </row>
    <row r="78" spans="1:6" x14ac:dyDescent="0.25">
      <c r="A78" s="35" t="s">
        <v>236</v>
      </c>
      <c r="B78" s="40">
        <v>0</v>
      </c>
      <c r="C78" s="40">
        <v>0</v>
      </c>
      <c r="D78" s="41">
        <v>281.33</v>
      </c>
      <c r="E78" s="41">
        <v>56.18</v>
      </c>
      <c r="F78" s="40">
        <v>0</v>
      </c>
    </row>
    <row r="79" spans="1:6" x14ac:dyDescent="0.25">
      <c r="A79" s="36" t="s">
        <v>185</v>
      </c>
      <c r="B79" s="42">
        <v>-1223.56</v>
      </c>
      <c r="C79" s="42">
        <v>-1086.3399999999999</v>
      </c>
      <c r="D79" s="42">
        <v>-843.94</v>
      </c>
      <c r="E79" s="42">
        <v>-386.87</v>
      </c>
      <c r="F79" s="42">
        <v>-1924.44</v>
      </c>
    </row>
    <row r="80" spans="1:6" x14ac:dyDescent="0.25">
      <c r="A80" s="35" t="s">
        <v>221</v>
      </c>
      <c r="B80" s="41">
        <v>267.45</v>
      </c>
      <c r="C80" s="41">
        <v>43.12</v>
      </c>
      <c r="D80" s="40">
        <v>0</v>
      </c>
      <c r="E80" s="40">
        <v>0</v>
      </c>
      <c r="F80" s="41">
        <v>103.15</v>
      </c>
    </row>
    <row r="81" spans="1:6" x14ac:dyDescent="0.25">
      <c r="A81" s="36" t="s">
        <v>190</v>
      </c>
      <c r="B81" s="42">
        <v>-6674.55</v>
      </c>
      <c r="C81" s="42">
        <v>-6144.17</v>
      </c>
      <c r="D81" s="42">
        <v>-5145.96</v>
      </c>
      <c r="E81" s="42">
        <v>-4530.88</v>
      </c>
      <c r="F81" s="42">
        <v>65927.320000000007</v>
      </c>
    </row>
    <row r="82" spans="1:6" x14ac:dyDescent="0.25">
      <c r="A82" s="35" t="s">
        <v>192</v>
      </c>
      <c r="B82" s="40">
        <v>0</v>
      </c>
      <c r="C82" s="40">
        <v>0</v>
      </c>
      <c r="D82" s="40">
        <v>0</v>
      </c>
      <c r="E82" s="40">
        <v>0</v>
      </c>
      <c r="F82" s="40">
        <v>69630</v>
      </c>
    </row>
    <row r="83" spans="1:6" x14ac:dyDescent="0.25">
      <c r="A83" s="36" t="s">
        <v>194</v>
      </c>
      <c r="B83" s="42">
        <v>-1628.38</v>
      </c>
      <c r="C83" s="42">
        <v>-1428.52</v>
      </c>
      <c r="D83" s="42">
        <v>-1388.34</v>
      </c>
      <c r="E83" s="42">
        <v>-1177.6300000000001</v>
      </c>
      <c r="F83" s="42">
        <v>-1372.26</v>
      </c>
    </row>
    <row r="84" spans="1:6" x14ac:dyDescent="0.25">
      <c r="A84" s="35" t="s">
        <v>195</v>
      </c>
      <c r="B84" s="41">
        <v>-5046.17</v>
      </c>
      <c r="C84" s="41">
        <v>-4715.6499999999996</v>
      </c>
      <c r="D84" s="41">
        <v>-3757.63</v>
      </c>
      <c r="E84" s="41">
        <v>-3353.24</v>
      </c>
      <c r="F84" s="41">
        <v>-2330.4299999999998</v>
      </c>
    </row>
    <row r="85" spans="1:6" x14ac:dyDescent="0.25">
      <c r="A85" s="36" t="s">
        <v>196</v>
      </c>
      <c r="B85" s="42">
        <v>2817.25</v>
      </c>
      <c r="C85" s="42">
        <v>15352.35</v>
      </c>
      <c r="D85" s="42">
        <v>2626.98</v>
      </c>
      <c r="E85" s="42">
        <v>-12692.28</v>
      </c>
      <c r="F85" s="42">
        <v>9681.59</v>
      </c>
    </row>
    <row r="86" spans="1:6" x14ac:dyDescent="0.25">
      <c r="A86" s="35" t="s">
        <v>197</v>
      </c>
      <c r="B86" s="41">
        <v>24604.76</v>
      </c>
      <c r="C86" s="41">
        <v>9252.41</v>
      </c>
      <c r="D86" s="40">
        <v>0</v>
      </c>
      <c r="E86" s="41">
        <v>19317.72</v>
      </c>
      <c r="F86" s="41">
        <v>9636.1299999999992</v>
      </c>
    </row>
    <row r="87" spans="1:6" x14ac:dyDescent="0.25">
      <c r="A87" s="36" t="s">
        <v>199</v>
      </c>
      <c r="B87" s="42">
        <v>27422.01</v>
      </c>
      <c r="C87" s="42">
        <v>24604.76</v>
      </c>
      <c r="D87" s="37">
        <v>0</v>
      </c>
      <c r="E87" s="42">
        <v>6625.44</v>
      </c>
      <c r="F87" s="42">
        <v>19317.72</v>
      </c>
    </row>
    <row r="88" spans="1:6" x14ac:dyDescent="0.25">
      <c r="A88" s="35"/>
    </row>
    <row r="89" spans="1:6" x14ac:dyDescent="0.25">
      <c r="A89" s="35"/>
      <c r="B89" s="34"/>
      <c r="C89" s="34"/>
      <c r="D89" s="34"/>
      <c r="E89" s="34"/>
      <c r="F89" s="34"/>
    </row>
    <row r="90" spans="1:6" x14ac:dyDescent="0.25">
      <c r="A90" s="38" t="s">
        <v>200</v>
      </c>
      <c r="B90" s="34" t="s">
        <v>201</v>
      </c>
      <c r="C90" s="34" t="s">
        <v>201</v>
      </c>
      <c r="D90" s="34" t="s">
        <v>201</v>
      </c>
      <c r="E90" s="34" t="s">
        <v>201</v>
      </c>
      <c r="F90" s="34" t="s">
        <v>201</v>
      </c>
    </row>
    <row r="91" spans="1:6" x14ac:dyDescent="0.25">
      <c r="A91" s="36" t="s">
        <v>95</v>
      </c>
      <c r="B91" s="43" t="s">
        <v>96</v>
      </c>
      <c r="C91" s="43" t="s">
        <v>96</v>
      </c>
      <c r="D91" s="43" t="s">
        <v>96</v>
      </c>
      <c r="E91" s="43" t="s">
        <v>96</v>
      </c>
      <c r="F91" s="43" t="s">
        <v>96</v>
      </c>
    </row>
    <row r="92" spans="1:6" x14ac:dyDescent="0.25">
      <c r="A92" s="35" t="s">
        <v>202</v>
      </c>
      <c r="B92" s="40" t="s">
        <v>203</v>
      </c>
      <c r="C92" s="40" t="s">
        <v>204</v>
      </c>
      <c r="D92" s="40" t="s">
        <v>205</v>
      </c>
      <c r="E92" s="40" t="s">
        <v>206</v>
      </c>
      <c r="F92" s="40" t="s">
        <v>207</v>
      </c>
    </row>
    <row r="93" spans="1:6" x14ac:dyDescent="0.25">
      <c r="A93" s="36" t="s">
        <v>97</v>
      </c>
      <c r="B93" s="37" t="s">
        <v>98</v>
      </c>
      <c r="C93" s="37" t="s">
        <v>99</v>
      </c>
      <c r="D93" s="37" t="s">
        <v>100</v>
      </c>
      <c r="E93" s="37" t="s">
        <v>101</v>
      </c>
      <c r="F93" s="37" t="s">
        <v>102</v>
      </c>
    </row>
    <row r="94" spans="1:6" x14ac:dyDescent="0.25">
      <c r="A94" s="35" t="s">
        <v>208</v>
      </c>
      <c r="B94" s="34" t="s">
        <v>209</v>
      </c>
      <c r="C94" s="34" t="s">
        <v>209</v>
      </c>
      <c r="D94" s="34" t="s">
        <v>209</v>
      </c>
      <c r="E94" s="34" t="s">
        <v>209</v>
      </c>
      <c r="F94" s="34" t="s">
        <v>209</v>
      </c>
    </row>
    <row r="95" spans="1:6" x14ac:dyDescent="0.25">
      <c r="A95" s="36" t="s">
        <v>210</v>
      </c>
      <c r="B95" s="43" t="s">
        <v>210</v>
      </c>
      <c r="C95" s="43" t="s">
        <v>210</v>
      </c>
      <c r="D95" s="43" t="s">
        <v>210</v>
      </c>
      <c r="E95" s="43" t="s">
        <v>210</v>
      </c>
      <c r="F95" s="43" t="s">
        <v>210</v>
      </c>
    </row>
    <row r="96" spans="1:6" x14ac:dyDescent="0.25">
      <c r="A96" s="35" t="s">
        <v>211</v>
      </c>
      <c r="B96" s="34" t="s">
        <v>212</v>
      </c>
      <c r="C96" s="34" t="s">
        <v>212</v>
      </c>
      <c r="D96" s="34" t="s">
        <v>212</v>
      </c>
      <c r="E96" s="34" t="s">
        <v>212</v>
      </c>
      <c r="F96" s="34" t="s">
        <v>212</v>
      </c>
    </row>
    <row r="97" spans="1:6" x14ac:dyDescent="0.25">
      <c r="A97" s="35"/>
      <c r="B97" s="34"/>
      <c r="C97" s="34"/>
      <c r="D97" s="34"/>
      <c r="E97" s="34"/>
      <c r="F97" s="34"/>
    </row>
    <row r="98" spans="1:6" x14ac:dyDescent="0.25">
      <c r="A98" s="35" t="s">
        <v>213</v>
      </c>
      <c r="B98" s="34"/>
      <c r="C98" s="34"/>
      <c r="D98" s="34"/>
      <c r="E98" s="34"/>
      <c r="F98" s="34"/>
    </row>
    <row r="99" spans="1:6" x14ac:dyDescent="0.25">
      <c r="A99" s="33"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6E9E3-C553-47A6-A47D-D285001BAF5E}">
  <dimension ref="A1:I108"/>
  <sheetViews>
    <sheetView showGridLines="0" topLeftCell="A33" workbookViewId="0">
      <selection activeCell="J41" sqref="J41"/>
    </sheetView>
  </sheetViews>
  <sheetFormatPr baseColWidth="10" defaultColWidth="8.85546875" defaultRowHeight="15" x14ac:dyDescent="0.25"/>
  <cols>
    <col min="1" max="1" width="50" style="33" customWidth="1"/>
    <col min="2" max="6" width="20" style="33" customWidth="1"/>
    <col min="7" max="8" width="8.85546875" style="33"/>
    <col min="9" max="9" width="10.7109375" style="33" bestFit="1" customWidth="1"/>
    <col min="10" max="16384" width="8.85546875" style="33"/>
  </cols>
  <sheetData>
    <row r="1" spans="1:9" x14ac:dyDescent="0.25">
      <c r="A1" s="144"/>
      <c r="B1" s="144"/>
      <c r="C1" s="144"/>
      <c r="D1" s="145" t="s">
        <v>90</v>
      </c>
      <c r="E1" s="144"/>
      <c r="F1" s="144"/>
      <c r="G1" s="144"/>
    </row>
    <row r="2" spans="1:9" x14ac:dyDescent="0.25">
      <c r="A2" s="144"/>
      <c r="B2" s="144"/>
      <c r="C2" s="144"/>
      <c r="D2" s="145" t="s">
        <v>91</v>
      </c>
      <c r="E2" s="144"/>
      <c r="F2" s="144"/>
      <c r="G2" s="144"/>
    </row>
    <row r="3" spans="1:9" x14ac:dyDescent="0.25">
      <c r="D3" s="145" t="s">
        <v>92</v>
      </c>
      <c r="E3" s="144"/>
      <c r="F3" s="144"/>
      <c r="G3" s="144"/>
    </row>
    <row r="4" spans="1:9" x14ac:dyDescent="0.25">
      <c r="D4" s="145" t="s">
        <v>93</v>
      </c>
      <c r="E4" s="144"/>
      <c r="F4" s="144"/>
      <c r="G4" s="144"/>
    </row>
    <row r="6" spans="1:9" x14ac:dyDescent="0.25">
      <c r="A6" s="143" t="s">
        <v>256</v>
      </c>
      <c r="B6" s="144"/>
      <c r="C6" s="144"/>
      <c r="D6" s="144"/>
      <c r="E6" s="144"/>
      <c r="F6" s="144"/>
      <c r="G6" s="144"/>
    </row>
    <row r="8" spans="1:9" x14ac:dyDescent="0.25">
      <c r="A8" s="35" t="s">
        <v>95</v>
      </c>
      <c r="B8" s="34" t="s">
        <v>96</v>
      </c>
      <c r="C8" s="34" t="s">
        <v>96</v>
      </c>
      <c r="D8" s="34" t="s">
        <v>96</v>
      </c>
      <c r="E8" s="34" t="s">
        <v>96</v>
      </c>
      <c r="F8" s="34" t="s">
        <v>96</v>
      </c>
    </row>
    <row r="9" spans="1:9" x14ac:dyDescent="0.25">
      <c r="A9" s="36" t="s">
        <v>97</v>
      </c>
      <c r="B9" s="37" t="s">
        <v>98</v>
      </c>
      <c r="C9" s="37" t="s">
        <v>99</v>
      </c>
      <c r="D9" s="37" t="s">
        <v>100</v>
      </c>
      <c r="E9" s="37" t="s">
        <v>101</v>
      </c>
      <c r="F9" s="37" t="s">
        <v>102</v>
      </c>
    </row>
    <row r="10" spans="1:9" x14ac:dyDescent="0.25">
      <c r="A10" s="35" t="s">
        <v>103</v>
      </c>
      <c r="B10" s="34" t="s">
        <v>104</v>
      </c>
      <c r="C10" s="34" t="s">
        <v>104</v>
      </c>
      <c r="D10" s="34" t="s">
        <v>104</v>
      </c>
      <c r="E10" s="34" t="s">
        <v>104</v>
      </c>
      <c r="F10" s="34" t="s">
        <v>104</v>
      </c>
    </row>
    <row r="11" spans="1:9" x14ac:dyDescent="0.25">
      <c r="A11" s="35"/>
      <c r="B11" s="34"/>
      <c r="C11" s="34"/>
      <c r="D11" s="34"/>
      <c r="E11" s="34"/>
      <c r="F11" s="34"/>
    </row>
    <row r="12" spans="1:9" x14ac:dyDescent="0.25">
      <c r="A12" s="35"/>
      <c r="B12" s="34"/>
      <c r="C12" s="34"/>
      <c r="D12" s="34"/>
      <c r="E12" s="34"/>
      <c r="F12" s="34"/>
    </row>
    <row r="13" spans="1:9" x14ac:dyDescent="0.25">
      <c r="A13" s="38" t="s">
        <v>105</v>
      </c>
      <c r="B13" s="39" t="s">
        <v>106</v>
      </c>
      <c r="C13" s="39" t="s">
        <v>107</v>
      </c>
      <c r="D13" s="39" t="s">
        <v>108</v>
      </c>
      <c r="E13" s="39" t="s">
        <v>109</v>
      </c>
      <c r="F13" s="39" t="s">
        <v>110</v>
      </c>
    </row>
    <row r="14" spans="1:9" x14ac:dyDescent="0.25">
      <c r="A14" s="35" t="s">
        <v>111</v>
      </c>
      <c r="B14" s="41">
        <v>486411.68</v>
      </c>
      <c r="C14" s="41">
        <v>442741.28</v>
      </c>
      <c r="D14" s="41">
        <v>321729.81</v>
      </c>
      <c r="E14" s="41">
        <v>266803.75</v>
      </c>
      <c r="F14" s="41">
        <v>257276.97</v>
      </c>
    </row>
    <row r="15" spans="1:9" x14ac:dyDescent="0.25">
      <c r="A15" s="36" t="s">
        <v>112</v>
      </c>
      <c r="B15" s="42">
        <v>484960.48</v>
      </c>
      <c r="C15" s="42">
        <v>436069.3</v>
      </c>
      <c r="D15" s="42">
        <v>321080.17</v>
      </c>
      <c r="E15" s="42">
        <v>266379.76</v>
      </c>
      <c r="F15" s="42">
        <v>256549.39</v>
      </c>
    </row>
    <row r="16" spans="1:9" x14ac:dyDescent="0.25">
      <c r="A16" s="35" t="s">
        <v>113</v>
      </c>
      <c r="B16" s="41">
        <v>-273772.39</v>
      </c>
      <c r="C16" s="41">
        <v>-227703.55</v>
      </c>
      <c r="D16" s="41">
        <v>-161433.74</v>
      </c>
      <c r="E16" s="41">
        <v>-143683.54999999999</v>
      </c>
      <c r="F16" s="41">
        <v>-135964.82999999999</v>
      </c>
      <c r="I16" s="44"/>
    </row>
    <row r="17" spans="1:6" x14ac:dyDescent="0.25">
      <c r="A17" s="36" t="s">
        <v>114</v>
      </c>
      <c r="B17" s="42">
        <v>211188.09</v>
      </c>
      <c r="C17" s="42">
        <v>208365.75</v>
      </c>
      <c r="D17" s="42">
        <v>159646.44</v>
      </c>
      <c r="E17" s="42">
        <v>122696.21</v>
      </c>
      <c r="F17" s="42">
        <v>120584.56</v>
      </c>
    </row>
    <row r="18" spans="1:6" x14ac:dyDescent="0.25">
      <c r="A18" s="35" t="s">
        <v>115</v>
      </c>
      <c r="B18" s="41">
        <v>-115684.17</v>
      </c>
      <c r="C18" s="41">
        <v>-112429.4</v>
      </c>
      <c r="D18" s="41">
        <v>-97334.5</v>
      </c>
      <c r="E18" s="41">
        <v>-84382.56</v>
      </c>
      <c r="F18" s="41">
        <v>-84871.08</v>
      </c>
    </row>
    <row r="19" spans="1:6" x14ac:dyDescent="0.25">
      <c r="A19" s="36" t="s">
        <v>116</v>
      </c>
      <c r="B19" s="42">
        <v>-10302.65</v>
      </c>
      <c r="C19" s="42">
        <v>-9474.06</v>
      </c>
      <c r="D19" s="42">
        <v>-3727.61</v>
      </c>
      <c r="E19" s="42">
        <v>-2180.75</v>
      </c>
      <c r="F19" s="42">
        <v>-2371.86</v>
      </c>
    </row>
    <row r="20" spans="1:6" x14ac:dyDescent="0.25">
      <c r="A20" s="35" t="s">
        <v>117</v>
      </c>
      <c r="B20" s="40">
        <v>628</v>
      </c>
      <c r="C20" s="41">
        <v>6194.62</v>
      </c>
      <c r="D20" s="41">
        <v>426.97</v>
      </c>
      <c r="E20" s="41">
        <v>-6244.07</v>
      </c>
      <c r="F20" s="41">
        <v>-5087.82</v>
      </c>
    </row>
    <row r="21" spans="1:6" x14ac:dyDescent="0.25">
      <c r="A21" s="36" t="s">
        <v>118</v>
      </c>
      <c r="B21" s="42">
        <v>1451.21</v>
      </c>
      <c r="C21" s="42">
        <v>6671.99</v>
      </c>
      <c r="D21" s="42">
        <v>649.64</v>
      </c>
      <c r="E21" s="42">
        <v>423.99</v>
      </c>
      <c r="F21" s="42">
        <v>727.59</v>
      </c>
    </row>
    <row r="22" spans="1:6" x14ac:dyDescent="0.25">
      <c r="A22" s="35" t="s">
        <v>119</v>
      </c>
      <c r="B22" s="41">
        <v>-823.21</v>
      </c>
      <c r="C22" s="41">
        <v>-477.37</v>
      </c>
      <c r="D22" s="41">
        <v>-222.66</v>
      </c>
      <c r="E22" s="41">
        <v>-6668.07</v>
      </c>
      <c r="F22" s="41">
        <v>-5815.41</v>
      </c>
    </row>
    <row r="23" spans="1:6" x14ac:dyDescent="0.25">
      <c r="A23" s="36" t="s">
        <v>120</v>
      </c>
      <c r="B23" s="42">
        <v>85829.26</v>
      </c>
      <c r="C23" s="42">
        <v>92656.9</v>
      </c>
      <c r="D23" s="42">
        <v>59011.3</v>
      </c>
      <c r="E23" s="42">
        <v>29888.83</v>
      </c>
      <c r="F23" s="42">
        <v>28253.8</v>
      </c>
    </row>
    <row r="24" spans="1:6" x14ac:dyDescent="0.25">
      <c r="A24" s="35" t="s">
        <v>121</v>
      </c>
      <c r="B24" s="41">
        <v>92046.399999999994</v>
      </c>
      <c r="C24" s="41">
        <v>99016.69</v>
      </c>
      <c r="D24" s="35"/>
      <c r="E24" s="41">
        <v>36271.47</v>
      </c>
      <c r="F24" s="41">
        <v>34380.769999999997</v>
      </c>
    </row>
    <row r="25" spans="1:6" x14ac:dyDescent="0.25">
      <c r="A25" s="36" t="s">
        <v>122</v>
      </c>
      <c r="B25" s="42">
        <v>-1875.84</v>
      </c>
      <c r="C25" s="42">
        <v>2995.32</v>
      </c>
      <c r="D25" s="42">
        <v>-1343.74</v>
      </c>
      <c r="E25" s="42">
        <v>-2275.56</v>
      </c>
      <c r="F25" s="42">
        <v>-2705.68</v>
      </c>
    </row>
    <row r="26" spans="1:6" x14ac:dyDescent="0.25">
      <c r="A26" s="35" t="s">
        <v>123</v>
      </c>
      <c r="B26" s="41">
        <v>3600.38</v>
      </c>
      <c r="C26" s="41">
        <v>4719.2299999999996</v>
      </c>
      <c r="D26" s="41">
        <v>1065.25</v>
      </c>
      <c r="E26" s="41">
        <v>6109.35</v>
      </c>
      <c r="F26" s="41">
        <v>6926.52</v>
      </c>
    </row>
    <row r="27" spans="1:6" x14ac:dyDescent="0.25">
      <c r="A27" s="36" t="s">
        <v>124</v>
      </c>
      <c r="B27" s="42">
        <v>-5476.22</v>
      </c>
      <c r="C27" s="42">
        <v>-1723.92</v>
      </c>
      <c r="D27" s="42">
        <v>-2408.98</v>
      </c>
      <c r="E27" s="42">
        <v>-8384.91</v>
      </c>
      <c r="F27" s="42">
        <v>-9632.2000000000007</v>
      </c>
    </row>
    <row r="28" spans="1:6" x14ac:dyDescent="0.25">
      <c r="A28" s="35" t="s">
        <v>127</v>
      </c>
      <c r="B28" s="41">
        <v>83953.42</v>
      </c>
      <c r="C28" s="41">
        <v>95652.22</v>
      </c>
      <c r="D28" s="41">
        <v>57667.57</v>
      </c>
      <c r="E28" s="41">
        <v>27613.27</v>
      </c>
      <c r="F28" s="41">
        <v>25548.12</v>
      </c>
    </row>
    <row r="29" spans="1:6" x14ac:dyDescent="0.25">
      <c r="A29" s="36" t="s">
        <v>128</v>
      </c>
      <c r="B29" s="42">
        <v>-26950.17</v>
      </c>
      <c r="C29" s="42">
        <v>-31707.73</v>
      </c>
      <c r="D29" s="42">
        <v>-14791.27</v>
      </c>
      <c r="E29" s="42">
        <v>-2741.97</v>
      </c>
      <c r="F29" s="42">
        <v>-6292.9</v>
      </c>
    </row>
    <row r="30" spans="1:6" x14ac:dyDescent="0.25">
      <c r="A30" s="35" t="s">
        <v>129</v>
      </c>
      <c r="B30" s="41">
        <v>57003.25</v>
      </c>
      <c r="C30" s="41">
        <v>63944.49</v>
      </c>
      <c r="D30" s="41">
        <v>42876.3</v>
      </c>
      <c r="E30" s="41">
        <v>24871.3</v>
      </c>
      <c r="F30" s="41">
        <v>19255.22</v>
      </c>
    </row>
    <row r="31" spans="1:6" x14ac:dyDescent="0.25">
      <c r="A31" s="36" t="s">
        <v>130</v>
      </c>
      <c r="B31" s="42">
        <v>57003.25</v>
      </c>
      <c r="C31" s="42">
        <v>63944.49</v>
      </c>
      <c r="D31" s="42">
        <v>42876.3</v>
      </c>
      <c r="E31" s="42">
        <v>24871.3</v>
      </c>
      <c r="F31" s="42">
        <v>19255.22</v>
      </c>
    </row>
    <row r="32" spans="1:6" x14ac:dyDescent="0.25">
      <c r="A32" s="35"/>
    </row>
    <row r="33" spans="1:9" x14ac:dyDescent="0.25">
      <c r="A33" s="38" t="s">
        <v>131</v>
      </c>
      <c r="B33" s="39" t="s">
        <v>106</v>
      </c>
      <c r="C33" s="39" t="s">
        <v>107</v>
      </c>
      <c r="D33" s="39" t="s">
        <v>108</v>
      </c>
      <c r="E33" s="39" t="s">
        <v>109</v>
      </c>
      <c r="F33" s="39" t="s">
        <v>110</v>
      </c>
    </row>
    <row r="34" spans="1:9" x14ac:dyDescent="0.25">
      <c r="A34" s="35" t="s">
        <v>132</v>
      </c>
      <c r="B34" s="41">
        <v>403683.92</v>
      </c>
      <c r="C34" s="41">
        <v>360330.43</v>
      </c>
      <c r="D34" s="41">
        <v>286955.68</v>
      </c>
      <c r="E34" s="41">
        <v>265386.89</v>
      </c>
      <c r="F34" s="41">
        <v>267247.63</v>
      </c>
    </row>
    <row r="35" spans="1:9" x14ac:dyDescent="0.25">
      <c r="A35" s="36" t="s">
        <v>133</v>
      </c>
      <c r="B35" s="42">
        <v>76250.58</v>
      </c>
      <c r="C35" s="42">
        <v>88376.38</v>
      </c>
      <c r="D35" s="42">
        <v>84303.75</v>
      </c>
      <c r="E35" s="42">
        <v>90038.98</v>
      </c>
      <c r="F35" s="42">
        <v>95512.21</v>
      </c>
    </row>
    <row r="36" spans="1:9" x14ac:dyDescent="0.25">
      <c r="A36" s="35" t="s">
        <v>134</v>
      </c>
      <c r="B36" s="41">
        <v>15235.13</v>
      </c>
      <c r="C36" s="41">
        <v>23184.799999999999</v>
      </c>
      <c r="D36" s="41">
        <v>14970.92</v>
      </c>
      <c r="E36" s="41">
        <v>16559.52</v>
      </c>
      <c r="F36" s="40">
        <v>12339</v>
      </c>
    </row>
    <row r="37" spans="1:9" x14ac:dyDescent="0.25">
      <c r="A37" s="36" t="s">
        <v>135</v>
      </c>
      <c r="B37" s="42">
        <v>60942.2</v>
      </c>
      <c r="C37" s="42">
        <v>65099.4</v>
      </c>
      <c r="D37" s="42">
        <v>69256.539999999994</v>
      </c>
      <c r="E37" s="42">
        <v>73413.679999999993</v>
      </c>
      <c r="F37" s="42">
        <v>77570.83</v>
      </c>
    </row>
    <row r="38" spans="1:9" x14ac:dyDescent="0.25">
      <c r="A38" s="35" t="s">
        <v>136</v>
      </c>
      <c r="B38" s="40">
        <v>0</v>
      </c>
      <c r="C38" s="40">
        <v>0</v>
      </c>
      <c r="D38" s="41">
        <v>69256.539999999994</v>
      </c>
      <c r="E38" s="40">
        <v>0</v>
      </c>
      <c r="F38" s="40">
        <v>0</v>
      </c>
    </row>
    <row r="39" spans="1:9" x14ac:dyDescent="0.25">
      <c r="A39" s="36" t="s">
        <v>137</v>
      </c>
      <c r="B39" s="42">
        <v>60942.2</v>
      </c>
      <c r="C39" s="42">
        <v>65099.4</v>
      </c>
      <c r="D39" s="37">
        <v>0</v>
      </c>
      <c r="E39" s="42">
        <v>73413.679999999993</v>
      </c>
      <c r="F39" s="42">
        <v>77570.83</v>
      </c>
    </row>
    <row r="40" spans="1:9" x14ac:dyDescent="0.25">
      <c r="A40" s="35" t="s">
        <v>216</v>
      </c>
      <c r="B40" s="41">
        <v>73.25</v>
      </c>
      <c r="C40" s="41">
        <v>92.18</v>
      </c>
      <c r="D40" s="41">
        <v>76.3</v>
      </c>
      <c r="E40" s="41">
        <v>65.78</v>
      </c>
      <c r="F40" s="41">
        <v>62.8</v>
      </c>
    </row>
    <row r="41" spans="1:9" x14ac:dyDescent="0.25">
      <c r="A41" s="36" t="s">
        <v>217</v>
      </c>
      <c r="B41" s="42">
        <v>73.25</v>
      </c>
      <c r="C41" s="42">
        <v>92.18</v>
      </c>
      <c r="D41" s="42">
        <v>76.3</v>
      </c>
      <c r="E41" s="42">
        <v>65.78</v>
      </c>
      <c r="F41" s="42">
        <v>62.8</v>
      </c>
    </row>
    <row r="42" spans="1:9" x14ac:dyDescent="0.25">
      <c r="A42" s="35" t="s">
        <v>138</v>
      </c>
      <c r="B42" s="40">
        <v>0</v>
      </c>
      <c r="C42" s="40">
        <v>0</v>
      </c>
      <c r="D42" s="40">
        <v>0</v>
      </c>
      <c r="E42" s="40">
        <v>0</v>
      </c>
      <c r="F42" s="41">
        <v>5539.58</v>
      </c>
    </row>
    <row r="43" spans="1:9" x14ac:dyDescent="0.25">
      <c r="A43" s="36" t="s">
        <v>140</v>
      </c>
      <c r="B43" s="37">
        <v>0</v>
      </c>
      <c r="C43" s="37">
        <v>0</v>
      </c>
      <c r="D43" s="37">
        <v>0</v>
      </c>
      <c r="E43" s="37">
        <v>0</v>
      </c>
      <c r="F43" s="42">
        <v>5539.58</v>
      </c>
    </row>
    <row r="44" spans="1:9" x14ac:dyDescent="0.25">
      <c r="A44" s="35" t="s">
        <v>144</v>
      </c>
      <c r="B44" s="41">
        <v>327433.34999999998</v>
      </c>
      <c r="C44" s="41">
        <v>271954.06</v>
      </c>
      <c r="D44" s="41">
        <v>202651.93</v>
      </c>
      <c r="E44" s="41">
        <v>175347.91</v>
      </c>
      <c r="F44" s="41">
        <v>171735.42</v>
      </c>
    </row>
    <row r="45" spans="1:9" x14ac:dyDescent="0.25">
      <c r="A45" s="36" t="s">
        <v>145</v>
      </c>
      <c r="B45" s="42">
        <v>177947.18</v>
      </c>
      <c r="C45" s="42">
        <v>136872.04999999999</v>
      </c>
      <c r="D45" s="42">
        <v>106626.94</v>
      </c>
      <c r="E45" s="42">
        <v>110797.2</v>
      </c>
      <c r="F45" s="42">
        <v>94419.06</v>
      </c>
      <c r="I45" s="44"/>
    </row>
    <row r="46" spans="1:9" x14ac:dyDescent="0.25">
      <c r="A46" s="35" t="s">
        <v>146</v>
      </c>
      <c r="B46" s="41">
        <v>136381.32999999999</v>
      </c>
      <c r="C46" s="41">
        <v>126749.5</v>
      </c>
      <c r="D46" s="41">
        <v>88918.86</v>
      </c>
      <c r="E46" s="41">
        <v>58469.7</v>
      </c>
      <c r="F46" s="41">
        <v>76008.33</v>
      </c>
    </row>
    <row r="47" spans="1:9" x14ac:dyDescent="0.25">
      <c r="A47" s="36" t="s">
        <v>147</v>
      </c>
      <c r="B47" s="42">
        <v>136381.32999999999</v>
      </c>
      <c r="C47" s="42">
        <v>122929.26</v>
      </c>
      <c r="D47" s="42">
        <v>86786.22</v>
      </c>
      <c r="E47" s="42">
        <v>58469.7</v>
      </c>
      <c r="F47" s="42">
        <v>70727.7</v>
      </c>
    </row>
    <row r="48" spans="1:9" x14ac:dyDescent="0.25">
      <c r="A48" s="35" t="s">
        <v>148</v>
      </c>
      <c r="B48" s="40">
        <v>0</v>
      </c>
      <c r="C48" s="41">
        <v>3820.24</v>
      </c>
      <c r="D48" s="41">
        <v>2132.64</v>
      </c>
      <c r="E48" s="40">
        <v>0</v>
      </c>
      <c r="F48" s="41">
        <v>5280.63</v>
      </c>
    </row>
    <row r="49" spans="1:6" x14ac:dyDescent="0.25">
      <c r="A49" s="36" t="s">
        <v>151</v>
      </c>
      <c r="B49" s="42">
        <v>2067.12</v>
      </c>
      <c r="C49" s="42">
        <v>6691.44</v>
      </c>
      <c r="D49" s="42">
        <v>6500.9</v>
      </c>
      <c r="E49" s="42">
        <v>5070.97</v>
      </c>
      <c r="F49" s="42">
        <v>801.62</v>
      </c>
    </row>
    <row r="50" spans="1:6" x14ac:dyDescent="0.25">
      <c r="A50" s="35" t="s">
        <v>152</v>
      </c>
      <c r="B50" s="41">
        <v>11037.72</v>
      </c>
      <c r="C50" s="41">
        <v>1641.06</v>
      </c>
      <c r="D50" s="41">
        <v>605.22</v>
      </c>
      <c r="E50" s="41">
        <v>1010.04</v>
      </c>
      <c r="F50" s="41">
        <v>506.42</v>
      </c>
    </row>
    <row r="51" spans="1:6" x14ac:dyDescent="0.25">
      <c r="A51" s="36" t="s">
        <v>153</v>
      </c>
      <c r="B51" s="42">
        <v>403683.92</v>
      </c>
      <c r="C51" s="42">
        <v>360330.43</v>
      </c>
      <c r="D51" s="42">
        <v>286955.68</v>
      </c>
      <c r="E51" s="42">
        <v>265386.89</v>
      </c>
      <c r="F51" s="42">
        <v>267247.63</v>
      </c>
    </row>
    <row r="52" spans="1:6" x14ac:dyDescent="0.25">
      <c r="A52" s="35" t="s">
        <v>154</v>
      </c>
      <c r="B52" s="41">
        <v>314977.02</v>
      </c>
      <c r="C52" s="41">
        <v>257973.76000000001</v>
      </c>
      <c r="D52" s="41">
        <v>214243.45</v>
      </c>
      <c r="E52" s="41">
        <v>161922.32</v>
      </c>
      <c r="F52" s="41">
        <v>137051.01999999999</v>
      </c>
    </row>
    <row r="53" spans="1:6" x14ac:dyDescent="0.25">
      <c r="A53" s="36" t="s">
        <v>155</v>
      </c>
      <c r="B53" s="42">
        <v>314977.02</v>
      </c>
      <c r="C53" s="42">
        <v>257973.76000000001</v>
      </c>
      <c r="D53" s="42">
        <v>214243.45</v>
      </c>
      <c r="E53" s="42">
        <v>161922.32</v>
      </c>
      <c r="F53" s="42">
        <v>137051.01999999999</v>
      </c>
    </row>
    <row r="54" spans="1:6" x14ac:dyDescent="0.25">
      <c r="A54" s="35" t="s">
        <v>156</v>
      </c>
      <c r="B54" s="41">
        <v>23444.83</v>
      </c>
      <c r="C54" s="41">
        <v>23444.83</v>
      </c>
      <c r="D54" s="41">
        <v>23444.83</v>
      </c>
      <c r="E54" s="40">
        <v>14000</v>
      </c>
      <c r="F54" s="40">
        <v>14000</v>
      </c>
    </row>
    <row r="55" spans="1:6" x14ac:dyDescent="0.25">
      <c r="A55" s="36" t="s">
        <v>157</v>
      </c>
      <c r="B55" s="42">
        <v>57059.81</v>
      </c>
      <c r="C55" s="42">
        <v>57059.81</v>
      </c>
      <c r="D55" s="42">
        <v>57059.81</v>
      </c>
      <c r="E55" s="42">
        <v>57059.81</v>
      </c>
      <c r="F55" s="42">
        <v>57059.81</v>
      </c>
    </row>
    <row r="56" spans="1:6" x14ac:dyDescent="0.25">
      <c r="A56" s="35" t="s">
        <v>158</v>
      </c>
      <c r="B56" s="40">
        <v>0</v>
      </c>
      <c r="C56" s="41">
        <v>8114.96</v>
      </c>
      <c r="D56" s="41">
        <v>8114.96</v>
      </c>
      <c r="E56" s="41">
        <v>8114.96</v>
      </c>
      <c r="F56" s="40">
        <v>6188</v>
      </c>
    </row>
    <row r="57" spans="1:6" x14ac:dyDescent="0.25">
      <c r="A57" s="36" t="s">
        <v>159</v>
      </c>
      <c r="B57" s="42">
        <v>234472.39</v>
      </c>
      <c r="C57" s="42">
        <v>169354.17</v>
      </c>
      <c r="D57" s="42">
        <v>125623.85</v>
      </c>
      <c r="E57" s="42">
        <v>82747.55</v>
      </c>
      <c r="F57" s="42">
        <v>59803.21</v>
      </c>
    </row>
    <row r="58" spans="1:6" x14ac:dyDescent="0.25">
      <c r="A58" s="35" t="s">
        <v>160</v>
      </c>
      <c r="B58" s="41">
        <v>88706.91</v>
      </c>
      <c r="C58" s="41">
        <v>102356.67</v>
      </c>
      <c r="D58" s="41">
        <v>72712.240000000005</v>
      </c>
      <c r="E58" s="41">
        <v>103464.57</v>
      </c>
      <c r="F58" s="41">
        <v>130196.61</v>
      </c>
    </row>
    <row r="59" spans="1:6" x14ac:dyDescent="0.25">
      <c r="A59" s="36" t="s">
        <v>161</v>
      </c>
      <c r="B59" s="42">
        <v>5531.11</v>
      </c>
      <c r="C59" s="42">
        <v>9476.9500000000007</v>
      </c>
      <c r="D59" s="42">
        <v>7621.4</v>
      </c>
      <c r="E59" s="42">
        <v>22382.639999999999</v>
      </c>
      <c r="F59" s="42">
        <v>19405.759999999998</v>
      </c>
    </row>
    <row r="60" spans="1:6" x14ac:dyDescent="0.25">
      <c r="A60" s="35" t="s">
        <v>220</v>
      </c>
      <c r="B60" s="40">
        <v>0</v>
      </c>
      <c r="C60" s="41">
        <v>5259.66</v>
      </c>
      <c r="D60" s="41">
        <v>2661.18</v>
      </c>
      <c r="E60" s="41">
        <v>3906.78</v>
      </c>
      <c r="F60" s="40">
        <v>0</v>
      </c>
    </row>
    <row r="61" spans="1:6" x14ac:dyDescent="0.25">
      <c r="A61" s="36" t="s">
        <v>162</v>
      </c>
      <c r="B61" s="37">
        <v>0</v>
      </c>
      <c r="C61" s="37">
        <v>0</v>
      </c>
      <c r="D61" s="37">
        <v>0</v>
      </c>
      <c r="E61" s="42">
        <v>9444.83</v>
      </c>
      <c r="F61" s="37">
        <v>0</v>
      </c>
    </row>
    <row r="62" spans="1:6" x14ac:dyDescent="0.25">
      <c r="A62" s="35" t="s">
        <v>163</v>
      </c>
      <c r="B62" s="41">
        <v>437.12</v>
      </c>
      <c r="C62" s="41">
        <v>4217.29</v>
      </c>
      <c r="D62" s="41">
        <v>4960.22</v>
      </c>
      <c r="E62" s="41">
        <v>9031.0300000000007</v>
      </c>
      <c r="F62" s="41">
        <v>14831.2</v>
      </c>
    </row>
    <row r="63" spans="1:6" x14ac:dyDescent="0.25">
      <c r="A63" s="36" t="s">
        <v>164</v>
      </c>
      <c r="B63" s="42">
        <v>5093.99</v>
      </c>
      <c r="C63" s="37">
        <v>0</v>
      </c>
      <c r="D63" s="37">
        <v>0</v>
      </c>
      <c r="E63" s="37">
        <v>0</v>
      </c>
      <c r="F63" s="42">
        <v>4574.5600000000004</v>
      </c>
    </row>
    <row r="64" spans="1:6" x14ac:dyDescent="0.25">
      <c r="A64" s="35" t="s">
        <v>165</v>
      </c>
      <c r="B64" s="41">
        <v>83175.8</v>
      </c>
      <c r="C64" s="41">
        <v>92879.72</v>
      </c>
      <c r="D64" s="41">
        <v>65090.83</v>
      </c>
      <c r="E64" s="41">
        <v>81081.929999999993</v>
      </c>
      <c r="F64" s="41">
        <v>110790.84</v>
      </c>
    </row>
    <row r="65" spans="1:6" x14ac:dyDescent="0.25">
      <c r="A65" s="36" t="s">
        <v>166</v>
      </c>
      <c r="B65" s="37">
        <v>0</v>
      </c>
      <c r="C65" s="37">
        <v>0</v>
      </c>
      <c r="D65" s="37">
        <v>0</v>
      </c>
      <c r="E65" s="42">
        <v>32809.980000000003</v>
      </c>
      <c r="F65" s="42">
        <v>32458.04</v>
      </c>
    </row>
    <row r="66" spans="1:6" x14ac:dyDescent="0.25">
      <c r="A66" s="35" t="s">
        <v>167</v>
      </c>
      <c r="B66" s="41">
        <v>55122.01</v>
      </c>
      <c r="C66" s="41">
        <v>52300.56</v>
      </c>
      <c r="D66" s="41">
        <v>41989.98</v>
      </c>
      <c r="E66" s="41">
        <v>40184.17</v>
      </c>
      <c r="F66" s="41">
        <v>70631.47</v>
      </c>
    </row>
    <row r="67" spans="1:6" x14ac:dyDescent="0.25">
      <c r="A67" s="36" t="s">
        <v>168</v>
      </c>
      <c r="B67" s="42">
        <v>55122.01</v>
      </c>
      <c r="C67" s="42">
        <v>52300.56</v>
      </c>
      <c r="D67" s="42">
        <v>41989.98</v>
      </c>
      <c r="E67" s="42">
        <v>40184.17</v>
      </c>
      <c r="F67" s="42">
        <v>70631.47</v>
      </c>
    </row>
    <row r="68" spans="1:6" x14ac:dyDescent="0.25">
      <c r="A68" s="35" t="s">
        <v>169</v>
      </c>
      <c r="B68" s="41">
        <v>17000.02</v>
      </c>
      <c r="C68" s="41">
        <v>15740.48</v>
      </c>
      <c r="D68" s="41">
        <v>9130.56</v>
      </c>
      <c r="E68" s="41">
        <v>4660.1899999999996</v>
      </c>
      <c r="F68" s="41">
        <v>4940.4799999999996</v>
      </c>
    </row>
    <row r="69" spans="1:6" x14ac:dyDescent="0.25">
      <c r="A69" s="36" t="s">
        <v>170</v>
      </c>
      <c r="B69" s="42">
        <v>1295.1500000000001</v>
      </c>
      <c r="C69" s="42">
        <v>1903.62</v>
      </c>
      <c r="D69" s="42">
        <v>1674.31</v>
      </c>
      <c r="E69" s="42">
        <v>1375.65</v>
      </c>
      <c r="F69" s="42">
        <v>1126.42</v>
      </c>
    </row>
    <row r="70" spans="1:6" x14ac:dyDescent="0.25">
      <c r="A70" s="35" t="s">
        <v>171</v>
      </c>
      <c r="B70" s="41">
        <v>9758.6200000000008</v>
      </c>
      <c r="C70" s="41">
        <v>22935.07</v>
      </c>
      <c r="D70" s="41">
        <v>12295.98</v>
      </c>
      <c r="E70" s="41">
        <v>2051.94</v>
      </c>
      <c r="F70" s="41">
        <v>1634.44</v>
      </c>
    </row>
    <row r="71" spans="1:6" x14ac:dyDescent="0.25">
      <c r="A71" s="35"/>
    </row>
    <row r="72" spans="1:6" x14ac:dyDescent="0.25">
      <c r="A72" s="38" t="s">
        <v>172</v>
      </c>
      <c r="B72" s="39" t="s">
        <v>106</v>
      </c>
      <c r="C72" s="39" t="s">
        <v>107</v>
      </c>
      <c r="D72" s="39" t="s">
        <v>108</v>
      </c>
      <c r="E72" s="39" t="s">
        <v>109</v>
      </c>
      <c r="F72" s="39" t="s">
        <v>110</v>
      </c>
    </row>
    <row r="73" spans="1:6" x14ac:dyDescent="0.25">
      <c r="A73" s="36" t="s">
        <v>173</v>
      </c>
      <c r="B73" s="42">
        <v>821.87</v>
      </c>
      <c r="C73" s="42">
        <v>28454.39</v>
      </c>
      <c r="D73" s="42">
        <v>27122.67</v>
      </c>
      <c r="E73" s="42">
        <v>7036.77</v>
      </c>
      <c r="F73" s="42">
        <v>3559.93</v>
      </c>
    </row>
    <row r="74" spans="1:6" x14ac:dyDescent="0.25">
      <c r="A74" s="35" t="s">
        <v>174</v>
      </c>
      <c r="B74" s="41">
        <v>57003.25</v>
      </c>
      <c r="C74" s="41">
        <v>63944.49</v>
      </c>
      <c r="D74" s="41">
        <v>42876.3</v>
      </c>
      <c r="E74" s="41">
        <v>24871.3</v>
      </c>
      <c r="F74" s="41">
        <v>19255.22</v>
      </c>
    </row>
    <row r="75" spans="1:6" x14ac:dyDescent="0.25">
      <c r="A75" s="36" t="s">
        <v>175</v>
      </c>
      <c r="B75" s="42">
        <v>36254.26</v>
      </c>
      <c r="C75" s="42">
        <v>35613.379999999997</v>
      </c>
      <c r="D75" s="42">
        <v>28929.31</v>
      </c>
      <c r="E75" s="42">
        <v>8379.99</v>
      </c>
      <c r="F75" s="42">
        <v>8931.85</v>
      </c>
    </row>
    <row r="76" spans="1:6" x14ac:dyDescent="0.25">
      <c r="A76" s="35" t="s">
        <v>176</v>
      </c>
      <c r="B76" s="41">
        <v>6217.14</v>
      </c>
      <c r="C76" s="41">
        <v>6359.78</v>
      </c>
      <c r="D76" s="40">
        <v>0</v>
      </c>
      <c r="E76" s="41">
        <v>6382.64</v>
      </c>
      <c r="F76" s="41">
        <v>6126.97</v>
      </c>
    </row>
    <row r="77" spans="1:6" x14ac:dyDescent="0.25">
      <c r="A77" s="36" t="s">
        <v>177</v>
      </c>
      <c r="B77" s="42">
        <v>1036.7</v>
      </c>
      <c r="C77" s="37">
        <v>0</v>
      </c>
      <c r="D77" s="37">
        <v>0</v>
      </c>
      <c r="E77" s="37">
        <v>0</v>
      </c>
      <c r="F77" s="37">
        <v>0</v>
      </c>
    </row>
    <row r="78" spans="1:6" x14ac:dyDescent="0.25">
      <c r="A78" s="35" t="s">
        <v>178</v>
      </c>
      <c r="B78" s="41">
        <v>-4461.9799999999996</v>
      </c>
      <c r="C78" s="41">
        <v>-1269.98</v>
      </c>
      <c r="D78" s="41">
        <v>7126.38</v>
      </c>
      <c r="E78" s="41">
        <v>1794.39</v>
      </c>
      <c r="F78" s="41">
        <v>2467.0700000000002</v>
      </c>
    </row>
    <row r="79" spans="1:6" x14ac:dyDescent="0.25">
      <c r="A79" s="36" t="s">
        <v>179</v>
      </c>
      <c r="B79" s="42">
        <v>-42864.76</v>
      </c>
      <c r="C79" s="42">
        <v>-24711.8</v>
      </c>
      <c r="D79" s="42">
        <v>3805.75</v>
      </c>
      <c r="E79" s="42">
        <v>-16378.14</v>
      </c>
      <c r="F79" s="42">
        <v>-16694.98</v>
      </c>
    </row>
    <row r="80" spans="1:6" x14ac:dyDescent="0.25">
      <c r="A80" s="35" t="s">
        <v>180</v>
      </c>
      <c r="B80" s="41">
        <v>-10853.72</v>
      </c>
      <c r="C80" s="41">
        <v>-35457.56</v>
      </c>
      <c r="D80" s="41">
        <v>-39486.36</v>
      </c>
      <c r="E80" s="41">
        <v>12255.02</v>
      </c>
      <c r="F80" s="41">
        <v>-8137.69</v>
      </c>
    </row>
    <row r="81" spans="1:6" x14ac:dyDescent="0.25">
      <c r="A81" s="36" t="s">
        <v>181</v>
      </c>
      <c r="B81" s="42">
        <v>-39052.379999999997</v>
      </c>
      <c r="C81" s="42">
        <v>-8477.84</v>
      </c>
      <c r="D81" s="42">
        <v>-7639.01</v>
      </c>
      <c r="E81" s="42">
        <v>-26868.41</v>
      </c>
      <c r="F81" s="42">
        <v>1768.63</v>
      </c>
    </row>
    <row r="82" spans="1:6" x14ac:dyDescent="0.25">
      <c r="A82" s="35" t="s">
        <v>182</v>
      </c>
      <c r="B82" s="41">
        <v>33462.39</v>
      </c>
      <c r="C82" s="41">
        <v>30523.58</v>
      </c>
      <c r="D82" s="41">
        <v>21802.93</v>
      </c>
      <c r="E82" s="41">
        <v>202.96</v>
      </c>
      <c r="F82" s="41">
        <v>337.81</v>
      </c>
    </row>
    <row r="83" spans="1:6" x14ac:dyDescent="0.25">
      <c r="A83" s="36" t="s">
        <v>183</v>
      </c>
      <c r="B83" s="42">
        <v>335.21</v>
      </c>
      <c r="C83" s="42">
        <v>-2456.29</v>
      </c>
      <c r="D83" s="42">
        <v>-1363.33</v>
      </c>
      <c r="E83" s="42">
        <v>4777.01</v>
      </c>
      <c r="F83" s="42">
        <v>-1563.1</v>
      </c>
    </row>
    <row r="84" spans="1:6" x14ac:dyDescent="0.25">
      <c r="A84" s="35" t="s">
        <v>184</v>
      </c>
      <c r="B84" s="41">
        <v>-3582.32</v>
      </c>
      <c r="C84" s="41">
        <v>-5799.13</v>
      </c>
      <c r="D84" s="41">
        <v>-43.41</v>
      </c>
      <c r="E84" s="41">
        <v>-88.2</v>
      </c>
      <c r="F84" s="41">
        <v>-509.95</v>
      </c>
    </row>
    <row r="85" spans="1:6" x14ac:dyDescent="0.25">
      <c r="A85" s="36" t="s">
        <v>185</v>
      </c>
      <c r="B85" s="37">
        <v>0</v>
      </c>
      <c r="C85" s="42">
        <v>-5799.13</v>
      </c>
      <c r="D85" s="42">
        <v>-43.41</v>
      </c>
      <c r="E85" s="42">
        <v>-88.2</v>
      </c>
      <c r="F85" s="42">
        <v>-509.95</v>
      </c>
    </row>
    <row r="86" spans="1:6" x14ac:dyDescent="0.25">
      <c r="A86" s="35" t="s">
        <v>186</v>
      </c>
      <c r="B86" s="41">
        <v>-3718.36</v>
      </c>
      <c r="C86" s="40">
        <v>0</v>
      </c>
      <c r="D86" s="40">
        <v>0</v>
      </c>
      <c r="E86" s="40">
        <v>0</v>
      </c>
      <c r="F86" s="40">
        <v>0</v>
      </c>
    </row>
    <row r="87" spans="1:6" x14ac:dyDescent="0.25">
      <c r="A87" s="36" t="s">
        <v>221</v>
      </c>
      <c r="B87" s="42">
        <v>136.04</v>
      </c>
      <c r="C87" s="37">
        <v>0</v>
      </c>
      <c r="D87" s="37">
        <v>0</v>
      </c>
      <c r="E87" s="37">
        <v>0</v>
      </c>
      <c r="F87" s="37">
        <v>0</v>
      </c>
    </row>
    <row r="88" spans="1:6" x14ac:dyDescent="0.25">
      <c r="A88" s="35" t="s">
        <v>190</v>
      </c>
      <c r="B88" s="41">
        <v>-1863.87</v>
      </c>
      <c r="C88" s="41">
        <v>-22464.720000000001</v>
      </c>
      <c r="D88" s="41">
        <v>-25649.33</v>
      </c>
      <c r="E88" s="41">
        <v>-2679.22</v>
      </c>
      <c r="F88" s="41">
        <v>-4007.7</v>
      </c>
    </row>
    <row r="89" spans="1:6" x14ac:dyDescent="0.25">
      <c r="A89" s="36" t="s">
        <v>191</v>
      </c>
      <c r="B89" s="37">
        <v>0</v>
      </c>
      <c r="C89" s="37">
        <v>0</v>
      </c>
      <c r="D89" s="42">
        <v>9444.83</v>
      </c>
      <c r="E89" s="37">
        <v>0</v>
      </c>
      <c r="F89" s="37">
        <v>0</v>
      </c>
    </row>
    <row r="90" spans="1:6" x14ac:dyDescent="0.25">
      <c r="A90" s="35" t="s">
        <v>194</v>
      </c>
      <c r="B90" s="41">
        <v>-1863.87</v>
      </c>
      <c r="C90" s="41">
        <v>-2250.5500000000002</v>
      </c>
      <c r="D90" s="41">
        <v>-1588.4</v>
      </c>
      <c r="E90" s="41">
        <v>-1260.52</v>
      </c>
      <c r="F90" s="41">
        <v>-1098.83</v>
      </c>
    </row>
    <row r="91" spans="1:6" x14ac:dyDescent="0.25">
      <c r="A91" s="36" t="s">
        <v>195</v>
      </c>
      <c r="B91" s="37">
        <v>0</v>
      </c>
      <c r="C91" s="37">
        <v>0</v>
      </c>
      <c r="D91" s="42">
        <v>-760.76</v>
      </c>
      <c r="E91" s="42">
        <v>-1813.7</v>
      </c>
      <c r="F91" s="42">
        <v>-2229.8000000000002</v>
      </c>
    </row>
    <row r="92" spans="1:6" x14ac:dyDescent="0.25">
      <c r="A92" s="35" t="s">
        <v>222</v>
      </c>
      <c r="B92" s="40">
        <v>0</v>
      </c>
      <c r="C92" s="41">
        <v>-20214.169999999998</v>
      </c>
      <c r="D92" s="40">
        <v>0</v>
      </c>
      <c r="E92" s="40">
        <v>0</v>
      </c>
      <c r="F92" s="40">
        <v>0</v>
      </c>
    </row>
    <row r="93" spans="1:6" x14ac:dyDescent="0.25">
      <c r="A93" s="36" t="s">
        <v>223</v>
      </c>
      <c r="B93" s="37">
        <v>0</v>
      </c>
      <c r="C93" s="37">
        <v>0</v>
      </c>
      <c r="D93" s="37">
        <v>-32745</v>
      </c>
      <c r="E93" s="37">
        <v>395</v>
      </c>
      <c r="F93" s="42">
        <v>-679.07</v>
      </c>
    </row>
    <row r="94" spans="1:6" x14ac:dyDescent="0.25">
      <c r="A94" s="35" t="s">
        <v>196</v>
      </c>
      <c r="B94" s="41">
        <v>-4624.32</v>
      </c>
      <c r="C94" s="41">
        <v>190.54</v>
      </c>
      <c r="D94" s="41">
        <v>1429.93</v>
      </c>
      <c r="E94" s="41">
        <v>4269.3599999999997</v>
      </c>
      <c r="F94" s="41">
        <v>-957.72</v>
      </c>
    </row>
    <row r="95" spans="1:6" x14ac:dyDescent="0.25">
      <c r="A95" s="36" t="s">
        <v>197</v>
      </c>
      <c r="B95" s="42">
        <v>6691.44</v>
      </c>
      <c r="C95" s="42">
        <v>6500.9</v>
      </c>
      <c r="D95" s="42">
        <v>5070.97</v>
      </c>
      <c r="E95" s="42">
        <v>801.62</v>
      </c>
      <c r="F95" s="42">
        <v>1759.34</v>
      </c>
    </row>
    <row r="96" spans="1:6" x14ac:dyDescent="0.25">
      <c r="A96" s="35" t="s">
        <v>199</v>
      </c>
      <c r="B96" s="41">
        <v>2067.12</v>
      </c>
      <c r="C96" s="41">
        <v>6691.44</v>
      </c>
      <c r="D96" s="41">
        <v>6500.9</v>
      </c>
      <c r="E96" s="41">
        <v>5070.97</v>
      </c>
      <c r="F96" s="41">
        <v>801.62</v>
      </c>
    </row>
    <row r="97" spans="1:6" x14ac:dyDescent="0.25">
      <c r="A97" s="35"/>
    </row>
    <row r="98" spans="1:6" x14ac:dyDescent="0.25">
      <c r="A98" s="35"/>
      <c r="B98" s="34"/>
      <c r="C98" s="34"/>
      <c r="D98" s="34"/>
      <c r="E98" s="34"/>
      <c r="F98" s="34"/>
    </row>
    <row r="99" spans="1:6" x14ac:dyDescent="0.25">
      <c r="A99" s="38" t="s">
        <v>200</v>
      </c>
      <c r="B99" s="43" t="s">
        <v>201</v>
      </c>
      <c r="C99" s="43" t="s">
        <v>201</v>
      </c>
      <c r="D99" s="43" t="s">
        <v>201</v>
      </c>
      <c r="E99" s="43" t="s">
        <v>201</v>
      </c>
      <c r="F99" s="43" t="s">
        <v>201</v>
      </c>
    </row>
    <row r="100" spans="1:6" x14ac:dyDescent="0.25">
      <c r="A100" s="35" t="s">
        <v>95</v>
      </c>
      <c r="B100" s="34" t="s">
        <v>96</v>
      </c>
      <c r="C100" s="34" t="s">
        <v>96</v>
      </c>
      <c r="D100" s="34" t="s">
        <v>96</v>
      </c>
      <c r="E100" s="34" t="s">
        <v>96</v>
      </c>
      <c r="F100" s="34" t="s">
        <v>96</v>
      </c>
    </row>
    <row r="101" spans="1:6" x14ac:dyDescent="0.25">
      <c r="A101" s="36" t="s">
        <v>202</v>
      </c>
      <c r="B101" s="37" t="s">
        <v>203</v>
      </c>
      <c r="C101" s="37" t="s">
        <v>204</v>
      </c>
      <c r="D101" s="37" t="s">
        <v>205</v>
      </c>
      <c r="E101" s="37" t="s">
        <v>206</v>
      </c>
      <c r="F101" s="37" t="s">
        <v>207</v>
      </c>
    </row>
    <row r="102" spans="1:6" x14ac:dyDescent="0.25">
      <c r="A102" s="35" t="s">
        <v>97</v>
      </c>
      <c r="B102" s="40" t="s">
        <v>98</v>
      </c>
      <c r="C102" s="40" t="s">
        <v>99</v>
      </c>
      <c r="D102" s="40" t="s">
        <v>100</v>
      </c>
      <c r="E102" s="40" t="s">
        <v>101</v>
      </c>
      <c r="F102" s="40" t="s">
        <v>102</v>
      </c>
    </row>
    <row r="103" spans="1:6" x14ac:dyDescent="0.25">
      <c r="A103" s="36" t="s">
        <v>208</v>
      </c>
      <c r="B103" s="43" t="s">
        <v>209</v>
      </c>
      <c r="C103" s="43" t="s">
        <v>209</v>
      </c>
      <c r="D103" s="43" t="s">
        <v>209</v>
      </c>
      <c r="E103" s="43" t="s">
        <v>209</v>
      </c>
      <c r="F103" s="43" t="s">
        <v>209</v>
      </c>
    </row>
    <row r="104" spans="1:6" x14ac:dyDescent="0.25">
      <c r="A104" s="35" t="s">
        <v>210</v>
      </c>
      <c r="B104" s="34" t="s">
        <v>210</v>
      </c>
      <c r="C104" s="34" t="s">
        <v>210</v>
      </c>
      <c r="D104" s="34" t="s">
        <v>210</v>
      </c>
      <c r="E104" s="34" t="s">
        <v>210</v>
      </c>
      <c r="F104" s="34" t="s">
        <v>210</v>
      </c>
    </row>
    <row r="105" spans="1:6" x14ac:dyDescent="0.25">
      <c r="A105" s="36" t="s">
        <v>211</v>
      </c>
      <c r="B105" s="43" t="s">
        <v>212</v>
      </c>
      <c r="C105" s="43" t="s">
        <v>212</v>
      </c>
      <c r="D105" s="43" t="s">
        <v>212</v>
      </c>
      <c r="E105" s="43" t="s">
        <v>212</v>
      </c>
      <c r="F105" s="43" t="s">
        <v>212</v>
      </c>
    </row>
    <row r="106" spans="1:6" x14ac:dyDescent="0.25">
      <c r="A106" s="35"/>
      <c r="B106" s="34"/>
      <c r="C106" s="34"/>
      <c r="D106" s="34"/>
      <c r="E106" s="34"/>
      <c r="F106" s="34"/>
    </row>
    <row r="107" spans="1:6" x14ac:dyDescent="0.25">
      <c r="A107" s="35" t="s">
        <v>213</v>
      </c>
      <c r="B107" s="34"/>
      <c r="C107" s="34"/>
      <c r="D107" s="34"/>
      <c r="E107" s="34"/>
      <c r="F107" s="34"/>
    </row>
    <row r="108" spans="1:6" x14ac:dyDescent="0.25">
      <c r="A108" s="33"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AE70F-E975-428C-8029-FC5926ED3ABB}">
  <dimension ref="A1:G105"/>
  <sheetViews>
    <sheetView showGridLines="0" topLeftCell="A10" workbookViewId="0">
      <selection activeCell="G22" sqref="G22"/>
    </sheetView>
  </sheetViews>
  <sheetFormatPr baseColWidth="10" defaultColWidth="8.85546875" defaultRowHeight="15" x14ac:dyDescent="0.25"/>
  <cols>
    <col min="1" max="1" width="50" style="45" customWidth="1"/>
    <col min="2" max="6" width="20" style="45" customWidth="1"/>
    <col min="7" max="16384" width="8.85546875" style="45"/>
  </cols>
  <sheetData>
    <row r="1" spans="1:7" x14ac:dyDescent="0.25">
      <c r="A1" s="147"/>
      <c r="B1" s="147"/>
      <c r="C1" s="147"/>
      <c r="D1" s="148" t="s">
        <v>90</v>
      </c>
      <c r="E1" s="147"/>
      <c r="F1" s="147"/>
      <c r="G1" s="147"/>
    </row>
    <row r="2" spans="1:7" x14ac:dyDescent="0.25">
      <c r="A2" s="147"/>
      <c r="B2" s="147"/>
      <c r="C2" s="147"/>
      <c r="D2" s="148" t="s">
        <v>91</v>
      </c>
      <c r="E2" s="147"/>
      <c r="F2" s="147"/>
      <c r="G2" s="147"/>
    </row>
    <row r="3" spans="1:7" x14ac:dyDescent="0.25">
      <c r="D3" s="148" t="s">
        <v>92</v>
      </c>
      <c r="E3" s="147"/>
      <c r="F3" s="147"/>
      <c r="G3" s="147"/>
    </row>
    <row r="4" spans="1:7" x14ac:dyDescent="0.25">
      <c r="D4" s="148" t="s">
        <v>93</v>
      </c>
      <c r="E4" s="147"/>
      <c r="F4" s="147"/>
      <c r="G4" s="147"/>
    </row>
    <row r="6" spans="1:7" x14ac:dyDescent="0.25">
      <c r="A6" s="146" t="s">
        <v>257</v>
      </c>
      <c r="B6" s="147"/>
      <c r="C6" s="147"/>
      <c r="D6" s="147"/>
      <c r="E6" s="147"/>
      <c r="F6" s="147"/>
      <c r="G6" s="147"/>
    </row>
    <row r="8" spans="1:7" x14ac:dyDescent="0.25">
      <c r="A8" s="47" t="s">
        <v>95</v>
      </c>
      <c r="B8" s="46" t="s">
        <v>96</v>
      </c>
      <c r="C8" s="46" t="s">
        <v>96</v>
      </c>
      <c r="D8" s="46" t="s">
        <v>96</v>
      </c>
      <c r="E8" s="46" t="s">
        <v>96</v>
      </c>
      <c r="F8" s="46" t="s">
        <v>96</v>
      </c>
    </row>
    <row r="9" spans="1:7" x14ac:dyDescent="0.25">
      <c r="A9" s="48" t="s">
        <v>97</v>
      </c>
      <c r="B9" s="49" t="s">
        <v>98</v>
      </c>
      <c r="C9" s="49" t="s">
        <v>99</v>
      </c>
      <c r="D9" s="49" t="s">
        <v>100</v>
      </c>
      <c r="E9" s="49" t="s">
        <v>101</v>
      </c>
      <c r="F9" s="49" t="s">
        <v>102</v>
      </c>
    </row>
    <row r="10" spans="1:7" x14ac:dyDescent="0.25">
      <c r="A10" s="47" t="s">
        <v>103</v>
      </c>
      <c r="B10" s="46" t="s">
        <v>104</v>
      </c>
      <c r="C10" s="46" t="s">
        <v>104</v>
      </c>
      <c r="D10" s="46" t="s">
        <v>104</v>
      </c>
      <c r="E10" s="46" t="s">
        <v>104</v>
      </c>
      <c r="F10" s="46" t="s">
        <v>104</v>
      </c>
    </row>
    <row r="11" spans="1:7" x14ac:dyDescent="0.25">
      <c r="A11" s="47"/>
      <c r="B11" s="46"/>
      <c r="C11" s="46"/>
      <c r="D11" s="46"/>
      <c r="E11" s="46"/>
      <c r="F11" s="46"/>
    </row>
    <row r="12" spans="1:7" x14ac:dyDescent="0.25">
      <c r="A12" s="47"/>
      <c r="B12" s="46"/>
      <c r="C12" s="46"/>
      <c r="D12" s="46"/>
      <c r="E12" s="46"/>
      <c r="F12" s="46"/>
    </row>
    <row r="13" spans="1:7" x14ac:dyDescent="0.25">
      <c r="A13" s="120" t="s">
        <v>105</v>
      </c>
      <c r="B13" s="121" t="s">
        <v>106</v>
      </c>
      <c r="C13" s="121" t="s">
        <v>107</v>
      </c>
      <c r="D13" s="121" t="s">
        <v>108</v>
      </c>
      <c r="E13" s="121" t="s">
        <v>109</v>
      </c>
      <c r="F13" s="121" t="s">
        <v>110</v>
      </c>
    </row>
    <row r="14" spans="1:7" x14ac:dyDescent="0.25">
      <c r="A14" s="47" t="s">
        <v>111</v>
      </c>
      <c r="B14" s="50">
        <v>469748.82</v>
      </c>
      <c r="C14" s="50">
        <v>397131.77</v>
      </c>
      <c r="D14" s="50">
        <v>292309.74</v>
      </c>
      <c r="E14" s="50">
        <v>259108.77</v>
      </c>
      <c r="F14" s="50">
        <v>249799.85</v>
      </c>
    </row>
    <row r="15" spans="1:7" x14ac:dyDescent="0.25">
      <c r="A15" s="48" t="s">
        <v>112</v>
      </c>
      <c r="B15" s="51">
        <v>462856.57</v>
      </c>
      <c r="C15" s="51">
        <v>383909.02</v>
      </c>
      <c r="D15" s="51">
        <v>282558.83</v>
      </c>
      <c r="E15" s="51">
        <v>249164.84</v>
      </c>
      <c r="F15" s="51">
        <v>247720.46</v>
      </c>
    </row>
    <row r="16" spans="1:7" x14ac:dyDescent="0.25">
      <c r="A16" s="47" t="s">
        <v>113</v>
      </c>
      <c r="B16" s="50">
        <v>-296818.37</v>
      </c>
      <c r="C16" s="50">
        <v>-287294.26</v>
      </c>
      <c r="D16" s="50">
        <v>-179485.09</v>
      </c>
      <c r="E16" s="50">
        <v>-151532.66</v>
      </c>
      <c r="F16" s="50">
        <v>-154135.67999999999</v>
      </c>
    </row>
    <row r="17" spans="1:6" x14ac:dyDescent="0.25">
      <c r="A17" s="48" t="s">
        <v>114</v>
      </c>
      <c r="B17" s="51">
        <v>166038.20000000001</v>
      </c>
      <c r="C17" s="51">
        <v>96614.76</v>
      </c>
      <c r="D17" s="51">
        <v>103073.73</v>
      </c>
      <c r="E17" s="51">
        <v>97632.18</v>
      </c>
      <c r="F17" s="51">
        <v>93584.78</v>
      </c>
    </row>
    <row r="18" spans="1:6" x14ac:dyDescent="0.25">
      <c r="A18" s="47" t="s">
        <v>115</v>
      </c>
      <c r="B18" s="50">
        <v>-66398.42</v>
      </c>
      <c r="C18" s="50">
        <v>-57926.64</v>
      </c>
      <c r="D18" s="50">
        <v>-54265.69</v>
      </c>
      <c r="E18" s="50">
        <v>-54739.17</v>
      </c>
      <c r="F18" s="50">
        <v>-88987.87</v>
      </c>
    </row>
    <row r="19" spans="1:6" x14ac:dyDescent="0.25">
      <c r="A19" s="48" t="s">
        <v>116</v>
      </c>
      <c r="B19" s="51">
        <v>-51876.21</v>
      </c>
      <c r="C19" s="51">
        <v>-43260.959999999999</v>
      </c>
      <c r="D19" s="51">
        <v>-32991.370000000003</v>
      </c>
      <c r="E19" s="51">
        <v>-33095.4</v>
      </c>
      <c r="F19" s="51">
        <v>-6859.97</v>
      </c>
    </row>
    <row r="20" spans="1:6" x14ac:dyDescent="0.25">
      <c r="A20" s="47" t="s">
        <v>117</v>
      </c>
      <c r="B20" s="50">
        <v>-2015.45</v>
      </c>
      <c r="C20" s="50">
        <v>10578.56</v>
      </c>
      <c r="D20" s="50">
        <v>6017.52</v>
      </c>
      <c r="E20" s="50">
        <v>8471.09</v>
      </c>
      <c r="F20" s="50">
        <v>2079.39</v>
      </c>
    </row>
    <row r="21" spans="1:6" x14ac:dyDescent="0.25">
      <c r="A21" s="48" t="s">
        <v>118</v>
      </c>
      <c r="B21" s="51">
        <v>6892.24</v>
      </c>
      <c r="C21" s="51">
        <v>13222.75</v>
      </c>
      <c r="D21" s="51">
        <v>9750.92</v>
      </c>
      <c r="E21" s="51">
        <v>9943.93</v>
      </c>
      <c r="F21" s="51">
        <v>2079.39</v>
      </c>
    </row>
    <row r="22" spans="1:6" x14ac:dyDescent="0.25">
      <c r="A22" s="47" t="s">
        <v>119</v>
      </c>
      <c r="B22" s="50">
        <v>-8907.69</v>
      </c>
      <c r="C22" s="50">
        <v>-2644.2</v>
      </c>
      <c r="D22" s="50">
        <v>-3733.4</v>
      </c>
      <c r="E22" s="50">
        <v>-1472.84</v>
      </c>
      <c r="F22" s="52">
        <v>0</v>
      </c>
    </row>
    <row r="23" spans="1:6" x14ac:dyDescent="0.25">
      <c r="A23" s="48" t="s">
        <v>120</v>
      </c>
      <c r="B23" s="51">
        <v>45748.12</v>
      </c>
      <c r="C23" s="51">
        <v>6005.72</v>
      </c>
      <c r="D23" s="51">
        <v>21834.2</v>
      </c>
      <c r="E23" s="51">
        <v>18268.71</v>
      </c>
      <c r="F23" s="51">
        <v>-183.66</v>
      </c>
    </row>
    <row r="24" spans="1:6" x14ac:dyDescent="0.25">
      <c r="A24" s="47" t="s">
        <v>121</v>
      </c>
      <c r="B24" s="52">
        <v>48480</v>
      </c>
      <c r="C24" s="50">
        <v>8100.81</v>
      </c>
      <c r="D24" s="50">
        <v>23900.04</v>
      </c>
      <c r="E24" s="50">
        <v>19047.150000000001</v>
      </c>
      <c r="F24" s="50">
        <v>679.09</v>
      </c>
    </row>
    <row r="25" spans="1:6" x14ac:dyDescent="0.25">
      <c r="A25" s="48" t="s">
        <v>122</v>
      </c>
      <c r="B25" s="51">
        <v>15979.64</v>
      </c>
      <c r="C25" s="51">
        <v>1478.11</v>
      </c>
      <c r="D25" s="51">
        <v>-3848.75</v>
      </c>
      <c r="E25" s="51">
        <v>277.02</v>
      </c>
      <c r="F25" s="51">
        <v>7474.85</v>
      </c>
    </row>
    <row r="26" spans="1:6" x14ac:dyDescent="0.25">
      <c r="A26" s="47" t="s">
        <v>123</v>
      </c>
      <c r="B26" s="50">
        <v>70223.759999999995</v>
      </c>
      <c r="C26" s="50">
        <v>49765.54</v>
      </c>
      <c r="D26" s="50">
        <v>11871.6</v>
      </c>
      <c r="E26" s="50">
        <v>18323.490000000002</v>
      </c>
      <c r="F26" s="50">
        <v>14677.89</v>
      </c>
    </row>
    <row r="27" spans="1:6" x14ac:dyDescent="0.25">
      <c r="A27" s="48" t="s">
        <v>124</v>
      </c>
      <c r="B27" s="51">
        <v>-54244.12</v>
      </c>
      <c r="C27" s="51">
        <v>-48287.44</v>
      </c>
      <c r="D27" s="51">
        <v>-15720.35</v>
      </c>
      <c r="E27" s="51">
        <v>-18046.47</v>
      </c>
      <c r="F27" s="51">
        <v>-7203.04</v>
      </c>
    </row>
    <row r="28" spans="1:6" x14ac:dyDescent="0.25">
      <c r="A28" s="47" t="s">
        <v>127</v>
      </c>
      <c r="B28" s="50">
        <v>61727.77</v>
      </c>
      <c r="C28" s="50">
        <v>7483.82</v>
      </c>
      <c r="D28" s="50">
        <v>17985.45</v>
      </c>
      <c r="E28" s="50">
        <v>18545.73</v>
      </c>
      <c r="F28" s="50">
        <v>7291.19</v>
      </c>
    </row>
    <row r="29" spans="1:6" x14ac:dyDescent="0.25">
      <c r="A29" s="48" t="s">
        <v>128</v>
      </c>
      <c r="B29" s="51">
        <v>-22885.1</v>
      </c>
      <c r="C29" s="51">
        <v>-3374.39</v>
      </c>
      <c r="D29" s="51">
        <v>-8567.36</v>
      </c>
      <c r="E29" s="51">
        <v>-5042.05</v>
      </c>
      <c r="F29" s="51">
        <v>-2447.06</v>
      </c>
    </row>
    <row r="30" spans="1:6" x14ac:dyDescent="0.25">
      <c r="A30" s="47" t="s">
        <v>129</v>
      </c>
      <c r="B30" s="50">
        <v>38842.660000000003</v>
      </c>
      <c r="C30" s="50">
        <v>4109.43</v>
      </c>
      <c r="D30" s="50">
        <v>9418.09</v>
      </c>
      <c r="E30" s="50">
        <v>13503.68</v>
      </c>
      <c r="F30" s="50">
        <v>4844.13</v>
      </c>
    </row>
    <row r="31" spans="1:6" x14ac:dyDescent="0.25">
      <c r="A31" s="48" t="s">
        <v>130</v>
      </c>
      <c r="B31" s="51">
        <v>38842.660000000003</v>
      </c>
      <c r="C31" s="51">
        <v>4109.43</v>
      </c>
      <c r="D31" s="51">
        <v>9418.09</v>
      </c>
      <c r="E31" s="51">
        <v>13503.68</v>
      </c>
      <c r="F31" s="51">
        <v>4844.13</v>
      </c>
    </row>
    <row r="32" spans="1:6" x14ac:dyDescent="0.25">
      <c r="A32" s="47"/>
    </row>
    <row r="33" spans="1:6" x14ac:dyDescent="0.25">
      <c r="A33" s="120" t="s">
        <v>131</v>
      </c>
      <c r="B33" s="121" t="s">
        <v>106</v>
      </c>
      <c r="C33" s="121" t="s">
        <v>107</v>
      </c>
      <c r="D33" s="121" t="s">
        <v>108</v>
      </c>
      <c r="E33" s="121" t="s">
        <v>109</v>
      </c>
      <c r="F33" s="121" t="s">
        <v>110</v>
      </c>
    </row>
    <row r="34" spans="1:6" x14ac:dyDescent="0.25">
      <c r="A34" s="47" t="s">
        <v>132</v>
      </c>
      <c r="B34" s="50">
        <v>278671.49</v>
      </c>
      <c r="C34" s="50">
        <v>277498.03999999998</v>
      </c>
      <c r="D34" s="50">
        <v>233266.82</v>
      </c>
      <c r="E34" s="50">
        <v>182874.76</v>
      </c>
      <c r="F34" s="50">
        <v>172486.09</v>
      </c>
    </row>
    <row r="35" spans="1:6" x14ac:dyDescent="0.25">
      <c r="A35" s="48" t="s">
        <v>133</v>
      </c>
      <c r="B35" s="51">
        <v>14763.91</v>
      </c>
      <c r="C35" s="51">
        <v>16495.830000000002</v>
      </c>
      <c r="D35" s="51">
        <v>17534.27</v>
      </c>
      <c r="E35" s="51">
        <v>16755.47</v>
      </c>
      <c r="F35" s="51">
        <v>11408.41</v>
      </c>
    </row>
    <row r="36" spans="1:6" x14ac:dyDescent="0.25">
      <c r="A36" s="47" t="s">
        <v>134</v>
      </c>
      <c r="B36" s="50">
        <v>2783.79</v>
      </c>
      <c r="C36" s="50">
        <v>4059.91</v>
      </c>
      <c r="D36" s="50">
        <v>3468.34</v>
      </c>
      <c r="E36" s="50">
        <v>3316.75</v>
      </c>
      <c r="F36" s="52">
        <v>2882</v>
      </c>
    </row>
    <row r="37" spans="1:6" x14ac:dyDescent="0.25">
      <c r="A37" s="48" t="s">
        <v>135</v>
      </c>
      <c r="B37" s="51">
        <v>4061.32</v>
      </c>
      <c r="C37" s="51">
        <v>4515.3500000000004</v>
      </c>
      <c r="D37" s="51">
        <v>4929.72</v>
      </c>
      <c r="E37" s="51">
        <v>5397.22</v>
      </c>
      <c r="F37" s="51">
        <v>5864.72</v>
      </c>
    </row>
    <row r="38" spans="1:6" x14ac:dyDescent="0.25">
      <c r="A38" s="47" t="s">
        <v>137</v>
      </c>
      <c r="B38" s="50">
        <v>4061.32</v>
      </c>
      <c r="C38" s="50">
        <v>4515.3500000000004</v>
      </c>
      <c r="D38" s="50">
        <v>4929.72</v>
      </c>
      <c r="E38" s="50">
        <v>5397.22</v>
      </c>
      <c r="F38" s="50">
        <v>5864.72</v>
      </c>
    </row>
    <row r="39" spans="1:6" x14ac:dyDescent="0.25">
      <c r="A39" s="48" t="s">
        <v>141</v>
      </c>
      <c r="B39" s="51">
        <v>6367.02</v>
      </c>
      <c r="C39" s="51">
        <v>5700.72</v>
      </c>
      <c r="D39" s="51">
        <v>5992.5</v>
      </c>
      <c r="E39" s="51">
        <v>3973.92</v>
      </c>
      <c r="F39" s="51">
        <v>2637.37</v>
      </c>
    </row>
    <row r="40" spans="1:6" x14ac:dyDescent="0.25">
      <c r="A40" s="47" t="s">
        <v>142</v>
      </c>
      <c r="B40" s="50">
        <v>6367.02</v>
      </c>
      <c r="C40" s="50">
        <v>5700.72</v>
      </c>
      <c r="D40" s="50">
        <v>5992.5</v>
      </c>
      <c r="E40" s="50">
        <v>3973.92</v>
      </c>
      <c r="F40" s="50">
        <v>2637.37</v>
      </c>
    </row>
    <row r="41" spans="1:6" x14ac:dyDescent="0.25">
      <c r="A41" s="48" t="s">
        <v>143</v>
      </c>
      <c r="B41" s="51">
        <v>1551.78</v>
      </c>
      <c r="C41" s="51">
        <v>2219.85</v>
      </c>
      <c r="D41" s="51">
        <v>3143.72</v>
      </c>
      <c r="E41" s="51">
        <v>4067.58</v>
      </c>
      <c r="F41" s="51">
        <v>24.32</v>
      </c>
    </row>
    <row r="42" spans="1:6" x14ac:dyDescent="0.25">
      <c r="A42" s="47" t="s">
        <v>144</v>
      </c>
      <c r="B42" s="50">
        <v>263907.58</v>
      </c>
      <c r="C42" s="50">
        <v>261002.21</v>
      </c>
      <c r="D42" s="50">
        <v>215732.55</v>
      </c>
      <c r="E42" s="50">
        <v>166119.29</v>
      </c>
      <c r="F42" s="50">
        <v>161077.68</v>
      </c>
    </row>
    <row r="43" spans="1:6" x14ac:dyDescent="0.25">
      <c r="A43" s="48" t="s">
        <v>145</v>
      </c>
      <c r="B43" s="51">
        <v>98591.74</v>
      </c>
      <c r="C43" s="51">
        <v>86719.69</v>
      </c>
      <c r="D43" s="51">
        <v>54777.19</v>
      </c>
      <c r="E43" s="51">
        <v>58355.64</v>
      </c>
      <c r="F43" s="51">
        <v>43959.29</v>
      </c>
    </row>
    <row r="44" spans="1:6" x14ac:dyDescent="0.25">
      <c r="A44" s="47" t="s">
        <v>146</v>
      </c>
      <c r="B44" s="50">
        <v>136433.23000000001</v>
      </c>
      <c r="C44" s="50">
        <v>113619.31</v>
      </c>
      <c r="D44" s="50">
        <v>93444.95</v>
      </c>
      <c r="E44" s="50">
        <v>71706.28</v>
      </c>
      <c r="F44" s="50">
        <v>78547.66</v>
      </c>
    </row>
    <row r="45" spans="1:6" x14ac:dyDescent="0.25">
      <c r="A45" s="48" t="s">
        <v>147</v>
      </c>
      <c r="B45" s="51">
        <v>132050.41</v>
      </c>
      <c r="C45" s="51">
        <v>101376.11</v>
      </c>
      <c r="D45" s="51">
        <v>79184.39</v>
      </c>
      <c r="E45" s="51">
        <v>71706.28</v>
      </c>
      <c r="F45" s="51">
        <v>78547.66</v>
      </c>
    </row>
    <row r="46" spans="1:6" x14ac:dyDescent="0.25">
      <c r="A46" s="47" t="s">
        <v>148</v>
      </c>
      <c r="B46" s="50">
        <v>4382.82</v>
      </c>
      <c r="C46" s="50">
        <v>12243.2</v>
      </c>
      <c r="D46" s="50">
        <v>14260.56</v>
      </c>
      <c r="E46" s="52">
        <v>0</v>
      </c>
      <c r="F46" s="52">
        <v>0</v>
      </c>
    </row>
    <row r="47" spans="1:6" x14ac:dyDescent="0.25">
      <c r="A47" s="48" t="s">
        <v>149</v>
      </c>
      <c r="B47" s="49">
        <v>0</v>
      </c>
      <c r="C47" s="49">
        <v>0</v>
      </c>
      <c r="D47" s="49">
        <v>0</v>
      </c>
      <c r="E47" s="49">
        <v>0</v>
      </c>
      <c r="F47" s="51">
        <v>3604.84</v>
      </c>
    </row>
    <row r="48" spans="1:6" x14ac:dyDescent="0.25">
      <c r="A48" s="47" t="s">
        <v>150</v>
      </c>
      <c r="B48" s="52">
        <v>0</v>
      </c>
      <c r="C48" s="52">
        <v>0</v>
      </c>
      <c r="D48" s="52">
        <v>0</v>
      </c>
      <c r="E48" s="52">
        <v>0</v>
      </c>
      <c r="F48" s="50">
        <v>3604.84</v>
      </c>
    </row>
    <row r="49" spans="1:6" x14ac:dyDescent="0.25">
      <c r="A49" s="48" t="s">
        <v>151</v>
      </c>
      <c r="B49" s="51">
        <v>28882.62</v>
      </c>
      <c r="C49" s="51">
        <v>60663.199999999997</v>
      </c>
      <c r="D49" s="51">
        <v>67510.41</v>
      </c>
      <c r="E49" s="51">
        <v>20466.419999999998</v>
      </c>
      <c r="F49" s="49">
        <v>18621</v>
      </c>
    </row>
    <row r="50" spans="1:6" x14ac:dyDescent="0.25">
      <c r="A50" s="47" t="s">
        <v>152</v>
      </c>
      <c r="B50" s="52">
        <v>0</v>
      </c>
      <c r="C50" s="52">
        <v>0</v>
      </c>
      <c r="D50" s="52">
        <v>0</v>
      </c>
      <c r="E50" s="50">
        <v>15590.95</v>
      </c>
      <c r="F50" s="50">
        <v>16344.89</v>
      </c>
    </row>
    <row r="51" spans="1:6" x14ac:dyDescent="0.25">
      <c r="A51" s="48" t="s">
        <v>153</v>
      </c>
      <c r="B51" s="51">
        <v>278671.49</v>
      </c>
      <c r="C51" s="51">
        <v>277498.03999999998</v>
      </c>
      <c r="D51" s="51">
        <v>233266.82</v>
      </c>
      <c r="E51" s="51">
        <v>182874.76</v>
      </c>
      <c r="F51" s="51">
        <v>172486.09</v>
      </c>
    </row>
    <row r="52" spans="1:6" x14ac:dyDescent="0.25">
      <c r="A52" s="47" t="s">
        <v>154</v>
      </c>
      <c r="B52" s="50">
        <v>163788.04</v>
      </c>
      <c r="C52" s="50">
        <v>126615.31</v>
      </c>
      <c r="D52" s="50">
        <v>151218.1</v>
      </c>
      <c r="E52" s="50">
        <v>140835.78</v>
      </c>
      <c r="F52" s="50">
        <v>127332.1</v>
      </c>
    </row>
    <row r="53" spans="1:6" x14ac:dyDescent="0.25">
      <c r="A53" s="48" t="s">
        <v>155</v>
      </c>
      <c r="B53" s="51">
        <v>163788.04</v>
      </c>
      <c r="C53" s="51">
        <v>126615.31</v>
      </c>
      <c r="D53" s="51">
        <v>151218.1</v>
      </c>
      <c r="E53" s="51">
        <v>140835.78</v>
      </c>
      <c r="F53" s="51">
        <v>127332.1</v>
      </c>
    </row>
    <row r="54" spans="1:6" x14ac:dyDescent="0.25">
      <c r="A54" s="47" t="s">
        <v>156</v>
      </c>
      <c r="B54" s="50">
        <v>38409.68</v>
      </c>
      <c r="C54" s="50">
        <v>38409.68</v>
      </c>
      <c r="D54" s="50">
        <v>38409.68</v>
      </c>
      <c r="E54" s="50">
        <v>38409.68</v>
      </c>
      <c r="F54" s="50">
        <v>38409.68</v>
      </c>
    </row>
    <row r="55" spans="1:6" x14ac:dyDescent="0.25">
      <c r="A55" s="48" t="s">
        <v>157</v>
      </c>
      <c r="B55" s="51">
        <v>24111.68</v>
      </c>
      <c r="C55" s="51">
        <v>24111.68</v>
      </c>
      <c r="D55" s="51">
        <v>24111.68</v>
      </c>
      <c r="E55" s="51">
        <v>24111.68</v>
      </c>
      <c r="F55" s="51">
        <v>24111.68</v>
      </c>
    </row>
    <row r="56" spans="1:6" x14ac:dyDescent="0.25">
      <c r="A56" s="47" t="s">
        <v>158</v>
      </c>
      <c r="B56" s="50">
        <v>17552.82</v>
      </c>
      <c r="C56" s="50">
        <v>19222.759999999998</v>
      </c>
      <c r="D56" s="50">
        <v>20169.07</v>
      </c>
      <c r="E56" s="50">
        <v>19204.84</v>
      </c>
      <c r="F56" s="50">
        <v>19204.84</v>
      </c>
    </row>
    <row r="57" spans="1:6" x14ac:dyDescent="0.25">
      <c r="A57" s="48" t="s">
        <v>159</v>
      </c>
      <c r="B57" s="51">
        <v>42952.09</v>
      </c>
      <c r="C57" s="51">
        <v>4109.43</v>
      </c>
      <c r="D57" s="51">
        <v>27765.91</v>
      </c>
      <c r="E57" s="51">
        <v>59109.57</v>
      </c>
      <c r="F57" s="51">
        <v>45605.89</v>
      </c>
    </row>
    <row r="58" spans="1:6" x14ac:dyDescent="0.25">
      <c r="A58" s="47" t="s">
        <v>219</v>
      </c>
      <c r="B58" s="50">
        <v>40761.760000000002</v>
      </c>
      <c r="C58" s="50">
        <v>40761.760000000002</v>
      </c>
      <c r="D58" s="50">
        <v>40761.760000000002</v>
      </c>
      <c r="E58" s="52">
        <v>0</v>
      </c>
      <c r="F58" s="52">
        <v>0</v>
      </c>
    </row>
    <row r="59" spans="1:6" x14ac:dyDescent="0.25">
      <c r="A59" s="48" t="s">
        <v>160</v>
      </c>
      <c r="B59" s="51">
        <v>114883.46</v>
      </c>
      <c r="C59" s="51">
        <v>150882.73000000001</v>
      </c>
      <c r="D59" s="51">
        <v>82048.72</v>
      </c>
      <c r="E59" s="51">
        <v>42038.98</v>
      </c>
      <c r="F59" s="51">
        <v>45153.98</v>
      </c>
    </row>
    <row r="60" spans="1:6" x14ac:dyDescent="0.25">
      <c r="A60" s="47" t="s">
        <v>161</v>
      </c>
      <c r="B60" s="50">
        <v>7778.27</v>
      </c>
      <c r="C60" s="50">
        <v>7747.07</v>
      </c>
      <c r="D60" s="50">
        <v>7869.17</v>
      </c>
      <c r="E60" s="50">
        <v>9809.33</v>
      </c>
      <c r="F60" s="50">
        <v>10208.950000000001</v>
      </c>
    </row>
    <row r="61" spans="1:6" x14ac:dyDescent="0.25">
      <c r="A61" s="48" t="s">
        <v>220</v>
      </c>
      <c r="B61" s="51">
        <v>7272.04</v>
      </c>
      <c r="C61" s="51">
        <v>6387.88</v>
      </c>
      <c r="D61" s="51">
        <v>5606.72</v>
      </c>
      <c r="E61" s="49">
        <v>0</v>
      </c>
      <c r="F61" s="49">
        <v>0</v>
      </c>
    </row>
    <row r="62" spans="1:6" x14ac:dyDescent="0.25">
      <c r="A62" s="47" t="s">
        <v>163</v>
      </c>
      <c r="B62" s="52">
        <v>0</v>
      </c>
      <c r="C62" s="52">
        <v>0</v>
      </c>
      <c r="D62" s="52">
        <v>0</v>
      </c>
      <c r="E62" s="52">
        <v>0</v>
      </c>
      <c r="F62" s="50">
        <v>2747.6</v>
      </c>
    </row>
    <row r="63" spans="1:6" x14ac:dyDescent="0.25">
      <c r="A63" s="48" t="s">
        <v>169</v>
      </c>
      <c r="B63" s="49">
        <v>0</v>
      </c>
      <c r="C63" s="49">
        <v>0</v>
      </c>
      <c r="D63" s="49">
        <v>0</v>
      </c>
      <c r="E63" s="51">
        <v>6687.52</v>
      </c>
      <c r="F63" s="51">
        <v>7461.36</v>
      </c>
    </row>
    <row r="64" spans="1:6" x14ac:dyDescent="0.25">
      <c r="A64" s="47" t="s">
        <v>164</v>
      </c>
      <c r="B64" s="50">
        <v>506.23</v>
      </c>
      <c r="C64" s="50">
        <v>1359.19</v>
      </c>
      <c r="D64" s="50">
        <v>2262.4499999999998</v>
      </c>
      <c r="E64" s="50">
        <v>3121.8</v>
      </c>
      <c r="F64" s="52">
        <v>0</v>
      </c>
    </row>
    <row r="65" spans="1:6" x14ac:dyDescent="0.25">
      <c r="A65" s="48" t="s">
        <v>165</v>
      </c>
      <c r="B65" s="51">
        <v>107105.19</v>
      </c>
      <c r="C65" s="51">
        <v>143135.66</v>
      </c>
      <c r="D65" s="51">
        <v>74179.55</v>
      </c>
      <c r="E65" s="51">
        <v>32229.65</v>
      </c>
      <c r="F65" s="51">
        <v>34945.03</v>
      </c>
    </row>
    <row r="66" spans="1:6" x14ac:dyDescent="0.25">
      <c r="A66" s="47" t="s">
        <v>167</v>
      </c>
      <c r="B66" s="50">
        <v>83303.45</v>
      </c>
      <c r="C66" s="50">
        <v>124765.53</v>
      </c>
      <c r="D66" s="50">
        <v>56778.58</v>
      </c>
      <c r="E66" s="50">
        <v>19893.939999999999</v>
      </c>
      <c r="F66" s="50">
        <v>19783.099999999999</v>
      </c>
    </row>
    <row r="67" spans="1:6" x14ac:dyDescent="0.25">
      <c r="A67" s="48" t="s">
        <v>168</v>
      </c>
      <c r="B67" s="51">
        <v>83303.45</v>
      </c>
      <c r="C67" s="51">
        <v>124765.53</v>
      </c>
      <c r="D67" s="51">
        <v>56778.58</v>
      </c>
      <c r="E67" s="51">
        <v>19893.939999999999</v>
      </c>
      <c r="F67" s="51">
        <v>19783.099999999999</v>
      </c>
    </row>
    <row r="68" spans="1:6" x14ac:dyDescent="0.25">
      <c r="A68" s="47" t="s">
        <v>169</v>
      </c>
      <c r="B68" s="50">
        <v>19859.96</v>
      </c>
      <c r="C68" s="50">
        <v>15167.15</v>
      </c>
      <c r="D68" s="50">
        <v>13819.79</v>
      </c>
      <c r="E68" s="50">
        <v>9732.41</v>
      </c>
      <c r="F68" s="50">
        <v>15161.93</v>
      </c>
    </row>
    <row r="69" spans="1:6" x14ac:dyDescent="0.25">
      <c r="A69" s="48" t="s">
        <v>170</v>
      </c>
      <c r="B69" s="51">
        <v>1213.8499999999999</v>
      </c>
      <c r="C69" s="51">
        <v>1018.87</v>
      </c>
      <c r="D69" s="51">
        <v>1018.87</v>
      </c>
      <c r="E69" s="51">
        <v>1018.87</v>
      </c>
      <c r="F69" s="49">
        <v>0</v>
      </c>
    </row>
    <row r="70" spans="1:6" x14ac:dyDescent="0.25">
      <c r="A70" s="47" t="s">
        <v>171</v>
      </c>
      <c r="B70" s="50">
        <v>2727.92</v>
      </c>
      <c r="C70" s="50">
        <v>2184.1</v>
      </c>
      <c r="D70" s="50">
        <v>2562.3200000000002</v>
      </c>
      <c r="E70" s="50">
        <v>1584.43</v>
      </c>
      <c r="F70" s="52">
        <v>0</v>
      </c>
    </row>
    <row r="71" spans="1:6" x14ac:dyDescent="0.25">
      <c r="A71" s="47"/>
    </row>
    <row r="72" spans="1:6" x14ac:dyDescent="0.25">
      <c r="A72" s="120" t="s">
        <v>172</v>
      </c>
      <c r="B72" s="121" t="s">
        <v>106</v>
      </c>
      <c r="C72" s="121" t="s">
        <v>107</v>
      </c>
      <c r="D72" s="121" t="s">
        <v>108</v>
      </c>
      <c r="E72" s="121" t="s">
        <v>109</v>
      </c>
      <c r="F72" s="121" t="s">
        <v>110</v>
      </c>
    </row>
    <row r="73" spans="1:6" x14ac:dyDescent="0.25">
      <c r="A73" s="48" t="s">
        <v>173</v>
      </c>
      <c r="B73" s="51">
        <v>-30788.95</v>
      </c>
      <c r="C73" s="51">
        <v>23300.639999999999</v>
      </c>
      <c r="D73" s="51">
        <v>48746.26</v>
      </c>
      <c r="E73" s="51">
        <v>-67.58</v>
      </c>
      <c r="F73" s="51">
        <v>39121.839999999997</v>
      </c>
    </row>
    <row r="74" spans="1:6" x14ac:dyDescent="0.25">
      <c r="A74" s="47" t="s">
        <v>174</v>
      </c>
      <c r="B74" s="50">
        <v>38842.660000000003</v>
      </c>
      <c r="C74" s="50">
        <v>4109.43</v>
      </c>
      <c r="D74" s="50">
        <v>9418.09</v>
      </c>
      <c r="E74" s="50">
        <v>13503.68</v>
      </c>
      <c r="F74" s="50">
        <v>4844.13</v>
      </c>
    </row>
    <row r="75" spans="1:6" x14ac:dyDescent="0.25">
      <c r="A75" s="48" t="s">
        <v>175</v>
      </c>
      <c r="B75" s="51">
        <v>17156.43</v>
      </c>
      <c r="C75" s="51">
        <v>7899.71</v>
      </c>
      <c r="D75" s="51">
        <v>17245.240000000002</v>
      </c>
      <c r="E75" s="51">
        <v>9013.9599999999991</v>
      </c>
      <c r="F75" s="51">
        <v>2159.75</v>
      </c>
    </row>
    <row r="76" spans="1:6" x14ac:dyDescent="0.25">
      <c r="A76" s="47" t="s">
        <v>176</v>
      </c>
      <c r="B76" s="50">
        <v>2731.87</v>
      </c>
      <c r="C76" s="50">
        <v>2095.09</v>
      </c>
      <c r="D76" s="50">
        <v>2065.84</v>
      </c>
      <c r="E76" s="50">
        <v>778.44</v>
      </c>
      <c r="F76" s="50">
        <v>862.75</v>
      </c>
    </row>
    <row r="77" spans="1:6" x14ac:dyDescent="0.25">
      <c r="A77" s="48" t="s">
        <v>178</v>
      </c>
      <c r="B77" s="51">
        <v>7805.65</v>
      </c>
      <c r="C77" s="51">
        <v>3152.11</v>
      </c>
      <c r="D77" s="51">
        <v>8567.36</v>
      </c>
      <c r="E77" s="51">
        <v>118.35</v>
      </c>
      <c r="F77" s="51">
        <v>-1397.74</v>
      </c>
    </row>
    <row r="78" spans="1:6" x14ac:dyDescent="0.25">
      <c r="A78" s="47" t="s">
        <v>179</v>
      </c>
      <c r="B78" s="50">
        <v>-15440.48</v>
      </c>
      <c r="C78" s="50">
        <v>-36766.85</v>
      </c>
      <c r="D78" s="50">
        <v>-976.08</v>
      </c>
      <c r="E78" s="50">
        <v>-22445.7</v>
      </c>
      <c r="F78" s="50">
        <v>3928.82</v>
      </c>
    </row>
    <row r="79" spans="1:6" x14ac:dyDescent="0.25">
      <c r="A79" s="48" t="s">
        <v>180</v>
      </c>
      <c r="B79" s="51">
        <v>-33724.769999999997</v>
      </c>
      <c r="C79" s="51">
        <v>-20019.88</v>
      </c>
      <c r="D79" s="51">
        <v>-9225.7099999999991</v>
      </c>
      <c r="E79" s="51">
        <v>7207.06</v>
      </c>
      <c r="F79" s="51">
        <v>35441.9</v>
      </c>
    </row>
    <row r="80" spans="1:6" x14ac:dyDescent="0.25">
      <c r="A80" s="47" t="s">
        <v>181</v>
      </c>
      <c r="B80" s="50">
        <v>-22946.98</v>
      </c>
      <c r="C80" s="50">
        <v>69137.14</v>
      </c>
      <c r="D80" s="50">
        <v>41082.07</v>
      </c>
      <c r="E80" s="50">
        <v>79.040000000000006</v>
      </c>
      <c r="F80" s="50">
        <v>550.05999999999995</v>
      </c>
    </row>
    <row r="81" spans="1:6" x14ac:dyDescent="0.25">
      <c r="A81" s="48" t="s">
        <v>182</v>
      </c>
      <c r="B81" s="51">
        <v>6618.91</v>
      </c>
      <c r="C81" s="51">
        <v>2652.51</v>
      </c>
      <c r="D81" s="51">
        <v>6612.05</v>
      </c>
      <c r="E81" s="51">
        <v>8117.17</v>
      </c>
      <c r="F81" s="51">
        <v>2694.74</v>
      </c>
    </row>
    <row r="82" spans="1:6" x14ac:dyDescent="0.25">
      <c r="A82" s="47" t="s">
        <v>183</v>
      </c>
      <c r="B82" s="50">
        <v>-14675.82</v>
      </c>
      <c r="C82" s="50">
        <v>-1058.9100000000001</v>
      </c>
      <c r="D82" s="50">
        <v>-8797.35</v>
      </c>
      <c r="E82" s="50">
        <v>-7425.62</v>
      </c>
      <c r="F82" s="50">
        <v>-7802.82</v>
      </c>
    </row>
    <row r="83" spans="1:6" x14ac:dyDescent="0.25">
      <c r="A83" s="48" t="s">
        <v>184</v>
      </c>
      <c r="B83" s="51">
        <v>-333.66</v>
      </c>
      <c r="C83" s="51">
        <v>-1478.68</v>
      </c>
      <c r="D83" s="51">
        <v>-842.93</v>
      </c>
      <c r="E83" s="51">
        <v>-1213.18</v>
      </c>
      <c r="F83" s="51">
        <v>-1659.93</v>
      </c>
    </row>
    <row r="84" spans="1:6" x14ac:dyDescent="0.25">
      <c r="A84" s="47" t="s">
        <v>185</v>
      </c>
      <c r="B84" s="52">
        <v>0</v>
      </c>
      <c r="C84" s="52">
        <v>0</v>
      </c>
      <c r="D84" s="52">
        <v>0</v>
      </c>
      <c r="E84" s="50">
        <v>-1213.18</v>
      </c>
      <c r="F84" s="50">
        <v>-1379.93</v>
      </c>
    </row>
    <row r="85" spans="1:6" x14ac:dyDescent="0.25">
      <c r="A85" s="48" t="s">
        <v>186</v>
      </c>
      <c r="B85" s="49">
        <v>0</v>
      </c>
      <c r="C85" s="49">
        <v>0</v>
      </c>
      <c r="D85" s="49">
        <v>0</v>
      </c>
      <c r="E85" s="49">
        <v>0</v>
      </c>
      <c r="F85" s="49">
        <v>-280</v>
      </c>
    </row>
    <row r="86" spans="1:6" x14ac:dyDescent="0.25">
      <c r="A86" s="47" t="s">
        <v>221</v>
      </c>
      <c r="B86" s="50">
        <v>-333.66</v>
      </c>
      <c r="C86" s="50">
        <v>-1478.68</v>
      </c>
      <c r="D86" s="50">
        <v>-842.93</v>
      </c>
      <c r="E86" s="52">
        <v>0</v>
      </c>
      <c r="F86" s="52">
        <v>0</v>
      </c>
    </row>
    <row r="87" spans="1:6" x14ac:dyDescent="0.25">
      <c r="A87" s="48" t="s">
        <v>190</v>
      </c>
      <c r="B87" s="51">
        <v>-657.98</v>
      </c>
      <c r="C87" s="51">
        <v>-28669.17</v>
      </c>
      <c r="D87" s="51">
        <v>-859.35</v>
      </c>
      <c r="E87" s="51">
        <v>-478.66</v>
      </c>
      <c r="F87" s="51">
        <v>-33838.6</v>
      </c>
    </row>
    <row r="88" spans="1:6" x14ac:dyDescent="0.25">
      <c r="A88" s="47" t="s">
        <v>194</v>
      </c>
      <c r="B88" s="50">
        <v>-657.98</v>
      </c>
      <c r="C88" s="50">
        <v>-903.26</v>
      </c>
      <c r="D88" s="50">
        <v>-859.35</v>
      </c>
      <c r="E88" s="52">
        <v>0</v>
      </c>
      <c r="F88" s="52">
        <v>0</v>
      </c>
    </row>
    <row r="89" spans="1:6" x14ac:dyDescent="0.25">
      <c r="A89" s="48" t="s">
        <v>222</v>
      </c>
      <c r="B89" s="49">
        <v>0</v>
      </c>
      <c r="C89" s="51">
        <v>-27765.91</v>
      </c>
      <c r="D89" s="49">
        <v>0</v>
      </c>
      <c r="E89" s="49">
        <v>0</v>
      </c>
      <c r="F89" s="51">
        <v>-18248.080000000002</v>
      </c>
    </row>
    <row r="90" spans="1:6" x14ac:dyDescent="0.25">
      <c r="A90" s="47" t="s">
        <v>223</v>
      </c>
      <c r="B90" s="52">
        <v>0</v>
      </c>
      <c r="C90" s="52">
        <v>0</v>
      </c>
      <c r="D90" s="52">
        <v>0</v>
      </c>
      <c r="E90" s="50">
        <v>-478.66</v>
      </c>
      <c r="F90" s="50">
        <v>-15590.52</v>
      </c>
    </row>
    <row r="91" spans="1:6" x14ac:dyDescent="0.25">
      <c r="A91" s="48" t="s">
        <v>196</v>
      </c>
      <c r="B91" s="51">
        <v>-31780.58</v>
      </c>
      <c r="C91" s="51">
        <v>-6847.21</v>
      </c>
      <c r="D91" s="51">
        <v>47043.99</v>
      </c>
      <c r="E91" s="51">
        <v>-1759.42</v>
      </c>
      <c r="F91" s="51">
        <v>3623.32</v>
      </c>
    </row>
    <row r="92" spans="1:6" x14ac:dyDescent="0.25">
      <c r="A92" s="47" t="s">
        <v>197</v>
      </c>
      <c r="B92" s="50">
        <v>60663.199999999997</v>
      </c>
      <c r="C92" s="50">
        <v>67510.41</v>
      </c>
      <c r="D92" s="52">
        <v>0</v>
      </c>
      <c r="E92" s="50">
        <v>22225.84</v>
      </c>
      <c r="F92" s="50">
        <v>14997.69</v>
      </c>
    </row>
    <row r="93" spans="1:6" x14ac:dyDescent="0.25">
      <c r="A93" s="48" t="s">
        <v>199</v>
      </c>
      <c r="B93" s="51">
        <v>28882.62</v>
      </c>
      <c r="C93" s="51">
        <v>60663.199999999997</v>
      </c>
      <c r="D93" s="49">
        <v>0</v>
      </c>
      <c r="E93" s="51">
        <v>20466.419999999998</v>
      </c>
      <c r="F93" s="49">
        <v>18621</v>
      </c>
    </row>
    <row r="94" spans="1:6" x14ac:dyDescent="0.25">
      <c r="A94" s="47"/>
    </row>
    <row r="95" spans="1:6" x14ac:dyDescent="0.25">
      <c r="A95" s="47"/>
      <c r="B95" s="46"/>
      <c r="C95" s="46"/>
      <c r="D95" s="46"/>
      <c r="E95" s="46"/>
      <c r="F95" s="46"/>
    </row>
    <row r="96" spans="1:6" x14ac:dyDescent="0.25">
      <c r="A96" s="120" t="s">
        <v>200</v>
      </c>
      <c r="B96" s="46" t="s">
        <v>201</v>
      </c>
      <c r="C96" s="46" t="s">
        <v>201</v>
      </c>
      <c r="D96" s="46" t="s">
        <v>201</v>
      </c>
      <c r="E96" s="46" t="s">
        <v>201</v>
      </c>
      <c r="F96" s="46" t="s">
        <v>201</v>
      </c>
    </row>
    <row r="97" spans="1:6" x14ac:dyDescent="0.25">
      <c r="A97" s="48" t="s">
        <v>95</v>
      </c>
      <c r="B97" s="53" t="s">
        <v>96</v>
      </c>
      <c r="C97" s="53" t="s">
        <v>96</v>
      </c>
      <c r="D97" s="53" t="s">
        <v>96</v>
      </c>
      <c r="E97" s="53" t="s">
        <v>96</v>
      </c>
      <c r="F97" s="53" t="s">
        <v>96</v>
      </c>
    </row>
    <row r="98" spans="1:6" x14ac:dyDescent="0.25">
      <c r="A98" s="47" t="s">
        <v>202</v>
      </c>
      <c r="B98" s="52" t="s">
        <v>203</v>
      </c>
      <c r="C98" s="52" t="s">
        <v>204</v>
      </c>
      <c r="D98" s="52" t="s">
        <v>205</v>
      </c>
      <c r="E98" s="52" t="s">
        <v>206</v>
      </c>
      <c r="F98" s="52" t="s">
        <v>207</v>
      </c>
    </row>
    <row r="99" spans="1:6" x14ac:dyDescent="0.25">
      <c r="A99" s="48" t="s">
        <v>97</v>
      </c>
      <c r="B99" s="49" t="s">
        <v>98</v>
      </c>
      <c r="C99" s="49" t="s">
        <v>99</v>
      </c>
      <c r="D99" s="49" t="s">
        <v>100</v>
      </c>
      <c r="E99" s="49" t="s">
        <v>101</v>
      </c>
      <c r="F99" s="49" t="s">
        <v>102</v>
      </c>
    </row>
    <row r="100" spans="1:6" x14ac:dyDescent="0.25">
      <c r="A100" s="47" t="s">
        <v>208</v>
      </c>
      <c r="B100" s="46" t="s">
        <v>209</v>
      </c>
      <c r="C100" s="46" t="s">
        <v>209</v>
      </c>
      <c r="D100" s="46" t="s">
        <v>209</v>
      </c>
      <c r="E100" s="46" t="s">
        <v>209</v>
      </c>
      <c r="F100" s="46" t="s">
        <v>209</v>
      </c>
    </row>
    <row r="101" spans="1:6" x14ac:dyDescent="0.25">
      <c r="A101" s="48" t="s">
        <v>210</v>
      </c>
      <c r="B101" s="53" t="s">
        <v>210</v>
      </c>
      <c r="C101" s="53" t="s">
        <v>210</v>
      </c>
      <c r="D101" s="53" t="s">
        <v>210</v>
      </c>
      <c r="E101" s="53" t="s">
        <v>210</v>
      </c>
      <c r="F101" s="53" t="s">
        <v>210</v>
      </c>
    </row>
    <row r="102" spans="1:6" x14ac:dyDescent="0.25">
      <c r="A102" s="47" t="s">
        <v>211</v>
      </c>
      <c r="B102" s="46" t="s">
        <v>212</v>
      </c>
      <c r="C102" s="46" t="s">
        <v>212</v>
      </c>
      <c r="D102" s="46" t="s">
        <v>212</v>
      </c>
      <c r="E102" s="46" t="s">
        <v>212</v>
      </c>
      <c r="F102" s="46" t="s">
        <v>212</v>
      </c>
    </row>
    <row r="103" spans="1:6" x14ac:dyDescent="0.25">
      <c r="A103" s="47"/>
      <c r="B103" s="46"/>
      <c r="C103" s="46"/>
      <c r="D103" s="46"/>
      <c r="E103" s="46"/>
      <c r="F103" s="46"/>
    </row>
    <row r="104" spans="1:6" x14ac:dyDescent="0.25">
      <c r="A104" s="47" t="s">
        <v>213</v>
      </c>
      <c r="B104" s="46"/>
      <c r="C104" s="46"/>
      <c r="D104" s="46"/>
      <c r="E104" s="46"/>
      <c r="F104" s="46"/>
    </row>
    <row r="105" spans="1:6" x14ac:dyDescent="0.25">
      <c r="A105" s="45"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36057-DA9B-42CB-906D-6E042E044E1A}">
  <dimension ref="A1:G107"/>
  <sheetViews>
    <sheetView showGridLines="0" topLeftCell="A7" workbookViewId="0">
      <selection activeCell="H76" sqref="H76"/>
    </sheetView>
  </sheetViews>
  <sheetFormatPr baseColWidth="10" defaultColWidth="8.85546875" defaultRowHeight="15" x14ac:dyDescent="0.25"/>
  <cols>
    <col min="1" max="1" width="50" style="45" customWidth="1"/>
    <col min="2" max="6" width="20" style="45" customWidth="1"/>
    <col min="7" max="16384" width="8.85546875" style="45"/>
  </cols>
  <sheetData>
    <row r="1" spans="1:7" x14ac:dyDescent="0.25">
      <c r="A1" s="147"/>
      <c r="B1" s="147"/>
      <c r="C1" s="147"/>
      <c r="D1" s="148" t="s">
        <v>90</v>
      </c>
      <c r="E1" s="147"/>
      <c r="F1" s="147"/>
      <c r="G1" s="147"/>
    </row>
    <row r="2" spans="1:7" x14ac:dyDescent="0.25">
      <c r="A2" s="147"/>
      <c r="B2" s="147"/>
      <c r="C2" s="147"/>
      <c r="D2" s="148" t="s">
        <v>91</v>
      </c>
      <c r="E2" s="147"/>
      <c r="F2" s="147"/>
      <c r="G2" s="147"/>
    </row>
    <row r="3" spans="1:7" x14ac:dyDescent="0.25">
      <c r="D3" s="148" t="s">
        <v>92</v>
      </c>
      <c r="E3" s="147"/>
      <c r="F3" s="147"/>
      <c r="G3" s="147"/>
    </row>
    <row r="4" spans="1:7" x14ac:dyDescent="0.25">
      <c r="D4" s="148" t="s">
        <v>93</v>
      </c>
      <c r="E4" s="147"/>
      <c r="F4" s="147"/>
      <c r="G4" s="147"/>
    </row>
    <row r="6" spans="1:7" x14ac:dyDescent="0.25">
      <c r="A6" s="146" t="s">
        <v>258</v>
      </c>
      <c r="B6" s="147"/>
      <c r="C6" s="147"/>
      <c r="D6" s="147"/>
      <c r="E6" s="147"/>
      <c r="F6" s="147"/>
      <c r="G6" s="147"/>
    </row>
    <row r="8" spans="1:7" x14ac:dyDescent="0.25">
      <c r="A8" s="47" t="s">
        <v>95</v>
      </c>
      <c r="B8" s="46" t="s">
        <v>96</v>
      </c>
      <c r="C8" s="46" t="s">
        <v>96</v>
      </c>
      <c r="D8" s="46" t="s">
        <v>96</v>
      </c>
      <c r="E8" s="46" t="s">
        <v>96</v>
      </c>
      <c r="F8" s="46" t="s">
        <v>96</v>
      </c>
    </row>
    <row r="9" spans="1:7" x14ac:dyDescent="0.25">
      <c r="A9" s="48" t="s">
        <v>97</v>
      </c>
      <c r="B9" s="49" t="s">
        <v>98</v>
      </c>
      <c r="C9" s="49" t="s">
        <v>99</v>
      </c>
      <c r="D9" s="49" t="s">
        <v>100</v>
      </c>
      <c r="E9" s="49" t="s">
        <v>101</v>
      </c>
      <c r="F9" s="49" t="s">
        <v>102</v>
      </c>
    </row>
    <row r="10" spans="1:7" x14ac:dyDescent="0.25">
      <c r="A10" s="47" t="s">
        <v>103</v>
      </c>
      <c r="B10" s="46" t="s">
        <v>104</v>
      </c>
      <c r="C10" s="46" t="s">
        <v>104</v>
      </c>
      <c r="D10" s="46" t="s">
        <v>104</v>
      </c>
      <c r="E10" s="46" t="s">
        <v>104</v>
      </c>
      <c r="F10" s="46" t="s">
        <v>104</v>
      </c>
    </row>
    <row r="11" spans="1:7" x14ac:dyDescent="0.25">
      <c r="A11" s="47"/>
      <c r="B11" s="46"/>
      <c r="C11" s="46"/>
      <c r="D11" s="46"/>
      <c r="E11" s="46"/>
      <c r="F11" s="46"/>
    </row>
    <row r="12" spans="1:7" x14ac:dyDescent="0.25">
      <c r="A12" s="47"/>
      <c r="B12" s="46"/>
      <c r="C12" s="46"/>
      <c r="D12" s="46"/>
      <c r="E12" s="46"/>
      <c r="F12" s="46"/>
    </row>
    <row r="13" spans="1:7" x14ac:dyDescent="0.25">
      <c r="A13" s="120" t="s">
        <v>105</v>
      </c>
      <c r="B13" s="121" t="s">
        <v>106</v>
      </c>
      <c r="C13" s="121" t="s">
        <v>107</v>
      </c>
      <c r="D13" s="121" t="s">
        <v>108</v>
      </c>
      <c r="E13" s="121" t="s">
        <v>109</v>
      </c>
      <c r="F13" s="121" t="s">
        <v>110</v>
      </c>
    </row>
    <row r="14" spans="1:7" x14ac:dyDescent="0.25">
      <c r="A14" s="47" t="s">
        <v>111</v>
      </c>
      <c r="B14" s="50">
        <v>295858.75</v>
      </c>
      <c r="C14" s="50">
        <v>317940.11</v>
      </c>
      <c r="D14" s="50">
        <v>301493.19</v>
      </c>
      <c r="E14" s="50">
        <v>212489.79</v>
      </c>
      <c r="F14" s="50">
        <v>191321.44</v>
      </c>
    </row>
    <row r="15" spans="1:7" x14ac:dyDescent="0.25">
      <c r="A15" s="48" t="s">
        <v>112</v>
      </c>
      <c r="B15" s="51">
        <v>296426.99</v>
      </c>
      <c r="C15" s="51">
        <v>283996.40999999997</v>
      </c>
      <c r="D15" s="51">
        <v>266147.71000000002</v>
      </c>
      <c r="E15" s="51">
        <v>224592.11</v>
      </c>
      <c r="F15" s="51">
        <v>196349.59</v>
      </c>
    </row>
    <row r="16" spans="1:7" x14ac:dyDescent="0.25">
      <c r="A16" s="47" t="s">
        <v>113</v>
      </c>
      <c r="B16" s="50">
        <v>-191273.15</v>
      </c>
      <c r="C16" s="50">
        <v>-185718.48</v>
      </c>
      <c r="D16" s="50">
        <v>-166241.63</v>
      </c>
      <c r="E16" s="50">
        <v>-113880.79</v>
      </c>
      <c r="F16" s="50">
        <v>-86754.02</v>
      </c>
    </row>
    <row r="17" spans="1:6" x14ac:dyDescent="0.25">
      <c r="A17" s="48" t="s">
        <v>114</v>
      </c>
      <c r="B17" s="51">
        <v>105153.84</v>
      </c>
      <c r="C17" s="51">
        <v>98277.93</v>
      </c>
      <c r="D17" s="51">
        <v>99906.07</v>
      </c>
      <c r="E17" s="51">
        <v>110711.32</v>
      </c>
      <c r="F17" s="51">
        <v>109595.57</v>
      </c>
    </row>
    <row r="18" spans="1:6" x14ac:dyDescent="0.25">
      <c r="A18" s="47" t="s">
        <v>115</v>
      </c>
      <c r="B18" s="50">
        <v>-58547.9</v>
      </c>
      <c r="C18" s="50">
        <v>-64525.4</v>
      </c>
      <c r="D18" s="50">
        <v>-67067.360000000001</v>
      </c>
      <c r="E18" s="50">
        <v>-56273.4</v>
      </c>
      <c r="F18" s="50">
        <v>-60103.9</v>
      </c>
    </row>
    <row r="19" spans="1:6" x14ac:dyDescent="0.25">
      <c r="A19" s="48" t="s">
        <v>116</v>
      </c>
      <c r="B19" s="51">
        <v>-19440.150000000001</v>
      </c>
      <c r="C19" s="51">
        <v>-17481.05</v>
      </c>
      <c r="D19" s="51">
        <v>-14887.67</v>
      </c>
      <c r="E19" s="51">
        <v>-13823.02</v>
      </c>
      <c r="F19" s="51">
        <v>-14314.34</v>
      </c>
    </row>
    <row r="20" spans="1:6" x14ac:dyDescent="0.25">
      <c r="A20" s="47" t="s">
        <v>117</v>
      </c>
      <c r="B20" s="50">
        <v>-568.24</v>
      </c>
      <c r="C20" s="50">
        <v>33943.71</v>
      </c>
      <c r="D20" s="50">
        <v>35345.480000000003</v>
      </c>
      <c r="E20" s="50">
        <v>-12102.31</v>
      </c>
      <c r="F20" s="50">
        <v>-5028.1499999999996</v>
      </c>
    </row>
    <row r="21" spans="1:6" x14ac:dyDescent="0.25">
      <c r="A21" s="48" t="s">
        <v>118</v>
      </c>
      <c r="B21" s="51">
        <v>-568.24</v>
      </c>
      <c r="C21" s="51">
        <v>33943.71</v>
      </c>
      <c r="D21" s="51">
        <v>35345.480000000003</v>
      </c>
      <c r="E21" s="51">
        <v>-12102.31</v>
      </c>
      <c r="F21" s="51">
        <v>-5028.1499999999996</v>
      </c>
    </row>
    <row r="22" spans="1:6" x14ac:dyDescent="0.25">
      <c r="A22" s="47" t="s">
        <v>120</v>
      </c>
      <c r="B22" s="50">
        <v>26597.56</v>
      </c>
      <c r="C22" s="50">
        <v>50215.18</v>
      </c>
      <c r="D22" s="50">
        <v>53296.53</v>
      </c>
      <c r="E22" s="50">
        <v>28512.59</v>
      </c>
      <c r="F22" s="50">
        <v>30149.18</v>
      </c>
    </row>
    <row r="23" spans="1:6" x14ac:dyDescent="0.25">
      <c r="A23" s="48" t="s">
        <v>121</v>
      </c>
      <c r="B23" s="51">
        <v>36681.32</v>
      </c>
      <c r="C23" s="51">
        <v>60642.04</v>
      </c>
      <c r="D23" s="51">
        <v>63225.38</v>
      </c>
      <c r="E23" s="51">
        <v>38723.26</v>
      </c>
      <c r="F23" s="51">
        <v>38704.85</v>
      </c>
    </row>
    <row r="24" spans="1:6" x14ac:dyDescent="0.25">
      <c r="A24" s="47" t="s">
        <v>122</v>
      </c>
      <c r="B24" s="50">
        <v>-28885.9</v>
      </c>
      <c r="C24" s="50">
        <v>-16188.49</v>
      </c>
      <c r="D24" s="50">
        <v>-6723.21</v>
      </c>
      <c r="E24" s="50">
        <v>-17063.330000000002</v>
      </c>
      <c r="F24" s="52">
        <v>-17752</v>
      </c>
    </row>
    <row r="25" spans="1:6" x14ac:dyDescent="0.25">
      <c r="A25" s="48" t="s">
        <v>123</v>
      </c>
      <c r="B25" s="51">
        <v>4565.47</v>
      </c>
      <c r="C25" s="49">
        <v>0</v>
      </c>
      <c r="D25" s="49">
        <v>0</v>
      </c>
      <c r="E25" s="49">
        <v>0</v>
      </c>
      <c r="F25" s="49">
        <v>0</v>
      </c>
    </row>
    <row r="26" spans="1:6" x14ac:dyDescent="0.25">
      <c r="A26" s="47" t="s">
        <v>124</v>
      </c>
      <c r="B26" s="50">
        <v>-34042.42</v>
      </c>
      <c r="C26" s="50">
        <v>-16864.650000000001</v>
      </c>
      <c r="D26" s="50">
        <v>-13743.25</v>
      </c>
      <c r="E26" s="50">
        <v>-18948.02</v>
      </c>
      <c r="F26" s="50">
        <v>-19502.599999999999</v>
      </c>
    </row>
    <row r="27" spans="1:6" x14ac:dyDescent="0.25">
      <c r="A27" s="48" t="s">
        <v>125</v>
      </c>
      <c r="B27" s="51">
        <v>591.04</v>
      </c>
      <c r="C27" s="51">
        <v>676.16</v>
      </c>
      <c r="D27" s="51">
        <v>7020.04</v>
      </c>
      <c r="E27" s="51">
        <v>1884.69</v>
      </c>
      <c r="F27" s="51">
        <v>1750.6</v>
      </c>
    </row>
    <row r="28" spans="1:6" x14ac:dyDescent="0.25">
      <c r="A28" s="47" t="s">
        <v>127</v>
      </c>
      <c r="B28" s="50">
        <v>-2288.35</v>
      </c>
      <c r="C28" s="50">
        <v>34026.69</v>
      </c>
      <c r="D28" s="50">
        <v>46573.32</v>
      </c>
      <c r="E28" s="50">
        <v>11449.26</v>
      </c>
      <c r="F28" s="50">
        <v>12397.18</v>
      </c>
    </row>
    <row r="29" spans="1:6" x14ac:dyDescent="0.25">
      <c r="A29" s="48" t="s">
        <v>128</v>
      </c>
      <c r="B29" s="51">
        <v>3175.42</v>
      </c>
      <c r="C29" s="51">
        <v>-14180.26</v>
      </c>
      <c r="D29" s="51">
        <v>-20321.75</v>
      </c>
      <c r="E29" s="51">
        <v>-1421.93</v>
      </c>
      <c r="F29" s="51">
        <v>-5413.34</v>
      </c>
    </row>
    <row r="30" spans="1:6" x14ac:dyDescent="0.25">
      <c r="A30" s="47" t="s">
        <v>129</v>
      </c>
      <c r="B30" s="50">
        <v>887.07</v>
      </c>
      <c r="C30" s="50">
        <v>19846.43</v>
      </c>
      <c r="D30" s="50">
        <v>26251.57</v>
      </c>
      <c r="E30" s="50">
        <v>10027.33</v>
      </c>
      <c r="F30" s="50">
        <v>6983.84</v>
      </c>
    </row>
    <row r="31" spans="1:6" x14ac:dyDescent="0.25">
      <c r="A31" s="48" t="s">
        <v>130</v>
      </c>
      <c r="B31" s="51">
        <v>887.07</v>
      </c>
      <c r="C31" s="51">
        <v>19846.43</v>
      </c>
      <c r="D31" s="51">
        <v>26251.57</v>
      </c>
      <c r="E31" s="51">
        <v>10027.33</v>
      </c>
      <c r="F31" s="51">
        <v>6983.84</v>
      </c>
    </row>
    <row r="32" spans="1:6" x14ac:dyDescent="0.25">
      <c r="A32" s="47"/>
    </row>
    <row r="33" spans="1:6" x14ac:dyDescent="0.25">
      <c r="A33" s="120" t="s">
        <v>131</v>
      </c>
      <c r="B33" s="121" t="s">
        <v>106</v>
      </c>
      <c r="C33" s="121" t="s">
        <v>107</v>
      </c>
      <c r="D33" s="121" t="s">
        <v>108</v>
      </c>
      <c r="E33" s="121" t="s">
        <v>109</v>
      </c>
      <c r="F33" s="121" t="s">
        <v>110</v>
      </c>
    </row>
    <row r="34" spans="1:6" x14ac:dyDescent="0.25">
      <c r="A34" s="47" t="s">
        <v>132</v>
      </c>
      <c r="B34" s="50">
        <v>487290.77</v>
      </c>
      <c r="C34" s="50">
        <v>479489.14</v>
      </c>
      <c r="D34" s="50">
        <v>473717.86</v>
      </c>
      <c r="E34" s="50">
        <v>493532.28</v>
      </c>
      <c r="F34" s="50">
        <v>488053.85</v>
      </c>
    </row>
    <row r="35" spans="1:6" x14ac:dyDescent="0.25">
      <c r="A35" s="48" t="s">
        <v>133</v>
      </c>
      <c r="B35" s="51">
        <v>291523.59000000003</v>
      </c>
      <c r="C35" s="51">
        <v>275683.28999999998</v>
      </c>
      <c r="D35" s="51">
        <v>282773.08</v>
      </c>
      <c r="E35" s="51">
        <v>248412.68</v>
      </c>
      <c r="F35" s="51">
        <v>239036.77</v>
      </c>
    </row>
    <row r="36" spans="1:6" x14ac:dyDescent="0.25">
      <c r="A36" s="47" t="s">
        <v>134</v>
      </c>
      <c r="B36" s="50">
        <v>29176.76</v>
      </c>
      <c r="C36" s="50">
        <v>29575.69</v>
      </c>
      <c r="D36" s="50">
        <v>32282.799999999999</v>
      </c>
      <c r="E36" s="50">
        <v>33447.019999999997</v>
      </c>
      <c r="F36" s="50">
        <v>34476.730000000003</v>
      </c>
    </row>
    <row r="37" spans="1:6" x14ac:dyDescent="0.25">
      <c r="A37" s="48" t="s">
        <v>135</v>
      </c>
      <c r="B37" s="51">
        <v>11336.29</v>
      </c>
      <c r="C37" s="51">
        <v>12662.93</v>
      </c>
      <c r="D37" s="51">
        <v>15631.38</v>
      </c>
      <c r="E37" s="51">
        <v>18357.43</v>
      </c>
      <c r="F37" s="51">
        <v>17727.580000000002</v>
      </c>
    </row>
    <row r="38" spans="1:6" x14ac:dyDescent="0.25">
      <c r="A38" s="47" t="s">
        <v>137</v>
      </c>
      <c r="B38" s="50">
        <v>11336.29</v>
      </c>
      <c r="C38" s="50">
        <v>12662.93</v>
      </c>
      <c r="D38" s="50">
        <v>15631.38</v>
      </c>
      <c r="E38" s="50">
        <v>18357.43</v>
      </c>
      <c r="F38" s="50">
        <v>17727.580000000002</v>
      </c>
    </row>
    <row r="39" spans="1:6" x14ac:dyDescent="0.25">
      <c r="A39" s="48" t="s">
        <v>216</v>
      </c>
      <c r="B39" s="51">
        <v>84303.85</v>
      </c>
      <c r="C39" s="51">
        <v>76326.52</v>
      </c>
      <c r="D39" s="51">
        <v>88104.84</v>
      </c>
      <c r="E39" s="51">
        <v>75573.19</v>
      </c>
      <c r="F39" s="51">
        <v>68182.03</v>
      </c>
    </row>
    <row r="40" spans="1:6" x14ac:dyDescent="0.25">
      <c r="A40" s="47" t="s">
        <v>217</v>
      </c>
      <c r="B40" s="50">
        <v>84303.85</v>
      </c>
      <c r="C40" s="50">
        <v>76326.52</v>
      </c>
      <c r="D40" s="50">
        <v>88104.84</v>
      </c>
      <c r="E40" s="50">
        <v>75573.19</v>
      </c>
      <c r="F40" s="50">
        <v>68182.03</v>
      </c>
    </row>
    <row r="41" spans="1:6" x14ac:dyDescent="0.25">
      <c r="A41" s="48" t="s">
        <v>138</v>
      </c>
      <c r="B41" s="51">
        <v>151732.57</v>
      </c>
      <c r="C41" s="51">
        <v>147118.03</v>
      </c>
      <c r="D41" s="51">
        <v>139174.57</v>
      </c>
      <c r="E41" s="51">
        <v>116270.25</v>
      </c>
      <c r="F41" s="51">
        <v>112766.8</v>
      </c>
    </row>
    <row r="42" spans="1:6" x14ac:dyDescent="0.25">
      <c r="A42" s="47" t="s">
        <v>139</v>
      </c>
      <c r="B42" s="50">
        <v>151732.57</v>
      </c>
      <c r="C42" s="50">
        <v>147118.03</v>
      </c>
      <c r="D42" s="50">
        <v>139174.57</v>
      </c>
      <c r="E42" s="50">
        <v>116270.25</v>
      </c>
      <c r="F42" s="50">
        <v>112766.8</v>
      </c>
    </row>
    <row r="43" spans="1:6" x14ac:dyDescent="0.25">
      <c r="A43" s="48" t="s">
        <v>143</v>
      </c>
      <c r="B43" s="51">
        <v>14974.11</v>
      </c>
      <c r="C43" s="51">
        <v>10000.11</v>
      </c>
      <c r="D43" s="51">
        <v>7579.48</v>
      </c>
      <c r="E43" s="51">
        <v>4764.8100000000004</v>
      </c>
      <c r="F43" s="51">
        <v>5883.64</v>
      </c>
    </row>
    <row r="44" spans="1:6" x14ac:dyDescent="0.25">
      <c r="A44" s="47" t="s">
        <v>144</v>
      </c>
      <c r="B44" s="50">
        <v>195767.18</v>
      </c>
      <c r="C44" s="50">
        <v>203805.85</v>
      </c>
      <c r="D44" s="50">
        <v>190944.79</v>
      </c>
      <c r="E44" s="50">
        <v>245119.6</v>
      </c>
      <c r="F44" s="50">
        <v>249017.08</v>
      </c>
    </row>
    <row r="45" spans="1:6" x14ac:dyDescent="0.25">
      <c r="A45" s="48" t="s">
        <v>145</v>
      </c>
      <c r="B45" s="51">
        <v>65664.86</v>
      </c>
      <c r="C45" s="51">
        <v>90978.51</v>
      </c>
      <c r="D45" s="51">
        <v>78494.86</v>
      </c>
      <c r="E45" s="51">
        <v>76296.460000000006</v>
      </c>
      <c r="F45" s="51">
        <v>73817.100000000006</v>
      </c>
    </row>
    <row r="46" spans="1:6" x14ac:dyDescent="0.25">
      <c r="A46" s="47" t="s">
        <v>146</v>
      </c>
      <c r="B46" s="50">
        <v>116271.92</v>
      </c>
      <c r="C46" s="50">
        <v>104355.64</v>
      </c>
      <c r="D46" s="50">
        <v>101802.82</v>
      </c>
      <c r="E46" s="50">
        <v>162776.49</v>
      </c>
      <c r="F46" s="50">
        <v>172649.15</v>
      </c>
    </row>
    <row r="47" spans="1:6" x14ac:dyDescent="0.25">
      <c r="A47" s="48" t="s">
        <v>147</v>
      </c>
      <c r="B47" s="51">
        <v>116271.92</v>
      </c>
      <c r="C47" s="51">
        <v>104355.64</v>
      </c>
      <c r="D47" s="51">
        <v>101802.82</v>
      </c>
      <c r="E47" s="51">
        <v>162776.49</v>
      </c>
      <c r="F47" s="51">
        <v>172262.96</v>
      </c>
    </row>
    <row r="48" spans="1:6" x14ac:dyDescent="0.25">
      <c r="A48" s="47" t="s">
        <v>148</v>
      </c>
      <c r="B48" s="52">
        <v>0</v>
      </c>
      <c r="C48" s="52">
        <v>0</v>
      </c>
      <c r="D48" s="52">
        <v>0</v>
      </c>
      <c r="E48" s="52">
        <v>0</v>
      </c>
      <c r="F48" s="50">
        <v>386.19</v>
      </c>
    </row>
    <row r="49" spans="1:6" x14ac:dyDescent="0.25">
      <c r="A49" s="48" t="s">
        <v>149</v>
      </c>
      <c r="B49" s="49">
        <v>0</v>
      </c>
      <c r="C49" s="49">
        <v>0</v>
      </c>
      <c r="D49" s="49">
        <v>0</v>
      </c>
      <c r="E49" s="51">
        <v>4159.7</v>
      </c>
      <c r="F49" s="51">
        <v>1885.08</v>
      </c>
    </row>
    <row r="50" spans="1:6" x14ac:dyDescent="0.25">
      <c r="A50" s="47" t="s">
        <v>150</v>
      </c>
      <c r="B50" s="52">
        <v>0</v>
      </c>
      <c r="C50" s="52">
        <v>0</v>
      </c>
      <c r="D50" s="52">
        <v>0</v>
      </c>
      <c r="E50" s="50">
        <v>4159.7</v>
      </c>
      <c r="F50" s="50">
        <v>1885.08</v>
      </c>
    </row>
    <row r="51" spans="1:6" x14ac:dyDescent="0.25">
      <c r="A51" s="48" t="s">
        <v>151</v>
      </c>
      <c r="B51" s="51">
        <v>5074.95</v>
      </c>
      <c r="C51" s="51">
        <v>3973.64</v>
      </c>
      <c r="D51" s="51">
        <v>5852.22</v>
      </c>
      <c r="E51" s="51">
        <v>1886.95</v>
      </c>
      <c r="F51" s="51">
        <v>665.75</v>
      </c>
    </row>
    <row r="52" spans="1:6" x14ac:dyDescent="0.25">
      <c r="A52" s="47" t="s">
        <v>152</v>
      </c>
      <c r="B52" s="50">
        <v>8755.4500000000007</v>
      </c>
      <c r="C52" s="50">
        <v>4498.07</v>
      </c>
      <c r="D52" s="50">
        <v>4794.8900000000003</v>
      </c>
      <c r="E52" s="52">
        <v>0</v>
      </c>
      <c r="F52" s="52">
        <v>0</v>
      </c>
    </row>
    <row r="53" spans="1:6" x14ac:dyDescent="0.25">
      <c r="A53" s="48" t="s">
        <v>153</v>
      </c>
      <c r="B53" s="51">
        <v>487290.77</v>
      </c>
      <c r="C53" s="51">
        <v>479489.14</v>
      </c>
      <c r="D53" s="51">
        <v>473717.86</v>
      </c>
      <c r="E53" s="51">
        <v>493532.28</v>
      </c>
      <c r="F53" s="51">
        <v>488053.85</v>
      </c>
    </row>
    <row r="54" spans="1:6" x14ac:dyDescent="0.25">
      <c r="A54" s="47" t="s">
        <v>154</v>
      </c>
      <c r="B54" s="50">
        <v>111989.55</v>
      </c>
      <c r="C54" s="50">
        <v>130903.23</v>
      </c>
      <c r="D54" s="50">
        <v>176492.51</v>
      </c>
      <c r="E54" s="50">
        <v>157800.93</v>
      </c>
      <c r="F54" s="50">
        <v>165949.14000000001</v>
      </c>
    </row>
    <row r="55" spans="1:6" x14ac:dyDescent="0.25">
      <c r="A55" s="48" t="s">
        <v>155</v>
      </c>
      <c r="B55" s="51">
        <v>111989.55</v>
      </c>
      <c r="C55" s="51">
        <v>130903.23</v>
      </c>
      <c r="D55" s="51">
        <v>176492.51</v>
      </c>
      <c r="E55" s="51">
        <v>157800.93</v>
      </c>
      <c r="F55" s="51">
        <v>165949.14000000001</v>
      </c>
    </row>
    <row r="56" spans="1:6" x14ac:dyDescent="0.25">
      <c r="A56" s="47" t="s">
        <v>156</v>
      </c>
      <c r="B56" s="50">
        <v>4301.84</v>
      </c>
      <c r="C56" s="50">
        <v>4301.84</v>
      </c>
      <c r="D56" s="50">
        <v>4301.84</v>
      </c>
      <c r="E56" s="50">
        <v>4301.84</v>
      </c>
      <c r="F56" s="50">
        <v>4301.84</v>
      </c>
    </row>
    <row r="57" spans="1:6" x14ac:dyDescent="0.25">
      <c r="A57" s="48" t="s">
        <v>158</v>
      </c>
      <c r="B57" s="51">
        <v>4835.33</v>
      </c>
      <c r="C57" s="51">
        <v>4975.43</v>
      </c>
      <c r="D57" s="51">
        <v>4793.3999999999996</v>
      </c>
      <c r="E57" s="51">
        <v>6044.95</v>
      </c>
      <c r="F57" s="51">
        <v>6044.95</v>
      </c>
    </row>
    <row r="58" spans="1:6" x14ac:dyDescent="0.25">
      <c r="A58" s="47" t="s">
        <v>159</v>
      </c>
      <c r="B58" s="50">
        <v>40188.11</v>
      </c>
      <c r="C58" s="50">
        <v>58961.71</v>
      </c>
      <c r="D58" s="50">
        <v>110057.85</v>
      </c>
      <c r="E58" s="50">
        <v>104404.84</v>
      </c>
      <c r="F58" s="50">
        <v>112553.04</v>
      </c>
    </row>
    <row r="59" spans="1:6" x14ac:dyDescent="0.25">
      <c r="A59" s="48" t="s">
        <v>219</v>
      </c>
      <c r="B59" s="51">
        <v>62664.26</v>
      </c>
      <c r="C59" s="51">
        <v>62664.26</v>
      </c>
      <c r="D59" s="51">
        <v>57339.41</v>
      </c>
      <c r="E59" s="51">
        <v>43049.3</v>
      </c>
      <c r="F59" s="51">
        <v>43049.3</v>
      </c>
    </row>
    <row r="60" spans="1:6" x14ac:dyDescent="0.25">
      <c r="A60" s="47" t="s">
        <v>160</v>
      </c>
      <c r="B60" s="50">
        <v>375301.22</v>
      </c>
      <c r="C60" s="50">
        <v>348585.91</v>
      </c>
      <c r="D60" s="50">
        <v>297225.36</v>
      </c>
      <c r="E60" s="50">
        <v>335731.35</v>
      </c>
      <c r="F60" s="50">
        <v>322104.71999999997</v>
      </c>
    </row>
    <row r="61" spans="1:6" x14ac:dyDescent="0.25">
      <c r="A61" s="48" t="s">
        <v>161</v>
      </c>
      <c r="B61" s="51">
        <v>151852.93</v>
      </c>
      <c r="C61" s="51">
        <v>206100.13</v>
      </c>
      <c r="D61" s="51">
        <v>143609.76</v>
      </c>
      <c r="E61" s="51">
        <v>130957.3</v>
      </c>
      <c r="F61" s="51">
        <v>136970.49</v>
      </c>
    </row>
    <row r="62" spans="1:6" x14ac:dyDescent="0.25">
      <c r="A62" s="47" t="s">
        <v>220</v>
      </c>
      <c r="B62" s="50">
        <v>94994.79</v>
      </c>
      <c r="C62" s="50">
        <v>140309.44</v>
      </c>
      <c r="D62" s="50">
        <v>68254.38</v>
      </c>
      <c r="E62" s="50">
        <v>83240.820000000007</v>
      </c>
      <c r="F62" s="50">
        <v>88467.59</v>
      </c>
    </row>
    <row r="63" spans="1:6" x14ac:dyDescent="0.25">
      <c r="A63" s="48" t="s">
        <v>162</v>
      </c>
      <c r="B63" s="51">
        <v>53066.42</v>
      </c>
      <c r="C63" s="51">
        <v>55731.18</v>
      </c>
      <c r="D63" s="51">
        <v>67300.13</v>
      </c>
      <c r="E63" s="51">
        <v>45741.82</v>
      </c>
      <c r="F63" s="51">
        <v>42131.14</v>
      </c>
    </row>
    <row r="64" spans="1:6" x14ac:dyDescent="0.25">
      <c r="A64" s="47" t="s">
        <v>163</v>
      </c>
      <c r="B64" s="50">
        <v>3791.72</v>
      </c>
      <c r="C64" s="50">
        <v>10059.51</v>
      </c>
      <c r="D64" s="50">
        <v>8055.26</v>
      </c>
      <c r="E64" s="50">
        <v>1974.66</v>
      </c>
      <c r="F64" s="50">
        <v>6371.76</v>
      </c>
    </row>
    <row r="65" spans="1:6" x14ac:dyDescent="0.25">
      <c r="A65" s="48" t="s">
        <v>165</v>
      </c>
      <c r="B65" s="51">
        <v>223448.3</v>
      </c>
      <c r="C65" s="51">
        <v>142485.78</v>
      </c>
      <c r="D65" s="51">
        <v>153615.6</v>
      </c>
      <c r="E65" s="51">
        <v>204774.05</v>
      </c>
      <c r="F65" s="51">
        <v>185134.23</v>
      </c>
    </row>
    <row r="66" spans="1:6" x14ac:dyDescent="0.25">
      <c r="A66" s="47" t="s">
        <v>166</v>
      </c>
      <c r="B66" s="50">
        <v>108329.45</v>
      </c>
      <c r="C66" s="52">
        <v>14380</v>
      </c>
      <c r="D66" s="50">
        <v>37284.9</v>
      </c>
      <c r="E66" s="50">
        <v>104464.52</v>
      </c>
      <c r="F66" s="50">
        <v>111741.51</v>
      </c>
    </row>
    <row r="67" spans="1:6" x14ac:dyDescent="0.25">
      <c r="A67" s="48" t="s">
        <v>167</v>
      </c>
      <c r="B67" s="51">
        <v>107936.37</v>
      </c>
      <c r="C67" s="51">
        <v>116454.02</v>
      </c>
      <c r="D67" s="51">
        <v>98139.12</v>
      </c>
      <c r="E67" s="51">
        <v>92712.48</v>
      </c>
      <c r="F67" s="51">
        <v>65613.399999999994</v>
      </c>
    </row>
    <row r="68" spans="1:6" x14ac:dyDescent="0.25">
      <c r="A68" s="47" t="s">
        <v>168</v>
      </c>
      <c r="B68" s="50">
        <v>107936.37</v>
      </c>
      <c r="C68" s="50">
        <v>116454.02</v>
      </c>
      <c r="D68" s="50">
        <v>98139.12</v>
      </c>
      <c r="E68" s="50">
        <v>92712.48</v>
      </c>
      <c r="F68" s="50">
        <v>65613.399999999994</v>
      </c>
    </row>
    <row r="69" spans="1:6" x14ac:dyDescent="0.25">
      <c r="A69" s="48" t="s">
        <v>169</v>
      </c>
      <c r="B69" s="51">
        <v>5503.18</v>
      </c>
      <c r="C69" s="51">
        <v>4205.04</v>
      </c>
      <c r="D69" s="51">
        <v>5211.45</v>
      </c>
      <c r="E69" s="51">
        <v>4247.91</v>
      </c>
      <c r="F69" s="51">
        <v>3479.87</v>
      </c>
    </row>
    <row r="70" spans="1:6" x14ac:dyDescent="0.25">
      <c r="A70" s="47" t="s">
        <v>170</v>
      </c>
      <c r="B70" s="52">
        <v>0</v>
      </c>
      <c r="C70" s="50">
        <v>128.07</v>
      </c>
      <c r="D70" s="50">
        <v>2353.25</v>
      </c>
      <c r="E70" s="50">
        <v>279.72000000000003</v>
      </c>
      <c r="F70" s="50">
        <v>3227.85</v>
      </c>
    </row>
    <row r="71" spans="1:6" x14ac:dyDescent="0.25">
      <c r="A71" s="48" t="s">
        <v>171</v>
      </c>
      <c r="B71" s="51">
        <v>1679.3</v>
      </c>
      <c r="C71" s="51">
        <v>7318.66</v>
      </c>
      <c r="D71" s="51">
        <v>10626.88</v>
      </c>
      <c r="E71" s="51">
        <v>3069.42</v>
      </c>
      <c r="F71" s="51">
        <v>1071.5899999999999</v>
      </c>
    </row>
    <row r="72" spans="1:6" x14ac:dyDescent="0.25">
      <c r="A72" s="47"/>
    </row>
    <row r="73" spans="1:6" x14ac:dyDescent="0.25">
      <c r="A73" s="120" t="s">
        <v>172</v>
      </c>
      <c r="B73" s="121" t="s">
        <v>106</v>
      </c>
      <c r="C73" s="121" t="s">
        <v>107</v>
      </c>
      <c r="D73" s="121" t="s">
        <v>108</v>
      </c>
      <c r="E73" s="121" t="s">
        <v>109</v>
      </c>
      <c r="F73" s="121" t="s">
        <v>110</v>
      </c>
    </row>
    <row r="74" spans="1:6" x14ac:dyDescent="0.25">
      <c r="A74" s="47" t="s">
        <v>173</v>
      </c>
      <c r="B74" s="50">
        <v>22193.65</v>
      </c>
      <c r="C74" s="50">
        <v>47466.1</v>
      </c>
      <c r="D74" s="50">
        <v>130828.55</v>
      </c>
      <c r="E74" s="50">
        <v>34629.360000000001</v>
      </c>
      <c r="F74" s="50">
        <v>-1418.48</v>
      </c>
    </row>
    <row r="75" spans="1:6" x14ac:dyDescent="0.25">
      <c r="A75" s="48" t="s">
        <v>174</v>
      </c>
      <c r="B75" s="51">
        <v>887.07</v>
      </c>
      <c r="C75" s="51">
        <v>19846.43</v>
      </c>
      <c r="D75" s="51">
        <v>26251.57</v>
      </c>
      <c r="E75" s="51">
        <v>10027.33</v>
      </c>
      <c r="F75" s="51">
        <v>6983.84</v>
      </c>
    </row>
    <row r="76" spans="1:6" x14ac:dyDescent="0.25">
      <c r="A76" s="47" t="s">
        <v>175</v>
      </c>
      <c r="B76" s="50">
        <v>49450.61</v>
      </c>
      <c r="C76" s="50">
        <v>34361.57</v>
      </c>
      <c r="D76" s="50">
        <v>14461.63</v>
      </c>
      <c r="E76" s="50">
        <v>10345.73</v>
      </c>
      <c r="F76" s="50">
        <v>6279.73</v>
      </c>
    </row>
    <row r="77" spans="1:6" x14ac:dyDescent="0.25">
      <c r="A77" s="48" t="s">
        <v>176</v>
      </c>
      <c r="B77" s="51">
        <v>10083.77</v>
      </c>
      <c r="C77" s="51">
        <v>10426.86</v>
      </c>
      <c r="D77" s="51">
        <v>9928.85</v>
      </c>
      <c r="E77" s="51">
        <v>10210.67</v>
      </c>
      <c r="F77" s="51">
        <v>8555.67</v>
      </c>
    </row>
    <row r="78" spans="1:6" x14ac:dyDescent="0.25">
      <c r="A78" s="47" t="s">
        <v>177</v>
      </c>
      <c r="B78" s="50">
        <v>31638.06</v>
      </c>
      <c r="C78" s="50">
        <v>15657.4</v>
      </c>
      <c r="D78" s="50">
        <v>12858.32</v>
      </c>
      <c r="E78" s="52">
        <v>0</v>
      </c>
      <c r="F78" s="52">
        <v>0</v>
      </c>
    </row>
    <row r="79" spans="1:6" x14ac:dyDescent="0.25">
      <c r="A79" s="48" t="s">
        <v>178</v>
      </c>
      <c r="B79" s="51">
        <v>7728.78</v>
      </c>
      <c r="C79" s="51">
        <v>8277.31</v>
      </c>
      <c r="D79" s="51">
        <v>-8325.5499999999993</v>
      </c>
      <c r="E79" s="51">
        <v>-2147.2600000000002</v>
      </c>
      <c r="F79" s="51">
        <v>-2275.94</v>
      </c>
    </row>
    <row r="80" spans="1:6" x14ac:dyDescent="0.25">
      <c r="A80" s="47" t="s">
        <v>179</v>
      </c>
      <c r="B80" s="50">
        <v>25238.18</v>
      </c>
      <c r="C80" s="50">
        <v>-11787.97</v>
      </c>
      <c r="D80" s="50">
        <v>-1443.16</v>
      </c>
      <c r="E80" s="50">
        <v>-3161.68</v>
      </c>
      <c r="F80" s="50">
        <v>-794.78</v>
      </c>
    </row>
    <row r="81" spans="1:6" x14ac:dyDescent="0.25">
      <c r="A81" s="48" t="s">
        <v>180</v>
      </c>
      <c r="B81" s="51">
        <v>-35558.33</v>
      </c>
      <c r="C81" s="51">
        <v>13806.57</v>
      </c>
      <c r="D81" s="51">
        <v>70798.42</v>
      </c>
      <c r="E81" s="51">
        <v>495.31</v>
      </c>
      <c r="F81" s="51">
        <v>-24584.66</v>
      </c>
    </row>
    <row r="82" spans="1:6" x14ac:dyDescent="0.25">
      <c r="A82" s="47" t="s">
        <v>181</v>
      </c>
      <c r="B82" s="50">
        <v>-17695.810000000001</v>
      </c>
      <c r="C82" s="50">
        <v>-6535.32</v>
      </c>
      <c r="D82" s="50">
        <v>18686.560000000001</v>
      </c>
      <c r="E82" s="50">
        <v>30709.759999999998</v>
      </c>
      <c r="F82" s="50">
        <v>27243.63</v>
      </c>
    </row>
    <row r="83" spans="1:6" x14ac:dyDescent="0.25">
      <c r="A83" s="48" t="s">
        <v>182</v>
      </c>
      <c r="B83" s="49">
        <v>0</v>
      </c>
      <c r="C83" s="49">
        <v>0</v>
      </c>
      <c r="D83" s="49">
        <v>0</v>
      </c>
      <c r="E83" s="51">
        <v>2282.3200000000002</v>
      </c>
      <c r="F83" s="49">
        <v>0</v>
      </c>
    </row>
    <row r="84" spans="1:6" x14ac:dyDescent="0.25">
      <c r="A84" s="47" t="s">
        <v>183</v>
      </c>
      <c r="B84" s="50">
        <v>-128.07</v>
      </c>
      <c r="C84" s="50">
        <v>-2225.1799999999998</v>
      </c>
      <c r="D84" s="50">
        <v>2073.5300000000002</v>
      </c>
      <c r="E84" s="50">
        <v>-13787.09</v>
      </c>
      <c r="F84" s="50">
        <v>-16546.240000000002</v>
      </c>
    </row>
    <row r="85" spans="1:6" x14ac:dyDescent="0.25">
      <c r="A85" s="48" t="s">
        <v>184</v>
      </c>
      <c r="B85" s="51">
        <v>-22089.09</v>
      </c>
      <c r="C85" s="51">
        <v>-9037.44</v>
      </c>
      <c r="D85" s="51">
        <v>-9382.85</v>
      </c>
      <c r="E85" s="51">
        <v>-2728.87</v>
      </c>
      <c r="F85" s="51">
        <v>-4426.99</v>
      </c>
    </row>
    <row r="86" spans="1:6" x14ac:dyDescent="0.25">
      <c r="A86" s="47" t="s">
        <v>185</v>
      </c>
      <c r="B86" s="50">
        <v>-3226.76</v>
      </c>
      <c r="C86" s="50">
        <v>-3445.3</v>
      </c>
      <c r="D86" s="50">
        <v>-2417.4699999999998</v>
      </c>
      <c r="E86" s="50">
        <v>-1343.79</v>
      </c>
      <c r="F86" s="50">
        <v>-4098.6499999999996</v>
      </c>
    </row>
    <row r="87" spans="1:6" x14ac:dyDescent="0.25">
      <c r="A87" s="48" t="s">
        <v>186</v>
      </c>
      <c r="B87" s="51">
        <v>-796.38</v>
      </c>
      <c r="C87" s="51">
        <v>-624.91</v>
      </c>
      <c r="D87" s="51">
        <v>-915.11</v>
      </c>
      <c r="E87" s="49">
        <v>0</v>
      </c>
      <c r="F87" s="49">
        <v>0</v>
      </c>
    </row>
    <row r="88" spans="1:6" x14ac:dyDescent="0.25">
      <c r="A88" s="47" t="s">
        <v>221</v>
      </c>
      <c r="B88" s="50">
        <v>-18065.939999999999</v>
      </c>
      <c r="C88" s="50">
        <v>-4967.22</v>
      </c>
      <c r="D88" s="50">
        <v>-6050.27</v>
      </c>
      <c r="E88" s="50">
        <v>-1385.07</v>
      </c>
      <c r="F88" s="50">
        <v>-328.34</v>
      </c>
    </row>
    <row r="89" spans="1:6" x14ac:dyDescent="0.25">
      <c r="A89" s="48" t="s">
        <v>190</v>
      </c>
      <c r="B89" s="51">
        <v>996.75</v>
      </c>
      <c r="C89" s="51">
        <v>-40307.25</v>
      </c>
      <c r="D89" s="51">
        <v>-117480.42</v>
      </c>
      <c r="E89" s="51">
        <v>-30679.3</v>
      </c>
      <c r="F89" s="51">
        <v>3277.5</v>
      </c>
    </row>
    <row r="90" spans="1:6" x14ac:dyDescent="0.25">
      <c r="A90" s="47" t="s">
        <v>195</v>
      </c>
      <c r="B90" s="50">
        <v>-28050.69</v>
      </c>
      <c r="C90" s="50">
        <v>-13834.37</v>
      </c>
      <c r="D90" s="50">
        <v>-11668.23</v>
      </c>
      <c r="E90" s="52">
        <v>0</v>
      </c>
      <c r="F90" s="52">
        <v>0</v>
      </c>
    </row>
    <row r="91" spans="1:6" x14ac:dyDescent="0.25">
      <c r="A91" s="48" t="s">
        <v>222</v>
      </c>
      <c r="B91" s="49">
        <v>-16000</v>
      </c>
      <c r="C91" s="49">
        <v>-73800</v>
      </c>
      <c r="D91" s="51">
        <v>-22456.04</v>
      </c>
      <c r="E91" s="51">
        <v>-18441.990000000002</v>
      </c>
      <c r="F91" s="51">
        <v>-16486.84</v>
      </c>
    </row>
    <row r="92" spans="1:6" x14ac:dyDescent="0.25">
      <c r="A92" s="47" t="s">
        <v>223</v>
      </c>
      <c r="B92" s="50">
        <v>45047.44</v>
      </c>
      <c r="C92" s="50">
        <v>47327.12</v>
      </c>
      <c r="D92" s="50">
        <v>-83356.149999999994</v>
      </c>
      <c r="E92" s="50">
        <v>-12237.31</v>
      </c>
      <c r="F92" s="50">
        <v>19764.34</v>
      </c>
    </row>
    <row r="93" spans="1:6" x14ac:dyDescent="0.25">
      <c r="A93" s="48" t="s">
        <v>196</v>
      </c>
      <c r="B93" s="51">
        <v>1101.31</v>
      </c>
      <c r="C93" s="51">
        <v>-1878.59</v>
      </c>
      <c r="D93" s="51">
        <v>3965.28</v>
      </c>
      <c r="E93" s="51">
        <v>1221.2</v>
      </c>
      <c r="F93" s="51">
        <v>-2567.9699999999998</v>
      </c>
    </row>
    <row r="94" spans="1:6" x14ac:dyDescent="0.25">
      <c r="A94" s="47" t="s">
        <v>197</v>
      </c>
      <c r="B94" s="50">
        <v>3973.64</v>
      </c>
      <c r="C94" s="50">
        <v>5852.22</v>
      </c>
      <c r="D94" s="50">
        <v>1886.95</v>
      </c>
      <c r="E94" s="50">
        <v>665.75</v>
      </c>
      <c r="F94" s="50">
        <v>3233.72</v>
      </c>
    </row>
    <row r="95" spans="1:6" x14ac:dyDescent="0.25">
      <c r="A95" s="48" t="s">
        <v>199</v>
      </c>
      <c r="B95" s="51">
        <v>5074.95</v>
      </c>
      <c r="C95" s="51">
        <v>3973.64</v>
      </c>
      <c r="D95" s="51">
        <v>5852.22</v>
      </c>
      <c r="E95" s="51">
        <v>1886.95</v>
      </c>
      <c r="F95" s="51">
        <v>665.75</v>
      </c>
    </row>
    <row r="96" spans="1:6" x14ac:dyDescent="0.25">
      <c r="A96" s="47"/>
    </row>
    <row r="97" spans="1:6" x14ac:dyDescent="0.25">
      <c r="A97" s="47"/>
      <c r="B97" s="46"/>
      <c r="C97" s="46"/>
      <c r="D97" s="46"/>
      <c r="E97" s="46"/>
      <c r="F97" s="46"/>
    </row>
    <row r="98" spans="1:6" x14ac:dyDescent="0.25">
      <c r="A98" s="120" t="s">
        <v>200</v>
      </c>
      <c r="B98" s="46" t="s">
        <v>201</v>
      </c>
      <c r="C98" s="46" t="s">
        <v>201</v>
      </c>
      <c r="D98" s="46" t="s">
        <v>201</v>
      </c>
      <c r="E98" s="46" t="s">
        <v>201</v>
      </c>
      <c r="F98" s="46" t="s">
        <v>201</v>
      </c>
    </row>
    <row r="99" spans="1:6" x14ac:dyDescent="0.25">
      <c r="A99" s="48" t="s">
        <v>95</v>
      </c>
      <c r="B99" s="53" t="s">
        <v>96</v>
      </c>
      <c r="C99" s="53" t="s">
        <v>96</v>
      </c>
      <c r="D99" s="53" t="s">
        <v>96</v>
      </c>
      <c r="E99" s="53" t="s">
        <v>96</v>
      </c>
      <c r="F99" s="53" t="s">
        <v>96</v>
      </c>
    </row>
    <row r="100" spans="1:6" x14ac:dyDescent="0.25">
      <c r="A100" s="47" t="s">
        <v>202</v>
      </c>
      <c r="B100" s="52" t="s">
        <v>203</v>
      </c>
      <c r="C100" s="52" t="s">
        <v>204</v>
      </c>
      <c r="D100" s="52" t="s">
        <v>205</v>
      </c>
      <c r="E100" s="52" t="s">
        <v>206</v>
      </c>
      <c r="F100" s="52" t="s">
        <v>207</v>
      </c>
    </row>
    <row r="101" spans="1:6" x14ac:dyDescent="0.25">
      <c r="A101" s="48" t="s">
        <v>97</v>
      </c>
      <c r="B101" s="49" t="s">
        <v>98</v>
      </c>
      <c r="C101" s="49" t="s">
        <v>99</v>
      </c>
      <c r="D101" s="49" t="s">
        <v>100</v>
      </c>
      <c r="E101" s="49" t="s">
        <v>101</v>
      </c>
      <c r="F101" s="49" t="s">
        <v>102</v>
      </c>
    </row>
    <row r="102" spans="1:6" x14ac:dyDescent="0.25">
      <c r="A102" s="47" t="s">
        <v>208</v>
      </c>
      <c r="B102" s="46" t="s">
        <v>209</v>
      </c>
      <c r="C102" s="46" t="s">
        <v>209</v>
      </c>
      <c r="D102" s="46" t="s">
        <v>209</v>
      </c>
      <c r="E102" s="46" t="s">
        <v>209</v>
      </c>
      <c r="F102" s="46" t="s">
        <v>209</v>
      </c>
    </row>
    <row r="103" spans="1:6" x14ac:dyDescent="0.25">
      <c r="A103" s="48" t="s">
        <v>210</v>
      </c>
      <c r="B103" s="53" t="s">
        <v>210</v>
      </c>
      <c r="C103" s="53" t="s">
        <v>210</v>
      </c>
      <c r="D103" s="53" t="s">
        <v>210</v>
      </c>
      <c r="E103" s="53" t="s">
        <v>210</v>
      </c>
      <c r="F103" s="53" t="s">
        <v>210</v>
      </c>
    </row>
    <row r="104" spans="1:6" x14ac:dyDescent="0.25">
      <c r="A104" s="47" t="s">
        <v>211</v>
      </c>
      <c r="B104" s="46" t="s">
        <v>212</v>
      </c>
      <c r="C104" s="46" t="s">
        <v>212</v>
      </c>
      <c r="D104" s="46" t="s">
        <v>212</v>
      </c>
      <c r="E104" s="46" t="s">
        <v>212</v>
      </c>
      <c r="F104" s="46" t="s">
        <v>212</v>
      </c>
    </row>
    <row r="105" spans="1:6" x14ac:dyDescent="0.25">
      <c r="A105" s="47"/>
      <c r="B105" s="46"/>
      <c r="C105" s="46"/>
      <c r="D105" s="46"/>
      <c r="E105" s="46"/>
      <c r="F105" s="46"/>
    </row>
    <row r="106" spans="1:6" x14ac:dyDescent="0.25">
      <c r="A106" s="47" t="s">
        <v>213</v>
      </c>
      <c r="B106" s="46"/>
      <c r="C106" s="46"/>
      <c r="D106" s="46"/>
      <c r="E106" s="46"/>
      <c r="F106" s="46"/>
    </row>
    <row r="107" spans="1:6" x14ac:dyDescent="0.25">
      <c r="A107" s="45"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02B82-3F16-4B13-9756-D48516B18E57}">
  <dimension ref="A1:BW66"/>
  <sheetViews>
    <sheetView showGridLines="0" zoomScaleNormal="100" workbookViewId="0">
      <pane xSplit="2" ySplit="3" topLeftCell="C4" activePane="bottomRight" state="frozen"/>
      <selection pane="topRight" activeCell="C1" sqref="C1"/>
      <selection pane="bottomLeft" activeCell="A4" sqref="A4"/>
      <selection pane="bottomRight" activeCell="B23" sqref="B23"/>
    </sheetView>
  </sheetViews>
  <sheetFormatPr baseColWidth="10" defaultRowHeight="15" x14ac:dyDescent="0.25"/>
  <cols>
    <col min="1" max="1" width="3.140625" bestFit="1" customWidth="1"/>
    <col min="2" max="2" width="45.85546875" customWidth="1"/>
    <col min="3" max="4" width="11.140625" bestFit="1" customWidth="1"/>
    <col min="5" max="10" width="11.140625" customWidth="1"/>
    <col min="11" max="11" width="9.140625" bestFit="1" customWidth="1"/>
    <col min="12" max="13" width="9.140625" customWidth="1"/>
    <col min="14" max="14" width="6.5703125" bestFit="1" customWidth="1"/>
    <col min="15" max="16" width="6.5703125" customWidth="1"/>
    <col min="17" max="17" width="9.140625" bestFit="1" customWidth="1"/>
    <col min="18" max="19" width="9.140625" customWidth="1"/>
    <col min="20" max="20" width="5" customWidth="1"/>
    <col min="21" max="22" width="5" bestFit="1" customWidth="1"/>
    <col min="23" max="23" width="9.140625" bestFit="1" customWidth="1"/>
    <col min="24" max="25" width="7.5703125" bestFit="1" customWidth="1"/>
    <col min="26" max="26" width="7.5703125" customWidth="1"/>
    <col min="27" max="28" width="5" bestFit="1" customWidth="1"/>
    <col min="29" max="29" width="5.5703125" bestFit="1" customWidth="1"/>
    <col min="30" max="32" width="9.140625" bestFit="1" customWidth="1"/>
    <col min="33" max="33" width="11.140625" bestFit="1" customWidth="1"/>
    <col min="34" max="35" width="5" bestFit="1" customWidth="1"/>
    <col min="36" max="38" width="9.140625" bestFit="1" customWidth="1"/>
    <col min="39" max="41" width="5.85546875" bestFit="1" customWidth="1"/>
    <col min="42" max="42" width="8.28515625" customWidth="1"/>
    <col min="43" max="44" width="5.85546875" bestFit="1" customWidth="1"/>
    <col min="45" max="46" width="8.28515625" bestFit="1" customWidth="1"/>
    <col min="47" max="47" width="7.5703125" bestFit="1" customWidth="1"/>
    <col min="48" max="48" width="6.140625" bestFit="1" customWidth="1"/>
    <col min="49" max="50" width="7.85546875" bestFit="1" customWidth="1"/>
    <col min="54" max="56" width="5" bestFit="1" customWidth="1"/>
  </cols>
  <sheetData>
    <row r="1" spans="1:75" x14ac:dyDescent="0.25">
      <c r="B1" s="28" t="s">
        <v>48</v>
      </c>
      <c r="BB1" s="136" t="s">
        <v>49</v>
      </c>
      <c r="BC1" s="136"/>
      <c r="BD1" s="136"/>
      <c r="BE1" s="136"/>
      <c r="BF1" s="136"/>
      <c r="BG1" s="136"/>
      <c r="BI1" s="136" t="s">
        <v>50</v>
      </c>
      <c r="BJ1" s="136"/>
      <c r="BK1" s="136"/>
      <c r="BL1" s="136"/>
      <c r="BM1" s="136"/>
      <c r="BN1" s="136"/>
    </row>
    <row r="2" spans="1:75" ht="15" customHeight="1" thickBot="1" x14ac:dyDescent="0.3">
      <c r="B2" s="56" t="s">
        <v>37</v>
      </c>
      <c r="C2" s="55">
        <v>2024</v>
      </c>
      <c r="D2" s="55">
        <v>2023</v>
      </c>
      <c r="E2" s="55">
        <v>2022</v>
      </c>
      <c r="F2" s="55">
        <v>2021</v>
      </c>
      <c r="G2" s="55">
        <v>2023</v>
      </c>
      <c r="H2" s="55">
        <v>2022</v>
      </c>
      <c r="I2" s="55">
        <v>2021</v>
      </c>
      <c r="J2" s="59">
        <v>2020</v>
      </c>
      <c r="K2" s="55">
        <v>2023</v>
      </c>
      <c r="L2" s="55">
        <v>2022</v>
      </c>
      <c r="M2" s="55">
        <v>2021</v>
      </c>
      <c r="N2" s="55">
        <v>2023</v>
      </c>
      <c r="O2" s="55">
        <v>2022</v>
      </c>
      <c r="P2" s="55">
        <v>2021</v>
      </c>
      <c r="Q2" s="55">
        <v>2023</v>
      </c>
      <c r="R2" s="55">
        <v>2022</v>
      </c>
      <c r="S2" s="55">
        <v>2021</v>
      </c>
      <c r="T2" s="55">
        <v>2023</v>
      </c>
      <c r="U2" s="55">
        <v>2022</v>
      </c>
      <c r="V2" s="55">
        <v>2021</v>
      </c>
      <c r="W2" s="55">
        <v>2023</v>
      </c>
      <c r="X2" s="55">
        <v>2022</v>
      </c>
      <c r="Y2" s="55">
        <v>2021</v>
      </c>
      <c r="Z2" s="59">
        <v>2020</v>
      </c>
      <c r="AA2" s="55">
        <v>2023</v>
      </c>
      <c r="AB2" s="55">
        <v>2022</v>
      </c>
      <c r="AC2" s="55">
        <v>2021</v>
      </c>
      <c r="AD2" s="55">
        <v>2023</v>
      </c>
      <c r="AE2" s="55">
        <v>2022</v>
      </c>
      <c r="AF2" s="55">
        <v>2021</v>
      </c>
      <c r="AG2" s="55">
        <v>2023</v>
      </c>
      <c r="AH2" s="55">
        <v>2022</v>
      </c>
      <c r="AI2" s="55">
        <v>2021</v>
      </c>
      <c r="AJ2" s="55">
        <v>2023</v>
      </c>
      <c r="AK2" s="55">
        <v>2022</v>
      </c>
      <c r="AL2" s="55">
        <v>2021</v>
      </c>
      <c r="AM2" s="55">
        <v>2023</v>
      </c>
      <c r="AN2" s="55">
        <v>2022</v>
      </c>
      <c r="AO2" s="55">
        <v>2021</v>
      </c>
      <c r="AP2" s="55">
        <v>2023</v>
      </c>
      <c r="AQ2" s="55">
        <v>2022</v>
      </c>
      <c r="AR2" s="55">
        <v>2021</v>
      </c>
      <c r="AS2" s="55">
        <v>2023</v>
      </c>
      <c r="AT2" s="55">
        <v>2022</v>
      </c>
      <c r="AU2" s="55">
        <v>2021</v>
      </c>
      <c r="AV2" s="55">
        <v>2023</v>
      </c>
      <c r="AW2" s="55">
        <v>2022</v>
      </c>
      <c r="AX2" s="55">
        <v>2021</v>
      </c>
      <c r="BB2" s="55">
        <v>2023</v>
      </c>
      <c r="BC2" s="55">
        <v>2022</v>
      </c>
      <c r="BD2" s="55">
        <v>2021</v>
      </c>
      <c r="BE2" s="55">
        <v>2023</v>
      </c>
      <c r="BF2" s="55">
        <v>2022</v>
      </c>
      <c r="BG2" s="55">
        <v>2021</v>
      </c>
      <c r="BH2" s="55">
        <v>2024</v>
      </c>
      <c r="BI2" s="55">
        <v>2023</v>
      </c>
      <c r="BJ2" s="55">
        <v>2022</v>
      </c>
      <c r="BK2" s="55">
        <v>2021</v>
      </c>
      <c r="BL2" s="55">
        <v>2023</v>
      </c>
      <c r="BM2" s="55">
        <v>2022</v>
      </c>
      <c r="BN2" s="55">
        <v>2021</v>
      </c>
      <c r="BO2" s="55">
        <v>2023</v>
      </c>
      <c r="BP2" s="55">
        <v>2022</v>
      </c>
      <c r="BQ2" s="55">
        <v>2021</v>
      </c>
      <c r="BR2" s="55">
        <v>2023</v>
      </c>
      <c r="BS2" s="55">
        <v>2022</v>
      </c>
      <c r="BT2" s="55">
        <v>2021</v>
      </c>
      <c r="BU2" s="55">
        <v>2023</v>
      </c>
      <c r="BV2" s="55">
        <v>2022</v>
      </c>
      <c r="BW2" s="55">
        <v>2021</v>
      </c>
    </row>
    <row r="3" spans="1:75" s="27" customFormat="1" ht="29.45" customHeight="1" thickBot="1" x14ac:dyDescent="0.3">
      <c r="A3" s="30" t="s">
        <v>51</v>
      </c>
      <c r="B3" s="54" t="s">
        <v>52</v>
      </c>
      <c r="C3" s="163" t="s">
        <v>44</v>
      </c>
      <c r="D3" s="163"/>
      <c r="E3" s="163"/>
      <c r="F3" s="164"/>
      <c r="G3" s="130" t="s">
        <v>53</v>
      </c>
      <c r="H3" s="131"/>
      <c r="I3" s="131"/>
      <c r="J3" s="132"/>
      <c r="K3" s="130" t="s">
        <v>54</v>
      </c>
      <c r="L3" s="131"/>
      <c r="M3" s="132"/>
      <c r="N3" s="130" t="s">
        <v>55</v>
      </c>
      <c r="O3" s="131"/>
      <c r="P3" s="132"/>
      <c r="Q3" s="130" t="s">
        <v>56</v>
      </c>
      <c r="R3" s="131"/>
      <c r="S3" s="132"/>
      <c r="T3" s="130" t="s">
        <v>57</v>
      </c>
      <c r="U3" s="131"/>
      <c r="V3" s="132"/>
      <c r="W3" s="130" t="s">
        <v>58</v>
      </c>
      <c r="X3" s="131"/>
      <c r="Y3" s="131"/>
      <c r="Z3" s="132"/>
      <c r="AA3" s="130" t="s">
        <v>59</v>
      </c>
      <c r="AB3" s="131"/>
      <c r="AC3" s="132"/>
      <c r="AD3" s="133" t="s">
        <v>60</v>
      </c>
      <c r="AE3" s="134"/>
      <c r="AF3" s="135"/>
      <c r="AG3" s="133" t="s">
        <v>47</v>
      </c>
      <c r="AH3" s="134"/>
      <c r="AI3" s="135"/>
      <c r="AJ3" s="133" t="s">
        <v>61</v>
      </c>
      <c r="AK3" s="134"/>
      <c r="AL3" s="135"/>
      <c r="AM3" s="133" t="s">
        <v>62</v>
      </c>
      <c r="AN3" s="134"/>
      <c r="AO3" s="135"/>
      <c r="AP3" s="133" t="s">
        <v>63</v>
      </c>
      <c r="AQ3" s="134"/>
      <c r="AR3" s="135"/>
      <c r="AS3" s="124" t="s">
        <v>45</v>
      </c>
      <c r="AT3" s="125"/>
      <c r="AU3" s="126"/>
      <c r="AV3" s="124" t="s">
        <v>46</v>
      </c>
      <c r="AW3" s="125"/>
      <c r="AX3" s="126"/>
      <c r="AY3" s="27" t="s">
        <v>64</v>
      </c>
      <c r="AZ3" s="27" t="s">
        <v>65</v>
      </c>
      <c r="BB3" s="127" t="s">
        <v>47</v>
      </c>
      <c r="BC3" s="128"/>
      <c r="BD3" s="129"/>
      <c r="BE3" s="127" t="s">
        <v>46</v>
      </c>
      <c r="BF3" s="128"/>
      <c r="BG3" s="129"/>
      <c r="BH3" s="165" t="str">
        <f>+C3</f>
        <v>Ventas</v>
      </c>
      <c r="BI3" s="166"/>
      <c r="BJ3" s="166"/>
      <c r="BK3" s="167"/>
      <c r="BL3" s="124" t="str">
        <f>+K3</f>
        <v>CXC</v>
      </c>
      <c r="BM3" s="125"/>
      <c r="BN3" s="126"/>
      <c r="BO3" s="124" t="str">
        <f>+Q3</f>
        <v>CXP</v>
      </c>
      <c r="BP3" s="125"/>
      <c r="BQ3" s="126"/>
      <c r="BR3" s="124" t="str">
        <f>+W3</f>
        <v>Inventarios</v>
      </c>
      <c r="BS3" s="125"/>
      <c r="BT3" s="126"/>
      <c r="BU3" s="124" t="s">
        <v>46</v>
      </c>
      <c r="BV3" s="125"/>
      <c r="BW3" s="126"/>
    </row>
    <row r="4" spans="1:75" x14ac:dyDescent="0.25">
      <c r="A4" s="29">
        <v>1</v>
      </c>
      <c r="B4" s="66" t="s">
        <v>66</v>
      </c>
      <c r="C4" s="60">
        <v>5484606.6299999999</v>
      </c>
      <c r="D4" s="24">
        <f>+'[2]Cruz Verde'!B14</f>
        <v>5127429.7300000004</v>
      </c>
      <c r="E4" s="24">
        <f>+'[2]Cruz Verde'!C14</f>
        <v>4250390.76</v>
      </c>
      <c r="F4" s="61">
        <f>+'[2]Cruz Verde'!D14</f>
        <v>3281668.35</v>
      </c>
      <c r="G4" s="60">
        <f>+'[2]Cruz Verde'!B16</f>
        <v>-4259432.58</v>
      </c>
      <c r="H4" s="24">
        <f>+'[2]Cruz Verde'!C16</f>
        <v>-3582796.19</v>
      </c>
      <c r="I4" s="24">
        <f>+'[2]Cruz Verde'!D16</f>
        <v>-2782312.6</v>
      </c>
      <c r="J4" s="61">
        <f>+'[2]Cruz Verde'!E16</f>
        <v>-2159880.23</v>
      </c>
      <c r="K4" s="60">
        <f>+'[2]Cruz Verde'!B51</f>
        <v>1258583.46</v>
      </c>
      <c r="L4" s="24">
        <f>+'[2]Cruz Verde'!C51</f>
        <v>1062131.78</v>
      </c>
      <c r="M4" s="57">
        <f>+'[2]Cruz Verde'!D51</f>
        <v>728379.58</v>
      </c>
      <c r="N4" s="60">
        <f t="shared" ref="N4:P19" si="0">+K4/D4*360</f>
        <v>88.365920053281727</v>
      </c>
      <c r="O4" s="24">
        <f t="shared" si="0"/>
        <v>89.960538310599944</v>
      </c>
      <c r="P4" s="57">
        <f t="shared" si="0"/>
        <v>79.903457885986555</v>
      </c>
      <c r="Q4" s="60">
        <f>+'[2]Cruz Verde'!B71</f>
        <v>1740855.27</v>
      </c>
      <c r="R4" s="24">
        <f>+'[2]Cruz Verde'!C71</f>
        <v>1521514.71</v>
      </c>
      <c r="S4" s="57">
        <f>+'[2]Cruz Verde'!D71</f>
        <v>1067969.2</v>
      </c>
      <c r="T4" s="60">
        <f>+Q4/-G4*360</f>
        <v>147.13412771050363</v>
      </c>
      <c r="U4" s="24">
        <f>+R4/-H4*360</f>
        <v>152.8820693537692</v>
      </c>
      <c r="V4" s="61">
        <f>+S4/-I4*360</f>
        <v>138.1832192399948</v>
      </c>
      <c r="W4" s="60">
        <f>+'[2]Cruz Verde'!B49</f>
        <v>1083283.74</v>
      </c>
      <c r="X4" s="24">
        <f>+'[2]Cruz Verde'!C49</f>
        <v>893911.08</v>
      </c>
      <c r="Y4" s="24">
        <f>+'[2]Cruz Verde'!D49</f>
        <v>695004.21</v>
      </c>
      <c r="Z4" s="61">
        <f>+'[2]Cruz Verde'!E49</f>
        <v>625743.6</v>
      </c>
      <c r="AA4" s="60">
        <f t="shared" ref="AA4:AC19" si="1">+(((W4+X4)/2)/((-G4-H4)/2))*360</f>
        <v>90.763755569451462</v>
      </c>
      <c r="AB4" s="24">
        <f t="shared" si="1"/>
        <v>89.866414427772881</v>
      </c>
      <c r="AC4" s="61">
        <f t="shared" si="1"/>
        <v>96.206123062179259</v>
      </c>
      <c r="AD4" s="58">
        <f>+'[2]Cruz Verde'!B48</f>
        <v>2536987.59</v>
      </c>
      <c r="AE4" s="24">
        <f>+'[2]Cruz Verde'!C48</f>
        <v>2106852.14</v>
      </c>
      <c r="AF4" s="61">
        <f>+'[2]Cruz Verde'!D48</f>
        <v>1625668.27</v>
      </c>
      <c r="AG4" s="92">
        <f>+N4+AA4-T4</f>
        <v>31.995547912229569</v>
      </c>
      <c r="AH4" s="90">
        <f>+O4+AB4-U4</f>
        <v>26.944883384603628</v>
      </c>
      <c r="AI4" s="91">
        <f>+P4+AC4-V4</f>
        <v>37.926361708171015</v>
      </c>
      <c r="AJ4" s="58">
        <f>+'[2]Cruz Verde'!B69</f>
        <v>2091254.48</v>
      </c>
      <c r="AK4" s="24">
        <f>+'[2]Cruz Verde'!C69</f>
        <v>1851090.3</v>
      </c>
      <c r="AL4" s="61">
        <f>+'[2]Cruz Verde'!D69</f>
        <v>1421242.74</v>
      </c>
      <c r="AM4" s="68">
        <f>+AD4/AJ4</f>
        <v>1.2131414967727887</v>
      </c>
      <c r="AN4" s="25">
        <f t="shared" ref="AN4:AO19" si="2">+AE4/AK4</f>
        <v>1.1381682136198326</v>
      </c>
      <c r="AO4" s="69">
        <f t="shared" si="2"/>
        <v>1.143835760244587</v>
      </c>
      <c r="AP4" s="68">
        <f t="shared" ref="AP4:AR19" si="3">+(AD4-W4)/AJ4</f>
        <v>0.69513484078704757</v>
      </c>
      <c r="AQ4" s="25">
        <f t="shared" si="3"/>
        <v>0.65525763924104619</v>
      </c>
      <c r="AR4" s="69">
        <f t="shared" si="3"/>
        <v>0.65482414355200158</v>
      </c>
      <c r="AS4" s="80">
        <f>+AD4-AJ4</f>
        <v>445733.10999999987</v>
      </c>
      <c r="AT4" s="81">
        <f t="shared" ref="AT4:AU19" si="4">+AE4-AK4</f>
        <v>255761.84000000008</v>
      </c>
      <c r="AU4" s="82">
        <f t="shared" si="4"/>
        <v>204425.53000000003</v>
      </c>
      <c r="AV4" s="83">
        <f>+((((((K4/N4*90)+(W4/AA4*90)-(Q4/T4*90))/(C4/4))/4)))</f>
        <v>0.23541660099751274</v>
      </c>
      <c r="AW4" s="84">
        <f>+((((((L4/O4*90)+(X4/AB4*90)-(R4/U4*90))/(D4/4))/4)))</f>
        <v>0.20714833137992675</v>
      </c>
      <c r="AX4" s="85">
        <f>+((((((M4/P4*90)+(Y4/AC4*90)-(S4/V4*90))/(E4/4))/4)))</f>
        <v>0.18233838657370496</v>
      </c>
      <c r="AY4" s="86">
        <f>+AVERAGE(AV4:AX4)</f>
        <v>0.20830110631704815</v>
      </c>
      <c r="AZ4" s="26">
        <f>+AVERAGE(AG4:AI4)</f>
        <v>32.288931001668068</v>
      </c>
      <c r="BB4" s="24">
        <f>+AG4</f>
        <v>31.995547912229569</v>
      </c>
      <c r="BC4" s="24">
        <f t="shared" ref="BC4:BD19" si="5">+AH4</f>
        <v>26.944883384603628</v>
      </c>
      <c r="BD4" s="24">
        <f t="shared" si="5"/>
        <v>37.926361708171015</v>
      </c>
      <c r="BE4" s="99">
        <f>+AV4</f>
        <v>0.23541660099751274</v>
      </c>
      <c r="BF4" s="99">
        <f t="shared" ref="BF4:BG19" si="6">+AW4</f>
        <v>0.20714833137992675</v>
      </c>
      <c r="BG4" s="99">
        <f t="shared" si="6"/>
        <v>0.18233838657370496</v>
      </c>
      <c r="BH4" s="26">
        <f>+C4</f>
        <v>5484606.6299999999</v>
      </c>
      <c r="BI4" s="26">
        <f>+D4</f>
        <v>5127429.7300000004</v>
      </c>
      <c r="BJ4" s="26">
        <f t="shared" ref="BJ4:BK19" si="7">+E4</f>
        <v>4250390.76</v>
      </c>
      <c r="BK4" s="26">
        <f t="shared" si="7"/>
        <v>3281668.35</v>
      </c>
      <c r="BL4" s="26">
        <f>+K4</f>
        <v>1258583.46</v>
      </c>
      <c r="BM4" s="26">
        <f t="shared" ref="BM4:BN19" si="8">+L4</f>
        <v>1062131.78</v>
      </c>
      <c r="BN4" s="26">
        <f t="shared" si="8"/>
        <v>728379.58</v>
      </c>
      <c r="BO4" s="26">
        <f>+Q4</f>
        <v>1740855.27</v>
      </c>
      <c r="BP4" s="26">
        <f t="shared" ref="BP4:BQ19" si="9">+R4</f>
        <v>1521514.71</v>
      </c>
      <c r="BQ4" s="26">
        <f t="shared" si="9"/>
        <v>1067969.2</v>
      </c>
      <c r="BR4" s="26">
        <f>+W4</f>
        <v>1083283.74</v>
      </c>
      <c r="BS4" s="26">
        <f t="shared" ref="BS4:BT19" si="10">+X4</f>
        <v>893911.08</v>
      </c>
      <c r="BT4" s="26">
        <f t="shared" si="10"/>
        <v>695004.21</v>
      </c>
      <c r="BU4" s="86">
        <f>+BE4</f>
        <v>0.23541660099751274</v>
      </c>
      <c r="BV4" s="86">
        <f t="shared" ref="BV4:BW19" si="11">+BF4</f>
        <v>0.20714833137992675</v>
      </c>
      <c r="BW4" s="86">
        <f t="shared" si="11"/>
        <v>0.18233838657370496</v>
      </c>
    </row>
    <row r="5" spans="1:75" x14ac:dyDescent="0.25">
      <c r="A5" s="29">
        <f>+A4+1</f>
        <v>2</v>
      </c>
      <c r="B5" s="66" t="s">
        <v>67</v>
      </c>
      <c r="C5" s="60">
        <v>4056838.66</v>
      </c>
      <c r="D5" s="24">
        <f>+[2]Audifarma!B14</f>
        <v>4056957.71</v>
      </c>
      <c r="E5" s="24">
        <f>+[2]Audifarma!C14</f>
        <v>3499782.01</v>
      </c>
      <c r="F5" s="61">
        <f>+[2]Audifarma!D14</f>
        <v>2923671.89</v>
      </c>
      <c r="G5" s="60">
        <f>+[2]Audifarma!B16</f>
        <v>-3492703.89</v>
      </c>
      <c r="H5" s="24">
        <f>+[2]Audifarma!C16</f>
        <v>-2942795.85</v>
      </c>
      <c r="I5" s="24">
        <f>+[2]Audifarma!D16</f>
        <v>-2422784.1800000002</v>
      </c>
      <c r="J5" s="61">
        <f>+[2]Audifarma!E16</f>
        <v>-2038500.55</v>
      </c>
      <c r="K5" s="60">
        <f>+[2]Audifarma!B48</f>
        <v>2117975.73</v>
      </c>
      <c r="L5" s="24">
        <f>+[2]Audifarma!C48</f>
        <v>1056658.5</v>
      </c>
      <c r="M5" s="57">
        <f>+[2]Audifarma!D48</f>
        <v>1135967.69</v>
      </c>
      <c r="N5" s="60">
        <f t="shared" si="0"/>
        <v>187.9416344224106</v>
      </c>
      <c r="O5" s="24">
        <f t="shared" si="0"/>
        <v>108.69164391184466</v>
      </c>
      <c r="P5" s="57">
        <f t="shared" si="0"/>
        <v>139.87491886444204</v>
      </c>
      <c r="Q5" s="60">
        <f>+[2]Audifarma!B69</f>
        <v>2397583.73</v>
      </c>
      <c r="R5" s="24">
        <f>+[2]Audifarma!C69</f>
        <v>1527687.81</v>
      </c>
      <c r="S5" s="57">
        <f>+[2]Audifarma!D69</f>
        <v>1219663.79</v>
      </c>
      <c r="T5" s="60">
        <f t="shared" ref="T5:V23" si="12">+Q5/-G5*360</f>
        <v>247.12376713961856</v>
      </c>
      <c r="U5" s="24">
        <f t="shared" si="12"/>
        <v>186.88609051830758</v>
      </c>
      <c r="V5" s="61">
        <f t="shared" si="12"/>
        <v>181.22908677734557</v>
      </c>
      <c r="W5" s="60">
        <f>+[2]Audifarma!B47</f>
        <v>564464.15</v>
      </c>
      <c r="X5" s="24">
        <f>+[2]Audifarma!C47</f>
        <v>452582.69</v>
      </c>
      <c r="Y5" s="24">
        <f>+[2]Audifarma!D47</f>
        <v>369134.25</v>
      </c>
      <c r="Z5" s="61">
        <f>+[2]Audifarma!E47</f>
        <v>267435.34999999998</v>
      </c>
      <c r="AA5" s="60">
        <f t="shared" si="1"/>
        <v>56.893306999030351</v>
      </c>
      <c r="AB5" s="24">
        <f t="shared" si="1"/>
        <v>55.132547971705492</v>
      </c>
      <c r="AC5" s="61">
        <f t="shared" si="1"/>
        <v>51.367502831409723</v>
      </c>
      <c r="AD5" s="58">
        <f>+[2]Audifarma!B46</f>
        <v>2729286.23</v>
      </c>
      <c r="AE5" s="24">
        <f>+[2]Audifarma!C46</f>
        <v>1524057</v>
      </c>
      <c r="AF5" s="61">
        <f>+[2]Audifarma!D46</f>
        <v>1527334.32</v>
      </c>
      <c r="AG5" s="89">
        <f t="shared" ref="AG5:AI20" si="13">+N5+AA5-T5</f>
        <v>-2.2888257181776055</v>
      </c>
      <c r="AH5" s="88">
        <f t="shared" si="13"/>
        <v>-23.061898634757426</v>
      </c>
      <c r="AI5" s="87">
        <f t="shared" si="13"/>
        <v>10.013334918506189</v>
      </c>
      <c r="AJ5" s="58">
        <f>+[2]Audifarma!B67</f>
        <v>2720767.27</v>
      </c>
      <c r="AK5" s="24">
        <f>+[2]Audifarma!C67</f>
        <v>1963236.34</v>
      </c>
      <c r="AL5" s="61">
        <f>+[2]Audifarma!D67</f>
        <v>1461401.97</v>
      </c>
      <c r="AM5" s="68">
        <f>+AD5/AJ5</f>
        <v>1.0031310873568395</v>
      </c>
      <c r="AN5" s="25">
        <f t="shared" si="2"/>
        <v>0.77629828306866</v>
      </c>
      <c r="AO5" s="69">
        <f t="shared" si="2"/>
        <v>1.0451158212137897</v>
      </c>
      <c r="AP5" s="68">
        <f t="shared" si="3"/>
        <v>0.79566602548846455</v>
      </c>
      <c r="AQ5" s="25">
        <f t="shared" si="3"/>
        <v>0.54576939524255141</v>
      </c>
      <c r="AR5" s="69">
        <f t="shared" si="3"/>
        <v>0.7925266927072776</v>
      </c>
      <c r="AS5" s="58">
        <f t="shared" ref="AS5:AU20" si="14">+AD5-AJ5</f>
        <v>8518.9599999999627</v>
      </c>
      <c r="AT5" s="24">
        <f t="shared" si="4"/>
        <v>-439179.34000000008</v>
      </c>
      <c r="AU5" s="61">
        <f t="shared" si="4"/>
        <v>65932.350000000093</v>
      </c>
      <c r="AV5" s="73">
        <f t="shared" ref="AV5:AX23" si="15">+((((((K5/N5*90)+(W5/AA5*90)-(Q5/T5*90))/(C5/4))/4)))</f>
        <v>0.25487679437261579</v>
      </c>
      <c r="AW5" s="23">
        <f t="shared" si="15"/>
        <v>0.21643210401338217</v>
      </c>
      <c r="AX5" s="75">
        <f t="shared" si="15"/>
        <v>0.22057798065159129</v>
      </c>
      <c r="AY5" s="86">
        <f t="shared" ref="AY5:AY23" si="16">+AVERAGE(AV5:AX5)</f>
        <v>0.23062895967919642</v>
      </c>
      <c r="AZ5" s="26">
        <f t="shared" ref="AZ5:AZ23" si="17">+AVERAGE(AG5:AI5)</f>
        <v>-5.1124631448096141</v>
      </c>
      <c r="BB5" s="24">
        <f t="shared" ref="BB5:BD23" si="18">+AG5</f>
        <v>-2.2888257181776055</v>
      </c>
      <c r="BC5" s="24">
        <f t="shared" si="5"/>
        <v>-23.061898634757426</v>
      </c>
      <c r="BD5" s="24">
        <f t="shared" si="5"/>
        <v>10.013334918506189</v>
      </c>
      <c r="BE5" s="99">
        <f t="shared" ref="BE5:BG23" si="19">+AV5</f>
        <v>0.25487679437261579</v>
      </c>
      <c r="BF5" s="99">
        <f t="shared" si="6"/>
        <v>0.21643210401338217</v>
      </c>
      <c r="BG5" s="99">
        <f t="shared" si="6"/>
        <v>0.22057798065159129</v>
      </c>
      <c r="BH5" s="26">
        <f t="shared" ref="BH5:BK23" si="20">+C5</f>
        <v>4056838.66</v>
      </c>
      <c r="BI5" s="26">
        <f t="shared" si="20"/>
        <v>4056957.71</v>
      </c>
      <c r="BJ5" s="26">
        <f t="shared" si="7"/>
        <v>3499782.01</v>
      </c>
      <c r="BK5" s="26">
        <f t="shared" si="7"/>
        <v>2923671.89</v>
      </c>
      <c r="BL5" s="26">
        <f t="shared" ref="BL5:BN23" si="21">+K5</f>
        <v>2117975.73</v>
      </c>
      <c r="BM5" s="26">
        <f t="shared" si="8"/>
        <v>1056658.5</v>
      </c>
      <c r="BN5" s="26">
        <f t="shared" si="8"/>
        <v>1135967.69</v>
      </c>
      <c r="BO5" s="26">
        <f t="shared" ref="BO5:BQ23" si="22">+Q5</f>
        <v>2397583.73</v>
      </c>
      <c r="BP5" s="26">
        <f t="shared" si="9"/>
        <v>1527687.81</v>
      </c>
      <c r="BQ5" s="26">
        <f t="shared" si="9"/>
        <v>1219663.79</v>
      </c>
      <c r="BR5" s="26">
        <f t="shared" ref="BR5:BT23" si="23">+W5</f>
        <v>564464.15</v>
      </c>
      <c r="BS5" s="26">
        <f t="shared" si="10"/>
        <v>452582.69</v>
      </c>
      <c r="BT5" s="26">
        <f t="shared" si="10"/>
        <v>369134.25</v>
      </c>
      <c r="BU5" s="86">
        <f t="shared" ref="BU5:BW23" si="24">+BE5</f>
        <v>0.25487679437261579</v>
      </c>
      <c r="BV5" s="86">
        <f t="shared" si="11"/>
        <v>0.21643210401338217</v>
      </c>
      <c r="BW5" s="86">
        <f t="shared" si="11"/>
        <v>0.22057798065159129</v>
      </c>
    </row>
    <row r="6" spans="1:75" x14ac:dyDescent="0.25">
      <c r="A6" s="29">
        <f t="shared" ref="A6:A23" si="25">+A5+1</f>
        <v>3</v>
      </c>
      <c r="B6" s="66" t="s">
        <v>68</v>
      </c>
      <c r="C6" s="60">
        <v>3133241.14</v>
      </c>
      <c r="D6" s="24">
        <f>+[2]Coopidrogas!B14</f>
        <v>2919057.99</v>
      </c>
      <c r="E6" s="24">
        <f>+[2]Coopidrogas!C14</f>
        <v>2891211.93</v>
      </c>
      <c r="F6" s="61">
        <f>+[2]Coopidrogas!D14</f>
        <v>2541371</v>
      </c>
      <c r="G6" s="60">
        <f>+[2]Coopidrogas!B16</f>
        <v>-2553198.02</v>
      </c>
      <c r="H6" s="24">
        <f>+[2]Coopidrogas!C16</f>
        <v>-2579924.29</v>
      </c>
      <c r="I6" s="24">
        <f>+[2]Coopidrogas!D16</f>
        <v>-2279262.9900000002</v>
      </c>
      <c r="J6" s="61">
        <f>+[2]Coopidrogas!E16</f>
        <v>-2018246.29</v>
      </c>
      <c r="K6" s="60">
        <f>+[2]Coopidrogas!B45</f>
        <v>213934.87</v>
      </c>
      <c r="L6" s="24">
        <f>+[2]Coopidrogas!C45</f>
        <v>198088.09</v>
      </c>
      <c r="M6" s="57">
        <f>+[2]Coopidrogas!D45</f>
        <v>160131.57999999999</v>
      </c>
      <c r="N6" s="60">
        <f t="shared" si="0"/>
        <v>26.384043572906197</v>
      </c>
      <c r="O6" s="24">
        <f t="shared" si="0"/>
        <v>24.664989674416567</v>
      </c>
      <c r="P6" s="57">
        <f t="shared" si="0"/>
        <v>22.683570718324869</v>
      </c>
      <c r="Q6" s="60">
        <f>+[2]Coopidrogas!B66</f>
        <v>607017.32999999996</v>
      </c>
      <c r="R6" s="24">
        <f>+[2]Coopidrogas!C66</f>
        <v>555377.77</v>
      </c>
      <c r="S6" s="57">
        <f>+[2]Coopidrogas!D66</f>
        <v>472119.96</v>
      </c>
      <c r="T6" s="60">
        <f t="shared" si="12"/>
        <v>85.589224607028314</v>
      </c>
      <c r="U6" s="24">
        <f t="shared" si="12"/>
        <v>77.496846700102196</v>
      </c>
      <c r="V6" s="61">
        <f t="shared" si="12"/>
        <v>74.569361388173988</v>
      </c>
      <c r="W6" s="60">
        <f>+[2]Coopidrogas!B43</f>
        <v>382252.69</v>
      </c>
      <c r="X6" s="24">
        <f>+[2]Coopidrogas!C43</f>
        <v>421890.62</v>
      </c>
      <c r="Y6" s="24">
        <f>+[2]Coopidrogas!D43</f>
        <v>279765.62</v>
      </c>
      <c r="Z6" s="61">
        <f>+[2]Coopidrogas!E43</f>
        <v>268138.39</v>
      </c>
      <c r="AA6" s="60">
        <f t="shared" si="1"/>
        <v>56.39678428001455</v>
      </c>
      <c r="AB6" s="24">
        <f t="shared" si="1"/>
        <v>51.983229261334408</v>
      </c>
      <c r="AC6" s="61">
        <f t="shared" si="1"/>
        <v>45.897619004094395</v>
      </c>
      <c r="AD6" s="58">
        <f>+[2]Coopidrogas!B42</f>
        <v>891181.52</v>
      </c>
      <c r="AE6" s="24">
        <f>+[2]Coopidrogas!C42</f>
        <v>776375.11</v>
      </c>
      <c r="AF6" s="61">
        <f>+[2]Coopidrogas!D42</f>
        <v>681120.26</v>
      </c>
      <c r="AG6" s="89">
        <f t="shared" si="13"/>
        <v>-2.8083967541075623</v>
      </c>
      <c r="AH6" s="88">
        <f t="shared" si="13"/>
        <v>-0.848627764351221</v>
      </c>
      <c r="AI6" s="87">
        <f t="shared" si="13"/>
        <v>-5.9881716657547202</v>
      </c>
      <c r="AJ6" s="58">
        <f>+[2]Coopidrogas!B65</f>
        <v>607017.32999999996</v>
      </c>
      <c r="AK6" s="24">
        <f>+[2]Coopidrogas!C65</f>
        <v>555377.77</v>
      </c>
      <c r="AL6" s="61">
        <f>+[2]Coopidrogas!D65</f>
        <v>472119.96</v>
      </c>
      <c r="AM6" s="68">
        <f t="shared" ref="AM6:AO21" si="26">+AD6/AJ6</f>
        <v>1.4681319230210448</v>
      </c>
      <c r="AN6" s="25">
        <f t="shared" si="2"/>
        <v>1.3979225527878079</v>
      </c>
      <c r="AO6" s="69">
        <f t="shared" si="2"/>
        <v>1.4426847363115085</v>
      </c>
      <c r="AP6" s="68">
        <f t="shared" si="3"/>
        <v>0.83840906156666084</v>
      </c>
      <c r="AQ6" s="25">
        <f t="shared" si="3"/>
        <v>0.63827633936446537</v>
      </c>
      <c r="AR6" s="69">
        <f t="shared" si="3"/>
        <v>0.85011156910205621</v>
      </c>
      <c r="AS6" s="58">
        <f t="shared" si="14"/>
        <v>284164.19000000006</v>
      </c>
      <c r="AT6" s="24">
        <f t="shared" si="4"/>
        <v>220997.33999999997</v>
      </c>
      <c r="AU6" s="61">
        <f t="shared" si="4"/>
        <v>209000.3</v>
      </c>
      <c r="AV6" s="73">
        <f t="shared" si="15"/>
        <v>0.22388237566998351</v>
      </c>
      <c r="AW6" s="23">
        <f t="shared" si="15"/>
        <v>0.27688822591024176</v>
      </c>
      <c r="AX6" s="75">
        <f t="shared" si="15"/>
        <v>0.21240763867075466</v>
      </c>
      <c r="AY6" s="86">
        <f t="shared" si="16"/>
        <v>0.23772608008365995</v>
      </c>
      <c r="AZ6" s="26">
        <f t="shared" si="17"/>
        <v>-3.2150653947378345</v>
      </c>
      <c r="BB6" s="24">
        <f t="shared" si="18"/>
        <v>-2.8083967541075623</v>
      </c>
      <c r="BC6" s="24">
        <f t="shared" si="5"/>
        <v>-0.848627764351221</v>
      </c>
      <c r="BD6" s="24">
        <f t="shared" si="5"/>
        <v>-5.9881716657547202</v>
      </c>
      <c r="BE6" s="99">
        <f t="shared" si="19"/>
        <v>0.22388237566998351</v>
      </c>
      <c r="BF6" s="99">
        <f t="shared" si="6"/>
        <v>0.27688822591024176</v>
      </c>
      <c r="BG6" s="99">
        <f t="shared" si="6"/>
        <v>0.21240763867075466</v>
      </c>
      <c r="BH6" s="24">
        <f t="shared" si="20"/>
        <v>3133241.14</v>
      </c>
      <c r="BI6" s="24">
        <f t="shared" si="20"/>
        <v>2919057.99</v>
      </c>
      <c r="BJ6" s="24">
        <f t="shared" si="7"/>
        <v>2891211.93</v>
      </c>
      <c r="BK6" s="24">
        <f t="shared" si="7"/>
        <v>2541371</v>
      </c>
      <c r="BL6" s="24">
        <f t="shared" si="21"/>
        <v>213934.87</v>
      </c>
      <c r="BM6" s="24">
        <f t="shared" si="8"/>
        <v>198088.09</v>
      </c>
      <c r="BN6" s="24">
        <f t="shared" si="8"/>
        <v>160131.57999999999</v>
      </c>
      <c r="BO6" s="24">
        <f t="shared" si="22"/>
        <v>607017.32999999996</v>
      </c>
      <c r="BP6" s="24">
        <f t="shared" si="9"/>
        <v>555377.77</v>
      </c>
      <c r="BQ6" s="24">
        <f t="shared" si="9"/>
        <v>472119.96</v>
      </c>
      <c r="BR6" s="24">
        <f t="shared" si="23"/>
        <v>382252.69</v>
      </c>
      <c r="BS6" s="24">
        <f t="shared" si="10"/>
        <v>421890.62</v>
      </c>
      <c r="BT6" s="24">
        <f t="shared" si="10"/>
        <v>279765.62</v>
      </c>
      <c r="BU6" s="99">
        <f t="shared" si="24"/>
        <v>0.22388237566998351</v>
      </c>
      <c r="BV6" s="99">
        <f t="shared" si="11"/>
        <v>0.27688822591024176</v>
      </c>
      <c r="BW6" s="99">
        <f t="shared" si="11"/>
        <v>0.21240763867075466</v>
      </c>
    </row>
    <row r="7" spans="1:75" x14ac:dyDescent="0.25">
      <c r="A7" s="29">
        <f t="shared" si="25"/>
        <v>4</v>
      </c>
      <c r="B7" s="66" t="s">
        <v>69</v>
      </c>
      <c r="C7" s="60">
        <v>1921378</v>
      </c>
      <c r="D7" s="24">
        <f>+[2]Unilever!B14</f>
        <v>1966765.64</v>
      </c>
      <c r="E7" s="24">
        <f>+[2]Unilever!C14</f>
        <v>1988744.87</v>
      </c>
      <c r="F7" s="61">
        <f>+[2]Unilever!D14</f>
        <v>1575325.78</v>
      </c>
      <c r="G7" s="60">
        <f>+[2]Unilever!B16</f>
        <v>-1275003.24</v>
      </c>
      <c r="H7" s="24">
        <f>+[2]Unilever!C16</f>
        <v>-1409750.59</v>
      </c>
      <c r="I7" s="24">
        <f>+[2]Unilever!D16</f>
        <v>-1079223.97</v>
      </c>
      <c r="J7" s="61">
        <f>+[2]Unilever!E16</f>
        <v>-944710.67</v>
      </c>
      <c r="K7" s="60">
        <f>+[2]Unilever!B42</f>
        <v>253776.93</v>
      </c>
      <c r="L7" s="24">
        <f>+[2]Unilever!C42</f>
        <v>287148.03000000003</v>
      </c>
      <c r="M7" s="57">
        <f>+[2]Unilever!D42</f>
        <v>211605.93</v>
      </c>
      <c r="N7" s="60">
        <f t="shared" si="0"/>
        <v>46.451744397975148</v>
      </c>
      <c r="O7" s="24">
        <f t="shared" si="0"/>
        <v>51.979161510043269</v>
      </c>
      <c r="P7" s="57">
        <f t="shared" si="0"/>
        <v>48.357067323560209</v>
      </c>
      <c r="Q7" s="60">
        <f>+[2]Unilever!B62</f>
        <v>548784.56999999995</v>
      </c>
      <c r="R7" s="24">
        <f>+[2]Unilever!C62</f>
        <v>625361.09</v>
      </c>
      <c r="S7" s="57">
        <f>+[2]Unilever!D62</f>
        <v>613028.93999999994</v>
      </c>
      <c r="T7" s="60">
        <f t="shared" si="12"/>
        <v>154.95054365508904</v>
      </c>
      <c r="U7" s="24">
        <f t="shared" si="12"/>
        <v>159.69490915410788</v>
      </c>
      <c r="V7" s="61">
        <f t="shared" si="12"/>
        <v>204.4899154713919</v>
      </c>
      <c r="W7" s="60">
        <f>+[2]Unilever!B40</f>
        <v>189376.24</v>
      </c>
      <c r="X7" s="24">
        <f>+[2]Unilever!C40</f>
        <v>235576.25</v>
      </c>
      <c r="Y7" s="24">
        <f>+[2]Unilever!D40</f>
        <v>183379.02</v>
      </c>
      <c r="Z7" s="61">
        <f>+[2]Unilever!E40</f>
        <v>0</v>
      </c>
      <c r="AA7" s="60">
        <f t="shared" si="1"/>
        <v>56.982094481265712</v>
      </c>
      <c r="AB7" s="24">
        <f t="shared" si="1"/>
        <v>60.596801439384741</v>
      </c>
      <c r="AC7" s="61">
        <f t="shared" si="1"/>
        <v>32.617875051538221</v>
      </c>
      <c r="AD7" s="58">
        <f>+[2]Unilever!B39</f>
        <v>643690.28</v>
      </c>
      <c r="AE7" s="24">
        <f>+[2]Unilever!C39</f>
        <v>662224.54</v>
      </c>
      <c r="AF7" s="61">
        <f>+[2]Unilever!D39</f>
        <v>665935.65</v>
      </c>
      <c r="AG7" s="89">
        <f t="shared" si="13"/>
        <v>-51.516704775848183</v>
      </c>
      <c r="AH7" s="88">
        <f t="shared" si="13"/>
        <v>-47.118946204679872</v>
      </c>
      <c r="AI7" s="87">
        <f t="shared" si="13"/>
        <v>-123.51497309629346</v>
      </c>
      <c r="AJ7" s="58">
        <f>+[2]Unilever!B60</f>
        <v>619996.38</v>
      </c>
      <c r="AK7" s="24">
        <f>+[2]Unilever!C60</f>
        <v>683786.11</v>
      </c>
      <c r="AL7" s="61">
        <f>+[2]Unilever!D60</f>
        <v>675761.27</v>
      </c>
      <c r="AM7" s="68">
        <f t="shared" si="26"/>
        <v>1.038216190875179</v>
      </c>
      <c r="AN7" s="25">
        <f t="shared" si="2"/>
        <v>0.96846737644319802</v>
      </c>
      <c r="AO7" s="69">
        <f t="shared" si="2"/>
        <v>0.98545992433096974</v>
      </c>
      <c r="AP7" s="68">
        <f t="shared" si="3"/>
        <v>0.73276885906979006</v>
      </c>
      <c r="AQ7" s="25">
        <f t="shared" si="3"/>
        <v>0.62394992200119426</v>
      </c>
      <c r="AR7" s="69">
        <f t="shared" si="3"/>
        <v>0.7140933513398896</v>
      </c>
      <c r="AS7" s="58">
        <f t="shared" si="14"/>
        <v>23693.900000000023</v>
      </c>
      <c r="AT7" s="24">
        <f t="shared" si="4"/>
        <v>-21561.569999999949</v>
      </c>
      <c r="AU7" s="61">
        <f t="shared" si="4"/>
        <v>-9825.6199999999953</v>
      </c>
      <c r="AV7" s="73">
        <f t="shared" si="15"/>
        <v>0.24568287733800673</v>
      </c>
      <c r="AW7" s="23">
        <f t="shared" si="15"/>
        <v>0.25149552401363334</v>
      </c>
      <c r="AX7" s="76">
        <f t="shared" si="15"/>
        <v>0.31678729735705113</v>
      </c>
      <c r="AY7" s="117">
        <f t="shared" si="16"/>
        <v>0.27132189956956371</v>
      </c>
      <c r="AZ7" s="26">
        <f t="shared" si="17"/>
        <v>-74.050208025607176</v>
      </c>
      <c r="BB7" s="24">
        <f t="shared" si="18"/>
        <v>-51.516704775848183</v>
      </c>
      <c r="BC7" s="24">
        <f t="shared" si="5"/>
        <v>-47.118946204679872</v>
      </c>
      <c r="BD7" s="24">
        <f t="shared" si="5"/>
        <v>-123.51497309629346</v>
      </c>
      <c r="BE7" s="99">
        <f t="shared" si="19"/>
        <v>0.24568287733800673</v>
      </c>
      <c r="BF7" s="99">
        <f t="shared" si="6"/>
        <v>0.25149552401363334</v>
      </c>
      <c r="BG7" s="99">
        <f t="shared" si="6"/>
        <v>0.31678729735705113</v>
      </c>
      <c r="BH7" s="24">
        <f t="shared" si="20"/>
        <v>1921378</v>
      </c>
      <c r="BI7" s="24">
        <f t="shared" si="20"/>
        <v>1966765.64</v>
      </c>
      <c r="BJ7" s="24">
        <f t="shared" si="7"/>
        <v>1988744.87</v>
      </c>
      <c r="BK7" s="24">
        <f t="shared" si="7"/>
        <v>1575325.78</v>
      </c>
      <c r="BL7" s="24">
        <f t="shared" si="21"/>
        <v>253776.93</v>
      </c>
      <c r="BM7" s="24">
        <f t="shared" si="8"/>
        <v>287148.03000000003</v>
      </c>
      <c r="BN7" s="24">
        <f t="shared" si="8"/>
        <v>211605.93</v>
      </c>
      <c r="BO7" s="24">
        <f t="shared" si="22"/>
        <v>548784.56999999995</v>
      </c>
      <c r="BP7" s="24">
        <f t="shared" si="9"/>
        <v>625361.09</v>
      </c>
      <c r="BQ7" s="24">
        <f t="shared" si="9"/>
        <v>613028.93999999994</v>
      </c>
      <c r="BR7" s="24">
        <f t="shared" si="23"/>
        <v>189376.24</v>
      </c>
      <c r="BS7" s="24">
        <f t="shared" si="10"/>
        <v>235576.25</v>
      </c>
      <c r="BT7" s="24">
        <f t="shared" si="10"/>
        <v>183379.02</v>
      </c>
      <c r="BU7" s="99">
        <f t="shared" si="24"/>
        <v>0.24568287733800673</v>
      </c>
      <c r="BV7" s="99">
        <f t="shared" si="11"/>
        <v>0.25149552401363334</v>
      </c>
      <c r="BW7" s="99">
        <f t="shared" si="11"/>
        <v>0.31678729735705113</v>
      </c>
    </row>
    <row r="8" spans="1:75" x14ac:dyDescent="0.25">
      <c r="A8" s="29">
        <f t="shared" si="25"/>
        <v>5</v>
      </c>
      <c r="B8" s="66" t="s">
        <v>70</v>
      </c>
      <c r="C8" s="60">
        <v>1054247.93</v>
      </c>
      <c r="D8" s="24">
        <f>+[2]Novartis!B14</f>
        <v>1313780.7</v>
      </c>
      <c r="E8" s="24">
        <f>+[2]Novartis!C14</f>
        <v>1048957.4399999999</v>
      </c>
      <c r="F8" s="61">
        <f>+[2]Novartis!D14</f>
        <v>933341.6</v>
      </c>
      <c r="G8" s="60">
        <f>+[2]Novartis!B16</f>
        <v>-1070591.26</v>
      </c>
      <c r="H8" s="24">
        <f>+[2]Novartis!C16</f>
        <v>-743602.62</v>
      </c>
      <c r="I8" s="24">
        <f>+[2]Novartis!D16</f>
        <v>-656515.06000000006</v>
      </c>
      <c r="J8" s="61">
        <f>+[2]Novartis!E16</f>
        <v>-546120.16</v>
      </c>
      <c r="K8" s="60">
        <f>+[2]Novartis!B46</f>
        <v>363498.88</v>
      </c>
      <c r="L8" s="24">
        <f>+[2]Novartis!C46</f>
        <v>276815.13</v>
      </c>
      <c r="M8" s="57">
        <f>+[2]Novartis!D46</f>
        <v>263918.84999999998</v>
      </c>
      <c r="N8" s="60">
        <f t="shared" si="0"/>
        <v>99.605357880504727</v>
      </c>
      <c r="O8" s="24">
        <f t="shared" si="0"/>
        <v>95.002373785537003</v>
      </c>
      <c r="P8" s="57">
        <f t="shared" si="0"/>
        <v>101.79636908930235</v>
      </c>
      <c r="Q8" s="60">
        <f>+[2]Novartis!B63</f>
        <v>470988.31</v>
      </c>
      <c r="R8" s="24">
        <f>+[2]Novartis!C63</f>
        <v>459901.28</v>
      </c>
      <c r="S8" s="57">
        <f>+[2]Novartis!D63</f>
        <v>343215.59</v>
      </c>
      <c r="T8" s="60">
        <f t="shared" si="12"/>
        <v>158.37584140188105</v>
      </c>
      <c r="U8" s="24">
        <f t="shared" si="12"/>
        <v>222.65179861792311</v>
      </c>
      <c r="V8" s="61">
        <f t="shared" si="12"/>
        <v>188.20225144568656</v>
      </c>
      <c r="W8" s="60">
        <f>+[2]Novartis!B44</f>
        <v>193904.35</v>
      </c>
      <c r="X8" s="24">
        <f>+[2]Novartis!C44</f>
        <v>230189.77</v>
      </c>
      <c r="Y8" s="24">
        <f>+[2]Novartis!D44</f>
        <v>141838.12</v>
      </c>
      <c r="Z8" s="61">
        <f>+[2]Novartis!E44</f>
        <v>146235.68</v>
      </c>
      <c r="AA8" s="60">
        <f t="shared" si="1"/>
        <v>84.155218955980601</v>
      </c>
      <c r="AB8" s="24">
        <f t="shared" si="1"/>
        <v>95.656273978341574</v>
      </c>
      <c r="AC8" s="61">
        <f t="shared" si="1"/>
        <v>86.232771396799748</v>
      </c>
      <c r="AD8" s="58">
        <f>+[2]Novartis!B43</f>
        <v>598927.48</v>
      </c>
      <c r="AE8" s="24">
        <f>+[2]Novartis!C43</f>
        <v>547210.55000000005</v>
      </c>
      <c r="AF8" s="61">
        <f>+[2]Novartis!D43</f>
        <v>421184.64</v>
      </c>
      <c r="AG8" s="89">
        <f t="shared" si="13"/>
        <v>25.384735434604266</v>
      </c>
      <c r="AH8" s="88">
        <f t="shared" si="13"/>
        <v>-31.993150854044529</v>
      </c>
      <c r="AI8" s="87">
        <f t="shared" si="13"/>
        <v>-0.17311095958444866</v>
      </c>
      <c r="AJ8" s="58">
        <f>+[2]Novartis!B61</f>
        <v>494396.21</v>
      </c>
      <c r="AK8" s="24">
        <f>+[2]Novartis!C61</f>
        <v>476297.58</v>
      </c>
      <c r="AL8" s="61">
        <f>+[2]Novartis!D61</f>
        <v>364691.63</v>
      </c>
      <c r="AM8" s="68">
        <f t="shared" si="26"/>
        <v>1.2114321831067434</v>
      </c>
      <c r="AN8" s="25">
        <f t="shared" si="2"/>
        <v>1.1488837503646356</v>
      </c>
      <c r="AO8" s="69">
        <f t="shared" si="2"/>
        <v>1.154906242295717</v>
      </c>
      <c r="AP8" s="68">
        <f t="shared" si="3"/>
        <v>0.81922782134596051</v>
      </c>
      <c r="AQ8" s="25">
        <f t="shared" si="3"/>
        <v>0.66559393394356536</v>
      </c>
      <c r="AR8" s="69">
        <f t="shared" si="3"/>
        <v>0.76598006924370599</v>
      </c>
      <c r="AS8" s="58">
        <f t="shared" si="14"/>
        <v>104531.26999999996</v>
      </c>
      <c r="AT8" s="24">
        <f t="shared" si="4"/>
        <v>70912.97000000003</v>
      </c>
      <c r="AU8" s="61">
        <f t="shared" si="4"/>
        <v>56493.010000000009</v>
      </c>
      <c r="AV8" s="73">
        <f t="shared" si="15"/>
        <v>0.25436979557435757</v>
      </c>
      <c r="AW8" s="23">
        <f t="shared" si="15"/>
        <v>0.22295735410270159</v>
      </c>
      <c r="AX8" s="75">
        <f t="shared" si="15"/>
        <v>0.20710201547487014</v>
      </c>
      <c r="AY8" s="86">
        <f t="shared" si="16"/>
        <v>0.22814305505064311</v>
      </c>
      <c r="AZ8" s="26">
        <f t="shared" si="17"/>
        <v>-2.260508793008237</v>
      </c>
      <c r="BB8" s="24">
        <f t="shared" si="18"/>
        <v>25.384735434604266</v>
      </c>
      <c r="BC8" s="24">
        <f t="shared" si="5"/>
        <v>-31.993150854044529</v>
      </c>
      <c r="BD8" s="24">
        <f t="shared" si="5"/>
        <v>-0.17311095958444866</v>
      </c>
      <c r="BE8" s="99">
        <f t="shared" si="19"/>
        <v>0.25436979557435757</v>
      </c>
      <c r="BF8" s="99">
        <f t="shared" si="6"/>
        <v>0.22295735410270159</v>
      </c>
      <c r="BG8" s="99">
        <f t="shared" si="6"/>
        <v>0.20710201547487014</v>
      </c>
      <c r="BH8" s="24">
        <f t="shared" si="20"/>
        <v>1054247.93</v>
      </c>
      <c r="BI8" s="24">
        <f t="shared" si="20"/>
        <v>1313780.7</v>
      </c>
      <c r="BJ8" s="24">
        <f t="shared" si="7"/>
        <v>1048957.4399999999</v>
      </c>
      <c r="BK8" s="24">
        <f t="shared" si="7"/>
        <v>933341.6</v>
      </c>
      <c r="BL8" s="24">
        <f t="shared" si="21"/>
        <v>363498.88</v>
      </c>
      <c r="BM8" s="24">
        <f t="shared" si="8"/>
        <v>276815.13</v>
      </c>
      <c r="BN8" s="24">
        <f t="shared" si="8"/>
        <v>263918.84999999998</v>
      </c>
      <c r="BO8" s="24">
        <f t="shared" si="22"/>
        <v>470988.31</v>
      </c>
      <c r="BP8" s="24">
        <f t="shared" si="9"/>
        <v>459901.28</v>
      </c>
      <c r="BQ8" s="24">
        <f t="shared" si="9"/>
        <v>343215.59</v>
      </c>
      <c r="BR8" s="24">
        <f t="shared" si="23"/>
        <v>193904.35</v>
      </c>
      <c r="BS8" s="24">
        <f t="shared" si="10"/>
        <v>230189.77</v>
      </c>
      <c r="BT8" s="24">
        <f t="shared" si="10"/>
        <v>141838.12</v>
      </c>
      <c r="BU8" s="99">
        <f t="shared" si="24"/>
        <v>0.25436979557435757</v>
      </c>
      <c r="BV8" s="99">
        <f t="shared" si="11"/>
        <v>0.22295735410270159</v>
      </c>
      <c r="BW8" s="99">
        <f t="shared" si="11"/>
        <v>0.20710201547487014</v>
      </c>
    </row>
    <row r="9" spans="1:75" x14ac:dyDescent="0.25">
      <c r="A9" s="29">
        <f t="shared" si="25"/>
        <v>6</v>
      </c>
      <c r="B9" s="66" t="s">
        <v>71</v>
      </c>
      <c r="C9" s="60">
        <v>1313634.45</v>
      </c>
      <c r="D9" s="24">
        <f>+[2]Roche!B14</f>
        <v>1212508.1200000001</v>
      </c>
      <c r="E9" s="24">
        <f>+[2]Roche!C14</f>
        <v>1090538.1599999999</v>
      </c>
      <c r="F9" s="61">
        <f>+[2]Roche!D14</f>
        <v>1080067.0900000001</v>
      </c>
      <c r="G9" s="60">
        <f>+[2]Roche!B16</f>
        <v>-951216.13</v>
      </c>
      <c r="H9" s="24">
        <f>+[2]Roche!C16</f>
        <v>-862305.95</v>
      </c>
      <c r="I9" s="24">
        <f>+[2]Roche!D16</f>
        <v>-837639.85</v>
      </c>
      <c r="J9" s="61">
        <f>+[2]Roche!E16</f>
        <v>-703674.46</v>
      </c>
      <c r="K9" s="60">
        <f>+[2]Roche!B47</f>
        <v>361344.65</v>
      </c>
      <c r="L9" s="24">
        <f>+[2]Roche!C47</f>
        <v>283497.43</v>
      </c>
      <c r="M9" s="57">
        <f>+[2]Roche!D47</f>
        <v>272544.40000000002</v>
      </c>
      <c r="N9" s="60">
        <f t="shared" si="0"/>
        <v>107.28511574833824</v>
      </c>
      <c r="O9" s="24">
        <f t="shared" si="0"/>
        <v>93.585973002540328</v>
      </c>
      <c r="P9" s="57">
        <f t="shared" si="0"/>
        <v>90.842490164198963</v>
      </c>
      <c r="Q9" s="60">
        <f>+[2]Roche!B68</f>
        <v>443937.05</v>
      </c>
      <c r="R9" s="24">
        <f>+[2]Roche!C68</f>
        <v>248381.18</v>
      </c>
      <c r="S9" s="57">
        <f>+[2]Roche!D68</f>
        <v>216162.46</v>
      </c>
      <c r="T9" s="60">
        <f t="shared" si="12"/>
        <v>168.01369631946841</v>
      </c>
      <c r="U9" s="24">
        <f t="shared" si="12"/>
        <v>103.695474674621</v>
      </c>
      <c r="V9" s="61">
        <f t="shared" si="12"/>
        <v>92.902081485258847</v>
      </c>
      <c r="W9" s="60">
        <f>+[2]Roche!B45</f>
        <v>317945.76</v>
      </c>
      <c r="X9" s="24">
        <f>+[2]Roche!C45</f>
        <v>225272</v>
      </c>
      <c r="Y9" s="24">
        <f>+[2]Roche!D45</f>
        <v>198323.47</v>
      </c>
      <c r="Z9" s="61">
        <f>+[2]Roche!E45</f>
        <v>121845.62</v>
      </c>
      <c r="AA9" s="60">
        <f t="shared" si="1"/>
        <v>107.83347815649424</v>
      </c>
      <c r="AB9" s="24">
        <f t="shared" si="1"/>
        <v>89.705430137831456</v>
      </c>
      <c r="AC9" s="61">
        <f t="shared" si="1"/>
        <v>74.780900723616838</v>
      </c>
      <c r="AD9" s="58">
        <f>+[2]Roche!B44</f>
        <v>794870.08</v>
      </c>
      <c r="AE9" s="24">
        <f>+[2]Roche!C44</f>
        <v>568385.85</v>
      </c>
      <c r="AF9" s="61">
        <f>+[2]Roche!D44</f>
        <v>523558.87</v>
      </c>
      <c r="AG9" s="92">
        <f t="shared" si="13"/>
        <v>47.104897585364085</v>
      </c>
      <c r="AH9" s="90">
        <f t="shared" si="13"/>
        <v>79.595928465750788</v>
      </c>
      <c r="AI9" s="91">
        <f t="shared" si="13"/>
        <v>72.72130940255694</v>
      </c>
      <c r="AJ9" s="58">
        <f>+[2]Roche!B65</f>
        <v>483958.35</v>
      </c>
      <c r="AK9" s="24">
        <f>+[2]Roche!C65</f>
        <v>279985.55</v>
      </c>
      <c r="AL9" s="61">
        <f>+[2]Roche!D65</f>
        <v>248164.03</v>
      </c>
      <c r="AM9" s="68">
        <f t="shared" si="26"/>
        <v>1.6424348913496378</v>
      </c>
      <c r="AN9" s="25">
        <f t="shared" si="2"/>
        <v>2.0300542295843482</v>
      </c>
      <c r="AO9" s="69">
        <f t="shared" si="2"/>
        <v>2.1097290771752859</v>
      </c>
      <c r="AP9" s="68">
        <f t="shared" si="3"/>
        <v>0.98546562942864813</v>
      </c>
      <c r="AQ9" s="25">
        <f t="shared" si="3"/>
        <v>1.2254698501404804</v>
      </c>
      <c r="AR9" s="69">
        <f t="shared" si="3"/>
        <v>1.3105662412074788</v>
      </c>
      <c r="AS9" s="58">
        <f t="shared" si="14"/>
        <v>310911.73</v>
      </c>
      <c r="AT9" s="24">
        <f t="shared" si="4"/>
        <v>288400.3</v>
      </c>
      <c r="AU9" s="61">
        <f t="shared" si="4"/>
        <v>275394.83999999997</v>
      </c>
      <c r="AV9" s="73">
        <f t="shared" si="15"/>
        <v>0.25173438009126292</v>
      </c>
      <c r="AW9" s="23">
        <f t="shared" si="15"/>
        <v>0.23345805598894948</v>
      </c>
      <c r="AX9" s="75">
        <f t="shared" si="15"/>
        <v>0.274444547115481</v>
      </c>
      <c r="AY9" s="86">
        <f t="shared" si="16"/>
        <v>0.25321232773189778</v>
      </c>
      <c r="AZ9" s="26">
        <f t="shared" si="17"/>
        <v>66.474045151223933</v>
      </c>
      <c r="BB9" s="24">
        <f t="shared" si="18"/>
        <v>47.104897585364085</v>
      </c>
      <c r="BC9" s="24">
        <f t="shared" si="5"/>
        <v>79.595928465750788</v>
      </c>
      <c r="BD9" s="24">
        <f t="shared" si="5"/>
        <v>72.72130940255694</v>
      </c>
      <c r="BE9" s="99">
        <f t="shared" si="19"/>
        <v>0.25173438009126292</v>
      </c>
      <c r="BF9" s="99">
        <f t="shared" si="6"/>
        <v>0.23345805598894948</v>
      </c>
      <c r="BG9" s="99">
        <f t="shared" si="6"/>
        <v>0.274444547115481</v>
      </c>
      <c r="BH9" s="24">
        <f t="shared" si="20"/>
        <v>1313634.45</v>
      </c>
      <c r="BI9" s="24">
        <f t="shared" si="20"/>
        <v>1212508.1200000001</v>
      </c>
      <c r="BJ9" s="24">
        <f t="shared" si="7"/>
        <v>1090538.1599999999</v>
      </c>
      <c r="BK9" s="24">
        <f t="shared" si="7"/>
        <v>1080067.0900000001</v>
      </c>
      <c r="BL9" s="24">
        <f t="shared" si="21"/>
        <v>361344.65</v>
      </c>
      <c r="BM9" s="24">
        <f t="shared" si="8"/>
        <v>283497.43</v>
      </c>
      <c r="BN9" s="24">
        <f t="shared" si="8"/>
        <v>272544.40000000002</v>
      </c>
      <c r="BO9" s="24">
        <f t="shared" si="22"/>
        <v>443937.05</v>
      </c>
      <c r="BP9" s="24">
        <f t="shared" si="9"/>
        <v>248381.18</v>
      </c>
      <c r="BQ9" s="24">
        <f t="shared" si="9"/>
        <v>216162.46</v>
      </c>
      <c r="BR9" s="24">
        <f t="shared" si="23"/>
        <v>317945.76</v>
      </c>
      <c r="BS9" s="24">
        <f t="shared" si="10"/>
        <v>225272</v>
      </c>
      <c r="BT9" s="24">
        <f t="shared" si="10"/>
        <v>198323.47</v>
      </c>
      <c r="BU9" s="99">
        <f t="shared" si="24"/>
        <v>0.25173438009126292</v>
      </c>
      <c r="BV9" s="99">
        <f t="shared" si="11"/>
        <v>0.23345805598894948</v>
      </c>
      <c r="BW9" s="99">
        <f t="shared" si="11"/>
        <v>0.274444547115481</v>
      </c>
    </row>
    <row r="10" spans="1:75" x14ac:dyDescent="0.25">
      <c r="A10" s="29">
        <f t="shared" si="25"/>
        <v>7</v>
      </c>
      <c r="B10" s="66" t="s">
        <v>72</v>
      </c>
      <c r="C10" s="60">
        <v>1063252.8400000001</v>
      </c>
      <c r="D10" s="24">
        <f>+[2]Procaps!B14</f>
        <v>1419451.38</v>
      </c>
      <c r="E10" s="24">
        <f>+[2]Procaps!C14</f>
        <v>1134816.1299999999</v>
      </c>
      <c r="F10" s="61">
        <f>+[2]Procaps!D14</f>
        <v>1083832.75</v>
      </c>
      <c r="G10" s="60">
        <f>+[2]Procaps!B16</f>
        <v>-664379.59</v>
      </c>
      <c r="H10" s="24">
        <f>+[2]Procaps!C16</f>
        <v>-578815.24</v>
      </c>
      <c r="I10" s="24">
        <f>+[2]Procaps!D16</f>
        <v>-593656.75</v>
      </c>
      <c r="J10" s="61">
        <f>+[2]Procaps!E16</f>
        <v>-452089.79</v>
      </c>
      <c r="K10" s="60">
        <f>+[2]Procaps!B51</f>
        <v>570095.71</v>
      </c>
      <c r="L10" s="24">
        <f>+[2]Procaps!C51</f>
        <v>665165.32999999996</v>
      </c>
      <c r="M10" s="57">
        <f>+[2]Procaps!D51</f>
        <v>565627.32999999996</v>
      </c>
      <c r="N10" s="60">
        <f t="shared" si="0"/>
        <v>144.5871683185091</v>
      </c>
      <c r="O10" s="24">
        <f t="shared" si="0"/>
        <v>211.01173350435195</v>
      </c>
      <c r="P10" s="57">
        <f t="shared" si="0"/>
        <v>187.87570203982114</v>
      </c>
      <c r="Q10" s="60">
        <f>+[2]Procaps!B73</f>
        <v>323086.28999999998</v>
      </c>
      <c r="R10" s="24">
        <f>+[2]Procaps!C73</f>
        <v>388900.51</v>
      </c>
      <c r="S10" s="57">
        <f>+[2]Procaps!D73</f>
        <v>341161.05</v>
      </c>
      <c r="T10" s="60">
        <f t="shared" si="12"/>
        <v>175.06718470987346</v>
      </c>
      <c r="U10" s="24">
        <f t="shared" si="12"/>
        <v>241.88061046906782</v>
      </c>
      <c r="V10" s="61">
        <f t="shared" si="12"/>
        <v>206.88382301725701</v>
      </c>
      <c r="W10" s="60">
        <f>+[2]Procaps!B49</f>
        <v>277939.73</v>
      </c>
      <c r="X10" s="24">
        <f>+[2]Procaps!C49</f>
        <v>372981.61</v>
      </c>
      <c r="Y10" s="24">
        <f>+[2]Procaps!D49</f>
        <v>230693.42</v>
      </c>
      <c r="Z10" s="61">
        <f>+[2]Procaps!E49</f>
        <v>148292.79</v>
      </c>
      <c r="AA10" s="60">
        <f t="shared" si="1"/>
        <v>188.4915193863861</v>
      </c>
      <c r="AB10" s="24">
        <f t="shared" si="1"/>
        <v>185.3545437789094</v>
      </c>
      <c r="AC10" s="61">
        <f t="shared" si="1"/>
        <v>130.46663831180354</v>
      </c>
      <c r="AD10" s="58">
        <f>+[2]Procaps!B48</f>
        <v>903976.01</v>
      </c>
      <c r="AE10" s="24">
        <f>+[2]Procaps!C48</f>
        <v>1166376.23</v>
      </c>
      <c r="AF10" s="61">
        <f>+[2]Procaps!D48</f>
        <v>897038.62</v>
      </c>
      <c r="AG10" s="94">
        <f t="shared" si="13"/>
        <v>158.01150299502171</v>
      </c>
      <c r="AH10" s="93">
        <f t="shared" si="13"/>
        <v>154.48566681419354</v>
      </c>
      <c r="AI10" s="95">
        <f t="shared" si="13"/>
        <v>111.45851733436766</v>
      </c>
      <c r="AJ10" s="58">
        <f>+[2]Procaps!B70</f>
        <v>1214232.44</v>
      </c>
      <c r="AK10" s="24">
        <f>+[2]Procaps!C70</f>
        <v>1448220.75</v>
      </c>
      <c r="AL10" s="61">
        <f>+[2]Procaps!D70</f>
        <v>580459.97</v>
      </c>
      <c r="AM10" s="68">
        <f t="shared" si="26"/>
        <v>0.74448349444526463</v>
      </c>
      <c r="AN10" s="25">
        <f t="shared" si="2"/>
        <v>0.80538566375326415</v>
      </c>
      <c r="AO10" s="69">
        <f t="shared" si="2"/>
        <v>1.5453927339726803</v>
      </c>
      <c r="AP10" s="68">
        <f t="shared" si="3"/>
        <v>0.51558190950655214</v>
      </c>
      <c r="AQ10" s="25">
        <f t="shared" si="3"/>
        <v>0.54784094206632516</v>
      </c>
      <c r="AR10" s="69">
        <f t="shared" si="3"/>
        <v>1.1479606423161273</v>
      </c>
      <c r="AS10" s="58">
        <f t="shared" si="14"/>
        <v>-310256.42999999993</v>
      </c>
      <c r="AT10" s="24">
        <f t="shared" si="4"/>
        <v>-281844.52</v>
      </c>
      <c r="AU10" s="61">
        <f t="shared" si="4"/>
        <v>316578.65000000002</v>
      </c>
      <c r="AV10" s="74">
        <f t="shared" si="15"/>
        <v>0.30235257820084854</v>
      </c>
      <c r="AW10" s="23">
        <f t="shared" si="15"/>
        <v>0.22551223929473269</v>
      </c>
      <c r="AX10" s="75">
        <f t="shared" si="15"/>
        <v>0.24821958919933232</v>
      </c>
      <c r="AY10" s="86">
        <f t="shared" si="16"/>
        <v>0.25869480223163782</v>
      </c>
      <c r="AZ10" s="26">
        <f t="shared" si="17"/>
        <v>141.31856238119431</v>
      </c>
      <c r="BB10" s="24">
        <f t="shared" si="18"/>
        <v>158.01150299502171</v>
      </c>
      <c r="BC10" s="24">
        <f t="shared" si="5"/>
        <v>154.48566681419354</v>
      </c>
      <c r="BD10" s="24">
        <f t="shared" si="5"/>
        <v>111.45851733436766</v>
      </c>
      <c r="BE10" s="99">
        <f t="shared" si="19"/>
        <v>0.30235257820084854</v>
      </c>
      <c r="BF10" s="99">
        <f t="shared" si="6"/>
        <v>0.22551223929473269</v>
      </c>
      <c r="BG10" s="99">
        <f t="shared" si="6"/>
        <v>0.24821958919933232</v>
      </c>
      <c r="BH10" s="24">
        <f t="shared" si="20"/>
        <v>1063252.8400000001</v>
      </c>
      <c r="BI10" s="24">
        <f t="shared" si="20"/>
        <v>1419451.38</v>
      </c>
      <c r="BJ10" s="24">
        <f t="shared" si="7"/>
        <v>1134816.1299999999</v>
      </c>
      <c r="BK10" s="24">
        <f t="shared" si="7"/>
        <v>1083832.75</v>
      </c>
      <c r="BL10" s="24">
        <f t="shared" si="21"/>
        <v>570095.71</v>
      </c>
      <c r="BM10" s="24">
        <f t="shared" si="8"/>
        <v>665165.32999999996</v>
      </c>
      <c r="BN10" s="24">
        <f t="shared" si="8"/>
        <v>565627.32999999996</v>
      </c>
      <c r="BO10" s="24">
        <f t="shared" si="22"/>
        <v>323086.28999999998</v>
      </c>
      <c r="BP10" s="24">
        <f t="shared" si="9"/>
        <v>388900.51</v>
      </c>
      <c r="BQ10" s="24">
        <f t="shared" si="9"/>
        <v>341161.05</v>
      </c>
      <c r="BR10" s="24">
        <f t="shared" si="23"/>
        <v>277939.73</v>
      </c>
      <c r="BS10" s="24">
        <f t="shared" si="10"/>
        <v>372981.61</v>
      </c>
      <c r="BT10" s="24">
        <f t="shared" si="10"/>
        <v>230693.42</v>
      </c>
      <c r="BU10" s="99">
        <f t="shared" si="24"/>
        <v>0.30235257820084854</v>
      </c>
      <c r="BV10" s="99">
        <f t="shared" si="11"/>
        <v>0.22551223929473269</v>
      </c>
      <c r="BW10" s="99">
        <f t="shared" si="11"/>
        <v>0.24821958919933232</v>
      </c>
    </row>
    <row r="11" spans="1:75" x14ac:dyDescent="0.25">
      <c r="A11" s="29">
        <f t="shared" si="25"/>
        <v>8</v>
      </c>
      <c r="B11" s="66" t="s">
        <v>73</v>
      </c>
      <c r="C11" s="60">
        <v>1048005.17</v>
      </c>
      <c r="D11" s="24">
        <f>+[2]Abbott!B14</f>
        <v>1045039.05</v>
      </c>
      <c r="E11" s="24">
        <f>+[2]Abbott!C14</f>
        <v>942071.23</v>
      </c>
      <c r="F11" s="61">
        <f>+[2]Abbott!D14</f>
        <v>868578.17</v>
      </c>
      <c r="G11" s="60">
        <f>+[2]Abbott!B16</f>
        <v>-697497.55</v>
      </c>
      <c r="H11" s="24">
        <f>+[2]Abbott!C16</f>
        <v>-576793.18999999994</v>
      </c>
      <c r="I11" s="24">
        <f>+[2]Abbott!D16</f>
        <v>-545490.64</v>
      </c>
      <c r="J11" s="61">
        <f>+[2]Abbott!E16</f>
        <v>-458799.51</v>
      </c>
      <c r="K11" s="60">
        <f>+[2]Abbott!B49</f>
        <v>456591.05</v>
      </c>
      <c r="L11" s="24">
        <f>+[2]Abbott!C49</f>
        <v>366058.46</v>
      </c>
      <c r="M11" s="57">
        <f>+[2]Abbott!D49</f>
        <v>262701.13</v>
      </c>
      <c r="N11" s="60">
        <f t="shared" si="0"/>
        <v>157.28864677353445</v>
      </c>
      <c r="O11" s="24">
        <f t="shared" si="0"/>
        <v>139.8843754097023</v>
      </c>
      <c r="P11" s="57">
        <f t="shared" si="0"/>
        <v>108.88186010937854</v>
      </c>
      <c r="Q11" s="60">
        <f>+[2]Abbott!B72</f>
        <v>227925.53</v>
      </c>
      <c r="R11" s="24">
        <f>+[2]Abbott!C72</f>
        <v>185483.78</v>
      </c>
      <c r="S11" s="57">
        <f>+[2]Abbott!D72</f>
        <v>157704.97</v>
      </c>
      <c r="T11" s="60">
        <f t="shared" si="12"/>
        <v>117.63939643945702</v>
      </c>
      <c r="U11" s="24">
        <f t="shared" si="12"/>
        <v>115.76794240583875</v>
      </c>
      <c r="V11" s="61">
        <f t="shared" si="12"/>
        <v>104.07839298580815</v>
      </c>
      <c r="W11" s="60">
        <f>+[2]Abbott!B47</f>
        <v>159725.48000000001</v>
      </c>
      <c r="X11" s="24">
        <f>+[2]Abbott!C47</f>
        <v>157702.56</v>
      </c>
      <c r="Y11" s="24">
        <f>+[2]Abbott!D47</f>
        <v>120045.6</v>
      </c>
      <c r="Z11" s="61">
        <f>+[2]Abbott!E47</f>
        <v>133795.66</v>
      </c>
      <c r="AA11" s="60">
        <f t="shared" si="1"/>
        <v>89.676626230525713</v>
      </c>
      <c r="AB11" s="24">
        <f t="shared" si="1"/>
        <v>89.09451862992627</v>
      </c>
      <c r="AC11" s="61">
        <f t="shared" si="1"/>
        <v>90.992482202479025</v>
      </c>
      <c r="AD11" s="58">
        <f>+[2]Abbott!B46</f>
        <v>686976.94</v>
      </c>
      <c r="AE11" s="24">
        <f>+[2]Abbott!C46</f>
        <v>670389.98</v>
      </c>
      <c r="AF11" s="61">
        <f>+[2]Abbott!D46</f>
        <v>499365.41</v>
      </c>
      <c r="AG11" s="94">
        <f t="shared" si="13"/>
        <v>129.32587656460316</v>
      </c>
      <c r="AH11" s="93">
        <f t="shared" si="13"/>
        <v>113.21095163378983</v>
      </c>
      <c r="AI11" s="95">
        <f t="shared" si="13"/>
        <v>95.79594932604941</v>
      </c>
      <c r="AJ11" s="58">
        <f>+[2]Abbott!B70</f>
        <v>340802.89</v>
      </c>
      <c r="AK11" s="24">
        <f>+[2]Abbott!C70</f>
        <v>224645.41</v>
      </c>
      <c r="AL11" s="61">
        <f>+[2]Abbott!D70</f>
        <v>178737.68</v>
      </c>
      <c r="AM11" s="68">
        <f t="shared" si="26"/>
        <v>2.0157603123612007</v>
      </c>
      <c r="AN11" s="25">
        <f t="shared" si="2"/>
        <v>2.984214010871622</v>
      </c>
      <c r="AO11" s="69">
        <f t="shared" si="2"/>
        <v>2.7938452037645334</v>
      </c>
      <c r="AP11" s="68">
        <f t="shared" si="3"/>
        <v>1.5470862350961869</v>
      </c>
      <c r="AQ11" s="25">
        <f t="shared" si="3"/>
        <v>2.282207413007014</v>
      </c>
      <c r="AR11" s="69">
        <f t="shared" si="3"/>
        <v>2.1222151367299831</v>
      </c>
      <c r="AS11" s="58">
        <f t="shared" si="14"/>
        <v>346174.04999999993</v>
      </c>
      <c r="AT11" s="24">
        <f t="shared" si="4"/>
        <v>445744.56999999995</v>
      </c>
      <c r="AU11" s="61">
        <f t="shared" si="4"/>
        <v>320627.73</v>
      </c>
      <c r="AV11" s="73">
        <f t="shared" si="15"/>
        <v>0.2358641272954099</v>
      </c>
      <c r="AW11" s="23">
        <f t="shared" si="15"/>
        <v>0.23982340708110822</v>
      </c>
      <c r="AX11" s="75">
        <f t="shared" si="15"/>
        <v>0.21177603444833523</v>
      </c>
      <c r="AY11" s="86">
        <f t="shared" si="16"/>
        <v>0.22915452294161778</v>
      </c>
      <c r="AZ11" s="26">
        <f t="shared" si="17"/>
        <v>112.77759250814746</v>
      </c>
      <c r="BB11" s="24">
        <f t="shared" si="18"/>
        <v>129.32587656460316</v>
      </c>
      <c r="BC11" s="24">
        <f t="shared" si="5"/>
        <v>113.21095163378983</v>
      </c>
      <c r="BD11" s="24">
        <f t="shared" si="5"/>
        <v>95.79594932604941</v>
      </c>
      <c r="BE11" s="99">
        <f t="shared" si="19"/>
        <v>0.2358641272954099</v>
      </c>
      <c r="BF11" s="99">
        <f t="shared" si="6"/>
        <v>0.23982340708110822</v>
      </c>
      <c r="BG11" s="99">
        <f t="shared" si="6"/>
        <v>0.21177603444833523</v>
      </c>
      <c r="BH11" s="24">
        <f t="shared" si="20"/>
        <v>1048005.17</v>
      </c>
      <c r="BI11" s="24">
        <f t="shared" si="20"/>
        <v>1045039.05</v>
      </c>
      <c r="BJ11" s="24">
        <f t="shared" si="7"/>
        <v>942071.23</v>
      </c>
      <c r="BK11" s="24">
        <f t="shared" si="7"/>
        <v>868578.17</v>
      </c>
      <c r="BL11" s="24">
        <f t="shared" si="21"/>
        <v>456591.05</v>
      </c>
      <c r="BM11" s="24">
        <f t="shared" si="8"/>
        <v>366058.46</v>
      </c>
      <c r="BN11" s="24">
        <f t="shared" si="8"/>
        <v>262701.13</v>
      </c>
      <c r="BO11" s="24">
        <f t="shared" si="22"/>
        <v>227925.53</v>
      </c>
      <c r="BP11" s="24">
        <f t="shared" si="9"/>
        <v>185483.78</v>
      </c>
      <c r="BQ11" s="24">
        <f t="shared" si="9"/>
        <v>157704.97</v>
      </c>
      <c r="BR11" s="24">
        <f t="shared" si="23"/>
        <v>159725.48000000001</v>
      </c>
      <c r="BS11" s="24">
        <f t="shared" si="10"/>
        <v>157702.56</v>
      </c>
      <c r="BT11" s="24">
        <f t="shared" si="10"/>
        <v>120045.6</v>
      </c>
      <c r="BU11" s="99">
        <f t="shared" si="24"/>
        <v>0.2358641272954099</v>
      </c>
      <c r="BV11" s="99">
        <f t="shared" si="11"/>
        <v>0.23982340708110822</v>
      </c>
      <c r="BW11" s="99">
        <f t="shared" si="11"/>
        <v>0.21177603444833523</v>
      </c>
    </row>
    <row r="12" spans="1:75" x14ac:dyDescent="0.25">
      <c r="A12" s="29">
        <f t="shared" si="25"/>
        <v>9</v>
      </c>
      <c r="B12" s="66" t="s">
        <v>74</v>
      </c>
      <c r="C12" s="60">
        <v>1158235.17</v>
      </c>
      <c r="D12" s="24">
        <f>+[2]Boehringer!B14</f>
        <v>1029577.78</v>
      </c>
      <c r="E12" s="24">
        <f>+[2]Boehringer!C14</f>
        <v>771216.58</v>
      </c>
      <c r="F12" s="61">
        <f>+[2]Boehringer!D14</f>
        <v>572131.63</v>
      </c>
      <c r="G12" s="60">
        <f>+[2]Boehringer!B16</f>
        <v>-763113.95</v>
      </c>
      <c r="H12" s="24">
        <f>+[2]Boehringer!C16</f>
        <v>-557585.86</v>
      </c>
      <c r="I12" s="24">
        <f>+[2]Boehringer!D16</f>
        <v>-407744.15</v>
      </c>
      <c r="J12" s="61">
        <f>+[2]Boehringer!E16</f>
        <v>-267770.65000000002</v>
      </c>
      <c r="K12" s="60">
        <f>+[2]Boehringer!B46</f>
        <v>478983.9</v>
      </c>
      <c r="L12" s="24">
        <f>+[2]Boehringer!C46</f>
        <v>287806.81</v>
      </c>
      <c r="M12" s="57">
        <f>+[2]Boehringer!D46</f>
        <v>183829.76000000001</v>
      </c>
      <c r="N12" s="60">
        <f t="shared" si="0"/>
        <v>167.48050254153696</v>
      </c>
      <c r="O12" s="24">
        <f t="shared" si="0"/>
        <v>134.34676365489966</v>
      </c>
      <c r="P12" s="57">
        <f t="shared" si="0"/>
        <v>115.67043339309872</v>
      </c>
      <c r="Q12" s="60">
        <f>+[2]Boehringer!B63</f>
        <v>714299</v>
      </c>
      <c r="R12" s="24">
        <f>+[2]Boehringer!C63</f>
        <v>480709.56</v>
      </c>
      <c r="S12" s="57">
        <f>+[2]Boehringer!D63</f>
        <v>362517.66</v>
      </c>
      <c r="T12" s="60">
        <f t="shared" si="12"/>
        <v>336.9714837476107</v>
      </c>
      <c r="U12" s="24">
        <f t="shared" si="12"/>
        <v>310.36554908332863</v>
      </c>
      <c r="V12" s="61">
        <f t="shared" si="12"/>
        <v>320.06923361132215</v>
      </c>
      <c r="W12" s="60">
        <f>+[2]Boehringer!B44</f>
        <v>367227.76</v>
      </c>
      <c r="X12" s="24">
        <f>+[2]Boehringer!C44</f>
        <v>184079.18</v>
      </c>
      <c r="Y12" s="24">
        <f>+[2]Boehringer!D44</f>
        <v>172665.11</v>
      </c>
      <c r="Z12" s="61">
        <f>+[2]Boehringer!E44</f>
        <v>112274.31</v>
      </c>
      <c r="AA12" s="60">
        <f t="shared" si="1"/>
        <v>150.27676758732932</v>
      </c>
      <c r="AB12" s="24">
        <f t="shared" si="1"/>
        <v>133.04045566759081</v>
      </c>
      <c r="AC12" s="61">
        <f t="shared" si="1"/>
        <v>151.85187830081591</v>
      </c>
      <c r="AD12" s="58">
        <f>+[2]Boehringer!B43</f>
        <v>860020.46</v>
      </c>
      <c r="AE12" s="24">
        <f>+[2]Boehringer!C43</f>
        <v>545910.31000000006</v>
      </c>
      <c r="AF12" s="61">
        <f>+[2]Boehringer!D43</f>
        <v>419632.36</v>
      </c>
      <c r="AG12" s="89">
        <f t="shared" si="13"/>
        <v>-19.214213618744452</v>
      </c>
      <c r="AH12" s="88">
        <f t="shared" si="13"/>
        <v>-42.978329760838164</v>
      </c>
      <c r="AI12" s="87">
        <f t="shared" si="13"/>
        <v>-52.546921917407531</v>
      </c>
      <c r="AJ12" s="58">
        <f>+[2]Boehringer!B60</f>
        <v>775225.79</v>
      </c>
      <c r="AK12" s="24">
        <f>+[2]Boehringer!C60</f>
        <v>501595.8</v>
      </c>
      <c r="AL12" s="61">
        <f>+[2]Boehringer!D60</f>
        <v>403667.68</v>
      </c>
      <c r="AM12" s="68">
        <f t="shared" si="26"/>
        <v>1.1093806102606569</v>
      </c>
      <c r="AN12" s="25">
        <f t="shared" si="2"/>
        <v>1.0883470515502722</v>
      </c>
      <c r="AO12" s="69">
        <f t="shared" si="2"/>
        <v>1.0395490666976359</v>
      </c>
      <c r="AP12" s="68">
        <f t="shared" si="3"/>
        <v>0.63567634920917682</v>
      </c>
      <c r="AQ12" s="25">
        <f t="shared" si="3"/>
        <v>0.72135996752763898</v>
      </c>
      <c r="AR12" s="69">
        <f t="shared" si="3"/>
        <v>0.61180833204184193</v>
      </c>
      <c r="AS12" s="58">
        <f t="shared" si="14"/>
        <v>84794.669999999925</v>
      </c>
      <c r="AT12" s="24">
        <f t="shared" si="4"/>
        <v>44314.510000000068</v>
      </c>
      <c r="AU12" s="61">
        <f t="shared" si="4"/>
        <v>15964.679999999993</v>
      </c>
      <c r="AV12" s="73">
        <f t="shared" si="15"/>
        <v>0.2473995115178135</v>
      </c>
      <c r="AW12" s="31">
        <f t="shared" si="15"/>
        <v>0.17282294134670267</v>
      </c>
      <c r="AX12" s="75">
        <f t="shared" si="15"/>
        <v>0.18598214645706077</v>
      </c>
      <c r="AY12" s="86">
        <f t="shared" si="16"/>
        <v>0.20206819977385901</v>
      </c>
      <c r="AZ12" s="26">
        <f t="shared" si="17"/>
        <v>-38.246488432330047</v>
      </c>
      <c r="BB12" s="24">
        <f t="shared" si="18"/>
        <v>-19.214213618744452</v>
      </c>
      <c r="BC12" s="24">
        <f t="shared" si="5"/>
        <v>-42.978329760838164</v>
      </c>
      <c r="BD12" s="24">
        <f t="shared" si="5"/>
        <v>-52.546921917407531</v>
      </c>
      <c r="BE12" s="99">
        <f t="shared" si="19"/>
        <v>0.2473995115178135</v>
      </c>
      <c r="BF12" s="99">
        <f t="shared" si="6"/>
        <v>0.17282294134670267</v>
      </c>
      <c r="BG12" s="99">
        <f t="shared" si="6"/>
        <v>0.18598214645706077</v>
      </c>
      <c r="BH12" s="24">
        <f t="shared" si="20"/>
        <v>1158235.17</v>
      </c>
      <c r="BI12" s="24">
        <f t="shared" si="20"/>
        <v>1029577.78</v>
      </c>
      <c r="BJ12" s="24">
        <f t="shared" si="7"/>
        <v>771216.58</v>
      </c>
      <c r="BK12" s="24">
        <f t="shared" si="7"/>
        <v>572131.63</v>
      </c>
      <c r="BL12" s="24">
        <f t="shared" si="21"/>
        <v>478983.9</v>
      </c>
      <c r="BM12" s="24">
        <f t="shared" si="8"/>
        <v>287806.81</v>
      </c>
      <c r="BN12" s="24">
        <f t="shared" si="8"/>
        <v>183829.76000000001</v>
      </c>
      <c r="BO12" s="24">
        <f t="shared" si="22"/>
        <v>714299</v>
      </c>
      <c r="BP12" s="24">
        <f t="shared" si="9"/>
        <v>480709.56</v>
      </c>
      <c r="BQ12" s="24">
        <f t="shared" si="9"/>
        <v>362517.66</v>
      </c>
      <c r="BR12" s="24">
        <f t="shared" si="23"/>
        <v>367227.76</v>
      </c>
      <c r="BS12" s="24">
        <f t="shared" si="10"/>
        <v>184079.18</v>
      </c>
      <c r="BT12" s="24">
        <f t="shared" si="10"/>
        <v>172665.11</v>
      </c>
      <c r="BU12" s="99">
        <f t="shared" si="24"/>
        <v>0.2473995115178135</v>
      </c>
      <c r="BV12" s="99">
        <f t="shared" si="11"/>
        <v>0.17282294134670267</v>
      </c>
      <c r="BW12" s="99">
        <f t="shared" si="11"/>
        <v>0.18598214645706077</v>
      </c>
    </row>
    <row r="13" spans="1:75" x14ac:dyDescent="0.25">
      <c r="A13" s="29">
        <f t="shared" si="25"/>
        <v>10</v>
      </c>
      <c r="B13" s="66" t="s">
        <v>75</v>
      </c>
      <c r="C13" s="60">
        <v>1268669.0900000001</v>
      </c>
      <c r="D13" s="24">
        <f>+[2]Merck!B14</f>
        <v>1073520.56</v>
      </c>
      <c r="E13" s="24">
        <f>+[2]Merck!C14</f>
        <v>878534.59</v>
      </c>
      <c r="F13" s="61">
        <f>+[2]Merck!D14</f>
        <v>684031.65</v>
      </c>
      <c r="G13" s="60">
        <f>+[2]Merck!B16</f>
        <v>-787791.97</v>
      </c>
      <c r="H13" s="24">
        <f>+[2]Merck!C16</f>
        <v>-648152.59</v>
      </c>
      <c r="I13" s="24">
        <f>+[2]Merck!D16</f>
        <v>-505170.58</v>
      </c>
      <c r="J13" s="61">
        <f>+[2]Merck!E16</f>
        <v>-403869.44</v>
      </c>
      <c r="K13" s="60">
        <f>+[2]Merck!B43</f>
        <v>362429.2</v>
      </c>
      <c r="L13" s="24">
        <f>+[2]Merck!C43</f>
        <v>263872.12</v>
      </c>
      <c r="M13" s="57">
        <f>+[2]Merck!D43</f>
        <v>192997.71</v>
      </c>
      <c r="N13" s="60">
        <f t="shared" si="0"/>
        <v>121.53890373557448</v>
      </c>
      <c r="O13" s="24">
        <f t="shared" si="0"/>
        <v>108.12774395143623</v>
      </c>
      <c r="P13" s="57">
        <f t="shared" si="0"/>
        <v>101.5730421245859</v>
      </c>
      <c r="Q13" s="60">
        <f>+[2]Merck!B66</f>
        <v>309222.81</v>
      </c>
      <c r="R13" s="24">
        <f>+[2]Merck!C66</f>
        <v>231155.64</v>
      </c>
      <c r="S13" s="57">
        <f>+[2]Merck!D66</f>
        <v>116906.5</v>
      </c>
      <c r="T13" s="60">
        <f t="shared" si="12"/>
        <v>141.30660864695028</v>
      </c>
      <c r="U13" s="24">
        <f t="shared" si="12"/>
        <v>128.38956703081291</v>
      </c>
      <c r="V13" s="61">
        <f t="shared" si="12"/>
        <v>83.311146108310581</v>
      </c>
      <c r="W13" s="60">
        <f>+[2]Merck!B41</f>
        <v>144537.76999999999</v>
      </c>
      <c r="X13" s="24">
        <f>+[2]Merck!C41</f>
        <v>152550.39000000001</v>
      </c>
      <c r="Y13" s="24">
        <f>+[2]Merck!D41</f>
        <v>93584.84</v>
      </c>
      <c r="Z13" s="61">
        <f>+[2]Merck!E41</f>
        <v>74700.59</v>
      </c>
      <c r="AA13" s="60">
        <f t="shared" si="1"/>
        <v>74.481801442250671</v>
      </c>
      <c r="AB13" s="24">
        <f t="shared" si="1"/>
        <v>76.829014715797314</v>
      </c>
      <c r="AC13" s="61">
        <f t="shared" si="1"/>
        <v>66.644760920426791</v>
      </c>
      <c r="AD13" s="58">
        <f>+[2]Merck!B40</f>
        <v>555380.80000000005</v>
      </c>
      <c r="AE13" s="24">
        <f>+[2]Merck!C40</f>
        <v>484612.28</v>
      </c>
      <c r="AF13" s="61">
        <f>+[2]Merck!D40</f>
        <v>335719.38</v>
      </c>
      <c r="AG13" s="92">
        <f t="shared" si="13"/>
        <v>54.714096530874883</v>
      </c>
      <c r="AH13" s="90">
        <f t="shared" si="13"/>
        <v>56.567191636420631</v>
      </c>
      <c r="AI13" s="91">
        <f t="shared" si="13"/>
        <v>84.906656936702106</v>
      </c>
      <c r="AJ13" s="58">
        <f>+[2]Merck!B64</f>
        <v>339128.94</v>
      </c>
      <c r="AK13" s="24">
        <f>+[2]Merck!C64</f>
        <v>256030.6</v>
      </c>
      <c r="AL13" s="61">
        <f>+[2]Merck!D64</f>
        <v>139344.4</v>
      </c>
      <c r="AM13" s="68">
        <f t="shared" si="26"/>
        <v>1.6376685516724112</v>
      </c>
      <c r="AN13" s="25">
        <f t="shared" si="2"/>
        <v>1.8927904711389967</v>
      </c>
      <c r="AO13" s="69">
        <f t="shared" si="2"/>
        <v>2.4092778755371582</v>
      </c>
      <c r="AP13" s="68">
        <f t="shared" si="3"/>
        <v>1.2114655564340808</v>
      </c>
      <c r="AQ13" s="25">
        <f t="shared" si="3"/>
        <v>1.2969617303556684</v>
      </c>
      <c r="AR13" s="69">
        <f t="shared" si="3"/>
        <v>1.7376696874793678</v>
      </c>
      <c r="AS13" s="58">
        <f t="shared" si="14"/>
        <v>216251.86000000004</v>
      </c>
      <c r="AT13" s="24">
        <f t="shared" si="4"/>
        <v>228581.68000000002</v>
      </c>
      <c r="AU13" s="61">
        <f t="shared" si="4"/>
        <v>196374.98</v>
      </c>
      <c r="AV13" s="73">
        <f t="shared" si="15"/>
        <v>0.19397035784276154</v>
      </c>
      <c r="AW13" s="23">
        <f t="shared" si="15"/>
        <v>0.22011499736947451</v>
      </c>
      <c r="AX13" s="75">
        <f t="shared" si="15"/>
        <v>0.19475195458359873</v>
      </c>
      <c r="AY13" s="86">
        <f t="shared" si="16"/>
        <v>0.20294576993194494</v>
      </c>
      <c r="AZ13" s="26">
        <f t="shared" si="17"/>
        <v>65.395981701332531</v>
      </c>
      <c r="BB13" s="24">
        <f t="shared" si="18"/>
        <v>54.714096530874883</v>
      </c>
      <c r="BC13" s="24">
        <f t="shared" si="5"/>
        <v>56.567191636420631</v>
      </c>
      <c r="BD13" s="24">
        <f t="shared" si="5"/>
        <v>84.906656936702106</v>
      </c>
      <c r="BE13" s="99">
        <f t="shared" si="19"/>
        <v>0.19397035784276154</v>
      </c>
      <c r="BF13" s="99">
        <f t="shared" si="6"/>
        <v>0.22011499736947451</v>
      </c>
      <c r="BG13" s="99">
        <f t="shared" si="6"/>
        <v>0.19475195458359873</v>
      </c>
      <c r="BH13" s="24">
        <f t="shared" si="20"/>
        <v>1268669.0900000001</v>
      </c>
      <c r="BI13" s="24">
        <f t="shared" si="20"/>
        <v>1073520.56</v>
      </c>
      <c r="BJ13" s="24">
        <f t="shared" si="7"/>
        <v>878534.59</v>
      </c>
      <c r="BK13" s="24">
        <f t="shared" si="7"/>
        <v>684031.65</v>
      </c>
      <c r="BL13" s="24">
        <f t="shared" si="21"/>
        <v>362429.2</v>
      </c>
      <c r="BM13" s="24">
        <f t="shared" si="8"/>
        <v>263872.12</v>
      </c>
      <c r="BN13" s="24">
        <f t="shared" si="8"/>
        <v>192997.71</v>
      </c>
      <c r="BO13" s="24">
        <f t="shared" si="22"/>
        <v>309222.81</v>
      </c>
      <c r="BP13" s="24">
        <f t="shared" si="9"/>
        <v>231155.64</v>
      </c>
      <c r="BQ13" s="24">
        <f t="shared" si="9"/>
        <v>116906.5</v>
      </c>
      <c r="BR13" s="24">
        <f t="shared" si="23"/>
        <v>144537.76999999999</v>
      </c>
      <c r="BS13" s="24">
        <f t="shared" si="10"/>
        <v>152550.39000000001</v>
      </c>
      <c r="BT13" s="24">
        <f t="shared" si="10"/>
        <v>93584.84</v>
      </c>
      <c r="BU13" s="99">
        <f t="shared" si="24"/>
        <v>0.19397035784276154</v>
      </c>
      <c r="BV13" s="99">
        <f t="shared" si="11"/>
        <v>0.22011499736947451</v>
      </c>
      <c r="BW13" s="99">
        <f t="shared" si="11"/>
        <v>0.19475195458359873</v>
      </c>
    </row>
    <row r="14" spans="1:75" x14ac:dyDescent="0.25">
      <c r="A14" s="29">
        <f t="shared" si="25"/>
        <v>11</v>
      </c>
      <c r="B14" s="66" t="s">
        <v>76</v>
      </c>
      <c r="C14" s="60">
        <v>957914.52</v>
      </c>
      <c r="D14" s="24">
        <f>+[2]Pfizer!B14</f>
        <v>970794.95</v>
      </c>
      <c r="E14" s="24">
        <f>+[2]Pfizer!C14</f>
        <v>933823.37</v>
      </c>
      <c r="F14" s="61">
        <f>+[2]Pfizer!D14</f>
        <v>893069.79</v>
      </c>
      <c r="G14" s="60">
        <f>+[2]Pfizer!B16</f>
        <v>-731902.81</v>
      </c>
      <c r="H14" s="24">
        <f>+[2]Pfizer!C16</f>
        <v>-642808.03</v>
      </c>
      <c r="I14" s="24">
        <f>+[2]Pfizer!D16</f>
        <v>-595124.28</v>
      </c>
      <c r="J14" s="61">
        <f>+[2]Pfizer!E16</f>
        <v>-578644.31000000006</v>
      </c>
      <c r="K14" s="60">
        <f>+[2]Pfizer!B47</f>
        <v>300636.07</v>
      </c>
      <c r="L14" s="24">
        <f>+[2]Pfizer!C47</f>
        <v>285966.06</v>
      </c>
      <c r="M14" s="57">
        <f>+[2]Pfizer!D47</f>
        <v>221394.56</v>
      </c>
      <c r="N14" s="60">
        <f t="shared" si="0"/>
        <v>111.48490749771619</v>
      </c>
      <c r="O14" s="24">
        <f t="shared" si="0"/>
        <v>110.24331250137807</v>
      </c>
      <c r="P14" s="57">
        <f t="shared" si="0"/>
        <v>89.245031566905865</v>
      </c>
      <c r="Q14" s="60">
        <f>+[2]Pfizer!B66</f>
        <v>428659.28</v>
      </c>
      <c r="R14" s="24">
        <f>+[2]Pfizer!C66</f>
        <v>310167.09000000003</v>
      </c>
      <c r="S14" s="57">
        <f>+[2]Pfizer!D66</f>
        <v>337906.38</v>
      </c>
      <c r="T14" s="60">
        <f t="shared" si="12"/>
        <v>210.84403378639851</v>
      </c>
      <c r="U14" s="24">
        <f t="shared" si="12"/>
        <v>173.70684121665374</v>
      </c>
      <c r="V14" s="61">
        <f t="shared" si="12"/>
        <v>204.40486279605329</v>
      </c>
      <c r="W14" s="60">
        <f>+[2]Pfizer!B45</f>
        <v>286494</v>
      </c>
      <c r="X14" s="24">
        <f>+[2]Pfizer!C45</f>
        <v>247662.64</v>
      </c>
      <c r="Y14" s="24">
        <f>+[2]Pfizer!D45</f>
        <v>285545.51</v>
      </c>
      <c r="Z14" s="61">
        <f>+[2]Pfizer!E45</f>
        <v>315805.28000000003</v>
      </c>
      <c r="AA14" s="60">
        <f t="shared" si="1"/>
        <v>139.88133708176767</v>
      </c>
      <c r="AB14" s="24">
        <f t="shared" si="1"/>
        <v>155.06092897761107</v>
      </c>
      <c r="AC14" s="61">
        <f t="shared" si="1"/>
        <v>184.43693777834011</v>
      </c>
      <c r="AD14" s="58">
        <f>+[2]Pfizer!B44</f>
        <v>698077.72</v>
      </c>
      <c r="AE14" s="24">
        <f>+[2]Pfizer!C44</f>
        <v>590729.64</v>
      </c>
      <c r="AF14" s="61">
        <f>+[2]Pfizer!D44</f>
        <v>595534.05000000005</v>
      </c>
      <c r="AG14" s="92">
        <f t="shared" si="13"/>
        <v>40.52221079308535</v>
      </c>
      <c r="AH14" s="93">
        <f t="shared" si="13"/>
        <v>91.597400262335384</v>
      </c>
      <c r="AI14" s="91">
        <f t="shared" si="13"/>
        <v>69.277106549192695</v>
      </c>
      <c r="AJ14" s="58">
        <f>+[2]Pfizer!B64</f>
        <v>456022.44</v>
      </c>
      <c r="AK14" s="24">
        <f>+[2]Pfizer!C64</f>
        <v>346011.96</v>
      </c>
      <c r="AL14" s="61">
        <f>+[2]Pfizer!D64</f>
        <v>379166.69</v>
      </c>
      <c r="AM14" s="68">
        <f t="shared" si="26"/>
        <v>1.5307968616632111</v>
      </c>
      <c r="AN14" s="25">
        <f t="shared" si="2"/>
        <v>1.7072520845811225</v>
      </c>
      <c r="AO14" s="69">
        <f t="shared" si="2"/>
        <v>1.5706391560925355</v>
      </c>
      <c r="AP14" s="68">
        <f t="shared" si="3"/>
        <v>0.90255146216050242</v>
      </c>
      <c r="AQ14" s="25">
        <f t="shared" si="3"/>
        <v>0.99148884911377044</v>
      </c>
      <c r="AR14" s="69">
        <f t="shared" si="3"/>
        <v>0.81755214309569235</v>
      </c>
      <c r="AS14" s="58">
        <f t="shared" si="14"/>
        <v>242055.27999999997</v>
      </c>
      <c r="AT14" s="24">
        <f t="shared" si="4"/>
        <v>244717.68</v>
      </c>
      <c r="AU14" s="61">
        <f t="shared" si="4"/>
        <v>216367.36000000004</v>
      </c>
      <c r="AV14" s="73">
        <f t="shared" si="15"/>
        <v>0.25477637271447834</v>
      </c>
      <c r="AW14" s="23">
        <f t="shared" si="15"/>
        <v>0.22301459517855957</v>
      </c>
      <c r="AX14" s="75">
        <f t="shared" si="15"/>
        <v>0.22897745217462817</v>
      </c>
      <c r="AY14" s="86">
        <f t="shared" si="16"/>
        <v>0.23558947335588867</v>
      </c>
      <c r="AZ14" s="26">
        <f t="shared" si="17"/>
        <v>67.132239201537814</v>
      </c>
      <c r="BB14" s="24">
        <f t="shared" si="18"/>
        <v>40.52221079308535</v>
      </c>
      <c r="BC14" s="24">
        <f t="shared" si="5"/>
        <v>91.597400262335384</v>
      </c>
      <c r="BD14" s="24">
        <f t="shared" si="5"/>
        <v>69.277106549192695</v>
      </c>
      <c r="BE14" s="99">
        <f t="shared" si="19"/>
        <v>0.25477637271447834</v>
      </c>
      <c r="BF14" s="99">
        <f t="shared" si="6"/>
        <v>0.22301459517855957</v>
      </c>
      <c r="BG14" s="99">
        <f t="shared" si="6"/>
        <v>0.22897745217462817</v>
      </c>
      <c r="BH14" s="24">
        <f t="shared" si="20"/>
        <v>957914.52</v>
      </c>
      <c r="BI14" s="24">
        <f t="shared" si="20"/>
        <v>970794.95</v>
      </c>
      <c r="BJ14" s="24">
        <f t="shared" si="7"/>
        <v>933823.37</v>
      </c>
      <c r="BK14" s="24">
        <f t="shared" si="7"/>
        <v>893069.79</v>
      </c>
      <c r="BL14" s="24">
        <f t="shared" si="21"/>
        <v>300636.07</v>
      </c>
      <c r="BM14" s="24">
        <f t="shared" si="8"/>
        <v>285966.06</v>
      </c>
      <c r="BN14" s="24">
        <f t="shared" si="8"/>
        <v>221394.56</v>
      </c>
      <c r="BO14" s="24">
        <f t="shared" si="22"/>
        <v>428659.28</v>
      </c>
      <c r="BP14" s="24">
        <f t="shared" si="9"/>
        <v>310167.09000000003</v>
      </c>
      <c r="BQ14" s="24">
        <f t="shared" si="9"/>
        <v>337906.38</v>
      </c>
      <c r="BR14" s="24">
        <f t="shared" si="23"/>
        <v>286494</v>
      </c>
      <c r="BS14" s="24">
        <f t="shared" si="10"/>
        <v>247662.64</v>
      </c>
      <c r="BT14" s="24">
        <f t="shared" si="10"/>
        <v>285545.51</v>
      </c>
      <c r="BU14" s="99">
        <f t="shared" si="24"/>
        <v>0.25477637271447834</v>
      </c>
      <c r="BV14" s="99">
        <f t="shared" si="11"/>
        <v>0.22301459517855957</v>
      </c>
      <c r="BW14" s="99">
        <f t="shared" si="11"/>
        <v>0.22897745217462817</v>
      </c>
    </row>
    <row r="15" spans="1:75" x14ac:dyDescent="0.25">
      <c r="A15" s="29">
        <f t="shared" si="25"/>
        <v>12</v>
      </c>
      <c r="B15" s="66" t="s">
        <v>77</v>
      </c>
      <c r="C15" s="60">
        <v>936471.39</v>
      </c>
      <c r="D15" s="24">
        <f>+[2]Sanofi!B14</f>
        <v>888299.59</v>
      </c>
      <c r="E15" s="24">
        <f>+[2]Sanofi!C14</f>
        <v>923874.36</v>
      </c>
      <c r="F15" s="61">
        <f>+[2]Sanofi!D14</f>
        <v>1064512.01</v>
      </c>
      <c r="G15" s="60">
        <f>+[2]Sanofi!B16</f>
        <v>-563054.49</v>
      </c>
      <c r="H15" s="24">
        <f>+[2]Sanofi!C16</f>
        <v>-604768.01</v>
      </c>
      <c r="I15" s="24">
        <f>+[2]Sanofi!D16</f>
        <v>-676718.62</v>
      </c>
      <c r="J15" s="61">
        <f>+[2]Sanofi!E16</f>
        <v>-592457.52</v>
      </c>
      <c r="K15" s="60">
        <f>+[2]Sanofi!B52</f>
        <v>241786.49</v>
      </c>
      <c r="L15" s="24">
        <f>+[2]Sanofi!C52</f>
        <v>285883.32</v>
      </c>
      <c r="M15" s="57">
        <f>+[2]Sanofi!D52</f>
        <v>301482.11</v>
      </c>
      <c r="N15" s="60">
        <f t="shared" si="0"/>
        <v>97.988491022493875</v>
      </c>
      <c r="O15" s="24">
        <f t="shared" si="0"/>
        <v>111.39825895806872</v>
      </c>
      <c r="P15" s="57">
        <f t="shared" si="0"/>
        <v>101.95616261764862</v>
      </c>
      <c r="Q15" s="60">
        <f>+[2]Sanofi!B74</f>
        <v>177889.96</v>
      </c>
      <c r="R15" s="24">
        <f>+[2]Sanofi!C74</f>
        <v>173099.44</v>
      </c>
      <c r="S15" s="57">
        <f>+[2]Sanofi!D74</f>
        <v>235944.63</v>
      </c>
      <c r="T15" s="60">
        <f t="shared" si="12"/>
        <v>113.73745656481667</v>
      </c>
      <c r="U15" s="24">
        <f t="shared" si="12"/>
        <v>103.04083114449125</v>
      </c>
      <c r="V15" s="61">
        <f t="shared" si="12"/>
        <v>125.51755528760241</v>
      </c>
      <c r="W15" s="60">
        <f>+[2]Sanofi!B50</f>
        <v>160526.37</v>
      </c>
      <c r="X15" s="24">
        <f>+[2]Sanofi!C50</f>
        <v>184767.29</v>
      </c>
      <c r="Y15" s="24">
        <f>+[2]Sanofi!D50</f>
        <v>188997.15</v>
      </c>
      <c r="Z15" s="61">
        <f>+[2]Sanofi!E50</f>
        <v>143586.34</v>
      </c>
      <c r="AA15" s="60">
        <f t="shared" si="1"/>
        <v>106.44230403164866</v>
      </c>
      <c r="AB15" s="24">
        <f t="shared" si="1"/>
        <v>104.99929944645619</v>
      </c>
      <c r="AC15" s="61">
        <f t="shared" si="1"/>
        <v>94.336832080691323</v>
      </c>
      <c r="AD15" s="58">
        <f>+[2]Sanofi!B49</f>
        <v>464846.64</v>
      </c>
      <c r="AE15" s="24">
        <f>+[2]Sanofi!C49</f>
        <v>521183.78</v>
      </c>
      <c r="AF15" s="61">
        <f>+[2]Sanofi!D49</f>
        <v>541252.52</v>
      </c>
      <c r="AG15" s="94">
        <f t="shared" si="13"/>
        <v>90.693338489325882</v>
      </c>
      <c r="AH15" s="93">
        <f t="shared" si="13"/>
        <v>113.35672726003367</v>
      </c>
      <c r="AI15" s="91">
        <f t="shared" si="13"/>
        <v>70.775439410737548</v>
      </c>
      <c r="AJ15" s="58">
        <f>+[2]Sanofi!B71</f>
        <v>237609.78</v>
      </c>
      <c r="AK15" s="24">
        <f>+[2]Sanofi!C71</f>
        <v>201780.07</v>
      </c>
      <c r="AL15" s="61">
        <f>+[2]Sanofi!D71</f>
        <v>260636.94</v>
      </c>
      <c r="AM15" s="68">
        <f t="shared" si="26"/>
        <v>1.9563447262145524</v>
      </c>
      <c r="AN15" s="25">
        <f t="shared" si="2"/>
        <v>2.5829299196892936</v>
      </c>
      <c r="AO15" s="69">
        <f t="shared" si="2"/>
        <v>2.0766531405717088</v>
      </c>
      <c r="AP15" s="68">
        <f t="shared" si="3"/>
        <v>1.2807564991643021</v>
      </c>
      <c r="AQ15" s="25">
        <f t="shared" si="3"/>
        <v>1.667243400203003</v>
      </c>
      <c r="AR15" s="69">
        <f t="shared" si="3"/>
        <v>1.3515174403137176</v>
      </c>
      <c r="AS15" s="58">
        <f t="shared" si="14"/>
        <v>227236.86000000002</v>
      </c>
      <c r="AT15" s="24">
        <f t="shared" si="4"/>
        <v>319403.71000000002</v>
      </c>
      <c r="AU15" s="61">
        <f t="shared" si="4"/>
        <v>280615.58</v>
      </c>
      <c r="AV15" s="73">
        <f t="shared" si="15"/>
        <v>0.23176457459785929</v>
      </c>
      <c r="AW15" s="23">
        <f t="shared" si="15"/>
        <v>0.26809604517794611</v>
      </c>
      <c r="AX15" s="75">
        <f t="shared" si="15"/>
        <v>0.30010245345356729</v>
      </c>
      <c r="AY15" s="86">
        <f t="shared" si="16"/>
        <v>0.26665435774312424</v>
      </c>
      <c r="AZ15" s="26">
        <f t="shared" si="17"/>
        <v>91.608501720032351</v>
      </c>
      <c r="BB15" s="24">
        <f t="shared" si="18"/>
        <v>90.693338489325882</v>
      </c>
      <c r="BC15" s="24">
        <f t="shared" si="5"/>
        <v>113.35672726003367</v>
      </c>
      <c r="BD15" s="24">
        <f t="shared" si="5"/>
        <v>70.775439410737548</v>
      </c>
      <c r="BE15" s="99">
        <f t="shared" si="19"/>
        <v>0.23176457459785929</v>
      </c>
      <c r="BF15" s="99">
        <f t="shared" si="6"/>
        <v>0.26809604517794611</v>
      </c>
      <c r="BG15" s="99">
        <f t="shared" si="6"/>
        <v>0.30010245345356729</v>
      </c>
      <c r="BH15" s="24">
        <f t="shared" si="20"/>
        <v>936471.39</v>
      </c>
      <c r="BI15" s="24">
        <f t="shared" si="20"/>
        <v>888299.59</v>
      </c>
      <c r="BJ15" s="24">
        <f t="shared" si="7"/>
        <v>923874.36</v>
      </c>
      <c r="BK15" s="24">
        <f t="shared" si="7"/>
        <v>1064512.01</v>
      </c>
      <c r="BL15" s="24">
        <f t="shared" si="21"/>
        <v>241786.49</v>
      </c>
      <c r="BM15" s="24">
        <f t="shared" si="8"/>
        <v>285883.32</v>
      </c>
      <c r="BN15" s="24">
        <f t="shared" si="8"/>
        <v>301482.11</v>
      </c>
      <c r="BO15" s="24">
        <f t="shared" si="22"/>
        <v>177889.96</v>
      </c>
      <c r="BP15" s="24">
        <f t="shared" si="9"/>
        <v>173099.44</v>
      </c>
      <c r="BQ15" s="24">
        <f t="shared" si="9"/>
        <v>235944.63</v>
      </c>
      <c r="BR15" s="24">
        <f t="shared" si="23"/>
        <v>160526.37</v>
      </c>
      <c r="BS15" s="24">
        <f t="shared" si="10"/>
        <v>184767.29</v>
      </c>
      <c r="BT15" s="24">
        <f t="shared" si="10"/>
        <v>188997.15</v>
      </c>
      <c r="BU15" s="99">
        <f t="shared" si="24"/>
        <v>0.23176457459785929</v>
      </c>
      <c r="BV15" s="99">
        <f t="shared" si="11"/>
        <v>0.26809604517794611</v>
      </c>
      <c r="BW15" s="99">
        <f t="shared" si="11"/>
        <v>0.30010245345356729</v>
      </c>
    </row>
    <row r="16" spans="1:75" x14ac:dyDescent="0.25">
      <c r="A16" s="29">
        <f t="shared" si="25"/>
        <v>13</v>
      </c>
      <c r="B16" s="66" t="s">
        <v>78</v>
      </c>
      <c r="C16" s="60">
        <v>946428.54</v>
      </c>
      <c r="D16" s="24">
        <f>+[2]Unidrogas!B14</f>
        <v>858573.45</v>
      </c>
      <c r="E16" s="24">
        <f>+[2]Unidrogas!C14</f>
        <v>821660.23</v>
      </c>
      <c r="F16" s="61">
        <f>+[2]Unidrogas!D14</f>
        <v>767544.61</v>
      </c>
      <c r="G16" s="60">
        <f>+[2]Unidrogas!B16</f>
        <v>-571002.9</v>
      </c>
      <c r="H16" s="24">
        <f>+[2]Unidrogas!C16</f>
        <v>-570437.37</v>
      </c>
      <c r="I16" s="24">
        <f>+[2]Unidrogas!D16</f>
        <v>-552612.81999999995</v>
      </c>
      <c r="J16" s="61">
        <f>+[2]Unidrogas!E16</f>
        <v>-471389.31</v>
      </c>
      <c r="K16" s="60">
        <f>+[2]Unidrogas!B46</f>
        <v>139361.49</v>
      </c>
      <c r="L16" s="24">
        <f>+[2]Unidrogas!C46</f>
        <v>101088.48</v>
      </c>
      <c r="M16" s="57">
        <f>+[2]Unidrogas!D46</f>
        <v>97503.58</v>
      </c>
      <c r="N16" s="60">
        <f t="shared" si="0"/>
        <v>58.434297496620701</v>
      </c>
      <c r="O16" s="24">
        <f t="shared" si="0"/>
        <v>44.290634341642651</v>
      </c>
      <c r="P16" s="57">
        <f t="shared" si="0"/>
        <v>45.731920129046308</v>
      </c>
      <c r="Q16" s="60">
        <f>+[2]Unidrogas!B65</f>
        <v>170912.21</v>
      </c>
      <c r="R16" s="24">
        <f>+[2]Unidrogas!C65</f>
        <v>126741.3</v>
      </c>
      <c r="S16" s="57">
        <f>+[2]Unidrogas!D65</f>
        <v>112546.57</v>
      </c>
      <c r="T16" s="60">
        <f t="shared" si="12"/>
        <v>107.75496166481815</v>
      </c>
      <c r="U16" s="24">
        <f t="shared" si="12"/>
        <v>79.985762503603155</v>
      </c>
      <c r="V16" s="61">
        <f t="shared" si="12"/>
        <v>73.318540094672443</v>
      </c>
      <c r="W16" s="60">
        <f>+[2]Unidrogas!B44</f>
        <v>134632.09</v>
      </c>
      <c r="X16" s="24">
        <f>+[2]Unidrogas!C44</f>
        <v>112385.73</v>
      </c>
      <c r="Y16" s="24">
        <f>+[2]Unidrogas!D44</f>
        <v>121038.01</v>
      </c>
      <c r="Z16" s="61">
        <f>+[2]Unidrogas!E44</f>
        <v>99366.84</v>
      </c>
      <c r="AA16" s="60">
        <f t="shared" si="1"/>
        <v>77.90719982220358</v>
      </c>
      <c r="AB16" s="24">
        <f t="shared" si="1"/>
        <v>74.825281317124393</v>
      </c>
      <c r="AC16" s="61">
        <f t="shared" si="1"/>
        <v>77.485918901360094</v>
      </c>
      <c r="AD16" s="58">
        <f>+[2]Unidrogas!B43</f>
        <v>299171.58</v>
      </c>
      <c r="AE16" s="24">
        <f>+[2]Unidrogas!C43</f>
        <v>242549.82</v>
      </c>
      <c r="AF16" s="61">
        <f>+[2]Unidrogas!D43</f>
        <v>240328.01</v>
      </c>
      <c r="AG16" s="92">
        <f t="shared" si="13"/>
        <v>28.586535654006127</v>
      </c>
      <c r="AH16" s="90">
        <f t="shared" si="13"/>
        <v>39.130153155163896</v>
      </c>
      <c r="AI16" s="91">
        <f t="shared" si="13"/>
        <v>49.899298935733952</v>
      </c>
      <c r="AJ16" s="58">
        <f>+[2]Unidrogas!B62</f>
        <v>257237.07</v>
      </c>
      <c r="AK16" s="24">
        <f>+[2]Unidrogas!C62</f>
        <v>191478.52</v>
      </c>
      <c r="AL16" s="61">
        <f>+[2]Unidrogas!D62</f>
        <v>159309.82999999999</v>
      </c>
      <c r="AM16" s="68">
        <f t="shared" si="26"/>
        <v>1.1630189225837473</v>
      </c>
      <c r="AN16" s="25">
        <f t="shared" si="2"/>
        <v>1.2667207789155672</v>
      </c>
      <c r="AO16" s="69">
        <f t="shared" si="2"/>
        <v>1.5085573187793875</v>
      </c>
      <c r="AP16" s="68">
        <f t="shared" si="3"/>
        <v>0.63964144048134286</v>
      </c>
      <c r="AQ16" s="25">
        <f t="shared" si="3"/>
        <v>0.67978429120926998</v>
      </c>
      <c r="AR16" s="69">
        <f t="shared" si="3"/>
        <v>0.74879246308906378</v>
      </c>
      <c r="AS16" s="58">
        <f t="shared" si="14"/>
        <v>41934.510000000009</v>
      </c>
      <c r="AT16" s="24">
        <f t="shared" si="4"/>
        <v>51071.300000000017</v>
      </c>
      <c r="AU16" s="61">
        <f t="shared" si="4"/>
        <v>81018.180000000022</v>
      </c>
      <c r="AV16" s="73">
        <f t="shared" si="15"/>
        <v>0.24029537150306959</v>
      </c>
      <c r="AW16" s="23">
        <f t="shared" si="15"/>
        <v>0.23059587830391662</v>
      </c>
      <c r="AX16" s="75">
        <f t="shared" si="15"/>
        <v>0.23649527303768392</v>
      </c>
      <c r="AY16" s="86">
        <f t="shared" si="16"/>
        <v>0.23579550761489002</v>
      </c>
      <c r="AZ16" s="26">
        <f t="shared" si="17"/>
        <v>39.205329248301325</v>
      </c>
      <c r="BB16" s="24">
        <f t="shared" si="18"/>
        <v>28.586535654006127</v>
      </c>
      <c r="BC16" s="24">
        <f t="shared" si="5"/>
        <v>39.130153155163896</v>
      </c>
      <c r="BD16" s="24">
        <f t="shared" si="5"/>
        <v>49.899298935733952</v>
      </c>
      <c r="BE16" s="99">
        <f t="shared" si="19"/>
        <v>0.24029537150306959</v>
      </c>
      <c r="BF16" s="99">
        <f t="shared" si="6"/>
        <v>0.23059587830391662</v>
      </c>
      <c r="BG16" s="99">
        <f t="shared" si="6"/>
        <v>0.23649527303768392</v>
      </c>
      <c r="BH16" s="24">
        <f t="shared" si="20"/>
        <v>946428.54</v>
      </c>
      <c r="BI16" s="24">
        <f t="shared" si="20"/>
        <v>858573.45</v>
      </c>
      <c r="BJ16" s="24">
        <f t="shared" si="7"/>
        <v>821660.23</v>
      </c>
      <c r="BK16" s="24">
        <f t="shared" si="7"/>
        <v>767544.61</v>
      </c>
      <c r="BL16" s="24">
        <f t="shared" si="21"/>
        <v>139361.49</v>
      </c>
      <c r="BM16" s="24">
        <f t="shared" si="8"/>
        <v>101088.48</v>
      </c>
      <c r="BN16" s="24">
        <f t="shared" si="8"/>
        <v>97503.58</v>
      </c>
      <c r="BO16" s="24">
        <f t="shared" si="22"/>
        <v>170912.21</v>
      </c>
      <c r="BP16" s="24">
        <f t="shared" si="9"/>
        <v>126741.3</v>
      </c>
      <c r="BQ16" s="24">
        <f t="shared" si="9"/>
        <v>112546.57</v>
      </c>
      <c r="BR16" s="24">
        <f t="shared" si="23"/>
        <v>134632.09</v>
      </c>
      <c r="BS16" s="24">
        <f t="shared" si="10"/>
        <v>112385.73</v>
      </c>
      <c r="BT16" s="24">
        <f t="shared" si="10"/>
        <v>121038.01</v>
      </c>
      <c r="BU16" s="99">
        <f t="shared" si="24"/>
        <v>0.24029537150306959</v>
      </c>
      <c r="BV16" s="99">
        <f t="shared" si="11"/>
        <v>0.23059587830391662</v>
      </c>
      <c r="BW16" s="99">
        <f t="shared" si="11"/>
        <v>0.23649527303768392</v>
      </c>
    </row>
    <row r="17" spans="1:75" x14ac:dyDescent="0.25">
      <c r="A17" s="29">
        <f t="shared" si="25"/>
        <v>14</v>
      </c>
      <c r="B17" s="66" t="s">
        <v>79</v>
      </c>
      <c r="C17" s="60">
        <v>765619.73</v>
      </c>
      <c r="D17" s="24">
        <f>+[2]Baxter!B14</f>
        <v>810603.79</v>
      </c>
      <c r="E17" s="24">
        <f>+[2]Baxter!C14</f>
        <v>732111.01</v>
      </c>
      <c r="F17" s="61">
        <f>+[2]Baxter!D14</f>
        <v>680473.54</v>
      </c>
      <c r="G17" s="60">
        <f>+[2]Baxter!B16</f>
        <v>-590053.57999999996</v>
      </c>
      <c r="H17" s="24">
        <f>+[2]Baxter!C16</f>
        <v>-526562.11</v>
      </c>
      <c r="I17" s="24">
        <f>+[2]Baxter!D16</f>
        <v>-490692.7</v>
      </c>
      <c r="J17" s="61">
        <f>+[2]Baxter!E16</f>
        <v>-431667.39</v>
      </c>
      <c r="K17" s="60">
        <f>+[2]Baxter!B48</f>
        <v>271609.99</v>
      </c>
      <c r="L17" s="24">
        <f>+[2]Baxter!C48</f>
        <v>225374.46</v>
      </c>
      <c r="M17" s="57">
        <f>+[2]Baxter!D48</f>
        <v>295292.53000000003</v>
      </c>
      <c r="N17" s="60">
        <f t="shared" si="0"/>
        <v>120.62563438051529</v>
      </c>
      <c r="O17" s="24">
        <f t="shared" si="0"/>
        <v>110.8230917057237</v>
      </c>
      <c r="P17" s="57">
        <f t="shared" si="0"/>
        <v>156.22254878565889</v>
      </c>
      <c r="Q17" s="60">
        <f>+[2]Baxter!B64</f>
        <v>167312.43</v>
      </c>
      <c r="R17" s="24">
        <f>+[2]Baxter!C64</f>
        <v>152795.17000000001</v>
      </c>
      <c r="S17" s="57">
        <f>+[2]Baxter!D64</f>
        <v>203732.45</v>
      </c>
      <c r="T17" s="60">
        <f t="shared" si="12"/>
        <v>102.07967012080496</v>
      </c>
      <c r="U17" s="24">
        <f t="shared" si="12"/>
        <v>104.46300665271949</v>
      </c>
      <c r="V17" s="61">
        <f t="shared" si="12"/>
        <v>149.46968234905472</v>
      </c>
      <c r="W17" s="60">
        <f>+[2]Baxter!B46</f>
        <v>169496.01</v>
      </c>
      <c r="X17" s="24">
        <f>+[2]Baxter!C46</f>
        <v>181715.46</v>
      </c>
      <c r="Y17" s="24">
        <f>+[2]Baxter!D46</f>
        <v>123937.76</v>
      </c>
      <c r="Z17" s="61">
        <f>+[2]Baxter!E46</f>
        <v>98263.38</v>
      </c>
      <c r="AA17" s="60">
        <f t="shared" si="1"/>
        <v>113.23155346312571</v>
      </c>
      <c r="AB17" s="24">
        <f t="shared" si="1"/>
        <v>108.16872834447447</v>
      </c>
      <c r="AC17" s="61">
        <f t="shared" si="1"/>
        <v>86.725793176935923</v>
      </c>
      <c r="AD17" s="58">
        <f>+[2]Baxter!B45</f>
        <v>478861.49</v>
      </c>
      <c r="AE17" s="24">
        <f>+[2]Baxter!C45</f>
        <v>464705.85</v>
      </c>
      <c r="AF17" s="61">
        <f>+[2]Baxter!D45</f>
        <v>464568.89</v>
      </c>
      <c r="AG17" s="94">
        <f t="shared" si="13"/>
        <v>131.77751772283602</v>
      </c>
      <c r="AH17" s="93">
        <f t="shared" si="13"/>
        <v>114.52881339747867</v>
      </c>
      <c r="AI17" s="95">
        <f t="shared" si="13"/>
        <v>93.478659613540088</v>
      </c>
      <c r="AJ17" s="58">
        <f>+[2]Baxter!B62</f>
        <v>195542.01</v>
      </c>
      <c r="AK17" s="24">
        <f>+[2]Baxter!C62</f>
        <v>182727.99</v>
      </c>
      <c r="AL17" s="61">
        <f>+[2]Baxter!D62</f>
        <v>248167.55</v>
      </c>
      <c r="AM17" s="68">
        <f t="shared" si="26"/>
        <v>2.448893156002641</v>
      </c>
      <c r="AN17" s="25">
        <f t="shared" si="2"/>
        <v>2.5431563604459284</v>
      </c>
      <c r="AO17" s="69">
        <f t="shared" si="2"/>
        <v>1.8719969230465467</v>
      </c>
      <c r="AP17" s="68">
        <f t="shared" si="3"/>
        <v>1.5820921550310338</v>
      </c>
      <c r="AQ17" s="25">
        <f t="shared" si="3"/>
        <v>1.548697547649925</v>
      </c>
      <c r="AR17" s="69">
        <f t="shared" si="3"/>
        <v>1.372585295700425</v>
      </c>
      <c r="AS17" s="58">
        <f t="shared" si="14"/>
        <v>283319.48</v>
      </c>
      <c r="AT17" s="24">
        <f t="shared" si="4"/>
        <v>281977.86</v>
      </c>
      <c r="AU17" s="61">
        <f t="shared" si="4"/>
        <v>216401.34000000003</v>
      </c>
      <c r="AV17" s="73">
        <f t="shared" si="15"/>
        <v>0.24797991054867149</v>
      </c>
      <c r="AW17" s="23">
        <f t="shared" si="15"/>
        <v>0.2499131736375462</v>
      </c>
      <c r="AX17" s="75">
        <f t="shared" si="15"/>
        <v>0.24048547061480732</v>
      </c>
      <c r="AY17" s="86">
        <f t="shared" si="16"/>
        <v>0.246126184933675</v>
      </c>
      <c r="AZ17" s="26">
        <f t="shared" si="17"/>
        <v>113.26166357795159</v>
      </c>
      <c r="BB17" s="24">
        <f t="shared" si="18"/>
        <v>131.77751772283602</v>
      </c>
      <c r="BC17" s="24">
        <f t="shared" si="5"/>
        <v>114.52881339747867</v>
      </c>
      <c r="BD17" s="24">
        <f t="shared" si="5"/>
        <v>93.478659613540088</v>
      </c>
      <c r="BE17" s="99">
        <f t="shared" si="19"/>
        <v>0.24797991054867149</v>
      </c>
      <c r="BF17" s="99">
        <f t="shared" si="6"/>
        <v>0.2499131736375462</v>
      </c>
      <c r="BG17" s="99">
        <f t="shared" si="6"/>
        <v>0.24048547061480732</v>
      </c>
      <c r="BH17" s="24">
        <f t="shared" si="20"/>
        <v>765619.73</v>
      </c>
      <c r="BI17" s="24">
        <f t="shared" si="20"/>
        <v>810603.79</v>
      </c>
      <c r="BJ17" s="24">
        <f t="shared" si="7"/>
        <v>732111.01</v>
      </c>
      <c r="BK17" s="24">
        <f t="shared" si="7"/>
        <v>680473.54</v>
      </c>
      <c r="BL17" s="24">
        <f t="shared" si="21"/>
        <v>271609.99</v>
      </c>
      <c r="BM17" s="24">
        <f t="shared" si="8"/>
        <v>225374.46</v>
      </c>
      <c r="BN17" s="24">
        <f t="shared" si="8"/>
        <v>295292.53000000003</v>
      </c>
      <c r="BO17" s="24">
        <f t="shared" si="22"/>
        <v>167312.43</v>
      </c>
      <c r="BP17" s="24">
        <f t="shared" si="9"/>
        <v>152795.17000000001</v>
      </c>
      <c r="BQ17" s="24">
        <f t="shared" si="9"/>
        <v>203732.45</v>
      </c>
      <c r="BR17" s="24">
        <f t="shared" si="23"/>
        <v>169496.01</v>
      </c>
      <c r="BS17" s="24">
        <f t="shared" si="10"/>
        <v>181715.46</v>
      </c>
      <c r="BT17" s="24">
        <f t="shared" si="10"/>
        <v>123937.76</v>
      </c>
      <c r="BU17" s="99">
        <f t="shared" si="24"/>
        <v>0.24797991054867149</v>
      </c>
      <c r="BV17" s="99">
        <f t="shared" si="11"/>
        <v>0.2499131736375462</v>
      </c>
      <c r="BW17" s="99">
        <f t="shared" si="11"/>
        <v>0.24048547061480732</v>
      </c>
    </row>
    <row r="18" spans="1:75" x14ac:dyDescent="0.25">
      <c r="A18" s="29">
        <f t="shared" si="25"/>
        <v>15</v>
      </c>
      <c r="B18" s="66" t="s">
        <v>273</v>
      </c>
      <c r="C18" s="60">
        <v>812925.82</v>
      </c>
      <c r="D18" s="24">
        <f>+[2]Lafrancol!B14</f>
        <v>799538.29</v>
      </c>
      <c r="E18" s="24">
        <f>+[2]Lafrancol!C14</f>
        <v>855074.38</v>
      </c>
      <c r="F18" s="61">
        <f>+[2]Lafrancol!D14</f>
        <v>785274.27</v>
      </c>
      <c r="G18" s="60">
        <f>+[2]Lafrancol!B16</f>
        <v>-459477.46</v>
      </c>
      <c r="H18" s="24">
        <f>+[2]Lafrancol!C16</f>
        <v>-506019.99</v>
      </c>
      <c r="I18" s="24">
        <f>+[2]Lafrancol!D16</f>
        <v>-471335.32</v>
      </c>
      <c r="J18" s="61">
        <f>+[2]Lafrancol!E16</f>
        <v>-468748.58</v>
      </c>
      <c r="K18" s="60">
        <f>+[2]Lafrancol!B49</f>
        <v>289857.93</v>
      </c>
      <c r="L18" s="24">
        <f>+[2]Lafrancol!C49</f>
        <v>220237.56</v>
      </c>
      <c r="M18" s="57">
        <f>+[2]Lafrancol!D49</f>
        <v>195572.19</v>
      </c>
      <c r="N18" s="60">
        <f t="shared" si="0"/>
        <v>130.51139151822233</v>
      </c>
      <c r="O18" s="24">
        <f t="shared" si="0"/>
        <v>92.723537804980182</v>
      </c>
      <c r="P18" s="57">
        <f t="shared" si="0"/>
        <v>89.65783177895284</v>
      </c>
      <c r="Q18" s="60">
        <f>+[2]Lafrancol!B70</f>
        <v>449781.12</v>
      </c>
      <c r="R18" s="24">
        <f>+[2]Lafrancol!C70</f>
        <v>334490.44</v>
      </c>
      <c r="S18" s="57">
        <f>+[2]Lafrancol!D70</f>
        <v>356778.97</v>
      </c>
      <c r="T18" s="60">
        <f t="shared" si="12"/>
        <v>352.40293005885422</v>
      </c>
      <c r="U18" s="24">
        <f t="shared" si="12"/>
        <v>237.96798699592875</v>
      </c>
      <c r="V18" s="61">
        <f t="shared" si="12"/>
        <v>272.50329807662195</v>
      </c>
      <c r="W18" s="60">
        <f>+[2]Lafrancol!B47</f>
        <v>249243.96</v>
      </c>
      <c r="X18" s="24">
        <f>+[2]Lafrancol!C47</f>
        <v>315463.53999999998</v>
      </c>
      <c r="Y18" s="24">
        <f>+[2]Lafrancol!D47</f>
        <v>237187.95</v>
      </c>
      <c r="Z18" s="61">
        <f>+[2]Lafrancol!E47</f>
        <v>220067.96</v>
      </c>
      <c r="AA18" s="60">
        <f t="shared" si="1"/>
        <v>210.55954109459324</v>
      </c>
      <c r="AB18" s="24">
        <f t="shared" si="1"/>
        <v>203.56418424738487</v>
      </c>
      <c r="AC18" s="61">
        <f t="shared" si="1"/>
        <v>175.10365574817311</v>
      </c>
      <c r="AD18" s="58">
        <f>+[2]Lafrancol!B46</f>
        <v>642011.52</v>
      </c>
      <c r="AE18" s="24">
        <f>+[2]Lafrancol!C46</f>
        <v>649053.64</v>
      </c>
      <c r="AF18" s="61">
        <f>+[2]Lafrancol!D46</f>
        <v>518295.96</v>
      </c>
      <c r="AG18" s="89">
        <f t="shared" si="13"/>
        <v>-11.331997446038656</v>
      </c>
      <c r="AH18" s="90">
        <f t="shared" si="13"/>
        <v>58.319735056436286</v>
      </c>
      <c r="AI18" s="87">
        <f t="shared" si="13"/>
        <v>-7.7418105494959946</v>
      </c>
      <c r="AJ18" s="58">
        <f>+[2]Lafrancol!B68</f>
        <v>521057.05</v>
      </c>
      <c r="AK18" s="24">
        <f>+[2]Lafrancol!C68</f>
        <v>368174.19</v>
      </c>
      <c r="AL18" s="61">
        <f>+[2]Lafrancol!D68</f>
        <v>390743.23</v>
      </c>
      <c r="AM18" s="68">
        <f t="shared" si="26"/>
        <v>1.2321328729742742</v>
      </c>
      <c r="AN18" s="25">
        <f t="shared" si="2"/>
        <v>1.7628982629119114</v>
      </c>
      <c r="AO18" s="69">
        <f t="shared" si="2"/>
        <v>1.3264361867510797</v>
      </c>
      <c r="AP18" s="68">
        <f t="shared" si="3"/>
        <v>0.75378993528635696</v>
      </c>
      <c r="AQ18" s="25">
        <f t="shared" si="3"/>
        <v>0.90606595752950536</v>
      </c>
      <c r="AR18" s="69">
        <f t="shared" si="3"/>
        <v>0.71941875998721727</v>
      </c>
      <c r="AS18" s="58">
        <f t="shared" si="14"/>
        <v>120954.47000000003</v>
      </c>
      <c r="AT18" s="24">
        <f t="shared" si="4"/>
        <v>280879.45</v>
      </c>
      <c r="AU18" s="61">
        <f t="shared" si="4"/>
        <v>127552.73000000004</v>
      </c>
      <c r="AV18" s="73">
        <f t="shared" si="15"/>
        <v>0.23563058561517519</v>
      </c>
      <c r="AW18" s="32">
        <f t="shared" si="15"/>
        <v>0.28358448246163626</v>
      </c>
      <c r="AX18" s="75">
        <f t="shared" si="15"/>
        <v>0.2343596145781251</v>
      </c>
      <c r="AY18" s="86">
        <f t="shared" si="16"/>
        <v>0.25119156088497885</v>
      </c>
      <c r="AZ18" s="26">
        <f t="shared" si="17"/>
        <v>13.081975686967212</v>
      </c>
      <c r="BB18" s="24">
        <f t="shared" si="18"/>
        <v>-11.331997446038656</v>
      </c>
      <c r="BC18" s="24">
        <f t="shared" si="5"/>
        <v>58.319735056436286</v>
      </c>
      <c r="BD18" s="24">
        <f t="shared" si="5"/>
        <v>-7.7418105494959946</v>
      </c>
      <c r="BE18" s="99">
        <f t="shared" si="19"/>
        <v>0.23563058561517519</v>
      </c>
      <c r="BF18" s="99">
        <f t="shared" si="6"/>
        <v>0.28358448246163626</v>
      </c>
      <c r="BG18" s="99">
        <f t="shared" si="6"/>
        <v>0.2343596145781251</v>
      </c>
      <c r="BH18" s="24">
        <f t="shared" si="20"/>
        <v>812925.82</v>
      </c>
      <c r="BI18" s="24">
        <f t="shared" si="20"/>
        <v>799538.29</v>
      </c>
      <c r="BJ18" s="24">
        <f t="shared" si="7"/>
        <v>855074.38</v>
      </c>
      <c r="BK18" s="24">
        <f t="shared" si="7"/>
        <v>785274.27</v>
      </c>
      <c r="BL18" s="24">
        <f t="shared" si="21"/>
        <v>289857.93</v>
      </c>
      <c r="BM18" s="24">
        <f t="shared" si="8"/>
        <v>220237.56</v>
      </c>
      <c r="BN18" s="24">
        <f t="shared" si="8"/>
        <v>195572.19</v>
      </c>
      <c r="BO18" s="24">
        <f t="shared" si="22"/>
        <v>449781.12</v>
      </c>
      <c r="BP18" s="24">
        <f t="shared" si="9"/>
        <v>334490.44</v>
      </c>
      <c r="BQ18" s="24">
        <f t="shared" si="9"/>
        <v>356778.97</v>
      </c>
      <c r="BR18" s="24">
        <f t="shared" si="23"/>
        <v>249243.96</v>
      </c>
      <c r="BS18" s="24">
        <f t="shared" si="10"/>
        <v>315463.53999999998</v>
      </c>
      <c r="BT18" s="24">
        <f t="shared" si="10"/>
        <v>237187.95</v>
      </c>
      <c r="BU18" s="99">
        <f t="shared" si="24"/>
        <v>0.23563058561517519</v>
      </c>
      <c r="BV18" s="99">
        <f t="shared" si="11"/>
        <v>0.28358448246163626</v>
      </c>
      <c r="BW18" s="99">
        <f t="shared" si="11"/>
        <v>0.2343596145781251</v>
      </c>
    </row>
    <row r="19" spans="1:75" x14ac:dyDescent="0.25">
      <c r="A19" s="29">
        <f t="shared" si="25"/>
        <v>16</v>
      </c>
      <c r="B19" s="66" t="s">
        <v>80</v>
      </c>
      <c r="C19" s="60">
        <v>859880.39</v>
      </c>
      <c r="D19" s="24">
        <f>+[2]Janssen!B15</f>
        <v>724844</v>
      </c>
      <c r="E19" s="24">
        <f>+[2]Janssen!C15</f>
        <v>610112.18999999994</v>
      </c>
      <c r="F19" s="61">
        <f>+[2]Janssen!D15</f>
        <v>504325.02</v>
      </c>
      <c r="G19" s="60">
        <f>+[2]Janssen!B16</f>
        <v>-508449.11</v>
      </c>
      <c r="H19" s="24">
        <f>+[2]Janssen!C16</f>
        <v>-414078.71</v>
      </c>
      <c r="I19" s="24">
        <f>+[2]Janssen!D16</f>
        <v>-337342.39</v>
      </c>
      <c r="J19" s="61">
        <f>+[2]Janssen!E16</f>
        <v>-296529.78000000003</v>
      </c>
      <c r="K19" s="60">
        <f>+[2]Janssen!B41</f>
        <v>231680.655</v>
      </c>
      <c r="L19" s="24">
        <f>+[2]Janssen!C41</f>
        <v>158557.76000000001</v>
      </c>
      <c r="M19" s="57">
        <f>+[2]Janssen!D41</f>
        <v>128598.5</v>
      </c>
      <c r="N19" s="60">
        <f t="shared" si="0"/>
        <v>115.06618775902126</v>
      </c>
      <c r="O19" s="24">
        <f t="shared" si="0"/>
        <v>93.557864497019807</v>
      </c>
      <c r="P19" s="57">
        <f t="shared" si="0"/>
        <v>91.796873373444754</v>
      </c>
      <c r="Q19" s="60">
        <f>+[2]Janssen!B56</f>
        <v>227044.88500000001</v>
      </c>
      <c r="R19" s="24">
        <f>+[2]Janssen!C56</f>
        <v>183910.53</v>
      </c>
      <c r="S19" s="57">
        <f>+[2]Janssen!D56</f>
        <v>119490.9</v>
      </c>
      <c r="T19" s="60">
        <f t="shared" si="12"/>
        <v>160.75582982139551</v>
      </c>
      <c r="U19" s="24">
        <f t="shared" si="12"/>
        <v>159.89180124715901</v>
      </c>
      <c r="V19" s="61">
        <f t="shared" si="12"/>
        <v>127.51650926526014</v>
      </c>
      <c r="W19" s="60">
        <f>+[2]Janssen!B39</f>
        <v>134883.84700000001</v>
      </c>
      <c r="X19" s="24">
        <f>+[2]Janssen!C39</f>
        <v>117244.76</v>
      </c>
      <c r="Y19" s="24">
        <f>+[2]Janssen!D39</f>
        <v>79582.990000000005</v>
      </c>
      <c r="Z19" s="61">
        <f>+[2]Janssen!E39</f>
        <v>63799.88</v>
      </c>
      <c r="AA19" s="60">
        <f>+(((W19+X19)/2)/((-G19-H19)/2))*360</f>
        <v>98.388684386775466</v>
      </c>
      <c r="AB19" s="24">
        <f>+(((X19+Y19)/2)/((-H19-I19)/2))*360</f>
        <v>94.298642931373621</v>
      </c>
      <c r="AC19" s="61">
        <f t="shared" si="1"/>
        <v>81.4325595017052</v>
      </c>
      <c r="AD19" s="58">
        <f>+[2]Janssen!B38</f>
        <v>426327.22700000001</v>
      </c>
      <c r="AE19" s="24">
        <f>+[2]Janssen!C38</f>
        <v>347582.38</v>
      </c>
      <c r="AF19" s="61">
        <f>+[2]Janssen!D38</f>
        <v>266742.84000000003</v>
      </c>
      <c r="AG19" s="92">
        <f t="shared" si="13"/>
        <v>52.699042324401233</v>
      </c>
      <c r="AH19" s="90">
        <f t="shared" si="13"/>
        <v>27.964706181234419</v>
      </c>
      <c r="AI19" s="91">
        <f t="shared" si="13"/>
        <v>45.712923609889799</v>
      </c>
      <c r="AJ19" s="58">
        <f>+[2]Janssen!B54</f>
        <v>245483.19</v>
      </c>
      <c r="AK19" s="24">
        <f>+[2]Janssen!C54</f>
        <v>199733.05</v>
      </c>
      <c r="AL19" s="61">
        <f>+[2]Janssen!D54</f>
        <v>133214.79999999999</v>
      </c>
      <c r="AM19" s="68">
        <f t="shared" si="26"/>
        <v>1.7366860313327361</v>
      </c>
      <c r="AN19" s="25">
        <f t="shared" si="2"/>
        <v>1.7402346782367766</v>
      </c>
      <c r="AO19" s="69">
        <f t="shared" si="2"/>
        <v>2.0023513903860537</v>
      </c>
      <c r="AP19" s="68">
        <f t="shared" si="3"/>
        <v>1.1872233695512919</v>
      </c>
      <c r="AQ19" s="25">
        <f t="shared" si="3"/>
        <v>1.1532273702324178</v>
      </c>
      <c r="AR19" s="69">
        <f t="shared" si="3"/>
        <v>1.4049478736596839</v>
      </c>
      <c r="AS19" s="58">
        <f t="shared" si="14"/>
        <v>180844.03700000001</v>
      </c>
      <c r="AT19" s="24">
        <f t="shared" si="4"/>
        <v>147849.33000000002</v>
      </c>
      <c r="AU19" s="61">
        <f t="shared" si="4"/>
        <v>133528.04000000004</v>
      </c>
      <c r="AV19" s="73">
        <f t="shared" si="15"/>
        <v>0.20640345499752802</v>
      </c>
      <c r="AW19" s="23">
        <f t="shared" si="15"/>
        <v>0.22199049555576714</v>
      </c>
      <c r="AX19" s="75">
        <f t="shared" si="15"/>
        <v>0.21258630578633869</v>
      </c>
      <c r="AY19" s="86">
        <f t="shared" si="16"/>
        <v>0.21366008544654461</v>
      </c>
      <c r="AZ19" s="26">
        <f t="shared" si="17"/>
        <v>42.125557371841815</v>
      </c>
      <c r="BB19" s="24">
        <f t="shared" si="18"/>
        <v>52.699042324401233</v>
      </c>
      <c r="BC19" s="24">
        <f t="shared" si="5"/>
        <v>27.964706181234419</v>
      </c>
      <c r="BD19" s="24">
        <f t="shared" si="5"/>
        <v>45.712923609889799</v>
      </c>
      <c r="BE19" s="99">
        <f t="shared" si="19"/>
        <v>0.20640345499752802</v>
      </c>
      <c r="BF19" s="99">
        <f t="shared" si="6"/>
        <v>0.22199049555576714</v>
      </c>
      <c r="BG19" s="99">
        <f t="shared" si="6"/>
        <v>0.21258630578633869</v>
      </c>
      <c r="BH19" s="24">
        <f t="shared" si="20"/>
        <v>859880.39</v>
      </c>
      <c r="BI19" s="24">
        <f t="shared" si="20"/>
        <v>724844</v>
      </c>
      <c r="BJ19" s="24">
        <f t="shared" si="7"/>
        <v>610112.18999999994</v>
      </c>
      <c r="BK19" s="24">
        <f t="shared" si="7"/>
        <v>504325.02</v>
      </c>
      <c r="BL19" s="24">
        <f t="shared" si="21"/>
        <v>231680.655</v>
      </c>
      <c r="BM19" s="24">
        <f t="shared" si="8"/>
        <v>158557.76000000001</v>
      </c>
      <c r="BN19" s="24">
        <f t="shared" si="8"/>
        <v>128598.5</v>
      </c>
      <c r="BO19" s="24">
        <f t="shared" si="22"/>
        <v>227044.88500000001</v>
      </c>
      <c r="BP19" s="24">
        <f t="shared" si="9"/>
        <v>183910.53</v>
      </c>
      <c r="BQ19" s="24">
        <f t="shared" si="9"/>
        <v>119490.9</v>
      </c>
      <c r="BR19" s="24">
        <f t="shared" si="23"/>
        <v>134883.84700000001</v>
      </c>
      <c r="BS19" s="24">
        <f t="shared" si="10"/>
        <v>117244.76</v>
      </c>
      <c r="BT19" s="24">
        <f t="shared" si="10"/>
        <v>79582.990000000005</v>
      </c>
      <c r="BU19" s="99">
        <f t="shared" si="24"/>
        <v>0.20640345499752802</v>
      </c>
      <c r="BV19" s="99">
        <f t="shared" si="11"/>
        <v>0.22199049555576714</v>
      </c>
      <c r="BW19" s="99">
        <f t="shared" si="11"/>
        <v>0.21258630578633869</v>
      </c>
    </row>
    <row r="20" spans="1:75" x14ac:dyDescent="0.25">
      <c r="A20" s="29">
        <f t="shared" si="25"/>
        <v>17</v>
      </c>
      <c r="B20" s="66" t="s">
        <v>81</v>
      </c>
      <c r="C20" s="60">
        <v>570134.92000000004</v>
      </c>
      <c r="D20" s="24">
        <f>+'[2]Novo Nordisk'!B15</f>
        <v>602947.06000000006</v>
      </c>
      <c r="E20" s="24">
        <f>+'[2]Novo Nordisk'!C15</f>
        <v>493133.14</v>
      </c>
      <c r="F20" s="61">
        <f>+'[2]Novo Nordisk'!D15</f>
        <v>379941.63</v>
      </c>
      <c r="G20" s="60">
        <f>+'[2]Novo Nordisk'!B16</f>
        <v>-452352.52</v>
      </c>
      <c r="H20" s="24">
        <f>+'[2]Novo Nordisk'!C16</f>
        <v>-372289.22</v>
      </c>
      <c r="I20" s="24">
        <f>+'[2]Novo Nordisk'!D16</f>
        <v>-290645.92</v>
      </c>
      <c r="J20" s="61">
        <f>+'[2]Novo Nordisk'!E16</f>
        <v>-216741.35</v>
      </c>
      <c r="K20" s="60">
        <f>+'[2]Novo Nordisk'!B45</f>
        <v>214648.77</v>
      </c>
      <c r="L20" s="24">
        <f>+'[2]Novo Nordisk'!C45</f>
        <v>175282.4</v>
      </c>
      <c r="M20" s="57">
        <f>+'[2]Novo Nordisk'!D45</f>
        <v>132126.35999999999</v>
      </c>
      <c r="N20" s="60">
        <f t="shared" ref="N20:P37" si="27">+K20/D20*360</f>
        <v>128.15977110826279</v>
      </c>
      <c r="O20" s="24">
        <f t="shared" si="27"/>
        <v>127.96070448641922</v>
      </c>
      <c r="P20" s="57">
        <f t="shared" si="27"/>
        <v>125.1915711368612</v>
      </c>
      <c r="Q20" s="60">
        <f>+'[2]Novo Nordisk'!B61</f>
        <v>195149.55</v>
      </c>
      <c r="R20" s="24">
        <f>+'[2]Novo Nordisk'!C61</f>
        <v>145492.85</v>
      </c>
      <c r="S20" s="57">
        <f>+'[2]Novo Nordisk'!D61</f>
        <v>105380.23</v>
      </c>
      <c r="T20" s="60">
        <f t="shared" si="12"/>
        <v>155.30771885608152</v>
      </c>
      <c r="U20" s="24">
        <f t="shared" si="12"/>
        <v>140.69014944886132</v>
      </c>
      <c r="V20" s="61">
        <f t="shared" si="12"/>
        <v>130.52611507500262</v>
      </c>
      <c r="W20" s="60">
        <f>+'[2]Novo Nordisk'!B43</f>
        <v>88749.51</v>
      </c>
      <c r="X20" s="24">
        <f>+'[2]Novo Nordisk'!C43</f>
        <v>74415.56</v>
      </c>
      <c r="Y20" s="24">
        <f>+'[2]Novo Nordisk'!D43</f>
        <v>79598.100000000006</v>
      </c>
      <c r="Z20" s="61">
        <f>+'[2]Novo Nordisk'!E43</f>
        <v>106204.28</v>
      </c>
      <c r="AA20" s="60">
        <f t="shared" ref="AA20:AC23" si="28">+(((W20+X20)/2)/((-G20-H20)/2))*360</f>
        <v>71.230235326191462</v>
      </c>
      <c r="AB20" s="24">
        <f t="shared" si="28"/>
        <v>83.635508595908803</v>
      </c>
      <c r="AC20" s="61">
        <f t="shared" si="28"/>
        <v>131.82998619575142</v>
      </c>
      <c r="AD20" s="58">
        <f>+'[2]Novo Nordisk'!B42</f>
        <v>342834.86</v>
      </c>
      <c r="AE20" s="24">
        <f>+'[2]Novo Nordisk'!C42</f>
        <v>283237.23</v>
      </c>
      <c r="AF20" s="61">
        <f>+'[2]Novo Nordisk'!D42</f>
        <v>230447.17</v>
      </c>
      <c r="AG20" s="92">
        <f t="shared" si="13"/>
        <v>44.082287578372728</v>
      </c>
      <c r="AH20" s="90">
        <f t="shared" si="13"/>
        <v>70.906063633466687</v>
      </c>
      <c r="AI20" s="95">
        <f t="shared" si="13"/>
        <v>126.49544225760997</v>
      </c>
      <c r="AJ20" s="58">
        <f>+'[2]Novo Nordisk'!B59</f>
        <v>213954.67</v>
      </c>
      <c r="AK20" s="24">
        <f>+'[2]Novo Nordisk'!C59</f>
        <v>160647.49</v>
      </c>
      <c r="AL20" s="61">
        <f>+'[2]Novo Nordisk'!D59</f>
        <v>115549.22</v>
      </c>
      <c r="AM20" s="68">
        <f t="shared" si="26"/>
        <v>1.602371474294064</v>
      </c>
      <c r="AN20" s="25">
        <f t="shared" si="26"/>
        <v>1.7630977614402814</v>
      </c>
      <c r="AO20" s="69">
        <f t="shared" si="26"/>
        <v>1.9943637005944308</v>
      </c>
      <c r="AP20" s="68">
        <f t="shared" ref="AP20:AR24" si="29">+(AD20-W20)/AJ20</f>
        <v>1.1875662727997476</v>
      </c>
      <c r="AQ20" s="25">
        <f t="shared" si="29"/>
        <v>1.2998750867504996</v>
      </c>
      <c r="AR20" s="69">
        <f t="shared" si="29"/>
        <v>1.3054962205716318</v>
      </c>
      <c r="AS20" s="58">
        <f t="shared" si="14"/>
        <v>128880.18999999997</v>
      </c>
      <c r="AT20" s="24">
        <f t="shared" si="14"/>
        <v>122589.73999999999</v>
      </c>
      <c r="AU20" s="61">
        <f t="shared" si="14"/>
        <v>114897.95000000001</v>
      </c>
      <c r="AV20" s="73">
        <f t="shared" si="15"/>
        <v>0.26271743808959369</v>
      </c>
      <c r="AW20" s="23">
        <f t="shared" si="15"/>
        <v>0.18291724010542462</v>
      </c>
      <c r="AX20" s="77">
        <f t="shared" si="15"/>
        <v>0.15546582443563844</v>
      </c>
      <c r="AY20" s="86">
        <f t="shared" si="16"/>
        <v>0.20036683421021895</v>
      </c>
      <c r="AZ20" s="26">
        <f t="shared" si="17"/>
        <v>80.494597823149789</v>
      </c>
      <c r="BB20" s="24">
        <f t="shared" si="18"/>
        <v>44.082287578372728</v>
      </c>
      <c r="BC20" s="24">
        <f t="shared" si="18"/>
        <v>70.906063633466687</v>
      </c>
      <c r="BD20" s="24">
        <f t="shared" si="18"/>
        <v>126.49544225760997</v>
      </c>
      <c r="BE20" s="99">
        <f t="shared" si="19"/>
        <v>0.26271743808959369</v>
      </c>
      <c r="BF20" s="99">
        <f t="shared" si="19"/>
        <v>0.18291724010542462</v>
      </c>
      <c r="BG20" s="99">
        <f t="shared" si="19"/>
        <v>0.15546582443563844</v>
      </c>
      <c r="BH20" s="24">
        <f t="shared" si="20"/>
        <v>570134.92000000004</v>
      </c>
      <c r="BI20" s="24">
        <f t="shared" si="20"/>
        <v>602947.06000000006</v>
      </c>
      <c r="BJ20" s="24">
        <f t="shared" si="20"/>
        <v>493133.14</v>
      </c>
      <c r="BK20" s="24">
        <f t="shared" si="20"/>
        <v>379941.63</v>
      </c>
      <c r="BL20" s="24">
        <f t="shared" si="21"/>
        <v>214648.77</v>
      </c>
      <c r="BM20" s="24">
        <f t="shared" si="21"/>
        <v>175282.4</v>
      </c>
      <c r="BN20" s="24">
        <f t="shared" si="21"/>
        <v>132126.35999999999</v>
      </c>
      <c r="BO20" s="24">
        <f t="shared" si="22"/>
        <v>195149.55</v>
      </c>
      <c r="BP20" s="24">
        <f t="shared" si="22"/>
        <v>145492.85</v>
      </c>
      <c r="BQ20" s="24">
        <f t="shared" si="22"/>
        <v>105380.23</v>
      </c>
      <c r="BR20" s="24">
        <f t="shared" si="23"/>
        <v>88749.51</v>
      </c>
      <c r="BS20" s="24">
        <f t="shared" si="23"/>
        <v>74415.56</v>
      </c>
      <c r="BT20" s="24">
        <f t="shared" si="23"/>
        <v>79598.100000000006</v>
      </c>
      <c r="BU20" s="99">
        <f t="shared" si="24"/>
        <v>0.26271743808959369</v>
      </c>
      <c r="BV20" s="99">
        <f t="shared" si="24"/>
        <v>0.18291724010542462</v>
      </c>
      <c r="BW20" s="99">
        <f t="shared" si="24"/>
        <v>0.15546582443563844</v>
      </c>
    </row>
    <row r="21" spans="1:75" x14ac:dyDescent="0.25">
      <c r="A21" s="29">
        <f t="shared" si="25"/>
        <v>18</v>
      </c>
      <c r="B21" s="66" t="s">
        <v>82</v>
      </c>
      <c r="C21" s="60">
        <v>504906.09</v>
      </c>
      <c r="D21" s="24">
        <f>+[2]Megalabs!B15</f>
        <v>484960.48</v>
      </c>
      <c r="E21" s="24">
        <f>+[2]Megalabs!C15</f>
        <v>436069.3</v>
      </c>
      <c r="F21" s="61">
        <f>+[2]Megalabs!D15</f>
        <v>321080.17</v>
      </c>
      <c r="G21" s="60">
        <f>+[2]Megalabs!B16</f>
        <v>-273772.39</v>
      </c>
      <c r="H21" s="24">
        <f>+[2]Megalabs!C16</f>
        <v>-227703.55</v>
      </c>
      <c r="I21" s="24">
        <f>+[2]Megalabs!D16</f>
        <v>-161433.74</v>
      </c>
      <c r="J21" s="61">
        <f>+[2]Megalabs!E16</f>
        <v>-143683.54999999999</v>
      </c>
      <c r="K21" s="60">
        <f>+[2]Megalabs!B47</f>
        <v>136381.32999999999</v>
      </c>
      <c r="L21" s="24">
        <f>+[2]Megalabs!C47</f>
        <v>122929.26</v>
      </c>
      <c r="M21" s="57">
        <f>+[2]Megalabs!D47</f>
        <v>86786.22</v>
      </c>
      <c r="N21" s="60">
        <f t="shared" si="27"/>
        <v>101.23975215464979</v>
      </c>
      <c r="O21" s="24">
        <f t="shared" si="27"/>
        <v>101.48509330971018</v>
      </c>
      <c r="P21" s="57">
        <f t="shared" si="27"/>
        <v>97.30603792815981</v>
      </c>
      <c r="Q21" s="60">
        <f>+[2]Megalabs!B67</f>
        <v>55122.01</v>
      </c>
      <c r="R21" s="24">
        <f>+[2]Megalabs!C67</f>
        <v>52300.56</v>
      </c>
      <c r="S21" s="57">
        <f>+[2]Megalabs!D67</f>
        <v>41989.98</v>
      </c>
      <c r="T21" s="60">
        <f t="shared" si="12"/>
        <v>72.483290225139214</v>
      </c>
      <c r="U21" s="24">
        <f t="shared" si="12"/>
        <v>82.687343258372564</v>
      </c>
      <c r="V21" s="61">
        <f t="shared" si="12"/>
        <v>93.638373242173557</v>
      </c>
      <c r="W21" s="60">
        <f>+[2]Megalabs!B45</f>
        <v>177947.18</v>
      </c>
      <c r="X21" s="24">
        <f>+[2]Megalabs!C45</f>
        <v>136872.04999999999</v>
      </c>
      <c r="Y21" s="24">
        <f>+[2]Megalabs!D45</f>
        <v>106626.94</v>
      </c>
      <c r="Z21" s="61">
        <f>+[2]Megalabs!E45</f>
        <v>110797.2</v>
      </c>
      <c r="AA21" s="60">
        <f t="shared" si="28"/>
        <v>226.00271271239851</v>
      </c>
      <c r="AB21" s="24">
        <f t="shared" si="28"/>
        <v>225.26660552115169</v>
      </c>
      <c r="AC21" s="61">
        <f t="shared" si="28"/>
        <v>256.53312009948701</v>
      </c>
      <c r="AD21" s="58">
        <f>+[2]Megalabs!B44</f>
        <v>327433.34999999998</v>
      </c>
      <c r="AE21" s="24">
        <f>+[2]Megalabs!C44</f>
        <v>271954.06</v>
      </c>
      <c r="AF21" s="61">
        <f>+[2]Megalabs!D44</f>
        <v>202651.93</v>
      </c>
      <c r="AG21" s="94">
        <f t="shared" ref="AG21:AI25" si="30">+N21+AA21-T21</f>
        <v>254.75917464190906</v>
      </c>
      <c r="AH21" s="93">
        <f t="shared" si="30"/>
        <v>244.06435557248932</v>
      </c>
      <c r="AI21" s="95">
        <f t="shared" si="30"/>
        <v>260.20078478547327</v>
      </c>
      <c r="AJ21" s="58">
        <f>+[2]Megalabs!B64</f>
        <v>83175.8</v>
      </c>
      <c r="AK21" s="24">
        <f>+[2]Megalabs!C64</f>
        <v>92879.72</v>
      </c>
      <c r="AL21" s="61">
        <f>+[2]Megalabs!D64</f>
        <v>65090.83</v>
      </c>
      <c r="AM21" s="68">
        <f t="shared" si="26"/>
        <v>3.9366420280899006</v>
      </c>
      <c r="AN21" s="25">
        <f t="shared" si="26"/>
        <v>2.9280241154904427</v>
      </c>
      <c r="AO21" s="69">
        <f t="shared" si="26"/>
        <v>3.11337142267198</v>
      </c>
      <c r="AP21" s="68">
        <f t="shared" si="29"/>
        <v>1.7972315264776531</v>
      </c>
      <c r="AQ21" s="25">
        <f t="shared" si="29"/>
        <v>1.4543757237855583</v>
      </c>
      <c r="AR21" s="69">
        <f t="shared" si="29"/>
        <v>1.4752460523241138</v>
      </c>
      <c r="AS21" s="58">
        <f t="shared" ref="AS21:AU24" si="31">+AD21-AJ21</f>
        <v>244257.55</v>
      </c>
      <c r="AT21" s="24">
        <f t="shared" si="31"/>
        <v>179074.34</v>
      </c>
      <c r="AU21" s="61">
        <f t="shared" si="31"/>
        <v>137561.09999999998</v>
      </c>
      <c r="AV21" s="73">
        <f t="shared" si="15"/>
        <v>0.24491701646679512</v>
      </c>
      <c r="AW21" s="23">
        <f t="shared" si="15"/>
        <v>0.22017353180099389</v>
      </c>
      <c r="AX21" s="75">
        <f t="shared" si="15"/>
        <v>0.17731066746982801</v>
      </c>
      <c r="AY21" s="86">
        <f t="shared" si="16"/>
        <v>0.21413373857920567</v>
      </c>
      <c r="AZ21" s="26">
        <f t="shared" si="17"/>
        <v>253.00810499995723</v>
      </c>
      <c r="BB21" s="24">
        <f t="shared" si="18"/>
        <v>254.75917464190906</v>
      </c>
      <c r="BC21" s="24">
        <f t="shared" si="18"/>
        <v>244.06435557248932</v>
      </c>
      <c r="BD21" s="24">
        <f t="shared" si="18"/>
        <v>260.20078478547327</v>
      </c>
      <c r="BE21" s="99">
        <f t="shared" si="19"/>
        <v>0.24491701646679512</v>
      </c>
      <c r="BF21" s="99">
        <f t="shared" si="19"/>
        <v>0.22017353180099389</v>
      </c>
      <c r="BG21" s="99">
        <f t="shared" si="19"/>
        <v>0.17731066746982801</v>
      </c>
      <c r="BH21" s="24">
        <f t="shared" si="20"/>
        <v>504906.09</v>
      </c>
      <c r="BI21" s="24">
        <f t="shared" si="20"/>
        <v>484960.48</v>
      </c>
      <c r="BJ21" s="24">
        <f t="shared" si="20"/>
        <v>436069.3</v>
      </c>
      <c r="BK21" s="24">
        <f t="shared" si="20"/>
        <v>321080.17</v>
      </c>
      <c r="BL21" s="24">
        <f t="shared" si="21"/>
        <v>136381.32999999999</v>
      </c>
      <c r="BM21" s="24">
        <f t="shared" si="21"/>
        <v>122929.26</v>
      </c>
      <c r="BN21" s="24">
        <f t="shared" si="21"/>
        <v>86786.22</v>
      </c>
      <c r="BO21" s="24">
        <f t="shared" si="22"/>
        <v>55122.01</v>
      </c>
      <c r="BP21" s="24">
        <f t="shared" si="22"/>
        <v>52300.56</v>
      </c>
      <c r="BQ21" s="24">
        <f t="shared" si="22"/>
        <v>41989.98</v>
      </c>
      <c r="BR21" s="24">
        <f t="shared" si="23"/>
        <v>177947.18</v>
      </c>
      <c r="BS21" s="24">
        <f t="shared" si="23"/>
        <v>136872.04999999999</v>
      </c>
      <c r="BT21" s="24">
        <f t="shared" si="23"/>
        <v>106626.94</v>
      </c>
      <c r="BU21" s="99">
        <f t="shared" si="24"/>
        <v>0.24491701646679512</v>
      </c>
      <c r="BV21" s="99">
        <f t="shared" si="24"/>
        <v>0.22017353180099389</v>
      </c>
      <c r="BW21" s="99">
        <f t="shared" si="24"/>
        <v>0.17731066746982801</v>
      </c>
    </row>
    <row r="22" spans="1:75" x14ac:dyDescent="0.25">
      <c r="A22" s="29">
        <f t="shared" si="25"/>
        <v>19</v>
      </c>
      <c r="B22" s="66" t="s">
        <v>83</v>
      </c>
      <c r="C22" s="60">
        <v>591499.87</v>
      </c>
      <c r="D22" s="24">
        <f>+[2]Glaxosmithkline!B15</f>
        <v>462856.57</v>
      </c>
      <c r="E22" s="24">
        <f>+[2]Glaxosmithkline!C15</f>
        <v>383909.02</v>
      </c>
      <c r="F22" s="61">
        <f>+[2]Glaxosmithkline!D15</f>
        <v>282558.83</v>
      </c>
      <c r="G22" s="60">
        <f>+[2]Glaxosmithkline!B16</f>
        <v>-296818.37</v>
      </c>
      <c r="H22" s="24">
        <f>+[2]Glaxosmithkline!C16</f>
        <v>-287294.26</v>
      </c>
      <c r="I22" s="24">
        <f>+[2]Glaxosmithkline!D16</f>
        <v>-179485.09</v>
      </c>
      <c r="J22" s="61">
        <f>+[2]Glaxosmithkline!E16</f>
        <v>-151532.66</v>
      </c>
      <c r="K22" s="60">
        <f>+[2]Glaxosmithkline!B45</f>
        <v>132050.41</v>
      </c>
      <c r="L22" s="24">
        <f>+[2]Glaxosmithkline!C45</f>
        <v>101376.11</v>
      </c>
      <c r="M22" s="57">
        <f>+[2]Glaxosmithkline!D45</f>
        <v>79184.39</v>
      </c>
      <c r="N22" s="60">
        <f t="shared" si="27"/>
        <v>102.70600155897105</v>
      </c>
      <c r="O22" s="24">
        <f t="shared" si="27"/>
        <v>95.062626035720655</v>
      </c>
      <c r="P22" s="57">
        <f t="shared" si="27"/>
        <v>100.88653184188227</v>
      </c>
      <c r="Q22" s="60">
        <f>+[2]Glaxosmithkline!B67</f>
        <v>83303.45</v>
      </c>
      <c r="R22" s="24">
        <f>+[2]Glaxosmithkline!C67</f>
        <v>124765.53</v>
      </c>
      <c r="S22" s="57">
        <f>+[2]Glaxosmithkline!D67</f>
        <v>56778.58</v>
      </c>
      <c r="T22" s="60">
        <f t="shared" si="12"/>
        <v>101.03566703098598</v>
      </c>
      <c r="U22" s="24">
        <f t="shared" si="12"/>
        <v>156.34002155142255</v>
      </c>
      <c r="V22" s="61">
        <f t="shared" si="12"/>
        <v>113.88293478862229</v>
      </c>
      <c r="W22" s="60">
        <f>+[2]Glaxosmithkline!B43</f>
        <v>98591.74</v>
      </c>
      <c r="X22" s="24">
        <f>+[2]Glaxosmithkline!C43</f>
        <v>86719.69</v>
      </c>
      <c r="Y22" s="24">
        <f>+[2]Glaxosmithkline!D43</f>
        <v>54777.19</v>
      </c>
      <c r="Z22" s="61">
        <f>+[2]Glaxosmithkline!E43</f>
        <v>58355.64</v>
      </c>
      <c r="AA22" s="60">
        <f t="shared" si="28"/>
        <v>114.21104659216151</v>
      </c>
      <c r="AB22" s="24">
        <f t="shared" si="28"/>
        <v>109.12838539237009</v>
      </c>
      <c r="AC22" s="61">
        <f t="shared" si="28"/>
        <v>123.03817182009122</v>
      </c>
      <c r="AD22" s="58">
        <f>+[2]Glaxosmithkline!B42</f>
        <v>263907.58</v>
      </c>
      <c r="AE22" s="24">
        <f>+[2]Glaxosmithkline!C42</f>
        <v>261002.21</v>
      </c>
      <c r="AF22" s="61">
        <f>+[2]Glaxosmithkline!D42</f>
        <v>215732.55</v>
      </c>
      <c r="AG22" s="94">
        <f t="shared" si="30"/>
        <v>115.8813811201466</v>
      </c>
      <c r="AH22" s="90">
        <f t="shared" si="30"/>
        <v>47.850989876668194</v>
      </c>
      <c r="AI22" s="95">
        <f t="shared" si="30"/>
        <v>110.0417688733512</v>
      </c>
      <c r="AJ22" s="58">
        <f>+[2]Glaxosmithkline!B65</f>
        <v>107105.19</v>
      </c>
      <c r="AK22" s="24">
        <f>+[2]Glaxosmithkline!C65</f>
        <v>143135.66</v>
      </c>
      <c r="AL22" s="61">
        <f>+[2]Glaxosmithkline!D65</f>
        <v>74179.55</v>
      </c>
      <c r="AM22" s="68">
        <f t="shared" ref="AM22:AO26" si="32">+AD22/AJ22</f>
        <v>2.4640036584595015</v>
      </c>
      <c r="AN22" s="25">
        <f t="shared" si="32"/>
        <v>1.8234604151055018</v>
      </c>
      <c r="AO22" s="69">
        <f t="shared" si="32"/>
        <v>2.9082482975429209</v>
      </c>
      <c r="AP22" s="68">
        <f t="shared" si="29"/>
        <v>1.5434904695094609</v>
      </c>
      <c r="AQ22" s="25">
        <f t="shared" si="29"/>
        <v>1.2176037753275457</v>
      </c>
      <c r="AR22" s="69">
        <f t="shared" si="29"/>
        <v>2.1698077165472154</v>
      </c>
      <c r="AS22" s="58">
        <f t="shared" si="31"/>
        <v>156802.39000000001</v>
      </c>
      <c r="AT22" s="24">
        <f t="shared" si="31"/>
        <v>117866.54999999999</v>
      </c>
      <c r="AU22" s="61">
        <f t="shared" si="31"/>
        <v>141553</v>
      </c>
      <c r="AV22" s="73">
        <f t="shared" si="15"/>
        <v>0.20152380517185914</v>
      </c>
      <c r="AW22" s="23">
        <f t="shared" si="15"/>
        <v>0.20670089023507351</v>
      </c>
      <c r="AX22" s="75">
        <f t="shared" si="15"/>
        <v>0.17149081543664293</v>
      </c>
      <c r="AY22" s="116">
        <f t="shared" si="16"/>
        <v>0.19323850361452519</v>
      </c>
      <c r="AZ22" s="26">
        <f t="shared" si="17"/>
        <v>91.258046623388665</v>
      </c>
      <c r="BB22" s="24">
        <f t="shared" si="18"/>
        <v>115.8813811201466</v>
      </c>
      <c r="BC22" s="24">
        <f t="shared" si="18"/>
        <v>47.850989876668194</v>
      </c>
      <c r="BD22" s="24">
        <f t="shared" si="18"/>
        <v>110.0417688733512</v>
      </c>
      <c r="BE22" s="99">
        <f t="shared" si="19"/>
        <v>0.20152380517185914</v>
      </c>
      <c r="BF22" s="99">
        <f t="shared" si="19"/>
        <v>0.20670089023507351</v>
      </c>
      <c r="BG22" s="99">
        <f t="shared" si="19"/>
        <v>0.17149081543664293</v>
      </c>
      <c r="BH22" s="24">
        <f t="shared" si="20"/>
        <v>591499.87</v>
      </c>
      <c r="BI22" s="24">
        <f t="shared" si="20"/>
        <v>462856.57</v>
      </c>
      <c r="BJ22" s="24">
        <f t="shared" si="20"/>
        <v>383909.02</v>
      </c>
      <c r="BK22" s="24">
        <f t="shared" si="20"/>
        <v>282558.83</v>
      </c>
      <c r="BL22" s="24">
        <f t="shared" si="21"/>
        <v>132050.41</v>
      </c>
      <c r="BM22" s="24">
        <f t="shared" si="21"/>
        <v>101376.11</v>
      </c>
      <c r="BN22" s="24">
        <f t="shared" si="21"/>
        <v>79184.39</v>
      </c>
      <c r="BO22" s="24">
        <f t="shared" si="22"/>
        <v>83303.45</v>
      </c>
      <c r="BP22" s="24">
        <f t="shared" si="22"/>
        <v>124765.53</v>
      </c>
      <c r="BQ22" s="24">
        <f t="shared" si="22"/>
        <v>56778.58</v>
      </c>
      <c r="BR22" s="24">
        <f t="shared" si="23"/>
        <v>98591.74</v>
      </c>
      <c r="BS22" s="24">
        <f t="shared" si="23"/>
        <v>86719.69</v>
      </c>
      <c r="BT22" s="24">
        <f t="shared" si="23"/>
        <v>54777.19</v>
      </c>
      <c r="BU22" s="99">
        <f t="shared" si="24"/>
        <v>0.20152380517185914</v>
      </c>
      <c r="BV22" s="99">
        <f t="shared" si="24"/>
        <v>0.20670089023507351</v>
      </c>
      <c r="BW22" s="99">
        <f t="shared" si="24"/>
        <v>0.17149081543664293</v>
      </c>
    </row>
    <row r="23" spans="1:75" ht="15.75" thickBot="1" x14ac:dyDescent="0.3">
      <c r="A23" s="29">
        <f t="shared" si="25"/>
        <v>20</v>
      </c>
      <c r="B23" s="66" t="s">
        <v>84</v>
      </c>
      <c r="C23" s="62">
        <v>340192.15</v>
      </c>
      <c r="D23" s="63">
        <f>+'[2]La Sante'!B15</f>
        <v>296426.99</v>
      </c>
      <c r="E23" s="63">
        <f>+'[2]La Sante'!C15</f>
        <v>283996.40999999997</v>
      </c>
      <c r="F23" s="64">
        <f>+'[2]La Sante'!D15</f>
        <v>266147.71000000002</v>
      </c>
      <c r="G23" s="62">
        <f>+'[2]La Sante'!B16</f>
        <v>-191273.15</v>
      </c>
      <c r="H23" s="63">
        <f>+'[2]La Sante'!C16</f>
        <v>-185718.48</v>
      </c>
      <c r="I23" s="63">
        <f>+'[2]La Sante'!D16</f>
        <v>-166241.63</v>
      </c>
      <c r="J23" s="64">
        <f>+'[2]La Sante'!E16</f>
        <v>-113880.79</v>
      </c>
      <c r="K23" s="62">
        <f>+'[2]La Sante'!B47</f>
        <v>116271.92</v>
      </c>
      <c r="L23" s="63">
        <f>+'[2]La Sante'!C47</f>
        <v>104355.64</v>
      </c>
      <c r="M23" s="65">
        <f>+'[2]La Sante'!D47</f>
        <v>101802.82</v>
      </c>
      <c r="N23" s="62">
        <f t="shared" si="27"/>
        <v>141.20809714392067</v>
      </c>
      <c r="O23" s="63">
        <f t="shared" si="27"/>
        <v>132.28346935794013</v>
      </c>
      <c r="P23" s="65">
        <f t="shared" si="27"/>
        <v>137.70178672587488</v>
      </c>
      <c r="Q23" s="62">
        <f>+'[2]La Sante'!B68</f>
        <v>107936.37</v>
      </c>
      <c r="R23" s="63">
        <f>+'[2]La Sante'!C68</f>
        <v>116454.02</v>
      </c>
      <c r="S23" s="65">
        <f>+'[2]La Sante'!D68</f>
        <v>98139.12</v>
      </c>
      <c r="T23" s="62">
        <f t="shared" si="12"/>
        <v>203.14975311485171</v>
      </c>
      <c r="U23" s="63">
        <f t="shared" si="12"/>
        <v>225.73654059628313</v>
      </c>
      <c r="V23" s="64">
        <f t="shared" si="12"/>
        <v>212.52247827454528</v>
      </c>
      <c r="W23" s="62">
        <f>+'[2]La Sante'!B45</f>
        <v>65664.86</v>
      </c>
      <c r="X23" s="63">
        <f>+'[2]La Sante'!C45</f>
        <v>90978.51</v>
      </c>
      <c r="Y23" s="63">
        <f>+'[2]La Sante'!D45</f>
        <v>78494.86</v>
      </c>
      <c r="Z23" s="64">
        <f>+'[2]La Sante'!E45</f>
        <v>76296.460000000006</v>
      </c>
      <c r="AA23" s="62">
        <f t="shared" si="28"/>
        <v>149.58319684710241</v>
      </c>
      <c r="AB23" s="63">
        <f t="shared" si="28"/>
        <v>173.3446815890585</v>
      </c>
      <c r="AC23" s="64">
        <f t="shared" si="28"/>
        <v>198.93043620000142</v>
      </c>
      <c r="AD23" s="67">
        <f>+'[2]La Sante'!B44</f>
        <v>195767.18</v>
      </c>
      <c r="AE23" s="63">
        <f>+'[2]La Sante'!C44</f>
        <v>203805.85</v>
      </c>
      <c r="AF23" s="64">
        <f>+'[2]La Sante'!D44</f>
        <v>190944.79</v>
      </c>
      <c r="AG23" s="98">
        <f t="shared" si="30"/>
        <v>87.641540876171348</v>
      </c>
      <c r="AH23" s="97">
        <f t="shared" si="30"/>
        <v>79.891610350715496</v>
      </c>
      <c r="AI23" s="96">
        <f t="shared" si="30"/>
        <v>124.10974465133103</v>
      </c>
      <c r="AJ23" s="67">
        <f>+'[2]La Sante'!B65</f>
        <v>223448.3</v>
      </c>
      <c r="AK23" s="63">
        <f>+'[2]La Sante'!C65</f>
        <v>142485.78</v>
      </c>
      <c r="AL23" s="64">
        <f>+'[2]La Sante'!D65</f>
        <v>153615.6</v>
      </c>
      <c r="AM23" s="70">
        <f t="shared" si="32"/>
        <v>0.87611845782670983</v>
      </c>
      <c r="AN23" s="71">
        <f t="shared" si="32"/>
        <v>1.4303592260224143</v>
      </c>
      <c r="AO23" s="72">
        <f t="shared" si="32"/>
        <v>1.2430039006455074</v>
      </c>
      <c r="AP23" s="70">
        <f t="shared" si="29"/>
        <v>0.58224797413987939</v>
      </c>
      <c r="AQ23" s="71">
        <f t="shared" si="29"/>
        <v>0.79184982529484704</v>
      </c>
      <c r="AR23" s="72">
        <f t="shared" si="29"/>
        <v>0.73202155249857437</v>
      </c>
      <c r="AS23" s="67">
        <f>+AD23-AJ23</f>
        <v>-27681.119999999995</v>
      </c>
      <c r="AT23" s="63">
        <f t="shared" si="31"/>
        <v>61320.070000000007</v>
      </c>
      <c r="AU23" s="64">
        <f t="shared" si="31"/>
        <v>37329.19</v>
      </c>
      <c r="AV23" s="168">
        <f t="shared" si="15"/>
        <v>0.19341174784176729</v>
      </c>
      <c r="AW23" s="78">
        <f t="shared" si="15"/>
        <v>0.24223580880039763</v>
      </c>
      <c r="AX23" s="79">
        <f t="shared" si="15"/>
        <v>0.21299255848882459</v>
      </c>
      <c r="AY23" s="86">
        <f t="shared" si="16"/>
        <v>0.21621337171032984</v>
      </c>
      <c r="AZ23" s="26">
        <f t="shared" si="17"/>
        <v>97.214298626072619</v>
      </c>
      <c r="BB23" s="24">
        <f t="shared" si="18"/>
        <v>87.641540876171348</v>
      </c>
      <c r="BC23" s="24">
        <f t="shared" si="18"/>
        <v>79.891610350715496</v>
      </c>
      <c r="BD23" s="24">
        <f t="shared" si="18"/>
        <v>124.10974465133103</v>
      </c>
      <c r="BE23" s="99">
        <f t="shared" si="19"/>
        <v>0.19341174784176729</v>
      </c>
      <c r="BF23" s="99">
        <f t="shared" si="19"/>
        <v>0.24223580880039763</v>
      </c>
      <c r="BG23" s="99">
        <f t="shared" si="19"/>
        <v>0.21299255848882459</v>
      </c>
      <c r="BH23" s="24">
        <f t="shared" si="20"/>
        <v>340192.15</v>
      </c>
      <c r="BI23" s="24">
        <f t="shared" si="20"/>
        <v>296426.99</v>
      </c>
      <c r="BJ23" s="24">
        <f t="shared" si="20"/>
        <v>283996.40999999997</v>
      </c>
      <c r="BK23" s="24">
        <f t="shared" si="20"/>
        <v>266147.71000000002</v>
      </c>
      <c r="BL23" s="24">
        <f t="shared" si="21"/>
        <v>116271.92</v>
      </c>
      <c r="BM23" s="24">
        <f t="shared" si="21"/>
        <v>104355.64</v>
      </c>
      <c r="BN23" s="24">
        <f t="shared" si="21"/>
        <v>101802.82</v>
      </c>
      <c r="BO23" s="24">
        <f t="shared" si="22"/>
        <v>107936.37</v>
      </c>
      <c r="BP23" s="24">
        <f t="shared" si="22"/>
        <v>116454.02</v>
      </c>
      <c r="BQ23" s="24">
        <f t="shared" si="22"/>
        <v>98139.12</v>
      </c>
      <c r="BR23" s="24">
        <f t="shared" si="23"/>
        <v>65664.86</v>
      </c>
      <c r="BS23" s="24">
        <f t="shared" si="23"/>
        <v>90978.51</v>
      </c>
      <c r="BT23" s="24">
        <f t="shared" si="23"/>
        <v>78494.86</v>
      </c>
      <c r="BU23" s="99">
        <f t="shared" si="24"/>
        <v>0.19341174784176729</v>
      </c>
      <c r="BV23" s="99">
        <f t="shared" si="24"/>
        <v>0.24223580880039763</v>
      </c>
      <c r="BW23" s="99">
        <f t="shared" si="24"/>
        <v>0.21299255848882459</v>
      </c>
    </row>
    <row r="24" spans="1:75" ht="15.75" thickBot="1" x14ac:dyDescent="0.3">
      <c r="A24" s="100"/>
      <c r="B24" s="101" t="s">
        <v>85</v>
      </c>
      <c r="C24" s="102">
        <f>+AVERAGE(C4:C23)</f>
        <v>1439404.1250000002</v>
      </c>
      <c r="D24" s="102">
        <f>+AVERAGE(D4:D23)</f>
        <v>1403196.6914999997</v>
      </c>
      <c r="E24" s="103">
        <f t="shared" ref="E24:AY24" si="33">+AVERAGE(E4:E23)</f>
        <v>1248501.3555000001</v>
      </c>
      <c r="F24" s="104">
        <f t="shared" si="33"/>
        <v>1074447.3744999999</v>
      </c>
      <c r="G24" s="102">
        <f t="shared" si="33"/>
        <v>-1057654.2479999999</v>
      </c>
      <c r="H24" s="103">
        <f t="shared" si="33"/>
        <v>-941010.10499999986</v>
      </c>
      <c r="I24" s="103">
        <f t="shared" si="33"/>
        <v>-801571.66400000011</v>
      </c>
      <c r="J24" s="104">
        <f t="shared" si="33"/>
        <v>-672946.84949999989</v>
      </c>
      <c r="K24" s="102">
        <f t="shared" si="33"/>
        <v>425574.97175000003</v>
      </c>
      <c r="L24" s="103">
        <f t="shared" si="33"/>
        <v>326414.63650000002</v>
      </c>
      <c r="M24" s="105">
        <f t="shared" si="33"/>
        <v>280872.36100000003</v>
      </c>
      <c r="N24" s="102">
        <f t="shared" si="33"/>
        <v>112.71767845424829</v>
      </c>
      <c r="O24" s="103">
        <f t="shared" si="33"/>
        <v>103.85419448569876</v>
      </c>
      <c r="P24" s="105">
        <f t="shared" si="33"/>
        <v>101.65776037985675</v>
      </c>
      <c r="Q24" s="102">
        <f t="shared" si="33"/>
        <v>492340.55774999998</v>
      </c>
      <c r="R24" s="103">
        <f t="shared" si="33"/>
        <v>397234.51299999992</v>
      </c>
      <c r="S24" s="105">
        <f t="shared" si="33"/>
        <v>328956.89650000009</v>
      </c>
      <c r="T24" s="102">
        <f t="shared" si="33"/>
        <v>165.58615928108131</v>
      </c>
      <c r="U24" s="103">
        <f t="shared" si="33"/>
        <v>158.2110571311687</v>
      </c>
      <c r="V24" s="104">
        <f t="shared" si="33"/>
        <v>154.86094303900791</v>
      </c>
      <c r="W24" s="102">
        <f t="shared" si="33"/>
        <v>262344.36185000004</v>
      </c>
      <c r="X24" s="103">
        <f t="shared" si="33"/>
        <v>243748.06899999999</v>
      </c>
      <c r="Y24" s="103">
        <f t="shared" si="33"/>
        <v>192011.00599999999</v>
      </c>
      <c r="Z24" s="104">
        <f t="shared" si="33"/>
        <v>159550.26249999995</v>
      </c>
      <c r="AA24" s="102">
        <f t="shared" si="33"/>
        <v>113.16945822233485</v>
      </c>
      <c r="AB24" s="103">
        <f t="shared" si="33"/>
        <v>112.97757381857541</v>
      </c>
      <c r="AC24" s="104">
        <f t="shared" si="33"/>
        <v>111.84559816538501</v>
      </c>
      <c r="AD24" s="106">
        <f t="shared" si="33"/>
        <v>767026.82685000007</v>
      </c>
      <c r="AE24" s="103">
        <f t="shared" si="33"/>
        <v>644409.9225000001</v>
      </c>
      <c r="AF24" s="104">
        <f t="shared" si="33"/>
        <v>553152.82449999999</v>
      </c>
      <c r="AG24" s="107">
        <f t="shared" si="33"/>
        <v>60.300977395501789</v>
      </c>
      <c r="AH24" s="108">
        <f t="shared" si="33"/>
        <v>58.620711173105448</v>
      </c>
      <c r="AI24" s="109">
        <f t="shared" si="33"/>
        <v>58.642415506233839</v>
      </c>
      <c r="AJ24" s="106">
        <f t="shared" si="33"/>
        <v>611370.77899999998</v>
      </c>
      <c r="AK24" s="103">
        <f t="shared" si="33"/>
        <v>513466.03200000001</v>
      </c>
      <c r="AL24" s="104">
        <f t="shared" si="33"/>
        <v>396263.27849999996</v>
      </c>
      <c r="AM24" s="110">
        <f t="shared" si="33"/>
        <v>1.6015394465331554</v>
      </c>
      <c r="AN24" s="111">
        <f t="shared" si="33"/>
        <v>1.6889332603010936</v>
      </c>
      <c r="AO24" s="112">
        <f t="shared" si="33"/>
        <v>1.7642708939313003</v>
      </c>
      <c r="AP24" s="110">
        <f t="shared" si="33"/>
        <v>1.0116536696267069</v>
      </c>
      <c r="AQ24" s="111">
        <f t="shared" si="33"/>
        <v>1.0456449479993146</v>
      </c>
      <c r="AR24" s="112">
        <f t="shared" si="33"/>
        <v>1.1402570691753531</v>
      </c>
      <c r="AS24" s="106">
        <f t="shared" si="33"/>
        <v>155656.04785</v>
      </c>
      <c r="AT24" s="103">
        <f t="shared" si="33"/>
        <v>130943.89049999995</v>
      </c>
      <c r="AU24" s="104">
        <f t="shared" si="33"/>
        <v>156889.54600000003</v>
      </c>
      <c r="AV24" s="113">
        <f t="shared" si="33"/>
        <v>0.23824848382236849</v>
      </c>
      <c r="AW24" s="114">
        <f t="shared" si="33"/>
        <v>0.22979376608790578</v>
      </c>
      <c r="AX24" s="115">
        <f t="shared" si="33"/>
        <v>0.22123270130039327</v>
      </c>
      <c r="AY24" s="115">
        <f t="shared" si="33"/>
        <v>0.22975831707022248</v>
      </c>
      <c r="BB24" s="26"/>
      <c r="BC24" s="26"/>
      <c r="BD24" s="26"/>
      <c r="BE24" s="86"/>
      <c r="BF24" s="86"/>
      <c r="BG24" s="86"/>
      <c r="BH24" s="26"/>
      <c r="BI24" s="26"/>
      <c r="BJ24" s="26"/>
      <c r="BK24" s="26"/>
      <c r="BL24" s="26"/>
      <c r="BM24" s="26"/>
      <c r="BN24" s="26"/>
      <c r="BO24" s="26"/>
      <c r="BP24" s="26"/>
      <c r="BQ24" s="26"/>
      <c r="BR24" s="26"/>
      <c r="BS24" s="26"/>
      <c r="BT24" s="26"/>
      <c r="BU24" s="86"/>
      <c r="BV24" s="86"/>
      <c r="BW24" s="86"/>
    </row>
    <row r="25" spans="1:75" x14ac:dyDescent="0.25">
      <c r="B25" s="27" t="s">
        <v>86</v>
      </c>
    </row>
    <row r="26" spans="1:75" x14ac:dyDescent="0.25">
      <c r="Q26" s="26"/>
      <c r="R26" s="26"/>
      <c r="S26" s="26"/>
    </row>
    <row r="27" spans="1:75" x14ac:dyDescent="0.25">
      <c r="AC27" s="26"/>
      <c r="AG27" s="137" t="s">
        <v>87</v>
      </c>
      <c r="AH27" s="137"/>
      <c r="AI27" s="137"/>
    </row>
    <row r="28" spans="1:75" x14ac:dyDescent="0.25">
      <c r="AG28" s="138" t="s">
        <v>88</v>
      </c>
      <c r="AH28" s="138"/>
      <c r="AI28" s="138"/>
    </row>
    <row r="29" spans="1:75" x14ac:dyDescent="0.25">
      <c r="AG29" s="139" t="s">
        <v>89</v>
      </c>
      <c r="AH29" s="139"/>
      <c r="AI29" s="139"/>
    </row>
    <row r="66" spans="6:8" x14ac:dyDescent="0.25">
      <c r="F66" s="169"/>
      <c r="G66" s="169"/>
      <c r="H66" s="169"/>
    </row>
  </sheetData>
  <mergeCells count="27">
    <mergeCell ref="BR3:BT3"/>
    <mergeCell ref="BU3:BW3"/>
    <mergeCell ref="AG27:AI27"/>
    <mergeCell ref="AG28:AI28"/>
    <mergeCell ref="AG29:AI29"/>
    <mergeCell ref="AV3:AX3"/>
    <mergeCell ref="BB3:BD3"/>
    <mergeCell ref="BE3:BG3"/>
    <mergeCell ref="BH3:BK3"/>
    <mergeCell ref="BL3:BN3"/>
    <mergeCell ref="BO3:BQ3"/>
    <mergeCell ref="AD3:AF3"/>
    <mergeCell ref="AG3:AI3"/>
    <mergeCell ref="AJ3:AL3"/>
    <mergeCell ref="AM3:AO3"/>
    <mergeCell ref="AP3:AR3"/>
    <mergeCell ref="AS3:AU3"/>
    <mergeCell ref="BB1:BG1"/>
    <mergeCell ref="BI1:BN1"/>
    <mergeCell ref="C3:F3"/>
    <mergeCell ref="G3:J3"/>
    <mergeCell ref="K3:M3"/>
    <mergeCell ref="N3:P3"/>
    <mergeCell ref="Q3:S3"/>
    <mergeCell ref="T3:V3"/>
    <mergeCell ref="W3:Z3"/>
    <mergeCell ref="AA3:AC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FFFB0-3ADE-4191-A230-7CB62886DC77}">
  <dimension ref="A1:I78"/>
  <sheetViews>
    <sheetView workbookViewId="0">
      <selection activeCell="G22" sqref="G22"/>
    </sheetView>
  </sheetViews>
  <sheetFormatPr baseColWidth="10" defaultColWidth="8.85546875" defaultRowHeight="15" x14ac:dyDescent="0.25"/>
  <cols>
    <col min="1" max="2" width="20" bestFit="1" customWidth="1"/>
    <col min="3" max="5" width="13.140625" bestFit="1" customWidth="1"/>
    <col min="6" max="6" width="11.42578125" bestFit="1" customWidth="1"/>
    <col min="7" max="7" width="12.42578125" bestFit="1" customWidth="1"/>
    <col min="8" max="8" width="7.140625" bestFit="1" customWidth="1"/>
    <col min="9" max="9" width="13.140625" bestFit="1" customWidth="1"/>
  </cols>
  <sheetData>
    <row r="1" spans="1:7" x14ac:dyDescent="0.25">
      <c r="A1" t="s">
        <v>37</v>
      </c>
      <c r="B1" t="s">
        <v>38</v>
      </c>
      <c r="C1" t="s">
        <v>39</v>
      </c>
      <c r="D1" t="s">
        <v>40</v>
      </c>
      <c r="E1" t="s">
        <v>41</v>
      </c>
      <c r="F1" t="s">
        <v>42</v>
      </c>
      <c r="G1" t="s">
        <v>43</v>
      </c>
    </row>
    <row r="2" spans="1:7" x14ac:dyDescent="0.25">
      <c r="A2">
        <v>2021</v>
      </c>
      <c r="B2" s="118">
        <v>1074447</v>
      </c>
      <c r="C2" s="118">
        <v>1074447</v>
      </c>
      <c r="D2" s="118">
        <v>59</v>
      </c>
      <c r="E2" s="118">
        <v>59</v>
      </c>
      <c r="F2" s="119">
        <v>0.253</v>
      </c>
      <c r="G2" s="119">
        <v>0.221</v>
      </c>
    </row>
    <row r="3" spans="1:7" x14ac:dyDescent="0.25">
      <c r="A3">
        <v>2022</v>
      </c>
      <c r="B3" s="118">
        <v>1248501</v>
      </c>
      <c r="C3" s="118">
        <v>1248501</v>
      </c>
      <c r="D3" s="118">
        <v>59</v>
      </c>
      <c r="E3" s="118">
        <v>59</v>
      </c>
      <c r="F3" s="119">
        <v>0.25600000000000001</v>
      </c>
      <c r="G3" s="119">
        <v>0.23</v>
      </c>
    </row>
    <row r="4" spans="1:7" x14ac:dyDescent="0.25">
      <c r="A4">
        <v>2023</v>
      </c>
      <c r="B4" s="118">
        <v>1403197</v>
      </c>
      <c r="C4" s="118">
        <v>1403197</v>
      </c>
      <c r="D4" s="118">
        <v>60</v>
      </c>
      <c r="E4" s="118">
        <v>60</v>
      </c>
      <c r="F4" s="119">
        <v>0.245</v>
      </c>
      <c r="G4" s="119">
        <v>0.23799999999999999</v>
      </c>
    </row>
    <row r="5" spans="1:7" x14ac:dyDescent="0.25">
      <c r="A5">
        <v>2024</v>
      </c>
      <c r="B5" s="118">
        <v>0</v>
      </c>
      <c r="C5" s="118">
        <v>1439404</v>
      </c>
      <c r="D5" s="118"/>
      <c r="E5" s="118"/>
    </row>
    <row r="70" spans="1:9" x14ac:dyDescent="0.25">
      <c r="A70" t="s">
        <v>264</v>
      </c>
      <c r="B70" t="s">
        <v>265</v>
      </c>
      <c r="C70">
        <v>2023</v>
      </c>
      <c r="D70">
        <v>2022</v>
      </c>
      <c r="E70">
        <v>2021</v>
      </c>
      <c r="F70">
        <v>2023</v>
      </c>
      <c r="G70">
        <v>2022</v>
      </c>
      <c r="H70">
        <v>2021</v>
      </c>
      <c r="I70">
        <v>2023</v>
      </c>
    </row>
    <row r="71" spans="1:9" x14ac:dyDescent="0.25">
      <c r="A71" s="149" t="s">
        <v>266</v>
      </c>
      <c r="B71" s="149"/>
      <c r="C71" s="149" t="s">
        <v>267</v>
      </c>
      <c r="D71" s="149"/>
      <c r="E71" s="149"/>
      <c r="F71" s="149" t="s">
        <v>46</v>
      </c>
      <c r="G71" s="149"/>
      <c r="H71" s="149"/>
      <c r="I71" t="s">
        <v>268</v>
      </c>
    </row>
    <row r="72" spans="1:9" x14ac:dyDescent="0.25">
      <c r="A72" s="150">
        <v>4056838.66</v>
      </c>
      <c r="B72" s="150">
        <v>4056957.71</v>
      </c>
      <c r="C72" s="150">
        <v>5080023.6100000003</v>
      </c>
      <c r="D72" s="150">
        <v>3036929</v>
      </c>
      <c r="E72" s="150">
        <v>2724765.73</v>
      </c>
      <c r="F72" s="119">
        <v>0.25487679437261579</v>
      </c>
      <c r="G72" s="119">
        <v>0.21643210401338217</v>
      </c>
      <c r="H72" s="119">
        <v>0.22057798065159129</v>
      </c>
      <c r="I72" s="150">
        <v>4056957.71</v>
      </c>
    </row>
    <row r="73" spans="1:9" x14ac:dyDescent="0.25">
      <c r="A73" s="150">
        <v>3133241.14</v>
      </c>
      <c r="B73" s="150">
        <v>2919057.99</v>
      </c>
      <c r="C73" s="150">
        <v>1203204.8899999999</v>
      </c>
      <c r="D73" s="150">
        <v>1175356.48</v>
      </c>
      <c r="E73" s="150">
        <v>912017.16</v>
      </c>
      <c r="F73" s="119">
        <v>0.22388237566998351</v>
      </c>
      <c r="G73" s="119">
        <v>0.27688822591024176</v>
      </c>
      <c r="H73" s="119">
        <v>0.21240763867075466</v>
      </c>
      <c r="I73" s="150">
        <v>2919057.99</v>
      </c>
    </row>
    <row r="74" spans="1:9" x14ac:dyDescent="0.25">
      <c r="A74" s="150">
        <v>1921378</v>
      </c>
      <c r="B74" s="150">
        <v>1966765.64</v>
      </c>
      <c r="C74" s="150">
        <v>991937.74</v>
      </c>
      <c r="D74" s="150">
        <v>1148085.3700000001</v>
      </c>
      <c r="E74" s="150">
        <v>1008013.8899999999</v>
      </c>
      <c r="F74" s="119">
        <v>0.24568287733800673</v>
      </c>
      <c r="G74" s="119">
        <v>0.25149552401363334</v>
      </c>
      <c r="H74" s="119">
        <v>0.31678729735705113</v>
      </c>
      <c r="I74" s="150">
        <v>1966765.64</v>
      </c>
    </row>
    <row r="75" spans="1:9" x14ac:dyDescent="0.25">
      <c r="A75" s="150">
        <v>1054247.93</v>
      </c>
      <c r="B75" s="150">
        <v>1313780.7</v>
      </c>
      <c r="C75" s="150">
        <v>1028391.5399999999</v>
      </c>
      <c r="D75" s="150">
        <v>966906.18</v>
      </c>
      <c r="E75" s="150">
        <v>748972.55999999994</v>
      </c>
      <c r="F75" s="119">
        <v>0.25436979557435757</v>
      </c>
      <c r="G75" s="119">
        <v>0.22295735410270159</v>
      </c>
      <c r="H75" s="119">
        <v>0.20710201547487014</v>
      </c>
      <c r="I75" s="150">
        <v>1313780.7</v>
      </c>
    </row>
    <row r="76" spans="1:9" x14ac:dyDescent="0.25">
      <c r="A76" s="150">
        <v>1158235.17</v>
      </c>
      <c r="B76" s="150">
        <v>1029577.78</v>
      </c>
      <c r="C76" s="150">
        <v>1560510.66</v>
      </c>
      <c r="D76" s="150">
        <v>952595.55</v>
      </c>
      <c r="E76" s="150">
        <v>719012.52999999991</v>
      </c>
      <c r="F76" s="119">
        <v>0.2473995115178135</v>
      </c>
      <c r="G76" s="119">
        <v>0.17282294134670267</v>
      </c>
      <c r="H76" s="119">
        <v>0.18598214645706077</v>
      </c>
      <c r="I76" s="150">
        <v>1029577.78</v>
      </c>
    </row>
    <row r="77" spans="1:9" x14ac:dyDescent="0.25">
      <c r="A77" s="150">
        <v>812925.82</v>
      </c>
      <c r="B77" s="150">
        <v>799538.29</v>
      </c>
      <c r="C77" s="150">
        <v>988883.01</v>
      </c>
      <c r="D77" s="150">
        <v>870191.54</v>
      </c>
      <c r="E77" s="150">
        <v>789539.10999999987</v>
      </c>
      <c r="F77" s="119">
        <v>0.23563058561517519</v>
      </c>
      <c r="G77" s="119">
        <v>0.28358448246163626</v>
      </c>
      <c r="H77" s="119">
        <v>0.2343596145781251</v>
      </c>
      <c r="I77" s="150">
        <v>799538.29</v>
      </c>
    </row>
    <row r="78" spans="1:9" x14ac:dyDescent="0.25">
      <c r="A78" s="151">
        <f>+AVERAGE(A72:A77)</f>
        <v>2022811.12</v>
      </c>
      <c r="B78" s="151">
        <f t="shared" ref="B78:I78" si="0">+AVERAGE(B72:B77)</f>
        <v>2014279.6849999998</v>
      </c>
      <c r="C78" s="151">
        <f t="shared" si="0"/>
        <v>1808825.2416666665</v>
      </c>
      <c r="D78" s="151">
        <f t="shared" si="0"/>
        <v>1358344.02</v>
      </c>
      <c r="E78" s="151">
        <f t="shared" si="0"/>
        <v>1150386.83</v>
      </c>
      <c r="F78" s="152">
        <f t="shared" si="0"/>
        <v>0.24364032334799204</v>
      </c>
      <c r="G78" s="152">
        <f t="shared" si="0"/>
        <v>0.23736343864138298</v>
      </c>
      <c r="H78" s="152">
        <f t="shared" si="0"/>
        <v>0.22953611553157549</v>
      </c>
      <c r="I78" s="151">
        <f t="shared" si="0"/>
        <v>2014279.6849999998</v>
      </c>
    </row>
  </sheetData>
  <mergeCells count="3">
    <mergeCell ref="A71:B71"/>
    <mergeCell ref="C71:E71"/>
    <mergeCell ref="F71:H71"/>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555FA-4621-4361-953A-2517D521910F}">
  <dimension ref="A1:G116"/>
  <sheetViews>
    <sheetView workbookViewId="0">
      <selection activeCell="D14" sqref="D14"/>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2"/>
      <c r="F1" s="142"/>
      <c r="G1" s="142"/>
    </row>
    <row r="2" spans="1:7" x14ac:dyDescent="0.25">
      <c r="A2" s="141"/>
      <c r="B2" s="141"/>
      <c r="C2" s="141"/>
      <c r="D2" s="142" t="s">
        <v>91</v>
      </c>
      <c r="E2" s="142"/>
      <c r="F2" s="142"/>
      <c r="G2" s="142"/>
    </row>
    <row r="3" spans="1:7" x14ac:dyDescent="0.25">
      <c r="D3" s="142" t="s">
        <v>92</v>
      </c>
      <c r="E3" s="142"/>
      <c r="F3" s="142"/>
      <c r="G3" s="142"/>
    </row>
    <row r="4" spans="1:7" x14ac:dyDescent="0.25">
      <c r="D4" s="142" t="s">
        <v>93</v>
      </c>
      <c r="E4" s="142"/>
      <c r="F4" s="142"/>
      <c r="G4" s="142"/>
    </row>
    <row r="6" spans="1:7" x14ac:dyDescent="0.25">
      <c r="A6" s="140" t="s">
        <v>94</v>
      </c>
      <c r="B6" s="140"/>
      <c r="C6" s="140"/>
      <c r="D6" s="140"/>
      <c r="E6" s="140"/>
      <c r="F6" s="140"/>
      <c r="G6" s="140"/>
    </row>
    <row r="8" spans="1:7" x14ac:dyDescent="0.25">
      <c r="A8" s="14" t="s">
        <v>95</v>
      </c>
      <c r="B8" s="13" t="s">
        <v>96</v>
      </c>
      <c r="C8" s="13" t="s">
        <v>96</v>
      </c>
      <c r="D8" s="13" t="s">
        <v>96</v>
      </c>
      <c r="E8" s="13" t="s">
        <v>96</v>
      </c>
      <c r="F8" s="13" t="s">
        <v>96</v>
      </c>
    </row>
    <row r="9" spans="1:7" x14ac:dyDescent="0.25">
      <c r="A9" s="15" t="s">
        <v>97</v>
      </c>
      <c r="B9" s="16" t="s">
        <v>98</v>
      </c>
      <c r="C9" s="16" t="s">
        <v>99</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5127429.7300000004</v>
      </c>
      <c r="C14" s="19">
        <v>4250390.76</v>
      </c>
      <c r="D14" s="19">
        <v>3281668.35</v>
      </c>
      <c r="E14" s="19">
        <v>2623602.65</v>
      </c>
      <c r="F14" s="19">
        <v>2360336.4300000002</v>
      </c>
    </row>
    <row r="15" spans="1:7" x14ac:dyDescent="0.25">
      <c r="A15" s="15" t="s">
        <v>112</v>
      </c>
      <c r="B15" s="20">
        <v>5127429.7300000004</v>
      </c>
      <c r="C15" s="20">
        <v>4250390.76</v>
      </c>
      <c r="D15" s="20">
        <v>3281668.35</v>
      </c>
      <c r="E15" s="20">
        <v>2623603.2200000002</v>
      </c>
      <c r="F15" s="20">
        <v>2359740.86</v>
      </c>
    </row>
    <row r="16" spans="1:7" x14ac:dyDescent="0.25">
      <c r="A16" s="14" t="s">
        <v>113</v>
      </c>
      <c r="B16" s="19">
        <v>-4259432.58</v>
      </c>
      <c r="C16" s="19">
        <v>-3582796.19</v>
      </c>
      <c r="D16" s="19">
        <v>-2782312.6</v>
      </c>
      <c r="E16" s="19">
        <v>-2159880.23</v>
      </c>
      <c r="F16" s="19">
        <v>-1941267.06</v>
      </c>
    </row>
    <row r="17" spans="1:6" x14ac:dyDescent="0.25">
      <c r="A17" s="15" t="s">
        <v>114</v>
      </c>
      <c r="B17" s="20">
        <v>867997.15</v>
      </c>
      <c r="C17" s="20">
        <v>667594.57999999996</v>
      </c>
      <c r="D17" s="20">
        <v>499355.75</v>
      </c>
      <c r="E17" s="20">
        <v>463722.99</v>
      </c>
      <c r="F17" s="20">
        <v>418473.8</v>
      </c>
    </row>
    <row r="18" spans="1:6" x14ac:dyDescent="0.25">
      <c r="A18" s="14" t="s">
        <v>115</v>
      </c>
      <c r="B18" s="19">
        <v>-69966.3</v>
      </c>
      <c r="C18" s="19">
        <v>-49057.97</v>
      </c>
      <c r="D18" s="19">
        <v>-35895.79</v>
      </c>
      <c r="E18" s="19">
        <v>-35983.339999999997</v>
      </c>
      <c r="F18" s="19">
        <v>-22193.69</v>
      </c>
    </row>
    <row r="19" spans="1:6" x14ac:dyDescent="0.25">
      <c r="A19" s="15" t="s">
        <v>116</v>
      </c>
      <c r="B19" s="20">
        <v>-797724.55</v>
      </c>
      <c r="C19" s="20">
        <v>-534376.62</v>
      </c>
      <c r="D19" s="20">
        <v>-398116.69</v>
      </c>
      <c r="E19" s="20">
        <v>-366970.92</v>
      </c>
      <c r="F19" s="20">
        <v>-311864.75</v>
      </c>
    </row>
    <row r="20" spans="1:6" x14ac:dyDescent="0.25">
      <c r="A20" s="14" t="s">
        <v>117</v>
      </c>
      <c r="B20" s="19">
        <v>-681.19</v>
      </c>
      <c r="C20" s="19">
        <v>-728.69</v>
      </c>
      <c r="D20" s="19">
        <v>-282.57</v>
      </c>
      <c r="E20" s="19">
        <v>-3061.5</v>
      </c>
      <c r="F20" s="19">
        <v>-1613.92</v>
      </c>
    </row>
    <row r="21" spans="1:6" x14ac:dyDescent="0.25">
      <c r="A21" s="15" t="s">
        <v>118</v>
      </c>
      <c r="B21" s="16">
        <v>0</v>
      </c>
      <c r="C21" s="16">
        <v>0</v>
      </c>
      <c r="D21" s="16">
        <v>0</v>
      </c>
      <c r="E21" s="20">
        <v>-0.56999999999999995</v>
      </c>
      <c r="F21" s="20">
        <v>595.57000000000005</v>
      </c>
    </row>
    <row r="22" spans="1:6" x14ac:dyDescent="0.25">
      <c r="A22" s="14" t="s">
        <v>119</v>
      </c>
      <c r="B22" s="19">
        <v>-681.19</v>
      </c>
      <c r="C22" s="19">
        <v>-728.69</v>
      </c>
      <c r="D22" s="19">
        <v>-282.57</v>
      </c>
      <c r="E22" s="19">
        <v>-3060.93</v>
      </c>
      <c r="F22" s="19">
        <v>-2209.4899999999998</v>
      </c>
    </row>
    <row r="23" spans="1:6" x14ac:dyDescent="0.25">
      <c r="A23" s="15" t="s">
        <v>120</v>
      </c>
      <c r="B23" s="20">
        <v>-374.88</v>
      </c>
      <c r="C23" s="20">
        <v>83431.3</v>
      </c>
      <c r="D23" s="20">
        <v>65060.7</v>
      </c>
      <c r="E23" s="20">
        <v>57707.24</v>
      </c>
      <c r="F23" s="20">
        <v>82801.429999999993</v>
      </c>
    </row>
    <row r="24" spans="1:6" x14ac:dyDescent="0.25">
      <c r="A24" s="14" t="s">
        <v>121</v>
      </c>
      <c r="B24" s="19">
        <v>139683.32</v>
      </c>
      <c r="C24" s="19">
        <v>189938.63</v>
      </c>
      <c r="D24" s="19">
        <v>151657.4</v>
      </c>
      <c r="E24" s="19">
        <v>138832.81</v>
      </c>
      <c r="F24" s="19">
        <v>136425.98000000001</v>
      </c>
    </row>
    <row r="25" spans="1:6" x14ac:dyDescent="0.25">
      <c r="A25" s="15" t="s">
        <v>122</v>
      </c>
      <c r="B25" s="20">
        <v>-75163.39</v>
      </c>
      <c r="C25" s="20">
        <v>-40618.26</v>
      </c>
      <c r="D25" s="20">
        <v>-27024.68</v>
      </c>
      <c r="E25" s="20">
        <v>-39527.82</v>
      </c>
      <c r="F25" s="20">
        <v>-22909.24</v>
      </c>
    </row>
    <row r="26" spans="1:6" x14ac:dyDescent="0.25">
      <c r="A26" s="14" t="s">
        <v>123</v>
      </c>
      <c r="B26" s="21">
        <v>0</v>
      </c>
      <c r="C26" s="21">
        <v>0</v>
      </c>
      <c r="D26" s="19">
        <v>492.86</v>
      </c>
      <c r="E26" s="21">
        <v>0</v>
      </c>
      <c r="F26" s="19">
        <v>289.25</v>
      </c>
    </row>
    <row r="27" spans="1:6" x14ac:dyDescent="0.25">
      <c r="A27" s="15" t="s">
        <v>124</v>
      </c>
      <c r="B27" s="20">
        <v>-97199.67</v>
      </c>
      <c r="C27" s="20">
        <v>-65313.66</v>
      </c>
      <c r="D27" s="20">
        <v>-43793.35</v>
      </c>
      <c r="E27" s="20">
        <v>-50302.81</v>
      </c>
      <c r="F27" s="20">
        <v>-23198.49</v>
      </c>
    </row>
    <row r="28" spans="1:6" x14ac:dyDescent="0.25">
      <c r="A28" s="14" t="s">
        <v>125</v>
      </c>
      <c r="B28" s="19">
        <v>22036.28</v>
      </c>
      <c r="C28" s="19">
        <v>24695.4</v>
      </c>
      <c r="D28" s="19">
        <v>16275.82</v>
      </c>
      <c r="E28" s="19">
        <v>10774.99</v>
      </c>
      <c r="F28" s="21">
        <v>0</v>
      </c>
    </row>
    <row r="29" spans="1:6" x14ac:dyDescent="0.25">
      <c r="A29" s="15" t="s">
        <v>126</v>
      </c>
      <c r="B29" s="20">
        <v>-130.75</v>
      </c>
      <c r="C29" s="20">
        <v>955.85</v>
      </c>
      <c r="D29" s="20">
        <v>849.02</v>
      </c>
      <c r="E29" s="20">
        <v>39.24</v>
      </c>
      <c r="F29" s="16">
        <v>0</v>
      </c>
    </row>
    <row r="30" spans="1:6" x14ac:dyDescent="0.25">
      <c r="A30" s="14" t="s">
        <v>127</v>
      </c>
      <c r="B30" s="19">
        <v>-75669.02</v>
      </c>
      <c r="C30" s="19">
        <v>43768.89</v>
      </c>
      <c r="D30" s="19">
        <v>38885.040000000001</v>
      </c>
      <c r="E30" s="19">
        <v>18218.66</v>
      </c>
      <c r="F30" s="19">
        <v>59892.19</v>
      </c>
    </row>
    <row r="31" spans="1:6" x14ac:dyDescent="0.25">
      <c r="A31" s="15" t="s">
        <v>128</v>
      </c>
      <c r="B31" s="20">
        <v>22533.17</v>
      </c>
      <c r="C31" s="20">
        <v>-16356.35</v>
      </c>
      <c r="D31" s="20">
        <v>-10259.200000000001</v>
      </c>
      <c r="E31" s="20">
        <v>-8484.16</v>
      </c>
      <c r="F31" s="20">
        <v>-16942.84</v>
      </c>
    </row>
    <row r="32" spans="1:6" x14ac:dyDescent="0.25">
      <c r="A32" s="14" t="s">
        <v>129</v>
      </c>
      <c r="B32" s="19">
        <v>-53135.85</v>
      </c>
      <c r="C32" s="19">
        <v>27412.54</v>
      </c>
      <c r="D32" s="19">
        <v>28625.84</v>
      </c>
      <c r="E32" s="19">
        <v>9734.5</v>
      </c>
      <c r="F32" s="19">
        <v>42949.35</v>
      </c>
    </row>
    <row r="33" spans="1:6" x14ac:dyDescent="0.25">
      <c r="A33" s="15" t="s">
        <v>130</v>
      </c>
      <c r="B33" s="20">
        <v>-53135.85</v>
      </c>
      <c r="C33" s="20">
        <v>27412.54</v>
      </c>
      <c r="D33" s="20">
        <v>28625.84</v>
      </c>
      <c r="E33" s="20">
        <v>9734.5</v>
      </c>
      <c r="F33" s="20">
        <v>42949.35</v>
      </c>
    </row>
    <row r="34" spans="1:6" x14ac:dyDescent="0.25">
      <c r="A34" s="14"/>
    </row>
    <row r="35" spans="1:6" x14ac:dyDescent="0.25">
      <c r="A35" s="17" t="s">
        <v>131</v>
      </c>
      <c r="B35" s="18" t="s">
        <v>106</v>
      </c>
      <c r="C35" s="18" t="s">
        <v>107</v>
      </c>
      <c r="D35" s="18" t="s">
        <v>108</v>
      </c>
      <c r="E35" s="18" t="s">
        <v>109</v>
      </c>
      <c r="F35" s="18" t="s">
        <v>110</v>
      </c>
    </row>
    <row r="36" spans="1:6" x14ac:dyDescent="0.25">
      <c r="A36" s="14" t="s">
        <v>132</v>
      </c>
      <c r="B36" s="19">
        <v>3462428.22</v>
      </c>
      <c r="C36" s="19">
        <v>2863658.94</v>
      </c>
      <c r="D36" s="19">
        <v>2136388.0099999998</v>
      </c>
      <c r="E36" s="19">
        <v>1816927.32</v>
      </c>
      <c r="F36" s="19">
        <v>1607093.16</v>
      </c>
    </row>
    <row r="37" spans="1:6" x14ac:dyDescent="0.25">
      <c r="A37" s="15" t="s">
        <v>133</v>
      </c>
      <c r="B37" s="20">
        <v>925440.64</v>
      </c>
      <c r="C37" s="20">
        <v>756806.8</v>
      </c>
      <c r="D37" s="20">
        <v>510719.74</v>
      </c>
      <c r="E37" s="20">
        <v>414303.79</v>
      </c>
      <c r="F37" s="20">
        <v>375945.52</v>
      </c>
    </row>
    <row r="38" spans="1:6" x14ac:dyDescent="0.25">
      <c r="A38" s="14" t="s">
        <v>134</v>
      </c>
      <c r="B38" s="19">
        <v>173459.55</v>
      </c>
      <c r="C38" s="19">
        <v>400052.25</v>
      </c>
      <c r="D38" s="19">
        <v>296122.62</v>
      </c>
      <c r="E38" s="19">
        <v>66051.429999999993</v>
      </c>
      <c r="F38" s="19">
        <v>59605.08</v>
      </c>
    </row>
    <row r="39" spans="1:6" x14ac:dyDescent="0.25">
      <c r="A39" s="15" t="s">
        <v>135</v>
      </c>
      <c r="B39" s="16">
        <v>144083</v>
      </c>
      <c r="C39" s="20">
        <v>144811.67000000001</v>
      </c>
      <c r="D39" s="20">
        <v>97035.12</v>
      </c>
      <c r="E39" s="20">
        <v>81033.94</v>
      </c>
      <c r="F39" s="20">
        <v>69185.100000000006</v>
      </c>
    </row>
    <row r="40" spans="1:6" x14ac:dyDescent="0.25">
      <c r="A40" s="14" t="s">
        <v>136</v>
      </c>
      <c r="B40" s="19">
        <v>65439.78</v>
      </c>
      <c r="C40" s="19">
        <v>65439.78</v>
      </c>
      <c r="D40" s="19">
        <v>52374.38</v>
      </c>
      <c r="E40" s="19">
        <v>52374.38</v>
      </c>
      <c r="F40" s="19">
        <v>52374.38</v>
      </c>
    </row>
    <row r="41" spans="1:6" x14ac:dyDescent="0.25">
      <c r="A41" s="15" t="s">
        <v>137</v>
      </c>
      <c r="B41" s="20">
        <v>78643.22</v>
      </c>
      <c r="C41" s="20">
        <v>79371.899999999994</v>
      </c>
      <c r="D41" s="20">
        <v>44660.73</v>
      </c>
      <c r="E41" s="20">
        <v>28659.56</v>
      </c>
      <c r="F41" s="20">
        <v>16810.72</v>
      </c>
    </row>
    <row r="42" spans="1:6" x14ac:dyDescent="0.25">
      <c r="A42" s="14" t="s">
        <v>138</v>
      </c>
      <c r="B42" s="19">
        <v>575993.88</v>
      </c>
      <c r="C42" s="19">
        <v>208868.42</v>
      </c>
      <c r="D42" s="19">
        <v>117126.55</v>
      </c>
      <c r="E42" s="19">
        <v>104722.51</v>
      </c>
      <c r="F42" s="19">
        <v>96643.89</v>
      </c>
    </row>
    <row r="43" spans="1:6" x14ac:dyDescent="0.25">
      <c r="A43" s="15" t="s">
        <v>139</v>
      </c>
      <c r="B43" s="20">
        <v>225478.02</v>
      </c>
      <c r="C43" s="20">
        <v>208868.42</v>
      </c>
      <c r="D43" s="20">
        <v>117126.55</v>
      </c>
      <c r="E43" s="20">
        <v>104722.51</v>
      </c>
      <c r="F43" s="20">
        <v>96643.89</v>
      </c>
    </row>
    <row r="44" spans="1:6" x14ac:dyDescent="0.25">
      <c r="A44" s="14" t="s">
        <v>140</v>
      </c>
      <c r="B44" s="19">
        <v>350515.86</v>
      </c>
      <c r="C44" s="21">
        <v>0</v>
      </c>
      <c r="D44" s="21">
        <v>0</v>
      </c>
      <c r="E44" s="21">
        <v>0</v>
      </c>
      <c r="F44" s="21">
        <v>0</v>
      </c>
    </row>
    <row r="45" spans="1:6" x14ac:dyDescent="0.25">
      <c r="A45" s="15" t="s">
        <v>141</v>
      </c>
      <c r="B45" s="20">
        <v>31904.21</v>
      </c>
      <c r="C45" s="20">
        <v>3074.45</v>
      </c>
      <c r="D45" s="20">
        <v>435.46</v>
      </c>
      <c r="E45" s="16">
        <v>0</v>
      </c>
      <c r="F45" s="16">
        <v>0</v>
      </c>
    </row>
    <row r="46" spans="1:6" x14ac:dyDescent="0.25">
      <c r="A46" s="14" t="s">
        <v>142</v>
      </c>
      <c r="B46" s="19">
        <v>31904.21</v>
      </c>
      <c r="C46" s="19">
        <v>3074.45</v>
      </c>
      <c r="D46" s="19">
        <v>435.46</v>
      </c>
      <c r="E46" s="21">
        <v>0</v>
      </c>
      <c r="F46" s="21">
        <v>0</v>
      </c>
    </row>
    <row r="47" spans="1:6" x14ac:dyDescent="0.25">
      <c r="A47" s="15" t="s">
        <v>143</v>
      </c>
      <c r="B47" s="16">
        <v>0</v>
      </c>
      <c r="C47" s="16">
        <v>0</v>
      </c>
      <c r="D47" s="16">
        <v>0</v>
      </c>
      <c r="E47" s="20">
        <v>162495.91</v>
      </c>
      <c r="F47" s="20">
        <v>150511.45000000001</v>
      </c>
    </row>
    <row r="48" spans="1:6" x14ac:dyDescent="0.25">
      <c r="A48" s="14" t="s">
        <v>144</v>
      </c>
      <c r="B48" s="19">
        <v>2536987.59</v>
      </c>
      <c r="C48" s="19">
        <v>2106852.14</v>
      </c>
      <c r="D48" s="19">
        <v>1625668.27</v>
      </c>
      <c r="E48" s="19">
        <v>1402623.54</v>
      </c>
      <c r="F48" s="19">
        <v>1231147.6399999999</v>
      </c>
    </row>
    <row r="49" spans="1:6" x14ac:dyDescent="0.25">
      <c r="A49" s="15" t="s">
        <v>145</v>
      </c>
      <c r="B49" s="20">
        <v>1083283.74</v>
      </c>
      <c r="C49" s="20">
        <v>893911.08</v>
      </c>
      <c r="D49" s="20">
        <v>695004.21</v>
      </c>
      <c r="E49" s="20">
        <v>625743.6</v>
      </c>
      <c r="F49" s="20">
        <v>546076.01</v>
      </c>
    </row>
    <row r="50" spans="1:6" x14ac:dyDescent="0.25">
      <c r="A50" s="14" t="s">
        <v>146</v>
      </c>
      <c r="B50" s="19">
        <v>1432261.52</v>
      </c>
      <c r="C50" s="19">
        <v>1183916.78</v>
      </c>
      <c r="D50" s="19">
        <v>888079.53</v>
      </c>
      <c r="E50" s="19">
        <v>718169.63</v>
      </c>
      <c r="F50" s="19">
        <v>655332.18999999994</v>
      </c>
    </row>
    <row r="51" spans="1:6" x14ac:dyDescent="0.25">
      <c r="A51" s="15" t="s">
        <v>147</v>
      </c>
      <c r="B51" s="20">
        <v>1258583.46</v>
      </c>
      <c r="C51" s="20">
        <v>1062131.78</v>
      </c>
      <c r="D51" s="20">
        <v>728379.58</v>
      </c>
      <c r="E51" s="20">
        <v>637964.46</v>
      </c>
      <c r="F51" s="20">
        <v>603271.39</v>
      </c>
    </row>
    <row r="52" spans="1:6" x14ac:dyDescent="0.25">
      <c r="A52" s="14" t="s">
        <v>148</v>
      </c>
      <c r="B52" s="19">
        <v>173678.06</v>
      </c>
      <c r="C52" s="21">
        <v>121785</v>
      </c>
      <c r="D52" s="19">
        <v>159699.95000000001</v>
      </c>
      <c r="E52" s="19">
        <v>80205.17</v>
      </c>
      <c r="F52" s="19">
        <v>52060.800000000003</v>
      </c>
    </row>
    <row r="53" spans="1:6" x14ac:dyDescent="0.25">
      <c r="A53" s="15" t="s">
        <v>149</v>
      </c>
      <c r="B53" s="20">
        <v>2320.46</v>
      </c>
      <c r="C53" s="20">
        <v>2188.02</v>
      </c>
      <c r="D53" s="16">
        <v>0</v>
      </c>
      <c r="E53" s="16">
        <v>0</v>
      </c>
      <c r="F53" s="16">
        <v>0</v>
      </c>
    </row>
    <row r="54" spans="1:6" x14ac:dyDescent="0.25">
      <c r="A54" s="14" t="s">
        <v>150</v>
      </c>
      <c r="B54" s="19">
        <v>2320.46</v>
      </c>
      <c r="C54" s="19">
        <v>2188.02</v>
      </c>
      <c r="D54" s="21">
        <v>0</v>
      </c>
      <c r="E54" s="21">
        <v>0</v>
      </c>
      <c r="F54" s="21">
        <v>0</v>
      </c>
    </row>
    <row r="55" spans="1:6" x14ac:dyDescent="0.25">
      <c r="A55" s="15" t="s">
        <v>151</v>
      </c>
      <c r="B55" s="20">
        <v>19121.87</v>
      </c>
      <c r="C55" s="20">
        <v>26836.26</v>
      </c>
      <c r="D55" s="20">
        <v>42340.59</v>
      </c>
      <c r="E55" s="20">
        <v>58618.12</v>
      </c>
      <c r="F55" s="20">
        <v>29695.56</v>
      </c>
    </row>
    <row r="56" spans="1:6" x14ac:dyDescent="0.25">
      <c r="A56" s="14" t="s">
        <v>152</v>
      </c>
      <c r="B56" s="21">
        <v>0</v>
      </c>
      <c r="C56" s="21">
        <v>0</v>
      </c>
      <c r="D56" s="19">
        <v>243.94</v>
      </c>
      <c r="E56" s="19">
        <v>92.19</v>
      </c>
      <c r="F56" s="19">
        <v>43.88</v>
      </c>
    </row>
    <row r="57" spans="1:6" x14ac:dyDescent="0.25">
      <c r="A57" s="15" t="s">
        <v>153</v>
      </c>
      <c r="B57" s="20">
        <v>3462428.22</v>
      </c>
      <c r="C57" s="20">
        <v>2863658.94</v>
      </c>
      <c r="D57" s="20">
        <v>2136388.0099999998</v>
      </c>
      <c r="E57" s="20">
        <v>1816927.32</v>
      </c>
      <c r="F57" s="20">
        <v>1607093.16</v>
      </c>
    </row>
    <row r="58" spans="1:6" x14ac:dyDescent="0.25">
      <c r="A58" s="14" t="s">
        <v>154</v>
      </c>
      <c r="B58" s="19">
        <v>644385.15</v>
      </c>
      <c r="C58" s="19">
        <v>439521.01</v>
      </c>
      <c r="D58" s="19">
        <v>309023.84000000003</v>
      </c>
      <c r="E58" s="19">
        <v>280397.99</v>
      </c>
      <c r="F58" s="19">
        <v>270663.5</v>
      </c>
    </row>
    <row r="59" spans="1:6" x14ac:dyDescent="0.25">
      <c r="A59" s="15" t="s">
        <v>155</v>
      </c>
      <c r="B59" s="20">
        <v>644385.15</v>
      </c>
      <c r="C59" s="20">
        <v>439521.01</v>
      </c>
      <c r="D59" s="20">
        <v>309023.84000000003</v>
      </c>
      <c r="E59" s="20">
        <v>280397.99</v>
      </c>
      <c r="F59" s="20">
        <v>270663.5</v>
      </c>
    </row>
    <row r="60" spans="1:6" x14ac:dyDescent="0.25">
      <c r="A60" s="14" t="s">
        <v>156</v>
      </c>
      <c r="B60" s="19">
        <v>44930.19</v>
      </c>
      <c r="C60" s="19">
        <v>44764.39</v>
      </c>
      <c r="D60" s="19">
        <v>44214.51</v>
      </c>
      <c r="E60" s="19">
        <v>44214.51</v>
      </c>
      <c r="F60" s="19">
        <v>44214.51</v>
      </c>
    </row>
    <row r="61" spans="1:6" x14ac:dyDescent="0.25">
      <c r="A61" s="15" t="s">
        <v>157</v>
      </c>
      <c r="B61" s="20">
        <v>360940.81</v>
      </c>
      <c r="C61" s="20">
        <v>103106.6</v>
      </c>
      <c r="D61" s="20">
        <v>571.86</v>
      </c>
      <c r="E61" s="20">
        <v>571.86</v>
      </c>
      <c r="F61" s="20">
        <v>571.86</v>
      </c>
    </row>
    <row r="62" spans="1:6" x14ac:dyDescent="0.25">
      <c r="A62" s="14" t="s">
        <v>158</v>
      </c>
      <c r="B62" s="19">
        <v>291650.01</v>
      </c>
      <c r="C62" s="19">
        <v>264237.46999999997</v>
      </c>
      <c r="D62" s="21">
        <v>0</v>
      </c>
      <c r="E62" s="19">
        <v>225877.13</v>
      </c>
      <c r="F62" s="21">
        <v>0</v>
      </c>
    </row>
    <row r="63" spans="1:6" x14ac:dyDescent="0.25">
      <c r="A63" s="15" t="s">
        <v>159</v>
      </c>
      <c r="B63" s="20">
        <v>-53135.85</v>
      </c>
      <c r="C63" s="20">
        <v>27412.54</v>
      </c>
      <c r="D63" s="20">
        <v>264237.46999999997</v>
      </c>
      <c r="E63" s="20">
        <v>9734.5</v>
      </c>
      <c r="F63" s="20">
        <v>225877.13</v>
      </c>
    </row>
    <row r="64" spans="1:6" x14ac:dyDescent="0.25">
      <c r="A64" s="14" t="s">
        <v>160</v>
      </c>
      <c r="B64" s="19">
        <v>2818043.07</v>
      </c>
      <c r="C64" s="19">
        <v>2424137.9300000002</v>
      </c>
      <c r="D64" s="19">
        <v>1827364.17</v>
      </c>
      <c r="E64" s="19">
        <v>1536529.33</v>
      </c>
      <c r="F64" s="19">
        <v>1336429.67</v>
      </c>
    </row>
    <row r="65" spans="1:6" x14ac:dyDescent="0.25">
      <c r="A65" s="15" t="s">
        <v>161</v>
      </c>
      <c r="B65" s="20">
        <v>726788.59</v>
      </c>
      <c r="C65" s="20">
        <v>573047.63</v>
      </c>
      <c r="D65" s="20">
        <v>406121.43</v>
      </c>
      <c r="E65" s="20">
        <v>421726.45</v>
      </c>
      <c r="F65" s="20">
        <v>434057.97</v>
      </c>
    </row>
    <row r="66" spans="1:6" x14ac:dyDescent="0.25">
      <c r="A66" s="14" t="s">
        <v>162</v>
      </c>
      <c r="B66" s="19">
        <v>709.92</v>
      </c>
      <c r="C66" s="19">
        <v>957.57</v>
      </c>
      <c r="D66" s="19">
        <v>622.32000000000005</v>
      </c>
      <c r="E66" s="21">
        <v>0</v>
      </c>
      <c r="F66" s="21">
        <v>0</v>
      </c>
    </row>
    <row r="67" spans="1:6" x14ac:dyDescent="0.25">
      <c r="A67" s="15" t="s">
        <v>163</v>
      </c>
      <c r="B67" s="16">
        <v>0</v>
      </c>
      <c r="C67" s="16">
        <v>0</v>
      </c>
      <c r="D67" s="16">
        <v>0</v>
      </c>
      <c r="E67" s="20">
        <v>1492.23</v>
      </c>
      <c r="F67" s="20">
        <v>3672.56</v>
      </c>
    </row>
    <row r="68" spans="1:6" x14ac:dyDescent="0.25">
      <c r="A68" s="14" t="s">
        <v>164</v>
      </c>
      <c r="B68" s="19">
        <v>726078.68</v>
      </c>
      <c r="C68" s="19">
        <v>572090.06000000006</v>
      </c>
      <c r="D68" s="19">
        <v>405499.12</v>
      </c>
      <c r="E68" s="19">
        <v>420234.22</v>
      </c>
      <c r="F68" s="19">
        <v>430385.42</v>
      </c>
    </row>
    <row r="69" spans="1:6" x14ac:dyDescent="0.25">
      <c r="A69" s="15" t="s">
        <v>165</v>
      </c>
      <c r="B69" s="20">
        <v>2091254.48</v>
      </c>
      <c r="C69" s="20">
        <v>1851090.3</v>
      </c>
      <c r="D69" s="20">
        <v>1421242.74</v>
      </c>
      <c r="E69" s="20">
        <v>1114802.8799999999</v>
      </c>
      <c r="F69" s="20">
        <v>902371.69</v>
      </c>
    </row>
    <row r="70" spans="1:6" x14ac:dyDescent="0.25">
      <c r="A70" s="14" t="s">
        <v>166</v>
      </c>
      <c r="B70" s="21">
        <v>0</v>
      </c>
      <c r="C70" s="21">
        <v>0</v>
      </c>
      <c r="D70" s="19">
        <v>60005.5</v>
      </c>
      <c r="E70" s="21">
        <v>0</v>
      </c>
      <c r="F70" s="19">
        <v>63451.25</v>
      </c>
    </row>
    <row r="71" spans="1:6" x14ac:dyDescent="0.25">
      <c r="A71" s="15" t="s">
        <v>167</v>
      </c>
      <c r="B71" s="20">
        <v>1740855.27</v>
      </c>
      <c r="C71" s="20">
        <v>1521514.71</v>
      </c>
      <c r="D71" s="20">
        <v>1067969.2</v>
      </c>
      <c r="E71" s="20">
        <v>896759.54</v>
      </c>
      <c r="F71" s="20">
        <v>769453.9</v>
      </c>
    </row>
    <row r="72" spans="1:6" x14ac:dyDescent="0.25">
      <c r="A72" s="14" t="s">
        <v>168</v>
      </c>
      <c r="B72" s="19">
        <v>1740855.27</v>
      </c>
      <c r="C72" s="19">
        <v>1521514.71</v>
      </c>
      <c r="D72" s="19">
        <v>1067969.2</v>
      </c>
      <c r="E72" s="19">
        <v>896759.54</v>
      </c>
      <c r="F72" s="19">
        <v>769453.9</v>
      </c>
    </row>
    <row r="73" spans="1:6" x14ac:dyDescent="0.25">
      <c r="A73" s="15" t="s">
        <v>169</v>
      </c>
      <c r="B73" s="20">
        <v>38762.36</v>
      </c>
      <c r="C73" s="20">
        <v>31298.02</v>
      </c>
      <c r="D73" s="20">
        <v>26574.37</v>
      </c>
      <c r="E73" s="20">
        <v>19782.189999999999</v>
      </c>
      <c r="F73" s="20">
        <v>17031.02</v>
      </c>
    </row>
    <row r="74" spans="1:6" x14ac:dyDescent="0.25">
      <c r="A74" s="14" t="s">
        <v>170</v>
      </c>
      <c r="B74" s="19">
        <v>290813.36</v>
      </c>
      <c r="C74" s="19">
        <v>283899.26</v>
      </c>
      <c r="D74" s="19">
        <v>252444.67</v>
      </c>
      <c r="E74" s="19">
        <v>189062.05</v>
      </c>
      <c r="F74" s="19">
        <v>43807.05</v>
      </c>
    </row>
    <row r="75" spans="1:6" x14ac:dyDescent="0.25">
      <c r="A75" s="15" t="s">
        <v>171</v>
      </c>
      <c r="B75" s="20">
        <v>20823.490000000002</v>
      </c>
      <c r="C75" s="20">
        <v>14378.31</v>
      </c>
      <c r="D75" s="20">
        <v>14248.99</v>
      </c>
      <c r="E75" s="20">
        <v>9199.1</v>
      </c>
      <c r="F75" s="20">
        <v>8628.48</v>
      </c>
    </row>
    <row r="76" spans="1:6" x14ac:dyDescent="0.25">
      <c r="A76" s="14"/>
    </row>
    <row r="77" spans="1:6" x14ac:dyDescent="0.25">
      <c r="A77" s="17" t="s">
        <v>172</v>
      </c>
      <c r="B77" s="18" t="s">
        <v>106</v>
      </c>
      <c r="C77" s="18" t="s">
        <v>107</v>
      </c>
      <c r="D77" s="18" t="s">
        <v>108</v>
      </c>
      <c r="E77" s="18" t="s">
        <v>109</v>
      </c>
      <c r="F77" s="18" t="s">
        <v>110</v>
      </c>
    </row>
    <row r="78" spans="1:6" x14ac:dyDescent="0.25">
      <c r="A78" s="14" t="s">
        <v>173</v>
      </c>
      <c r="B78" s="19">
        <v>-43864.73</v>
      </c>
      <c r="C78" s="19">
        <v>135467.98000000001</v>
      </c>
      <c r="D78" s="19">
        <v>118498.53</v>
      </c>
      <c r="E78" s="19">
        <v>18629.29</v>
      </c>
      <c r="F78" s="19">
        <v>4037.69</v>
      </c>
    </row>
    <row r="79" spans="1:6" x14ac:dyDescent="0.25">
      <c r="A79" s="15" t="s">
        <v>174</v>
      </c>
      <c r="B79" s="20">
        <v>-53135.85</v>
      </c>
      <c r="C79" s="20">
        <v>27412.54</v>
      </c>
      <c r="D79" s="20">
        <v>28625.84</v>
      </c>
      <c r="E79" s="20">
        <v>9734.5</v>
      </c>
      <c r="F79" s="20">
        <v>42949.35</v>
      </c>
    </row>
    <row r="80" spans="1:6" x14ac:dyDescent="0.25">
      <c r="A80" s="14" t="s">
        <v>175</v>
      </c>
      <c r="B80" s="19">
        <v>437100.64</v>
      </c>
      <c r="C80" s="19">
        <v>187222.11</v>
      </c>
      <c r="D80" s="19">
        <v>118316.47</v>
      </c>
      <c r="E80" s="19">
        <v>73260.3</v>
      </c>
      <c r="F80" s="19">
        <v>43580.19</v>
      </c>
    </row>
    <row r="81" spans="1:6" x14ac:dyDescent="0.25">
      <c r="A81" s="15" t="s">
        <v>176</v>
      </c>
      <c r="B81" s="20">
        <v>140058.20000000001</v>
      </c>
      <c r="C81" s="20">
        <v>106507.33</v>
      </c>
      <c r="D81" s="20">
        <v>86596.71</v>
      </c>
      <c r="E81" s="20">
        <v>81125.570000000007</v>
      </c>
      <c r="F81" s="20">
        <v>53624.54</v>
      </c>
    </row>
    <row r="82" spans="1:6" x14ac:dyDescent="0.25">
      <c r="A82" s="14" t="s">
        <v>177</v>
      </c>
      <c r="B82" s="19">
        <v>71725.84</v>
      </c>
      <c r="C82" s="19">
        <v>44771.23</v>
      </c>
      <c r="D82" s="19">
        <v>29629.96</v>
      </c>
      <c r="E82" s="21">
        <v>0</v>
      </c>
      <c r="F82" s="21">
        <v>0</v>
      </c>
    </row>
    <row r="83" spans="1:6" x14ac:dyDescent="0.25">
      <c r="A83" s="15" t="s">
        <v>178</v>
      </c>
      <c r="B83" s="20">
        <v>86663.2</v>
      </c>
      <c r="C83" s="20">
        <v>34384.39</v>
      </c>
      <c r="D83" s="20">
        <v>-1629.07</v>
      </c>
      <c r="E83" s="20">
        <v>-17415.16</v>
      </c>
      <c r="F83" s="20">
        <v>-12451.71</v>
      </c>
    </row>
    <row r="84" spans="1:6" x14ac:dyDescent="0.25">
      <c r="A84" s="14" t="s">
        <v>179</v>
      </c>
      <c r="B84" s="19">
        <v>-187906.51</v>
      </c>
      <c r="C84" s="19">
        <v>-197895.23</v>
      </c>
      <c r="D84" s="19">
        <v>-70701.320000000007</v>
      </c>
      <c r="E84" s="19">
        <v>-79979.149999999994</v>
      </c>
      <c r="F84" s="19">
        <v>-183597.59</v>
      </c>
    </row>
    <row r="85" spans="1:6" x14ac:dyDescent="0.25">
      <c r="A85" s="15" t="s">
        <v>180</v>
      </c>
      <c r="B85" s="20">
        <v>-387511.31</v>
      </c>
      <c r="C85" s="20">
        <v>-303874.69</v>
      </c>
      <c r="D85" s="20">
        <v>-171742.57</v>
      </c>
      <c r="E85" s="20">
        <v>-66974.899999999994</v>
      </c>
      <c r="F85" s="20">
        <v>-298655.19</v>
      </c>
    </row>
    <row r="86" spans="1:6" x14ac:dyDescent="0.25">
      <c r="A86" s="14" t="s">
        <v>181</v>
      </c>
      <c r="B86" s="19">
        <v>133678.79</v>
      </c>
      <c r="C86" s="19">
        <v>417750.29</v>
      </c>
      <c r="D86" s="19">
        <v>202158.04</v>
      </c>
      <c r="E86" s="19">
        <v>79188.31</v>
      </c>
      <c r="F86" s="19">
        <v>391344.72</v>
      </c>
    </row>
    <row r="87" spans="1:6" x14ac:dyDescent="0.25">
      <c r="A87" s="15" t="s">
        <v>182</v>
      </c>
      <c r="B87" s="20">
        <v>138653.4</v>
      </c>
      <c r="C87" s="20">
        <v>1559.16</v>
      </c>
      <c r="D87" s="20">
        <v>3718.88</v>
      </c>
      <c r="E87" s="20">
        <v>9549.89</v>
      </c>
      <c r="F87" s="20">
        <v>2407.36</v>
      </c>
    </row>
    <row r="88" spans="1:6" x14ac:dyDescent="0.25">
      <c r="A88" s="14" t="s">
        <v>183</v>
      </c>
      <c r="B88" s="19">
        <v>13909.52</v>
      </c>
      <c r="C88" s="19">
        <v>4852.97</v>
      </c>
      <c r="D88" s="19">
        <v>11842.07</v>
      </c>
      <c r="E88" s="19">
        <v>3400.24</v>
      </c>
      <c r="F88" s="19">
        <v>8416.2000000000007</v>
      </c>
    </row>
    <row r="89" spans="1:6" x14ac:dyDescent="0.25">
      <c r="A89" s="15" t="s">
        <v>184</v>
      </c>
      <c r="B89" s="20">
        <v>-218172.01</v>
      </c>
      <c r="C89" s="20">
        <v>-248534.94</v>
      </c>
      <c r="D89" s="20">
        <v>-79176.11</v>
      </c>
      <c r="E89" s="20">
        <v>-9447.76</v>
      </c>
      <c r="F89" s="20">
        <v>-140021.48000000001</v>
      </c>
    </row>
    <row r="90" spans="1:6" x14ac:dyDescent="0.25">
      <c r="A90" s="14" t="s">
        <v>185</v>
      </c>
      <c r="B90" s="19">
        <v>-107185.96</v>
      </c>
      <c r="C90" s="19">
        <v>-57465.03</v>
      </c>
      <c r="D90" s="19">
        <v>-35602.94</v>
      </c>
      <c r="E90" s="19">
        <v>-23580.94</v>
      </c>
      <c r="F90" s="19">
        <v>-34620.54</v>
      </c>
    </row>
    <row r="91" spans="1:6" x14ac:dyDescent="0.25">
      <c r="A91" s="15" t="s">
        <v>186</v>
      </c>
      <c r="B91" s="20">
        <v>-116412.73</v>
      </c>
      <c r="C91" s="20">
        <v>-123858.5</v>
      </c>
      <c r="D91" s="20">
        <v>-46785.19</v>
      </c>
      <c r="E91" s="20">
        <v>-23099.37</v>
      </c>
      <c r="F91" s="20">
        <v>-105400.94</v>
      </c>
    </row>
    <row r="92" spans="1:6" x14ac:dyDescent="0.25">
      <c r="A92" s="14" t="s">
        <v>187</v>
      </c>
      <c r="B92" s="19">
        <v>-1981.95</v>
      </c>
      <c r="C92" s="19">
        <v>-72094.16</v>
      </c>
      <c r="D92" s="21">
        <v>0</v>
      </c>
      <c r="E92" s="21">
        <v>0</v>
      </c>
      <c r="F92" s="21">
        <v>0</v>
      </c>
    </row>
    <row r="93" spans="1:6" x14ac:dyDescent="0.25">
      <c r="A93" s="15" t="s">
        <v>188</v>
      </c>
      <c r="B93" s="16">
        <v>0</v>
      </c>
      <c r="C93" s="16">
        <v>0</v>
      </c>
      <c r="D93" s="16">
        <v>0</v>
      </c>
      <c r="E93" s="20">
        <v>37232.54</v>
      </c>
      <c r="F93" s="16">
        <v>0</v>
      </c>
    </row>
    <row r="94" spans="1:6" x14ac:dyDescent="0.25">
      <c r="A94" s="14" t="s">
        <v>189</v>
      </c>
      <c r="B94" s="19">
        <v>7408.62</v>
      </c>
      <c r="C94" s="19">
        <v>4882.74</v>
      </c>
      <c r="D94" s="19">
        <v>3212.02</v>
      </c>
      <c r="E94" s="21">
        <v>0</v>
      </c>
      <c r="F94" s="21">
        <v>0</v>
      </c>
    </row>
    <row r="95" spans="1:6" x14ac:dyDescent="0.25">
      <c r="A95" s="15" t="s">
        <v>190</v>
      </c>
      <c r="B95" s="20">
        <v>255370.16</v>
      </c>
      <c r="C95" s="20">
        <v>93960.07</v>
      </c>
      <c r="D95" s="20">
        <v>-55538.65</v>
      </c>
      <c r="E95" s="20">
        <v>19742.95</v>
      </c>
      <c r="F95" s="20">
        <v>128278.2</v>
      </c>
    </row>
    <row r="96" spans="1:6" x14ac:dyDescent="0.25">
      <c r="A96" s="14" t="s">
        <v>191</v>
      </c>
      <c r="B96" s="21">
        <v>258000</v>
      </c>
      <c r="C96" s="19">
        <v>103084.63</v>
      </c>
      <c r="D96" s="21">
        <v>0</v>
      </c>
      <c r="E96" s="21">
        <v>0</v>
      </c>
      <c r="F96" s="21">
        <v>0</v>
      </c>
    </row>
    <row r="97" spans="1:6" x14ac:dyDescent="0.25">
      <c r="A97" s="15" t="s">
        <v>192</v>
      </c>
      <c r="B97" s="20">
        <v>89468.31</v>
      </c>
      <c r="C97" s="20">
        <v>121994.66</v>
      </c>
      <c r="D97" s="20">
        <v>60005.5</v>
      </c>
      <c r="E97" s="20">
        <v>19742.95</v>
      </c>
      <c r="F97" s="20">
        <v>128278.2</v>
      </c>
    </row>
    <row r="98" spans="1:6" x14ac:dyDescent="0.25">
      <c r="A98" s="14" t="s">
        <v>193</v>
      </c>
      <c r="B98" s="21">
        <v>0</v>
      </c>
      <c r="C98" s="19">
        <v>-60005.5</v>
      </c>
      <c r="D98" s="21">
        <v>-62000</v>
      </c>
      <c r="E98" s="21">
        <v>0</v>
      </c>
      <c r="F98" s="21">
        <v>0</v>
      </c>
    </row>
    <row r="99" spans="1:6" x14ac:dyDescent="0.25">
      <c r="A99" s="15" t="s">
        <v>194</v>
      </c>
      <c r="B99" s="20">
        <v>-89720.9</v>
      </c>
      <c r="C99" s="20">
        <v>-70150.399999999994</v>
      </c>
      <c r="D99" s="20">
        <v>-53544.15</v>
      </c>
      <c r="E99" s="16">
        <v>0</v>
      </c>
      <c r="F99" s="16">
        <v>0</v>
      </c>
    </row>
    <row r="100" spans="1:6" x14ac:dyDescent="0.25">
      <c r="A100" s="14" t="s">
        <v>195</v>
      </c>
      <c r="B100" s="19">
        <v>-2377.2600000000002</v>
      </c>
      <c r="C100" s="19">
        <v>-963.32</v>
      </c>
      <c r="D100" s="21">
        <v>0</v>
      </c>
      <c r="E100" s="21">
        <v>0</v>
      </c>
      <c r="F100" s="21">
        <v>0</v>
      </c>
    </row>
    <row r="101" spans="1:6" x14ac:dyDescent="0.25">
      <c r="A101" s="15" t="s">
        <v>196</v>
      </c>
      <c r="B101" s="20">
        <v>-6666.58</v>
      </c>
      <c r="C101" s="20">
        <v>-19106.89</v>
      </c>
      <c r="D101" s="20">
        <v>-16216.22</v>
      </c>
      <c r="E101" s="20">
        <v>28924.48</v>
      </c>
      <c r="F101" s="20">
        <v>-7705.6</v>
      </c>
    </row>
    <row r="102" spans="1:6" x14ac:dyDescent="0.25">
      <c r="A102" s="14" t="s">
        <v>197</v>
      </c>
      <c r="B102" s="19">
        <v>26836.26</v>
      </c>
      <c r="C102" s="19">
        <v>42340.59</v>
      </c>
      <c r="D102" s="19">
        <v>58618.12</v>
      </c>
      <c r="E102" s="19">
        <v>29695.56</v>
      </c>
      <c r="F102" s="19">
        <v>37401.160000000003</v>
      </c>
    </row>
    <row r="103" spans="1:6" x14ac:dyDescent="0.25">
      <c r="A103" s="15" t="s">
        <v>198</v>
      </c>
      <c r="B103" s="20">
        <v>-1047.81</v>
      </c>
      <c r="C103" s="20">
        <v>3602.55</v>
      </c>
      <c r="D103" s="20">
        <v>-61.3</v>
      </c>
      <c r="E103" s="20">
        <v>-1.93</v>
      </c>
      <c r="F103" s="16">
        <v>0</v>
      </c>
    </row>
    <row r="104" spans="1:6" x14ac:dyDescent="0.25">
      <c r="A104" s="14" t="s">
        <v>199</v>
      </c>
      <c r="B104" s="19">
        <v>19121.87</v>
      </c>
      <c r="C104" s="19">
        <v>26836.26</v>
      </c>
      <c r="D104" s="19">
        <v>42340.59</v>
      </c>
      <c r="E104" s="19">
        <v>58618.12</v>
      </c>
      <c r="F104" s="19">
        <v>29695.56</v>
      </c>
    </row>
    <row r="105" spans="1:6" x14ac:dyDescent="0.25">
      <c r="A105" s="14"/>
    </row>
    <row r="106" spans="1:6" x14ac:dyDescent="0.25">
      <c r="A106" s="14"/>
      <c r="B106" s="13"/>
      <c r="C106" s="13"/>
      <c r="D106" s="13"/>
      <c r="E106" s="13"/>
      <c r="F106" s="13"/>
    </row>
    <row r="107" spans="1:6" x14ac:dyDescent="0.25">
      <c r="A107" s="17" t="s">
        <v>200</v>
      </c>
      <c r="B107" s="22" t="s">
        <v>201</v>
      </c>
      <c r="C107" s="22" t="s">
        <v>201</v>
      </c>
      <c r="D107" s="22" t="s">
        <v>201</v>
      </c>
      <c r="E107" s="22" t="s">
        <v>201</v>
      </c>
      <c r="F107" s="22" t="s">
        <v>201</v>
      </c>
    </row>
    <row r="108" spans="1:6" x14ac:dyDescent="0.25">
      <c r="A108" s="14" t="s">
        <v>95</v>
      </c>
      <c r="B108" s="13" t="s">
        <v>96</v>
      </c>
      <c r="C108" s="13" t="s">
        <v>96</v>
      </c>
      <c r="D108" s="13" t="s">
        <v>96</v>
      </c>
      <c r="E108" s="13" t="s">
        <v>96</v>
      </c>
      <c r="F108" s="13" t="s">
        <v>96</v>
      </c>
    </row>
    <row r="109" spans="1:6" x14ac:dyDescent="0.25">
      <c r="A109" s="15" t="s">
        <v>202</v>
      </c>
      <c r="B109" s="16" t="s">
        <v>203</v>
      </c>
      <c r="C109" s="16" t="s">
        <v>204</v>
      </c>
      <c r="D109" s="16" t="s">
        <v>205</v>
      </c>
      <c r="E109" s="16" t="s">
        <v>206</v>
      </c>
      <c r="F109" s="16" t="s">
        <v>207</v>
      </c>
    </row>
    <row r="110" spans="1:6" x14ac:dyDescent="0.25">
      <c r="A110" s="14" t="s">
        <v>97</v>
      </c>
      <c r="B110" s="21" t="s">
        <v>98</v>
      </c>
      <c r="C110" s="21" t="s">
        <v>99</v>
      </c>
      <c r="D110" s="21" t="s">
        <v>100</v>
      </c>
      <c r="E110" s="21" t="s">
        <v>101</v>
      </c>
      <c r="F110" s="21" t="s">
        <v>102</v>
      </c>
    </row>
    <row r="111" spans="1:6" x14ac:dyDescent="0.25">
      <c r="A111" s="15" t="s">
        <v>208</v>
      </c>
      <c r="B111" s="22" t="s">
        <v>209</v>
      </c>
      <c r="C111" s="22" t="s">
        <v>209</v>
      </c>
      <c r="D111" s="22" t="s">
        <v>209</v>
      </c>
      <c r="E111" s="22" t="s">
        <v>209</v>
      </c>
      <c r="F111" s="22" t="s">
        <v>209</v>
      </c>
    </row>
    <row r="112" spans="1:6" x14ac:dyDescent="0.25">
      <c r="A112" s="14" t="s">
        <v>210</v>
      </c>
      <c r="B112" s="13" t="s">
        <v>210</v>
      </c>
      <c r="C112" s="13" t="s">
        <v>210</v>
      </c>
      <c r="D112" s="13" t="s">
        <v>210</v>
      </c>
      <c r="E112" s="13" t="s">
        <v>210</v>
      </c>
      <c r="F112" s="13" t="s">
        <v>210</v>
      </c>
    </row>
    <row r="113" spans="1:6" x14ac:dyDescent="0.25">
      <c r="A113" s="15" t="s">
        <v>211</v>
      </c>
      <c r="B113" s="22" t="s">
        <v>212</v>
      </c>
      <c r="C113" s="22" t="s">
        <v>212</v>
      </c>
      <c r="D113" s="22" t="s">
        <v>212</v>
      </c>
      <c r="E113" s="22" t="s">
        <v>212</v>
      </c>
      <c r="F113" s="22" t="s">
        <v>212</v>
      </c>
    </row>
    <row r="114" spans="1:6" x14ac:dyDescent="0.25">
      <c r="A114" s="14"/>
      <c r="B114" s="13"/>
      <c r="C114" s="13"/>
      <c r="D114" s="13"/>
      <c r="E114" s="13"/>
      <c r="F114" s="13"/>
    </row>
    <row r="115" spans="1:6" x14ac:dyDescent="0.25">
      <c r="A115" s="14" t="s">
        <v>213</v>
      </c>
      <c r="B115" s="13"/>
      <c r="C115" s="13"/>
      <c r="D115" s="13"/>
      <c r="E115" s="13"/>
      <c r="F115" s="13"/>
    </row>
    <row r="116" spans="1:6" x14ac:dyDescent="0.25">
      <c r="A116"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A876E-B7C2-461C-AB8C-ACAE398C7B81}">
  <dimension ref="A1:G108"/>
  <sheetViews>
    <sheetView topLeftCell="A34" workbookViewId="0">
      <selection activeCell="B46" sqref="B46"/>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1"/>
      <c r="F1" s="141"/>
      <c r="G1" s="141"/>
    </row>
    <row r="2" spans="1:7" x14ac:dyDescent="0.25">
      <c r="A2" s="141"/>
      <c r="B2" s="141"/>
      <c r="C2" s="141"/>
      <c r="D2" s="142" t="s">
        <v>91</v>
      </c>
      <c r="E2" s="141"/>
      <c r="F2" s="141"/>
      <c r="G2" s="141"/>
    </row>
    <row r="3" spans="1:7" x14ac:dyDescent="0.25">
      <c r="D3" s="142" t="s">
        <v>92</v>
      </c>
      <c r="E3" s="141"/>
      <c r="F3" s="141"/>
      <c r="G3" s="141"/>
    </row>
    <row r="4" spans="1:7" x14ac:dyDescent="0.25">
      <c r="D4" s="142" t="s">
        <v>93</v>
      </c>
      <c r="E4" s="141"/>
      <c r="F4" s="141"/>
      <c r="G4" s="141"/>
    </row>
    <row r="6" spans="1:7" x14ac:dyDescent="0.25">
      <c r="A6" s="140" t="s">
        <v>215</v>
      </c>
      <c r="B6" s="141"/>
      <c r="C6" s="141"/>
      <c r="D6" s="141"/>
      <c r="E6" s="141"/>
      <c r="F6" s="141"/>
      <c r="G6" s="141"/>
    </row>
    <row r="8" spans="1:7" x14ac:dyDescent="0.25">
      <c r="A8" s="14" t="s">
        <v>95</v>
      </c>
      <c r="B8" s="13" t="s">
        <v>96</v>
      </c>
      <c r="C8" s="13" t="s">
        <v>96</v>
      </c>
      <c r="D8" s="13" t="s">
        <v>96</v>
      </c>
      <c r="E8" s="13" t="s">
        <v>96</v>
      </c>
      <c r="F8" s="13" t="s">
        <v>96</v>
      </c>
    </row>
    <row r="9" spans="1:7" x14ac:dyDescent="0.25">
      <c r="A9" s="15" t="s">
        <v>97</v>
      </c>
      <c r="B9" s="16" t="s">
        <v>98</v>
      </c>
      <c r="C9" s="16" t="s">
        <v>99</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4056957.71</v>
      </c>
      <c r="C14" s="19">
        <v>3499782.01</v>
      </c>
      <c r="D14" s="19">
        <v>2923671.89</v>
      </c>
      <c r="E14" s="19">
        <v>2483317.4700000002</v>
      </c>
      <c r="F14" s="19">
        <v>2428037.16</v>
      </c>
    </row>
    <row r="15" spans="1:7" x14ac:dyDescent="0.25">
      <c r="A15" s="15" t="s">
        <v>112</v>
      </c>
      <c r="B15" s="20">
        <v>4050029.15</v>
      </c>
      <c r="C15" s="20">
        <v>3492206.12</v>
      </c>
      <c r="D15" s="20">
        <v>2921492.76</v>
      </c>
      <c r="E15" s="20">
        <v>2472598.14</v>
      </c>
      <c r="F15" s="20">
        <v>2426428.64</v>
      </c>
    </row>
    <row r="16" spans="1:7" x14ac:dyDescent="0.25">
      <c r="A16" s="14" t="s">
        <v>113</v>
      </c>
      <c r="B16" s="19">
        <v>-3492703.89</v>
      </c>
      <c r="C16" s="19">
        <v>-2942795.85</v>
      </c>
      <c r="D16" s="19">
        <v>-2422784.1800000002</v>
      </c>
      <c r="E16" s="19">
        <v>-2038500.55</v>
      </c>
      <c r="F16" s="19">
        <v>-2048586.17</v>
      </c>
    </row>
    <row r="17" spans="1:6" x14ac:dyDescent="0.25">
      <c r="A17" s="15" t="s">
        <v>114</v>
      </c>
      <c r="B17" s="20">
        <v>557325.25</v>
      </c>
      <c r="C17" s="20">
        <v>549410.27</v>
      </c>
      <c r="D17" s="20">
        <v>498708.59</v>
      </c>
      <c r="E17" s="20">
        <v>434097.59</v>
      </c>
      <c r="F17" s="20">
        <v>377842.47</v>
      </c>
    </row>
    <row r="18" spans="1:6" x14ac:dyDescent="0.25">
      <c r="A18" s="14" t="s">
        <v>115</v>
      </c>
      <c r="B18" s="19">
        <v>-247356.34</v>
      </c>
      <c r="C18" s="19">
        <v>-199561.99</v>
      </c>
      <c r="D18" s="19">
        <v>-182427.14</v>
      </c>
      <c r="E18" s="19">
        <v>-149319.29999999999</v>
      </c>
      <c r="F18" s="19">
        <v>-122878.51</v>
      </c>
    </row>
    <row r="19" spans="1:6" x14ac:dyDescent="0.25">
      <c r="A19" s="15" t="s">
        <v>116</v>
      </c>
      <c r="B19" s="20">
        <v>-182856.55</v>
      </c>
      <c r="C19" s="20">
        <v>-168308.69</v>
      </c>
      <c r="D19" s="20">
        <v>-209381.67</v>
      </c>
      <c r="E19" s="20">
        <v>-145497.79999999999</v>
      </c>
      <c r="F19" s="20">
        <v>-114596.9</v>
      </c>
    </row>
    <row r="20" spans="1:6" x14ac:dyDescent="0.25">
      <c r="A20" s="14" t="s">
        <v>117</v>
      </c>
      <c r="B20" s="19">
        <v>-1027.53</v>
      </c>
      <c r="C20" s="19">
        <v>1148.9000000000001</v>
      </c>
      <c r="D20" s="19">
        <v>-5042.8</v>
      </c>
      <c r="E20" s="19">
        <v>-9.4600000000000009</v>
      </c>
      <c r="F20" s="19">
        <v>-14866.18</v>
      </c>
    </row>
    <row r="21" spans="1:6" x14ac:dyDescent="0.25">
      <c r="A21" s="15" t="s">
        <v>118</v>
      </c>
      <c r="B21" s="20">
        <v>6928.56</v>
      </c>
      <c r="C21" s="20">
        <v>7575.89</v>
      </c>
      <c r="D21" s="20">
        <v>2179.13</v>
      </c>
      <c r="E21" s="20">
        <v>10719.33</v>
      </c>
      <c r="F21" s="20">
        <v>1608.52</v>
      </c>
    </row>
    <row r="22" spans="1:6" x14ac:dyDescent="0.25">
      <c r="A22" s="14" t="s">
        <v>119</v>
      </c>
      <c r="B22" s="19">
        <v>-7956.09</v>
      </c>
      <c r="C22" s="19">
        <v>-6426.99</v>
      </c>
      <c r="D22" s="19">
        <v>-7221.93</v>
      </c>
      <c r="E22" s="19">
        <v>-10728.79</v>
      </c>
      <c r="F22" s="19">
        <v>-16474.7</v>
      </c>
    </row>
    <row r="23" spans="1:6" x14ac:dyDescent="0.25">
      <c r="A23" s="15" t="s">
        <v>120</v>
      </c>
      <c r="B23" s="20">
        <v>126084.83</v>
      </c>
      <c r="C23" s="20">
        <v>182688.48</v>
      </c>
      <c r="D23" s="20">
        <v>101856.98</v>
      </c>
      <c r="E23" s="20">
        <v>139271.04000000001</v>
      </c>
      <c r="F23" s="20">
        <v>125500.88</v>
      </c>
    </row>
    <row r="24" spans="1:6" x14ac:dyDescent="0.25">
      <c r="A24" s="14" t="s">
        <v>121</v>
      </c>
      <c r="B24" s="19">
        <v>130067.08</v>
      </c>
      <c r="C24" s="19">
        <v>185192.01</v>
      </c>
      <c r="D24" s="19">
        <v>103888.46</v>
      </c>
      <c r="E24" s="19">
        <v>140809.35</v>
      </c>
      <c r="F24" s="19">
        <v>131920.88</v>
      </c>
    </row>
    <row r="25" spans="1:6" x14ac:dyDescent="0.25">
      <c r="A25" s="15" t="s">
        <v>122</v>
      </c>
      <c r="B25" s="20">
        <v>-96192.71</v>
      </c>
      <c r="C25" s="20">
        <v>-80265.77</v>
      </c>
      <c r="D25" s="20">
        <v>-16737.169999999998</v>
      </c>
      <c r="E25" s="20">
        <v>-34535.22</v>
      </c>
      <c r="F25" s="20">
        <v>-39260.910000000003</v>
      </c>
    </row>
    <row r="26" spans="1:6" x14ac:dyDescent="0.25">
      <c r="A26" s="14" t="s">
        <v>123</v>
      </c>
      <c r="B26" s="19">
        <v>4086.51</v>
      </c>
      <c r="C26" s="19">
        <v>4050.05</v>
      </c>
      <c r="D26" s="19">
        <v>13386.16</v>
      </c>
      <c r="E26" s="19">
        <v>12237.26</v>
      </c>
      <c r="F26" s="19">
        <v>8452.81</v>
      </c>
    </row>
    <row r="27" spans="1:6" x14ac:dyDescent="0.25">
      <c r="A27" s="15" t="s">
        <v>124</v>
      </c>
      <c r="B27" s="20">
        <v>-101021.45</v>
      </c>
      <c r="C27" s="20">
        <v>-51814.239999999998</v>
      </c>
      <c r="D27" s="20">
        <v>-36521.85</v>
      </c>
      <c r="E27" s="20">
        <v>-48825.43</v>
      </c>
      <c r="F27" s="20">
        <v>-50804.69</v>
      </c>
    </row>
    <row r="28" spans="1:6" x14ac:dyDescent="0.25">
      <c r="A28" s="14" t="s">
        <v>125</v>
      </c>
      <c r="B28" s="19">
        <v>742.23</v>
      </c>
      <c r="C28" s="19">
        <v>-32501.58</v>
      </c>
      <c r="D28" s="19">
        <v>6398.52</v>
      </c>
      <c r="E28" s="19">
        <v>2052.9499999999998</v>
      </c>
      <c r="F28" s="19">
        <v>3090.97</v>
      </c>
    </row>
    <row r="29" spans="1:6" x14ac:dyDescent="0.25">
      <c r="A29" s="15" t="s">
        <v>127</v>
      </c>
      <c r="B29" s="20">
        <v>29892.13</v>
      </c>
      <c r="C29" s="20">
        <v>102422.71</v>
      </c>
      <c r="D29" s="20">
        <v>85119.82</v>
      </c>
      <c r="E29" s="20">
        <v>104735.81</v>
      </c>
      <c r="F29" s="20">
        <v>86239.97</v>
      </c>
    </row>
    <row r="30" spans="1:6" x14ac:dyDescent="0.25">
      <c r="A30" s="14" t="s">
        <v>128</v>
      </c>
      <c r="B30" s="19">
        <v>-10880.35</v>
      </c>
      <c r="C30" s="19">
        <v>-53858.14</v>
      </c>
      <c r="D30" s="19">
        <v>-48119.28</v>
      </c>
      <c r="E30" s="19">
        <v>-56665.49</v>
      </c>
      <c r="F30" s="19">
        <v>-47003.35</v>
      </c>
    </row>
    <row r="31" spans="1:6" x14ac:dyDescent="0.25">
      <c r="A31" s="15" t="s">
        <v>129</v>
      </c>
      <c r="B31" s="20">
        <v>19011.78</v>
      </c>
      <c r="C31" s="20">
        <v>48564.57</v>
      </c>
      <c r="D31" s="20">
        <v>37000.54</v>
      </c>
      <c r="E31" s="20">
        <v>48070.32</v>
      </c>
      <c r="F31" s="20">
        <v>39236.629999999997</v>
      </c>
    </row>
    <row r="32" spans="1:6" x14ac:dyDescent="0.25">
      <c r="A32" s="14" t="s">
        <v>130</v>
      </c>
      <c r="B32" s="19">
        <v>19011.78</v>
      </c>
      <c r="C32" s="19">
        <v>48564.57</v>
      </c>
      <c r="D32" s="19">
        <v>37000.54</v>
      </c>
      <c r="E32" s="19">
        <v>48070.32</v>
      </c>
      <c r="F32" s="19">
        <v>39236.629999999997</v>
      </c>
    </row>
    <row r="33" spans="1:6" x14ac:dyDescent="0.25">
      <c r="A33" s="14"/>
    </row>
    <row r="34" spans="1:6" x14ac:dyDescent="0.25">
      <c r="A34" s="17" t="s">
        <v>131</v>
      </c>
      <c r="B34" s="18" t="s">
        <v>106</v>
      </c>
      <c r="C34" s="18" t="s">
        <v>107</v>
      </c>
      <c r="D34" s="18" t="s">
        <v>108</v>
      </c>
      <c r="E34" s="18" t="s">
        <v>109</v>
      </c>
      <c r="F34" s="18" t="s">
        <v>110</v>
      </c>
    </row>
    <row r="35" spans="1:6" x14ac:dyDescent="0.25">
      <c r="A35" s="15" t="s">
        <v>132</v>
      </c>
      <c r="B35" s="20">
        <v>3205359.4</v>
      </c>
      <c r="C35" s="20">
        <v>2402561.25</v>
      </c>
      <c r="D35" s="20">
        <v>1921989.18</v>
      </c>
      <c r="E35" s="20">
        <v>1794575.13</v>
      </c>
      <c r="F35" s="20">
        <v>1801194.34</v>
      </c>
    </row>
    <row r="36" spans="1:6" x14ac:dyDescent="0.25">
      <c r="A36" s="14" t="s">
        <v>133</v>
      </c>
      <c r="B36" s="19">
        <v>476073.17</v>
      </c>
      <c r="C36" s="19">
        <v>878504.25</v>
      </c>
      <c r="D36" s="19">
        <v>394654.87</v>
      </c>
      <c r="E36" s="19">
        <v>737393.51</v>
      </c>
      <c r="F36" s="19">
        <v>279641.5</v>
      </c>
    </row>
    <row r="37" spans="1:6" x14ac:dyDescent="0.25">
      <c r="A37" s="15" t="s">
        <v>134</v>
      </c>
      <c r="B37" s="20">
        <v>178238.41</v>
      </c>
      <c r="C37" s="20">
        <v>156522.76999999999</v>
      </c>
      <c r="D37" s="20">
        <v>94291.89</v>
      </c>
      <c r="E37" s="20">
        <v>48400.98</v>
      </c>
      <c r="F37" s="20">
        <v>31095.42</v>
      </c>
    </row>
    <row r="38" spans="1:6" x14ac:dyDescent="0.25">
      <c r="A38" s="14" t="s">
        <v>216</v>
      </c>
      <c r="B38" s="19">
        <v>42547.23</v>
      </c>
      <c r="C38" s="19">
        <v>57027.47</v>
      </c>
      <c r="D38" s="19">
        <v>59276.53</v>
      </c>
      <c r="E38" s="19">
        <v>464367.52</v>
      </c>
      <c r="F38" s="19">
        <v>56261.41</v>
      </c>
    </row>
    <row r="39" spans="1:6" x14ac:dyDescent="0.25">
      <c r="A39" s="15" t="s">
        <v>217</v>
      </c>
      <c r="B39" s="20">
        <v>42547.23</v>
      </c>
      <c r="C39" s="20">
        <v>57027.47</v>
      </c>
      <c r="D39" s="20">
        <v>59276.53</v>
      </c>
      <c r="E39" s="20">
        <v>464367.52</v>
      </c>
      <c r="F39" s="20">
        <v>56261.41</v>
      </c>
    </row>
    <row r="40" spans="1:6" x14ac:dyDescent="0.25">
      <c r="A40" s="14" t="s">
        <v>138</v>
      </c>
      <c r="B40" s="19">
        <v>181917.89</v>
      </c>
      <c r="C40" s="19">
        <v>196548.05</v>
      </c>
      <c r="D40" s="19">
        <v>205273.36</v>
      </c>
      <c r="E40" s="19">
        <v>210256.46</v>
      </c>
      <c r="F40" s="19">
        <v>169792.18</v>
      </c>
    </row>
    <row r="41" spans="1:6" x14ac:dyDescent="0.25">
      <c r="A41" s="15" t="s">
        <v>218</v>
      </c>
      <c r="B41" s="20">
        <v>65038.59</v>
      </c>
      <c r="C41" s="20">
        <v>72519.27</v>
      </c>
      <c r="D41" s="20">
        <v>54042.48</v>
      </c>
      <c r="E41" s="20">
        <v>58009.919999999998</v>
      </c>
      <c r="F41" s="20">
        <v>28110.43</v>
      </c>
    </row>
    <row r="42" spans="1:6" x14ac:dyDescent="0.25">
      <c r="A42" s="14" t="s">
        <v>139</v>
      </c>
      <c r="B42" s="19">
        <v>116879.3</v>
      </c>
      <c r="C42" s="19">
        <v>124028.78</v>
      </c>
      <c r="D42" s="19">
        <v>151230.88</v>
      </c>
      <c r="E42" s="19">
        <v>152246.54</v>
      </c>
      <c r="F42" s="19">
        <v>141681.75</v>
      </c>
    </row>
    <row r="43" spans="1:6" x14ac:dyDescent="0.25">
      <c r="A43" s="15" t="s">
        <v>141</v>
      </c>
      <c r="B43" s="20">
        <v>59076.78</v>
      </c>
      <c r="C43" s="20">
        <v>64600.35</v>
      </c>
      <c r="D43" s="20">
        <v>35813.08</v>
      </c>
      <c r="E43" s="20">
        <v>14368.56</v>
      </c>
      <c r="F43" s="20">
        <v>22492.49</v>
      </c>
    </row>
    <row r="44" spans="1:6" x14ac:dyDescent="0.25">
      <c r="A44" s="14" t="s">
        <v>142</v>
      </c>
      <c r="B44" s="19">
        <v>59076.78</v>
      </c>
      <c r="C44" s="19">
        <v>64600.35</v>
      </c>
      <c r="D44" s="19">
        <v>35813.08</v>
      </c>
      <c r="E44" s="19">
        <v>14368.56</v>
      </c>
      <c r="F44" s="19">
        <v>22492.49</v>
      </c>
    </row>
    <row r="45" spans="1:6" x14ac:dyDescent="0.25">
      <c r="A45" s="15" t="s">
        <v>143</v>
      </c>
      <c r="B45" s="20">
        <v>14292.86</v>
      </c>
      <c r="C45" s="20">
        <v>403805.61</v>
      </c>
      <c r="D45" s="16">
        <v>0</v>
      </c>
      <c r="E45" s="16">
        <v>0</v>
      </c>
      <c r="F45" s="16">
        <v>0</v>
      </c>
    </row>
    <row r="46" spans="1:6" x14ac:dyDescent="0.25">
      <c r="A46" s="14" t="s">
        <v>144</v>
      </c>
      <c r="B46" s="19">
        <v>2729286.23</v>
      </c>
      <c r="C46" s="21">
        <v>1524057</v>
      </c>
      <c r="D46" s="19">
        <v>1527334.32</v>
      </c>
      <c r="E46" s="19">
        <v>1057181.6100000001</v>
      </c>
      <c r="F46" s="19">
        <v>1521552.84</v>
      </c>
    </row>
    <row r="47" spans="1:6" x14ac:dyDescent="0.25">
      <c r="A47" s="15" t="s">
        <v>145</v>
      </c>
      <c r="B47" s="20">
        <v>564464.15</v>
      </c>
      <c r="C47" s="20">
        <v>452582.69</v>
      </c>
      <c r="D47" s="20">
        <v>369134.25</v>
      </c>
      <c r="E47" s="20">
        <v>267435.34999999998</v>
      </c>
      <c r="F47" s="20">
        <v>305333.14</v>
      </c>
    </row>
    <row r="48" spans="1:6" x14ac:dyDescent="0.25">
      <c r="A48" s="14" t="s">
        <v>146</v>
      </c>
      <c r="B48" s="19">
        <v>2117975.73</v>
      </c>
      <c r="C48" s="19">
        <v>1056658.5</v>
      </c>
      <c r="D48" s="19">
        <v>1135967.69</v>
      </c>
      <c r="E48" s="19">
        <v>680640.83</v>
      </c>
      <c r="F48" s="19">
        <v>1144783.5900000001</v>
      </c>
    </row>
    <row r="49" spans="1:6" x14ac:dyDescent="0.25">
      <c r="A49" s="15" t="s">
        <v>147</v>
      </c>
      <c r="B49" s="20">
        <v>2011432.14</v>
      </c>
      <c r="C49" s="20">
        <v>1037716.78</v>
      </c>
      <c r="D49" s="20">
        <v>1108686.93</v>
      </c>
      <c r="E49" s="20">
        <v>666708.65</v>
      </c>
      <c r="F49" s="20">
        <v>1129760.72</v>
      </c>
    </row>
    <row r="50" spans="1:6" x14ac:dyDescent="0.25">
      <c r="A50" s="14" t="s">
        <v>148</v>
      </c>
      <c r="B50" s="19">
        <v>106543.58</v>
      </c>
      <c r="C50" s="19">
        <v>18941.73</v>
      </c>
      <c r="D50" s="19">
        <v>27280.76</v>
      </c>
      <c r="E50" s="19">
        <v>13932.18</v>
      </c>
      <c r="F50" s="19">
        <v>15022.87</v>
      </c>
    </row>
    <row r="51" spans="1:6" x14ac:dyDescent="0.25">
      <c r="A51" s="15" t="s">
        <v>149</v>
      </c>
      <c r="B51" s="20">
        <v>27534.86</v>
      </c>
      <c r="C51" s="20">
        <v>11721.66</v>
      </c>
      <c r="D51" s="20">
        <v>11650.92</v>
      </c>
      <c r="E51" s="20">
        <v>72871.09</v>
      </c>
      <c r="F51" s="20">
        <v>66545.22</v>
      </c>
    </row>
    <row r="52" spans="1:6" x14ac:dyDescent="0.25">
      <c r="A52" s="14" t="s">
        <v>150</v>
      </c>
      <c r="B52" s="19">
        <v>27534.86</v>
      </c>
      <c r="C52" s="19">
        <v>11721.66</v>
      </c>
      <c r="D52" s="19">
        <v>11650.92</v>
      </c>
      <c r="E52" s="19">
        <v>72871.09</v>
      </c>
      <c r="F52" s="19">
        <v>66545.22</v>
      </c>
    </row>
    <row r="53" spans="1:6" x14ac:dyDescent="0.25">
      <c r="A53" s="15" t="s">
        <v>151</v>
      </c>
      <c r="B53" s="20">
        <v>17080.46</v>
      </c>
      <c r="C53" s="20">
        <v>1554.64</v>
      </c>
      <c r="D53" s="20">
        <v>9579.0499999999993</v>
      </c>
      <c r="E53" s="20">
        <v>35526.949999999997</v>
      </c>
      <c r="F53" s="20">
        <v>4204.49</v>
      </c>
    </row>
    <row r="54" spans="1:6" x14ac:dyDescent="0.25">
      <c r="A54" s="14" t="s">
        <v>152</v>
      </c>
      <c r="B54" s="19">
        <v>2231.04</v>
      </c>
      <c r="C54" s="19">
        <v>1539.5</v>
      </c>
      <c r="D54" s="19">
        <v>1002.41</v>
      </c>
      <c r="E54" s="19">
        <v>707.39</v>
      </c>
      <c r="F54" s="19">
        <v>686.4</v>
      </c>
    </row>
    <row r="55" spans="1:6" x14ac:dyDescent="0.25">
      <c r="A55" s="15" t="s">
        <v>153</v>
      </c>
      <c r="B55" s="20">
        <v>3205359.4</v>
      </c>
      <c r="C55" s="20">
        <v>2402561.25</v>
      </c>
      <c r="D55" s="20">
        <v>1921989.18</v>
      </c>
      <c r="E55" s="20">
        <v>1794575.13</v>
      </c>
      <c r="F55" s="20">
        <v>1801194.34</v>
      </c>
    </row>
    <row r="56" spans="1:6" x14ac:dyDescent="0.25">
      <c r="A56" s="14" t="s">
        <v>154</v>
      </c>
      <c r="B56" s="19">
        <v>172861.58</v>
      </c>
      <c r="C56" s="19">
        <v>200649.23</v>
      </c>
      <c r="D56" s="19">
        <v>248123.3</v>
      </c>
      <c r="E56" s="19">
        <v>259797.51</v>
      </c>
      <c r="F56" s="19">
        <v>253557.92</v>
      </c>
    </row>
    <row r="57" spans="1:6" x14ac:dyDescent="0.25">
      <c r="A57" s="15" t="s">
        <v>155</v>
      </c>
      <c r="B57" s="20">
        <v>172861.58</v>
      </c>
      <c r="C57" s="20">
        <v>200649.23</v>
      </c>
      <c r="D57" s="20">
        <v>248123.3</v>
      </c>
      <c r="E57" s="20">
        <v>259797.51</v>
      </c>
      <c r="F57" s="20">
        <v>253557.92</v>
      </c>
    </row>
    <row r="58" spans="1:6" x14ac:dyDescent="0.25">
      <c r="A58" s="14" t="s">
        <v>156</v>
      </c>
      <c r="B58" s="21">
        <v>10000</v>
      </c>
      <c r="C58" s="21">
        <v>10000</v>
      </c>
      <c r="D58" s="21">
        <v>10000</v>
      </c>
      <c r="E58" s="21">
        <v>10000</v>
      </c>
      <c r="F58" s="21">
        <v>10000</v>
      </c>
    </row>
    <row r="59" spans="1:6" x14ac:dyDescent="0.25">
      <c r="A59" s="15" t="s">
        <v>158</v>
      </c>
      <c r="B59" s="16">
        <v>5000</v>
      </c>
      <c r="C59" s="16">
        <v>5000</v>
      </c>
      <c r="D59" s="16">
        <v>5000</v>
      </c>
      <c r="E59" s="16">
        <v>5000</v>
      </c>
      <c r="F59" s="16">
        <v>5000</v>
      </c>
    </row>
    <row r="60" spans="1:6" x14ac:dyDescent="0.25">
      <c r="A60" s="14" t="s">
        <v>159</v>
      </c>
      <c r="B60" s="19">
        <v>141347.91</v>
      </c>
      <c r="C60" s="19">
        <v>169285.04</v>
      </c>
      <c r="D60" s="19">
        <v>215420.99</v>
      </c>
      <c r="E60" s="19">
        <v>226706.07</v>
      </c>
      <c r="F60" s="19">
        <v>222560.01</v>
      </c>
    </row>
    <row r="61" spans="1:6" x14ac:dyDescent="0.25">
      <c r="A61" s="15" t="s">
        <v>219</v>
      </c>
      <c r="B61" s="20">
        <v>16513.669999999998</v>
      </c>
      <c r="C61" s="20">
        <v>16364.2</v>
      </c>
      <c r="D61" s="20">
        <v>17702.310000000001</v>
      </c>
      <c r="E61" s="20">
        <v>18091.439999999999</v>
      </c>
      <c r="F61" s="20">
        <v>15997.92</v>
      </c>
    </row>
    <row r="62" spans="1:6" x14ac:dyDescent="0.25">
      <c r="A62" s="14" t="s">
        <v>160</v>
      </c>
      <c r="B62" s="19">
        <v>3032497.82</v>
      </c>
      <c r="C62" s="19">
        <v>2201912.02</v>
      </c>
      <c r="D62" s="19">
        <v>1673865.88</v>
      </c>
      <c r="E62" s="19">
        <v>1534777.62</v>
      </c>
      <c r="F62" s="19">
        <v>1547636.41</v>
      </c>
    </row>
    <row r="63" spans="1:6" x14ac:dyDescent="0.25">
      <c r="A63" s="15" t="s">
        <v>161</v>
      </c>
      <c r="B63" s="20">
        <v>311730.55</v>
      </c>
      <c r="C63" s="20">
        <v>238675.68</v>
      </c>
      <c r="D63" s="20">
        <v>212463.91</v>
      </c>
      <c r="E63" s="20">
        <v>118919.46</v>
      </c>
      <c r="F63" s="20">
        <v>94206.51</v>
      </c>
    </row>
    <row r="64" spans="1:6" x14ac:dyDescent="0.25">
      <c r="A64" s="14" t="s">
        <v>220</v>
      </c>
      <c r="B64" s="19">
        <v>245098.16</v>
      </c>
      <c r="C64" s="19">
        <v>185307.1</v>
      </c>
      <c r="D64" s="19">
        <v>159104.88</v>
      </c>
      <c r="E64" s="19">
        <v>98004.15</v>
      </c>
      <c r="F64" s="19">
        <v>69659.8</v>
      </c>
    </row>
    <row r="65" spans="1:6" x14ac:dyDescent="0.25">
      <c r="A65" s="15" t="s">
        <v>162</v>
      </c>
      <c r="B65" s="20">
        <v>21257.7</v>
      </c>
      <c r="C65" s="20">
        <v>13197.96</v>
      </c>
      <c r="D65" s="20">
        <v>28059.08</v>
      </c>
      <c r="E65" s="20">
        <v>14368.95</v>
      </c>
      <c r="F65" s="20">
        <v>15303.19</v>
      </c>
    </row>
    <row r="66" spans="1:6" x14ac:dyDescent="0.25">
      <c r="A66" s="14" t="s">
        <v>163</v>
      </c>
      <c r="B66" s="19">
        <v>45374.69</v>
      </c>
      <c r="C66" s="19">
        <v>40170.620000000003</v>
      </c>
      <c r="D66" s="19">
        <v>25299.95</v>
      </c>
      <c r="E66" s="19">
        <v>6546.36</v>
      </c>
      <c r="F66" s="19">
        <v>9243.52</v>
      </c>
    </row>
    <row r="67" spans="1:6" x14ac:dyDescent="0.25">
      <c r="A67" s="15" t="s">
        <v>165</v>
      </c>
      <c r="B67" s="20">
        <v>2720767.27</v>
      </c>
      <c r="C67" s="20">
        <v>1963236.34</v>
      </c>
      <c r="D67" s="20">
        <v>1461401.97</v>
      </c>
      <c r="E67" s="20">
        <v>1415858.16</v>
      </c>
      <c r="F67" s="20">
        <v>1453429.91</v>
      </c>
    </row>
    <row r="68" spans="1:6" x14ac:dyDescent="0.25">
      <c r="A68" s="14" t="s">
        <v>166</v>
      </c>
      <c r="B68" s="19">
        <v>290124.18</v>
      </c>
      <c r="C68" s="19">
        <v>407982.18</v>
      </c>
      <c r="D68" s="19">
        <v>211514.17</v>
      </c>
      <c r="E68" s="19">
        <v>256395.14</v>
      </c>
      <c r="F68" s="19">
        <v>255095.41</v>
      </c>
    </row>
    <row r="69" spans="1:6" x14ac:dyDescent="0.25">
      <c r="A69" s="15" t="s">
        <v>167</v>
      </c>
      <c r="B69" s="20">
        <v>2397583.73</v>
      </c>
      <c r="C69" s="20">
        <v>1527687.81</v>
      </c>
      <c r="D69" s="20">
        <v>1219663.79</v>
      </c>
      <c r="E69" s="20">
        <v>1107028.6100000001</v>
      </c>
      <c r="F69" s="20">
        <v>1161585.8500000001</v>
      </c>
    </row>
    <row r="70" spans="1:6" x14ac:dyDescent="0.25">
      <c r="A70" s="14" t="s">
        <v>168</v>
      </c>
      <c r="B70" s="19">
        <v>2397583.73</v>
      </c>
      <c r="C70" s="19">
        <v>1527687.81</v>
      </c>
      <c r="D70" s="19">
        <v>1219663.79</v>
      </c>
      <c r="E70" s="19">
        <v>1107028.6100000001</v>
      </c>
      <c r="F70" s="19">
        <v>1161585.8500000001</v>
      </c>
    </row>
    <row r="71" spans="1:6" x14ac:dyDescent="0.25">
      <c r="A71" s="15" t="s">
        <v>169</v>
      </c>
      <c r="B71" s="20">
        <v>20222.53</v>
      </c>
      <c r="C71" s="20">
        <v>15715.98</v>
      </c>
      <c r="D71" s="20">
        <v>14052.24</v>
      </c>
      <c r="E71" s="20">
        <v>12960.39</v>
      </c>
      <c r="F71" s="20">
        <v>10974.35</v>
      </c>
    </row>
    <row r="72" spans="1:6" x14ac:dyDescent="0.25">
      <c r="A72" s="14" t="s">
        <v>170</v>
      </c>
      <c r="B72" s="19">
        <v>12836.83</v>
      </c>
      <c r="C72" s="19">
        <v>11850.37</v>
      </c>
      <c r="D72" s="19">
        <v>7583.01</v>
      </c>
      <c r="E72" s="19">
        <v>39474.01</v>
      </c>
      <c r="F72" s="19">
        <v>25774.3</v>
      </c>
    </row>
    <row r="73" spans="1:6" x14ac:dyDescent="0.25">
      <c r="A73" s="15" t="s">
        <v>171</v>
      </c>
      <c r="B73" s="16">
        <v>0</v>
      </c>
      <c r="C73" s="16">
        <v>0</v>
      </c>
      <c r="D73" s="20">
        <v>8588.76</v>
      </c>
      <c r="E73" s="16">
        <v>0</v>
      </c>
      <c r="F73" s="16">
        <v>0</v>
      </c>
    </row>
    <row r="74" spans="1:6" x14ac:dyDescent="0.25">
      <c r="A74" s="14"/>
    </row>
    <row r="75" spans="1:6" x14ac:dyDescent="0.25">
      <c r="A75" s="17" t="s">
        <v>172</v>
      </c>
      <c r="B75" s="18" t="s">
        <v>106</v>
      </c>
      <c r="C75" s="18" t="s">
        <v>107</v>
      </c>
      <c r="D75" s="18" t="s">
        <v>108</v>
      </c>
      <c r="E75" s="18" t="s">
        <v>109</v>
      </c>
      <c r="F75" s="18" t="s">
        <v>110</v>
      </c>
    </row>
    <row r="76" spans="1:6" x14ac:dyDescent="0.25">
      <c r="A76" s="14" t="s">
        <v>173</v>
      </c>
      <c r="B76" s="19">
        <v>153674.68</v>
      </c>
      <c r="C76" s="19">
        <v>-10573.38</v>
      </c>
      <c r="D76" s="19">
        <v>134335.01</v>
      </c>
      <c r="E76" s="19">
        <v>141734.87</v>
      </c>
      <c r="F76" s="19">
        <v>47723.18</v>
      </c>
    </row>
    <row r="77" spans="1:6" x14ac:dyDescent="0.25">
      <c r="A77" s="15" t="s">
        <v>174</v>
      </c>
      <c r="B77" s="20">
        <v>19011.78</v>
      </c>
      <c r="C77" s="20">
        <v>48564.57</v>
      </c>
      <c r="D77" s="20">
        <v>37000.54</v>
      </c>
      <c r="E77" s="20">
        <v>48070.32</v>
      </c>
      <c r="F77" s="20">
        <v>39236.629999999997</v>
      </c>
    </row>
    <row r="78" spans="1:6" x14ac:dyDescent="0.25">
      <c r="A78" s="14" t="s">
        <v>175</v>
      </c>
      <c r="B78" s="19">
        <v>60214.29</v>
      </c>
      <c r="C78" s="19">
        <v>102201.95</v>
      </c>
      <c r="D78" s="19">
        <v>166594.13</v>
      </c>
      <c r="E78" s="19">
        <v>96212.33</v>
      </c>
      <c r="F78" s="19">
        <v>90865.24</v>
      </c>
    </row>
    <row r="79" spans="1:6" x14ac:dyDescent="0.25">
      <c r="A79" s="15" t="s">
        <v>176</v>
      </c>
      <c r="B79" s="20">
        <v>3982.25</v>
      </c>
      <c r="C79" s="20">
        <v>2503.52</v>
      </c>
      <c r="D79" s="20">
        <v>2031.48</v>
      </c>
      <c r="E79" s="20">
        <v>1538.32</v>
      </c>
      <c r="F79" s="20">
        <v>6419.99</v>
      </c>
    </row>
    <row r="80" spans="1:6" x14ac:dyDescent="0.25">
      <c r="A80" s="14" t="s">
        <v>177</v>
      </c>
      <c r="B80" s="21">
        <v>0</v>
      </c>
      <c r="C80" s="21">
        <v>0</v>
      </c>
      <c r="D80" s="21">
        <v>0</v>
      </c>
      <c r="E80" s="21">
        <v>0</v>
      </c>
      <c r="F80" s="19">
        <v>9012.18</v>
      </c>
    </row>
    <row r="81" spans="1:6" x14ac:dyDescent="0.25">
      <c r="A81" s="15" t="s">
        <v>178</v>
      </c>
      <c r="B81" s="20">
        <v>30616.53</v>
      </c>
      <c r="C81" s="20">
        <v>45840.28</v>
      </c>
      <c r="D81" s="20">
        <v>110159.21</v>
      </c>
      <c r="E81" s="20">
        <v>38008.519999999997</v>
      </c>
      <c r="F81" s="20">
        <v>28429.72</v>
      </c>
    </row>
    <row r="82" spans="1:6" x14ac:dyDescent="0.25">
      <c r="A82" s="14" t="s">
        <v>179</v>
      </c>
      <c r="B82" s="19">
        <v>-116041.89</v>
      </c>
      <c r="C82" s="19">
        <v>-108645.89</v>
      </c>
      <c r="D82" s="19">
        <v>-118587.56</v>
      </c>
      <c r="E82" s="19">
        <v>26817.08</v>
      </c>
      <c r="F82" s="19">
        <v>-27668.28</v>
      </c>
    </row>
    <row r="83" spans="1:6" x14ac:dyDescent="0.25">
      <c r="A83" s="15" t="s">
        <v>180</v>
      </c>
      <c r="B83" s="20">
        <v>-579156.32999999996</v>
      </c>
      <c r="C83" s="20">
        <v>-333159.03999999998</v>
      </c>
      <c r="D83" s="20">
        <v>-97908.81</v>
      </c>
      <c r="E83" s="20">
        <v>26640.959999999999</v>
      </c>
      <c r="F83" s="20">
        <v>-306940.90999999997</v>
      </c>
    </row>
    <row r="84" spans="1:6" x14ac:dyDescent="0.25">
      <c r="A84" s="14" t="s">
        <v>181</v>
      </c>
      <c r="B84" s="19">
        <v>902219.4</v>
      </c>
      <c r="C84" s="19">
        <v>285902.40000000002</v>
      </c>
      <c r="D84" s="19">
        <v>110102.92</v>
      </c>
      <c r="E84" s="19">
        <v>-73080.179999999993</v>
      </c>
      <c r="F84" s="19">
        <v>291250.59000000003</v>
      </c>
    </row>
    <row r="85" spans="1:6" x14ac:dyDescent="0.25">
      <c r="A85" s="15" t="s">
        <v>182</v>
      </c>
      <c r="B85" s="20">
        <v>25615.51</v>
      </c>
      <c r="C85" s="20">
        <v>53858.14</v>
      </c>
      <c r="D85" s="20">
        <v>54403.44</v>
      </c>
      <c r="E85" s="20">
        <v>56665.49</v>
      </c>
      <c r="F85" s="20">
        <v>47003.35</v>
      </c>
    </row>
    <row r="86" spans="1:6" x14ac:dyDescent="0.25">
      <c r="A86" s="14" t="s">
        <v>183</v>
      </c>
      <c r="B86" s="19">
        <v>-132572.57</v>
      </c>
      <c r="C86" s="19">
        <v>-5437.36</v>
      </c>
      <c r="D86" s="19">
        <v>37133.800000000003</v>
      </c>
      <c r="E86" s="19">
        <v>17074.36</v>
      </c>
      <c r="F86" s="19">
        <v>-39020.080000000002</v>
      </c>
    </row>
    <row r="87" spans="1:6" x14ac:dyDescent="0.25">
      <c r="A87" s="15" t="s">
        <v>184</v>
      </c>
      <c r="B87" s="20">
        <v>-14754.73</v>
      </c>
      <c r="C87" s="20">
        <v>-140307.51</v>
      </c>
      <c r="D87" s="20">
        <v>-132228.73000000001</v>
      </c>
      <c r="E87" s="20">
        <v>-101048.1</v>
      </c>
      <c r="F87" s="20">
        <v>-67398.22</v>
      </c>
    </row>
    <row r="88" spans="1:6" x14ac:dyDescent="0.25">
      <c r="A88" s="14" t="s">
        <v>185</v>
      </c>
      <c r="B88" s="19">
        <v>-22550.47</v>
      </c>
      <c r="C88" s="19">
        <v>-64288.14</v>
      </c>
      <c r="D88" s="19">
        <v>-47354.91</v>
      </c>
      <c r="E88" s="19">
        <v>-22642.07</v>
      </c>
      <c r="F88" s="19">
        <v>-5748.09</v>
      </c>
    </row>
    <row r="89" spans="1:6" x14ac:dyDescent="0.25">
      <c r="A89" s="15" t="s">
        <v>221</v>
      </c>
      <c r="B89" s="20">
        <v>7795.74</v>
      </c>
      <c r="C89" s="20">
        <v>-76019.37</v>
      </c>
      <c r="D89" s="20">
        <v>-84873.82</v>
      </c>
      <c r="E89" s="20">
        <v>-78406.039999999994</v>
      </c>
      <c r="F89" s="20">
        <v>-61650.14</v>
      </c>
    </row>
    <row r="90" spans="1:6" x14ac:dyDescent="0.25">
      <c r="A90" s="14" t="s">
        <v>190</v>
      </c>
      <c r="B90" s="19">
        <v>-123394.13</v>
      </c>
      <c r="C90" s="19">
        <v>142856.49</v>
      </c>
      <c r="D90" s="19">
        <v>-28054.18</v>
      </c>
      <c r="E90" s="19">
        <v>-9364.31</v>
      </c>
      <c r="F90" s="19">
        <v>17129.5</v>
      </c>
    </row>
    <row r="91" spans="1:6" x14ac:dyDescent="0.25">
      <c r="A91" s="15" t="s">
        <v>192</v>
      </c>
      <c r="B91" s="16">
        <v>0</v>
      </c>
      <c r="C91" s="20">
        <v>222670.23</v>
      </c>
      <c r="D91" s="20">
        <v>16219.76</v>
      </c>
      <c r="E91" s="20">
        <v>29644.09</v>
      </c>
      <c r="F91" s="20">
        <v>49150.58</v>
      </c>
    </row>
    <row r="92" spans="1:6" x14ac:dyDescent="0.25">
      <c r="A92" s="14" t="s">
        <v>222</v>
      </c>
      <c r="B92" s="19">
        <v>-23448.04</v>
      </c>
      <c r="C92" s="21">
        <v>0</v>
      </c>
      <c r="D92" s="19">
        <v>-35599.199999999997</v>
      </c>
      <c r="E92" s="19">
        <v>-49613.760000000002</v>
      </c>
      <c r="F92" s="19">
        <v>-15857.05</v>
      </c>
    </row>
    <row r="93" spans="1:6" x14ac:dyDescent="0.25">
      <c r="A93" s="15" t="s">
        <v>223</v>
      </c>
      <c r="B93" s="20">
        <v>-99946.09</v>
      </c>
      <c r="C93" s="20">
        <v>-79813.740000000005</v>
      </c>
      <c r="D93" s="20">
        <v>-8674.74</v>
      </c>
      <c r="E93" s="20">
        <v>10605.36</v>
      </c>
      <c r="F93" s="20">
        <v>-16164.03</v>
      </c>
    </row>
    <row r="94" spans="1:6" x14ac:dyDescent="0.25">
      <c r="A94" s="14" t="s">
        <v>196</v>
      </c>
      <c r="B94" s="19">
        <v>15525.82</v>
      </c>
      <c r="C94" s="19">
        <v>-8024.4</v>
      </c>
      <c r="D94" s="19">
        <v>-25947.9</v>
      </c>
      <c r="E94" s="19">
        <v>31322.45</v>
      </c>
      <c r="F94" s="19">
        <v>-2545.54</v>
      </c>
    </row>
    <row r="95" spans="1:6" x14ac:dyDescent="0.25">
      <c r="A95" s="15" t="s">
        <v>197</v>
      </c>
      <c r="B95" s="20">
        <v>1554.64</v>
      </c>
      <c r="C95" s="20">
        <v>9579.0499999999993</v>
      </c>
      <c r="D95" s="20">
        <v>35526.949999999997</v>
      </c>
      <c r="E95" s="20">
        <v>4204.49</v>
      </c>
      <c r="F95" s="20">
        <v>6750.03</v>
      </c>
    </row>
    <row r="96" spans="1:6" x14ac:dyDescent="0.25">
      <c r="A96" s="14" t="s">
        <v>199</v>
      </c>
      <c r="B96" s="19">
        <v>17080.46</v>
      </c>
      <c r="C96" s="19">
        <v>1554.64</v>
      </c>
      <c r="D96" s="19">
        <v>9579.0499999999993</v>
      </c>
      <c r="E96" s="19">
        <v>35526.949999999997</v>
      </c>
      <c r="F96" s="19">
        <v>4204.49</v>
      </c>
    </row>
    <row r="97" spans="1:6" x14ac:dyDescent="0.25">
      <c r="A97" s="14"/>
    </row>
    <row r="98" spans="1:6" x14ac:dyDescent="0.25">
      <c r="A98" s="14"/>
      <c r="B98" s="13"/>
      <c r="C98" s="13"/>
      <c r="D98" s="13"/>
      <c r="E98" s="13"/>
      <c r="F98" s="13"/>
    </row>
    <row r="99" spans="1:6" x14ac:dyDescent="0.25">
      <c r="A99" s="17" t="s">
        <v>200</v>
      </c>
      <c r="B99" s="22" t="s">
        <v>201</v>
      </c>
      <c r="C99" s="22" t="s">
        <v>201</v>
      </c>
      <c r="D99" s="22" t="s">
        <v>201</v>
      </c>
      <c r="E99" s="22" t="s">
        <v>201</v>
      </c>
      <c r="F99" s="22" t="s">
        <v>201</v>
      </c>
    </row>
    <row r="100" spans="1:6" x14ac:dyDescent="0.25">
      <c r="A100" s="14" t="s">
        <v>95</v>
      </c>
      <c r="B100" s="13" t="s">
        <v>96</v>
      </c>
      <c r="C100" s="13" t="s">
        <v>96</v>
      </c>
      <c r="D100" s="13" t="s">
        <v>96</v>
      </c>
      <c r="E100" s="13" t="s">
        <v>96</v>
      </c>
      <c r="F100" s="13" t="s">
        <v>96</v>
      </c>
    </row>
    <row r="101" spans="1:6" x14ac:dyDescent="0.25">
      <c r="A101" s="15" t="s">
        <v>202</v>
      </c>
      <c r="B101" s="16" t="s">
        <v>203</v>
      </c>
      <c r="C101" s="16" t="s">
        <v>204</v>
      </c>
      <c r="D101" s="16" t="s">
        <v>205</v>
      </c>
      <c r="E101" s="16" t="s">
        <v>206</v>
      </c>
      <c r="F101" s="16" t="s">
        <v>207</v>
      </c>
    </row>
    <row r="102" spans="1:6" x14ac:dyDescent="0.25">
      <c r="A102" s="14" t="s">
        <v>97</v>
      </c>
      <c r="B102" s="21" t="s">
        <v>98</v>
      </c>
      <c r="C102" s="21" t="s">
        <v>99</v>
      </c>
      <c r="D102" s="21" t="s">
        <v>100</v>
      </c>
      <c r="E102" s="21" t="s">
        <v>101</v>
      </c>
      <c r="F102" s="21" t="s">
        <v>102</v>
      </c>
    </row>
    <row r="103" spans="1:6" x14ac:dyDescent="0.25">
      <c r="A103" s="15" t="s">
        <v>208</v>
      </c>
      <c r="B103" s="22" t="s">
        <v>209</v>
      </c>
      <c r="C103" s="22" t="s">
        <v>209</v>
      </c>
      <c r="D103" s="22" t="s">
        <v>209</v>
      </c>
      <c r="E103" s="22" t="s">
        <v>209</v>
      </c>
      <c r="F103" s="22" t="s">
        <v>209</v>
      </c>
    </row>
    <row r="104" spans="1:6" x14ac:dyDescent="0.25">
      <c r="A104" s="14" t="s">
        <v>210</v>
      </c>
      <c r="B104" s="13" t="s">
        <v>210</v>
      </c>
      <c r="C104" s="13" t="s">
        <v>210</v>
      </c>
      <c r="D104" s="13" t="s">
        <v>210</v>
      </c>
      <c r="E104" s="13" t="s">
        <v>210</v>
      </c>
      <c r="F104" s="13" t="s">
        <v>210</v>
      </c>
    </row>
    <row r="105" spans="1:6" x14ac:dyDescent="0.25">
      <c r="A105" s="15" t="s">
        <v>211</v>
      </c>
      <c r="B105" s="22" t="s">
        <v>212</v>
      </c>
      <c r="C105" s="22" t="s">
        <v>212</v>
      </c>
      <c r="D105" s="22" t="s">
        <v>212</v>
      </c>
      <c r="E105" s="22" t="s">
        <v>212</v>
      </c>
      <c r="F105" s="22" t="s">
        <v>212</v>
      </c>
    </row>
    <row r="106" spans="1:6" x14ac:dyDescent="0.25">
      <c r="A106" s="14"/>
      <c r="B106" s="13"/>
      <c r="C106" s="13"/>
      <c r="D106" s="13"/>
      <c r="E106" s="13"/>
      <c r="F106" s="13"/>
    </row>
    <row r="107" spans="1:6" x14ac:dyDescent="0.25">
      <c r="A107" s="14" t="s">
        <v>213</v>
      </c>
      <c r="B107" s="13"/>
      <c r="C107" s="13"/>
      <c r="D107" s="13"/>
      <c r="E107" s="13"/>
      <c r="F107" s="13"/>
    </row>
    <row r="108" spans="1:6" x14ac:dyDescent="0.25">
      <c r="A108"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1B7A-664C-4397-821D-33D47D488E2E}">
  <dimension ref="A1:G80"/>
  <sheetViews>
    <sheetView workbookViewId="0">
      <selection activeCell="A7" sqref="A7"/>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1"/>
      <c r="F1" s="141"/>
      <c r="G1" s="141"/>
    </row>
    <row r="2" spans="1:7" x14ac:dyDescent="0.25">
      <c r="A2" s="141"/>
      <c r="B2" s="141"/>
      <c r="C2" s="141"/>
      <c r="D2" s="142" t="s">
        <v>91</v>
      </c>
      <c r="E2" s="141"/>
      <c r="F2" s="141"/>
      <c r="G2" s="141"/>
    </row>
    <row r="3" spans="1:7" x14ac:dyDescent="0.25">
      <c r="D3" s="142" t="s">
        <v>92</v>
      </c>
      <c r="E3" s="141"/>
      <c r="F3" s="141"/>
      <c r="G3" s="141"/>
    </row>
    <row r="4" spans="1:7" x14ac:dyDescent="0.25">
      <c r="D4" s="142" t="s">
        <v>93</v>
      </c>
      <c r="E4" s="141"/>
      <c r="F4" s="141"/>
      <c r="G4" s="141"/>
    </row>
    <row r="6" spans="1:7" x14ac:dyDescent="0.25">
      <c r="A6" s="140" t="s">
        <v>224</v>
      </c>
      <c r="B6" s="141"/>
      <c r="C6" s="141"/>
      <c r="D6" s="141"/>
      <c r="E6" s="141"/>
      <c r="F6" s="141"/>
      <c r="G6" s="141"/>
    </row>
    <row r="8" spans="1:7" x14ac:dyDescent="0.25">
      <c r="A8" s="14" t="s">
        <v>95</v>
      </c>
      <c r="B8" s="13" t="s">
        <v>96</v>
      </c>
      <c r="C8" s="13" t="s">
        <v>96</v>
      </c>
      <c r="D8" s="13" t="s">
        <v>96</v>
      </c>
      <c r="E8" s="13" t="s">
        <v>96</v>
      </c>
      <c r="F8" s="13" t="s">
        <v>96</v>
      </c>
    </row>
    <row r="9" spans="1:7" x14ac:dyDescent="0.25">
      <c r="A9" s="15" t="s">
        <v>97</v>
      </c>
      <c r="B9" s="16" t="s">
        <v>98</v>
      </c>
      <c r="C9" s="16" t="s">
        <v>98</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2919057.99</v>
      </c>
      <c r="C14" s="19">
        <v>2891211.93</v>
      </c>
      <c r="D14" s="21">
        <v>2541371</v>
      </c>
      <c r="E14" s="19">
        <v>2265250.7000000002</v>
      </c>
      <c r="F14" s="19">
        <v>1948757.21</v>
      </c>
    </row>
    <row r="15" spans="1:7" x14ac:dyDescent="0.25">
      <c r="A15" s="15" t="s">
        <v>112</v>
      </c>
      <c r="B15" s="20">
        <v>2866449.12</v>
      </c>
      <c r="C15" s="20">
        <v>2848941.78</v>
      </c>
      <c r="D15" s="20">
        <v>2517225.7400000002</v>
      </c>
      <c r="E15" s="20">
        <v>2239908.7400000002</v>
      </c>
      <c r="F15" s="20">
        <v>1923364.03</v>
      </c>
    </row>
    <row r="16" spans="1:7" x14ac:dyDescent="0.25">
      <c r="A16" s="14" t="s">
        <v>113</v>
      </c>
      <c r="B16" s="19">
        <v>-2553198.02</v>
      </c>
      <c r="C16" s="19">
        <v>-2579924.29</v>
      </c>
      <c r="D16" s="19">
        <v>-2279262.9900000002</v>
      </c>
      <c r="E16" s="19">
        <v>-2018246.29</v>
      </c>
      <c r="F16" s="19">
        <v>-1730217.29</v>
      </c>
    </row>
    <row r="17" spans="1:6" x14ac:dyDescent="0.25">
      <c r="A17" s="15" t="s">
        <v>114</v>
      </c>
      <c r="B17" s="20">
        <v>313251.09999999998</v>
      </c>
      <c r="C17" s="20">
        <v>269017.49</v>
      </c>
      <c r="D17" s="20">
        <v>237962.75</v>
      </c>
      <c r="E17" s="20">
        <v>221662.45</v>
      </c>
      <c r="F17" s="20">
        <v>193146.74</v>
      </c>
    </row>
    <row r="18" spans="1:6" x14ac:dyDescent="0.25">
      <c r="A18" s="14" t="s">
        <v>115</v>
      </c>
      <c r="B18" s="19">
        <v>-134647.31</v>
      </c>
      <c r="C18" s="19">
        <v>-124841.15</v>
      </c>
      <c r="D18" s="19">
        <v>-102567.62</v>
      </c>
      <c r="E18" s="19">
        <v>-99973.95</v>
      </c>
      <c r="F18" s="19">
        <v>-95635.15</v>
      </c>
    </row>
    <row r="19" spans="1:6" x14ac:dyDescent="0.25">
      <c r="A19" s="15" t="s">
        <v>116</v>
      </c>
      <c r="B19" s="20">
        <v>-177232.98</v>
      </c>
      <c r="C19" s="20">
        <v>-141938.25</v>
      </c>
      <c r="D19" s="20">
        <v>-128610.32</v>
      </c>
      <c r="E19" s="16">
        <v>-111472</v>
      </c>
      <c r="F19" s="20">
        <v>-97943.71</v>
      </c>
    </row>
    <row r="20" spans="1:6" x14ac:dyDescent="0.25">
      <c r="A20" s="14" t="s">
        <v>117</v>
      </c>
      <c r="B20" s="19">
        <v>52608.87</v>
      </c>
      <c r="C20" s="19">
        <v>42270.15</v>
      </c>
      <c r="D20" s="19">
        <v>24145.26</v>
      </c>
      <c r="E20" s="19">
        <v>25341.96</v>
      </c>
      <c r="F20" s="19">
        <v>25393.17</v>
      </c>
    </row>
    <row r="21" spans="1:6" x14ac:dyDescent="0.25">
      <c r="A21" s="15" t="s">
        <v>118</v>
      </c>
      <c r="B21" s="20">
        <v>52608.87</v>
      </c>
      <c r="C21" s="20">
        <v>42270.15</v>
      </c>
      <c r="D21" s="20">
        <v>24145.26</v>
      </c>
      <c r="E21" s="20">
        <v>25341.96</v>
      </c>
      <c r="F21" s="20">
        <v>25393.17</v>
      </c>
    </row>
    <row r="22" spans="1:6" x14ac:dyDescent="0.25">
      <c r="A22" s="14" t="s">
        <v>120</v>
      </c>
      <c r="B22" s="19">
        <v>53979.68</v>
      </c>
      <c r="C22" s="19">
        <v>44508.24</v>
      </c>
      <c r="D22" s="19">
        <v>30930.07</v>
      </c>
      <c r="E22" s="19">
        <v>35558.46</v>
      </c>
      <c r="F22" s="19">
        <v>24961.06</v>
      </c>
    </row>
    <row r="23" spans="1:6" x14ac:dyDescent="0.25">
      <c r="A23" s="15" t="s">
        <v>122</v>
      </c>
      <c r="B23" s="20">
        <v>-2371.34</v>
      </c>
      <c r="C23" s="20">
        <v>-2337.35</v>
      </c>
      <c r="D23" s="20">
        <v>-2696.04</v>
      </c>
      <c r="E23" s="20">
        <v>-1990.62</v>
      </c>
      <c r="F23" s="20">
        <v>-2331.6</v>
      </c>
    </row>
    <row r="24" spans="1:6" x14ac:dyDescent="0.25">
      <c r="A24" s="14" t="s">
        <v>124</v>
      </c>
      <c r="B24" s="19">
        <v>-2371.34</v>
      </c>
      <c r="C24" s="19">
        <v>-2337.35</v>
      </c>
      <c r="D24" s="19">
        <v>-2696.04</v>
      </c>
      <c r="E24" s="19">
        <v>-1990.62</v>
      </c>
      <c r="F24" s="19">
        <v>-2331.6</v>
      </c>
    </row>
    <row r="25" spans="1:6" x14ac:dyDescent="0.25">
      <c r="A25" s="15" t="s">
        <v>225</v>
      </c>
      <c r="B25" s="20">
        <v>-2371.34</v>
      </c>
      <c r="C25" s="20">
        <v>-2337.35</v>
      </c>
      <c r="D25" s="20">
        <v>-2696.04</v>
      </c>
      <c r="E25" s="20">
        <v>-1990.62</v>
      </c>
      <c r="F25" s="20">
        <v>-2331.6</v>
      </c>
    </row>
    <row r="26" spans="1:6" x14ac:dyDescent="0.25">
      <c r="A26" s="14" t="s">
        <v>126</v>
      </c>
      <c r="B26" s="19">
        <v>-3054.89</v>
      </c>
      <c r="C26" s="19">
        <v>-2694.68</v>
      </c>
      <c r="D26" s="19">
        <v>-1876.39</v>
      </c>
      <c r="E26" s="19">
        <v>-3208.33</v>
      </c>
      <c r="F26" s="19">
        <v>-6952.69</v>
      </c>
    </row>
    <row r="27" spans="1:6" x14ac:dyDescent="0.25">
      <c r="A27" s="15" t="s">
        <v>226</v>
      </c>
      <c r="B27" s="20">
        <v>-3054.89</v>
      </c>
      <c r="C27" s="20">
        <v>-2694.68</v>
      </c>
      <c r="D27" s="20">
        <v>-1876.39</v>
      </c>
      <c r="E27" s="20">
        <v>-3208.33</v>
      </c>
      <c r="F27" s="20">
        <v>-6952.69</v>
      </c>
    </row>
    <row r="28" spans="1:6" x14ac:dyDescent="0.25">
      <c r="A28" s="14" t="s">
        <v>127</v>
      </c>
      <c r="B28" s="19">
        <v>48553.46</v>
      </c>
      <c r="C28" s="19">
        <v>39476.22</v>
      </c>
      <c r="D28" s="19">
        <v>26357.64</v>
      </c>
      <c r="E28" s="19">
        <v>30359.5</v>
      </c>
      <c r="F28" s="19">
        <v>15676.76</v>
      </c>
    </row>
    <row r="29" spans="1:6" x14ac:dyDescent="0.25">
      <c r="A29" s="15" t="s">
        <v>129</v>
      </c>
      <c r="B29" s="20">
        <v>48553.46</v>
      </c>
      <c r="C29" s="20">
        <v>39476.22</v>
      </c>
      <c r="D29" s="20">
        <v>26357.64</v>
      </c>
      <c r="E29" s="20">
        <v>30359.5</v>
      </c>
      <c r="F29" s="20">
        <v>15676.76</v>
      </c>
    </row>
    <row r="30" spans="1:6" x14ac:dyDescent="0.25">
      <c r="A30" s="14" t="s">
        <v>130</v>
      </c>
      <c r="B30" s="19">
        <v>48553.46</v>
      </c>
      <c r="C30" s="19">
        <v>39476.22</v>
      </c>
      <c r="D30" s="19">
        <v>26357.64</v>
      </c>
      <c r="E30" s="19">
        <v>30359.5</v>
      </c>
      <c r="F30" s="19">
        <v>15676.76</v>
      </c>
    </row>
    <row r="31" spans="1:6" x14ac:dyDescent="0.25">
      <c r="A31" s="14"/>
    </row>
    <row r="32" spans="1:6" x14ac:dyDescent="0.25">
      <c r="A32" s="17" t="s">
        <v>131</v>
      </c>
      <c r="B32" s="18" t="s">
        <v>106</v>
      </c>
      <c r="C32" s="18" t="s">
        <v>107</v>
      </c>
      <c r="D32" s="18" t="s">
        <v>108</v>
      </c>
      <c r="E32" s="18" t="s">
        <v>109</v>
      </c>
      <c r="F32" s="18" t="s">
        <v>110</v>
      </c>
    </row>
    <row r="33" spans="1:6" x14ac:dyDescent="0.25">
      <c r="A33" s="15" t="s">
        <v>132</v>
      </c>
      <c r="B33" s="20">
        <v>1328982.6100000001</v>
      </c>
      <c r="C33" s="20">
        <v>1204049.1000000001</v>
      </c>
      <c r="D33" s="20">
        <v>1050757.31</v>
      </c>
      <c r="E33" s="20">
        <v>949529.42</v>
      </c>
      <c r="F33" s="20">
        <v>865933.12</v>
      </c>
    </row>
    <row r="34" spans="1:6" x14ac:dyDescent="0.25">
      <c r="A34" s="14" t="s">
        <v>133</v>
      </c>
      <c r="B34" s="19">
        <v>437801.09</v>
      </c>
      <c r="C34" s="19">
        <v>427673.99</v>
      </c>
      <c r="D34" s="19">
        <v>369637.06</v>
      </c>
      <c r="E34" s="19">
        <v>356523.56</v>
      </c>
      <c r="F34" s="19">
        <v>322734.55</v>
      </c>
    </row>
    <row r="35" spans="1:6" x14ac:dyDescent="0.25">
      <c r="A35" s="15" t="s">
        <v>134</v>
      </c>
      <c r="B35" s="20">
        <v>417047.27</v>
      </c>
      <c r="C35" s="20">
        <v>402766.58</v>
      </c>
      <c r="D35" s="20">
        <v>343079.09</v>
      </c>
      <c r="E35" s="16">
        <v>332606</v>
      </c>
      <c r="F35" s="20">
        <v>299087.55</v>
      </c>
    </row>
    <row r="36" spans="1:6" x14ac:dyDescent="0.25">
      <c r="A36" s="14" t="s">
        <v>227</v>
      </c>
      <c r="B36" s="19">
        <v>417047.27</v>
      </c>
      <c r="C36" s="19">
        <v>402766.58</v>
      </c>
      <c r="D36" s="19">
        <v>343079.09</v>
      </c>
      <c r="E36" s="21">
        <v>332606</v>
      </c>
      <c r="F36" s="19">
        <v>299087.55</v>
      </c>
    </row>
    <row r="37" spans="1:6" x14ac:dyDescent="0.25">
      <c r="A37" s="15" t="s">
        <v>135</v>
      </c>
      <c r="B37" s="20">
        <v>16343.71</v>
      </c>
      <c r="C37" s="20">
        <v>21096.639999999999</v>
      </c>
      <c r="D37" s="20">
        <v>22815.39</v>
      </c>
      <c r="E37" s="20">
        <v>20280.439999999999</v>
      </c>
      <c r="F37" s="20">
        <v>19981.04</v>
      </c>
    </row>
    <row r="38" spans="1:6" x14ac:dyDescent="0.25">
      <c r="A38" s="14" t="s">
        <v>137</v>
      </c>
      <c r="B38" s="19">
        <v>16343.71</v>
      </c>
      <c r="C38" s="19">
        <v>21096.639999999999</v>
      </c>
      <c r="D38" s="19">
        <v>22815.39</v>
      </c>
      <c r="E38" s="19">
        <v>20280.439999999999</v>
      </c>
      <c r="F38" s="19">
        <v>19981.04</v>
      </c>
    </row>
    <row r="39" spans="1:6" x14ac:dyDescent="0.25">
      <c r="A39" s="15" t="s">
        <v>138</v>
      </c>
      <c r="B39" s="20">
        <v>3001.04</v>
      </c>
      <c r="C39" s="20">
        <v>3001.04</v>
      </c>
      <c r="D39" s="20">
        <v>3001.04</v>
      </c>
      <c r="E39" s="20">
        <v>3001.04</v>
      </c>
      <c r="F39" s="20">
        <v>3001.04</v>
      </c>
    </row>
    <row r="40" spans="1:6" x14ac:dyDescent="0.25">
      <c r="A40" s="14" t="s">
        <v>218</v>
      </c>
      <c r="B40" s="19">
        <v>3001.04</v>
      </c>
      <c r="C40" s="19">
        <v>3001.04</v>
      </c>
      <c r="D40" s="19">
        <v>3001.04</v>
      </c>
      <c r="E40" s="19">
        <v>3001.04</v>
      </c>
      <c r="F40" s="19">
        <v>3001.04</v>
      </c>
    </row>
    <row r="41" spans="1:6" x14ac:dyDescent="0.25">
      <c r="A41" s="15" t="s">
        <v>143</v>
      </c>
      <c r="B41" s="20">
        <v>1409.06</v>
      </c>
      <c r="C41" s="20">
        <v>809.73</v>
      </c>
      <c r="D41" s="20">
        <v>741.53</v>
      </c>
      <c r="E41" s="20">
        <v>636.08000000000004</v>
      </c>
      <c r="F41" s="20">
        <v>664.91</v>
      </c>
    </row>
    <row r="42" spans="1:6" x14ac:dyDescent="0.25">
      <c r="A42" s="14" t="s">
        <v>144</v>
      </c>
      <c r="B42" s="19">
        <v>891181.52</v>
      </c>
      <c r="C42" s="19">
        <v>776375.11</v>
      </c>
      <c r="D42" s="19">
        <v>681120.26</v>
      </c>
      <c r="E42" s="19">
        <v>593005.87</v>
      </c>
      <c r="F42" s="19">
        <v>543198.56999999995</v>
      </c>
    </row>
    <row r="43" spans="1:6" x14ac:dyDescent="0.25">
      <c r="A43" s="15" t="s">
        <v>145</v>
      </c>
      <c r="B43" s="20">
        <v>382252.69</v>
      </c>
      <c r="C43" s="20">
        <v>421890.62</v>
      </c>
      <c r="D43" s="20">
        <v>279765.62</v>
      </c>
      <c r="E43" s="20">
        <v>268138.39</v>
      </c>
      <c r="F43" s="20">
        <v>249979.22</v>
      </c>
    </row>
    <row r="44" spans="1:6" x14ac:dyDescent="0.25">
      <c r="A44" s="14" t="s">
        <v>146</v>
      </c>
      <c r="B44" s="19">
        <v>265586.76</v>
      </c>
      <c r="C44" s="19">
        <v>235559.11</v>
      </c>
      <c r="D44" s="19">
        <v>189334.7</v>
      </c>
      <c r="E44" s="19">
        <v>183591.3</v>
      </c>
      <c r="F44" s="19">
        <v>152234.51</v>
      </c>
    </row>
    <row r="45" spans="1:6" x14ac:dyDescent="0.25">
      <c r="A45" s="15" t="s">
        <v>147</v>
      </c>
      <c r="B45" s="20">
        <v>213934.87</v>
      </c>
      <c r="C45" s="20">
        <v>198088.09</v>
      </c>
      <c r="D45" s="20">
        <v>160131.57999999999</v>
      </c>
      <c r="E45" s="20">
        <v>152435.38</v>
      </c>
      <c r="F45" s="20">
        <v>127671.17</v>
      </c>
    </row>
    <row r="46" spans="1:6" x14ac:dyDescent="0.25">
      <c r="A46" s="14" t="s">
        <v>228</v>
      </c>
      <c r="B46" s="19">
        <v>51651.89</v>
      </c>
      <c r="C46" s="19">
        <v>37471.019999999997</v>
      </c>
      <c r="D46" s="19">
        <v>29203.119999999999</v>
      </c>
      <c r="E46" s="19">
        <v>31155.91</v>
      </c>
      <c r="F46" s="19">
        <v>24563.34</v>
      </c>
    </row>
    <row r="47" spans="1:6" x14ac:dyDescent="0.25">
      <c r="A47" s="15" t="s">
        <v>149</v>
      </c>
      <c r="B47" s="20">
        <v>131504.99</v>
      </c>
      <c r="C47" s="20">
        <v>84668.07</v>
      </c>
      <c r="D47" s="20">
        <v>118196.38</v>
      </c>
      <c r="E47" s="20">
        <v>92281.47</v>
      </c>
      <c r="F47" s="20">
        <v>55076.13</v>
      </c>
    </row>
    <row r="48" spans="1:6" x14ac:dyDescent="0.25">
      <c r="A48" s="14" t="s">
        <v>229</v>
      </c>
      <c r="B48" s="19">
        <v>4319.38</v>
      </c>
      <c r="C48" s="21">
        <v>0</v>
      </c>
      <c r="D48" s="21">
        <v>0</v>
      </c>
      <c r="E48" s="21">
        <v>0</v>
      </c>
      <c r="F48" s="21">
        <v>0</v>
      </c>
    </row>
    <row r="49" spans="1:6" x14ac:dyDescent="0.25">
      <c r="A49" s="15" t="s">
        <v>150</v>
      </c>
      <c r="B49" s="20">
        <v>127185.62</v>
      </c>
      <c r="C49" s="20">
        <v>84668.07</v>
      </c>
      <c r="D49" s="20">
        <v>118196.38</v>
      </c>
      <c r="E49" s="20">
        <v>92281.47</v>
      </c>
      <c r="F49" s="20">
        <v>55076.13</v>
      </c>
    </row>
    <row r="50" spans="1:6" x14ac:dyDescent="0.25">
      <c r="A50" s="14" t="s">
        <v>151</v>
      </c>
      <c r="B50" s="19">
        <v>111837.07</v>
      </c>
      <c r="C50" s="19">
        <v>34257.300000000003</v>
      </c>
      <c r="D50" s="19">
        <v>93823.56</v>
      </c>
      <c r="E50" s="19">
        <v>48994.7</v>
      </c>
      <c r="F50" s="19">
        <v>85908.71</v>
      </c>
    </row>
    <row r="51" spans="1:6" x14ac:dyDescent="0.25">
      <c r="A51" s="15" t="s">
        <v>153</v>
      </c>
      <c r="B51" s="20">
        <v>1328982.6100000001</v>
      </c>
      <c r="C51" s="20">
        <v>1204049.1000000001</v>
      </c>
      <c r="D51" s="20">
        <v>1050757.31</v>
      </c>
      <c r="E51" s="20">
        <v>949529.42</v>
      </c>
      <c r="F51" s="20">
        <v>865933.12</v>
      </c>
    </row>
    <row r="52" spans="1:6" x14ac:dyDescent="0.25">
      <c r="A52" s="14" t="s">
        <v>154</v>
      </c>
      <c r="B52" s="19">
        <v>698825.03</v>
      </c>
      <c r="C52" s="19">
        <v>627481.02</v>
      </c>
      <c r="D52" s="19">
        <v>560790.36</v>
      </c>
      <c r="E52" s="19">
        <v>515164.31</v>
      </c>
      <c r="F52" s="19">
        <v>466477.91</v>
      </c>
    </row>
    <row r="53" spans="1:6" x14ac:dyDescent="0.25">
      <c r="A53" s="15" t="s">
        <v>155</v>
      </c>
      <c r="B53" s="20">
        <v>698825.03</v>
      </c>
      <c r="C53" s="20">
        <v>627481.02</v>
      </c>
      <c r="D53" s="20">
        <v>560790.36</v>
      </c>
      <c r="E53" s="20">
        <v>515164.31</v>
      </c>
      <c r="F53" s="20">
        <v>466477.91</v>
      </c>
    </row>
    <row r="54" spans="1:6" x14ac:dyDescent="0.25">
      <c r="A54" s="14" t="s">
        <v>156</v>
      </c>
      <c r="B54" s="19">
        <v>412597.37</v>
      </c>
      <c r="C54" s="19">
        <v>368805.26</v>
      </c>
      <c r="D54" s="19">
        <v>330941.38</v>
      </c>
      <c r="E54" s="19">
        <v>298473.32</v>
      </c>
      <c r="F54" s="19">
        <v>273304.51</v>
      </c>
    </row>
    <row r="55" spans="1:6" x14ac:dyDescent="0.25">
      <c r="A55" s="15" t="s">
        <v>157</v>
      </c>
      <c r="B55" s="20">
        <v>0.3</v>
      </c>
      <c r="C55" s="20">
        <v>0.3</v>
      </c>
      <c r="D55" s="20">
        <v>0.3</v>
      </c>
      <c r="E55" s="20">
        <v>0.3</v>
      </c>
      <c r="F55" s="20">
        <v>0.3</v>
      </c>
    </row>
    <row r="56" spans="1:6" x14ac:dyDescent="0.25">
      <c r="A56" s="14" t="s">
        <v>158</v>
      </c>
      <c r="B56" s="19">
        <v>93234.14</v>
      </c>
      <c r="C56" s="19">
        <v>80912.600000000006</v>
      </c>
      <c r="D56" s="19">
        <v>72187.3</v>
      </c>
      <c r="E56" s="19">
        <v>59920.78</v>
      </c>
      <c r="F56" s="19">
        <v>53987.99</v>
      </c>
    </row>
    <row r="57" spans="1:6" x14ac:dyDescent="0.25">
      <c r="A57" s="15" t="s">
        <v>230</v>
      </c>
      <c r="B57" s="20">
        <v>48553.46</v>
      </c>
      <c r="C57" s="20">
        <v>39476.22</v>
      </c>
      <c r="D57" s="20">
        <v>26357.64</v>
      </c>
      <c r="E57" s="20">
        <v>30359.5</v>
      </c>
      <c r="F57" s="20">
        <v>15676.76</v>
      </c>
    </row>
    <row r="58" spans="1:6" x14ac:dyDescent="0.25">
      <c r="A58" s="14" t="s">
        <v>219</v>
      </c>
      <c r="B58" s="19">
        <v>144439.76</v>
      </c>
      <c r="C58" s="19">
        <v>138286.65</v>
      </c>
      <c r="D58" s="19">
        <v>131303.73000000001</v>
      </c>
      <c r="E58" s="19">
        <v>126410.41</v>
      </c>
      <c r="F58" s="19">
        <v>123508.35</v>
      </c>
    </row>
    <row r="59" spans="1:6" x14ac:dyDescent="0.25">
      <c r="A59" s="15" t="s">
        <v>160</v>
      </c>
      <c r="B59" s="20">
        <v>630157.57999999996</v>
      </c>
      <c r="C59" s="20">
        <v>576568.06999999995</v>
      </c>
      <c r="D59" s="20">
        <v>489966.96</v>
      </c>
      <c r="E59" s="20">
        <v>434365.12</v>
      </c>
      <c r="F59" s="20">
        <v>399455.21</v>
      </c>
    </row>
    <row r="60" spans="1:6" x14ac:dyDescent="0.25">
      <c r="A60" s="14" t="s">
        <v>161</v>
      </c>
      <c r="B60" s="19">
        <v>23140.26</v>
      </c>
      <c r="C60" s="19">
        <v>21190.3</v>
      </c>
      <c r="D60" s="21">
        <v>17847</v>
      </c>
      <c r="E60" s="19">
        <v>12271.59</v>
      </c>
      <c r="F60" s="19">
        <v>14286.83</v>
      </c>
    </row>
    <row r="61" spans="1:6" x14ac:dyDescent="0.25">
      <c r="A61" s="15" t="s">
        <v>231</v>
      </c>
      <c r="B61" s="16">
        <v>0</v>
      </c>
      <c r="C61" s="16">
        <v>0</v>
      </c>
      <c r="D61" s="16">
        <v>0</v>
      </c>
      <c r="E61" s="16">
        <v>0</v>
      </c>
      <c r="F61" s="20">
        <v>380.49</v>
      </c>
    </row>
    <row r="62" spans="1:6" x14ac:dyDescent="0.25">
      <c r="A62" s="14" t="s">
        <v>162</v>
      </c>
      <c r="B62" s="21">
        <v>0</v>
      </c>
      <c r="C62" s="21">
        <v>0</v>
      </c>
      <c r="D62" s="19">
        <v>0.05</v>
      </c>
      <c r="E62" s="21">
        <v>0</v>
      </c>
      <c r="F62" s="21">
        <v>0</v>
      </c>
    </row>
    <row r="63" spans="1:6" x14ac:dyDescent="0.25">
      <c r="A63" s="15" t="s">
        <v>163</v>
      </c>
      <c r="B63" s="20">
        <v>2156.6999999999998</v>
      </c>
      <c r="C63" s="20">
        <v>4654.24</v>
      </c>
      <c r="D63" s="20">
        <v>1010.48</v>
      </c>
      <c r="E63" s="20">
        <v>80.62</v>
      </c>
      <c r="F63" s="20">
        <v>3387.85</v>
      </c>
    </row>
    <row r="64" spans="1:6" x14ac:dyDescent="0.25">
      <c r="A64" s="14" t="s">
        <v>164</v>
      </c>
      <c r="B64" s="19">
        <v>20983.56</v>
      </c>
      <c r="C64" s="19">
        <v>16536.060000000001</v>
      </c>
      <c r="D64" s="19">
        <v>16836.47</v>
      </c>
      <c r="E64" s="19">
        <v>12190.97</v>
      </c>
      <c r="F64" s="19">
        <v>10518.48</v>
      </c>
    </row>
    <row r="65" spans="1:6" x14ac:dyDescent="0.25">
      <c r="A65" s="15" t="s">
        <v>165</v>
      </c>
      <c r="B65" s="20">
        <v>607017.32999999996</v>
      </c>
      <c r="C65" s="20">
        <v>555377.77</v>
      </c>
      <c r="D65" s="20">
        <v>472119.96</v>
      </c>
      <c r="E65" s="20">
        <v>422093.53</v>
      </c>
      <c r="F65" s="20">
        <v>385168.39</v>
      </c>
    </row>
    <row r="66" spans="1:6" x14ac:dyDescent="0.25">
      <c r="A66" s="14" t="s">
        <v>167</v>
      </c>
      <c r="B66" s="19">
        <v>607017.32999999996</v>
      </c>
      <c r="C66" s="19">
        <v>555377.77</v>
      </c>
      <c r="D66" s="19">
        <v>472119.96</v>
      </c>
      <c r="E66" s="19">
        <v>422093.53</v>
      </c>
      <c r="F66" s="19">
        <v>385168.39</v>
      </c>
    </row>
    <row r="67" spans="1:6" x14ac:dyDescent="0.25">
      <c r="A67" s="15" t="s">
        <v>168</v>
      </c>
      <c r="B67" s="20">
        <v>327492.01</v>
      </c>
      <c r="C67" s="20">
        <v>285038.73</v>
      </c>
      <c r="D67" s="20">
        <v>248215.65</v>
      </c>
      <c r="E67" s="20">
        <v>220257.82</v>
      </c>
      <c r="F67" s="20">
        <v>198192.07</v>
      </c>
    </row>
    <row r="68" spans="1:6" x14ac:dyDescent="0.25">
      <c r="A68" s="14" t="s">
        <v>232</v>
      </c>
      <c r="B68" s="19">
        <v>279525.32</v>
      </c>
      <c r="C68" s="19">
        <v>270339.03999999998</v>
      </c>
      <c r="D68" s="19">
        <v>223904.31</v>
      </c>
      <c r="E68" s="19">
        <v>201835.71</v>
      </c>
      <c r="F68" s="19">
        <v>186976.31</v>
      </c>
    </row>
    <row r="69" spans="1:6" x14ac:dyDescent="0.25">
      <c r="A69" s="14"/>
    </row>
    <row r="70" spans="1:6" x14ac:dyDescent="0.25">
      <c r="A70" s="14"/>
      <c r="B70" s="13"/>
      <c r="C70" s="13"/>
      <c r="D70" s="13"/>
      <c r="E70" s="13"/>
      <c r="F70" s="13"/>
    </row>
    <row r="71" spans="1:6" x14ac:dyDescent="0.25">
      <c r="A71" s="17" t="s">
        <v>200</v>
      </c>
      <c r="B71" s="22" t="s">
        <v>201</v>
      </c>
      <c r="C71" s="22" t="s">
        <v>201</v>
      </c>
      <c r="D71" s="22" t="s">
        <v>201</v>
      </c>
      <c r="E71" s="22" t="s">
        <v>201</v>
      </c>
      <c r="F71" s="22" t="s">
        <v>201</v>
      </c>
    </row>
    <row r="72" spans="1:6" x14ac:dyDescent="0.25">
      <c r="A72" s="14" t="s">
        <v>95</v>
      </c>
      <c r="B72" s="13" t="s">
        <v>96</v>
      </c>
      <c r="C72" s="13" t="s">
        <v>96</v>
      </c>
      <c r="D72" s="13" t="s">
        <v>96</v>
      </c>
      <c r="E72" s="13" t="s">
        <v>96</v>
      </c>
      <c r="F72" s="13" t="s">
        <v>96</v>
      </c>
    </row>
    <row r="73" spans="1:6" x14ac:dyDescent="0.25">
      <c r="A73" s="15" t="s">
        <v>202</v>
      </c>
      <c r="B73" s="16" t="s">
        <v>203</v>
      </c>
      <c r="C73" s="16" t="s">
        <v>203</v>
      </c>
      <c r="D73" s="16" t="s">
        <v>205</v>
      </c>
      <c r="E73" s="16" t="s">
        <v>206</v>
      </c>
      <c r="F73" s="16" t="s">
        <v>207</v>
      </c>
    </row>
    <row r="74" spans="1:6" x14ac:dyDescent="0.25">
      <c r="A74" s="14" t="s">
        <v>97</v>
      </c>
      <c r="B74" s="21" t="s">
        <v>98</v>
      </c>
      <c r="C74" s="21" t="s">
        <v>98</v>
      </c>
      <c r="D74" s="21" t="s">
        <v>100</v>
      </c>
      <c r="E74" s="21" t="s">
        <v>101</v>
      </c>
      <c r="F74" s="21" t="s">
        <v>102</v>
      </c>
    </row>
    <row r="75" spans="1:6" x14ac:dyDescent="0.25">
      <c r="A75" s="15" t="s">
        <v>208</v>
      </c>
      <c r="B75" s="22" t="s">
        <v>209</v>
      </c>
      <c r="C75" s="22" t="s">
        <v>209</v>
      </c>
      <c r="D75" s="22" t="s">
        <v>209</v>
      </c>
      <c r="E75" s="22" t="s">
        <v>209</v>
      </c>
      <c r="F75" s="22" t="s">
        <v>209</v>
      </c>
    </row>
    <row r="76" spans="1:6" x14ac:dyDescent="0.25">
      <c r="A76" s="14" t="s">
        <v>210</v>
      </c>
      <c r="B76" s="13" t="s">
        <v>210</v>
      </c>
      <c r="C76" s="13" t="s">
        <v>210</v>
      </c>
      <c r="D76" s="13" t="s">
        <v>210</v>
      </c>
      <c r="E76" s="13" t="s">
        <v>210</v>
      </c>
      <c r="F76" s="13" t="s">
        <v>210</v>
      </c>
    </row>
    <row r="77" spans="1:6" x14ac:dyDescent="0.25">
      <c r="A77" s="15" t="s">
        <v>211</v>
      </c>
      <c r="B77" s="22" t="s">
        <v>233</v>
      </c>
      <c r="C77" s="22" t="s">
        <v>233</v>
      </c>
      <c r="D77" s="22" t="s">
        <v>233</v>
      </c>
      <c r="E77" s="22" t="s">
        <v>233</v>
      </c>
      <c r="F77" s="22" t="s">
        <v>233</v>
      </c>
    </row>
    <row r="78" spans="1:6" x14ac:dyDescent="0.25">
      <c r="A78" s="14"/>
      <c r="B78" s="13"/>
      <c r="C78" s="13"/>
      <c r="D78" s="13"/>
      <c r="E78" s="13"/>
      <c r="F78" s="13"/>
    </row>
    <row r="79" spans="1:6" x14ac:dyDescent="0.25">
      <c r="A79" s="14" t="s">
        <v>213</v>
      </c>
      <c r="B79" s="13"/>
      <c r="C79" s="13"/>
      <c r="D79" s="13"/>
      <c r="E79" s="13"/>
      <c r="F79" s="13"/>
    </row>
    <row r="80" spans="1:6" x14ac:dyDescent="0.25">
      <c r="A80"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12EB9-B7FC-4EE8-917F-38D097297CA2}">
  <dimension ref="A1:G102"/>
  <sheetViews>
    <sheetView topLeftCell="A32" workbookViewId="0">
      <selection activeCell="A54" sqref="A54"/>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1"/>
      <c r="F1" s="141"/>
      <c r="G1" s="141"/>
    </row>
    <row r="2" spans="1:7" x14ac:dyDescent="0.25">
      <c r="A2" s="141"/>
      <c r="B2" s="141"/>
      <c r="C2" s="141"/>
      <c r="D2" s="142" t="s">
        <v>91</v>
      </c>
      <c r="E2" s="141"/>
      <c r="F2" s="141"/>
      <c r="G2" s="141"/>
    </row>
    <row r="3" spans="1:7" x14ac:dyDescent="0.25">
      <c r="D3" s="142" t="s">
        <v>92</v>
      </c>
      <c r="E3" s="141"/>
      <c r="F3" s="141"/>
      <c r="G3" s="141"/>
    </row>
    <row r="4" spans="1:7" x14ac:dyDescent="0.25">
      <c r="D4" s="142" t="s">
        <v>93</v>
      </c>
      <c r="E4" s="141"/>
      <c r="F4" s="141"/>
      <c r="G4" s="141"/>
    </row>
    <row r="6" spans="1:7" x14ac:dyDescent="0.25">
      <c r="A6" s="140" t="s">
        <v>234</v>
      </c>
      <c r="B6" s="141"/>
      <c r="C6" s="141"/>
      <c r="D6" s="141"/>
      <c r="E6" s="141"/>
      <c r="F6" s="141"/>
      <c r="G6" s="141"/>
    </row>
    <row r="8" spans="1:7" x14ac:dyDescent="0.25">
      <c r="A8" s="14" t="s">
        <v>95</v>
      </c>
      <c r="B8" s="13" t="s">
        <v>96</v>
      </c>
      <c r="C8" s="13" t="s">
        <v>96</v>
      </c>
      <c r="D8" s="13" t="s">
        <v>96</v>
      </c>
      <c r="E8" s="13" t="s">
        <v>96</v>
      </c>
      <c r="F8" s="13" t="s">
        <v>96</v>
      </c>
    </row>
    <row r="9" spans="1:7" x14ac:dyDescent="0.25">
      <c r="A9" s="15" t="s">
        <v>97</v>
      </c>
      <c r="B9" s="16" t="s">
        <v>98</v>
      </c>
      <c r="C9" s="16" t="s">
        <v>99</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1966765.64</v>
      </c>
      <c r="C14" s="19">
        <v>1988744.87</v>
      </c>
      <c r="D14" s="19">
        <v>1575325.78</v>
      </c>
      <c r="E14" s="19">
        <v>1376905.57</v>
      </c>
      <c r="F14" s="19">
        <v>1406771.83</v>
      </c>
    </row>
    <row r="15" spans="1:7" x14ac:dyDescent="0.25">
      <c r="A15" s="15" t="s">
        <v>112</v>
      </c>
      <c r="B15" s="20">
        <v>1964605.3</v>
      </c>
      <c r="C15" s="20">
        <v>1934336.31</v>
      </c>
      <c r="D15" s="20">
        <v>1573484.42</v>
      </c>
      <c r="E15" s="20">
        <v>1376882.38</v>
      </c>
      <c r="F15" s="20">
        <v>1406771.83</v>
      </c>
    </row>
    <row r="16" spans="1:7" x14ac:dyDescent="0.25">
      <c r="A16" s="14" t="s">
        <v>113</v>
      </c>
      <c r="B16" s="19">
        <v>-1275003.24</v>
      </c>
      <c r="C16" s="19">
        <v>-1409750.59</v>
      </c>
      <c r="D16" s="19">
        <v>-1079223.97</v>
      </c>
      <c r="E16" s="19">
        <v>-944710.67</v>
      </c>
      <c r="F16" s="19">
        <v>-923197.87</v>
      </c>
    </row>
    <row r="17" spans="1:6" x14ac:dyDescent="0.25">
      <c r="A17" s="15" t="s">
        <v>114</v>
      </c>
      <c r="B17" s="20">
        <v>689602.07</v>
      </c>
      <c r="C17" s="20">
        <v>524585.72</v>
      </c>
      <c r="D17" s="20">
        <v>494260.45</v>
      </c>
      <c r="E17" s="20">
        <v>432171.71</v>
      </c>
      <c r="F17" s="20">
        <v>483573.96</v>
      </c>
    </row>
    <row r="18" spans="1:6" x14ac:dyDescent="0.25">
      <c r="A18" s="14" t="s">
        <v>116</v>
      </c>
      <c r="B18" s="19">
        <v>-535945.30000000005</v>
      </c>
      <c r="C18" s="19">
        <v>-453845.08</v>
      </c>
      <c r="D18" s="19">
        <v>-410080.26</v>
      </c>
      <c r="E18" s="19">
        <v>-397725.51</v>
      </c>
      <c r="F18" s="19">
        <v>-378347.57</v>
      </c>
    </row>
    <row r="19" spans="1:6" x14ac:dyDescent="0.25">
      <c r="A19" s="15" t="s">
        <v>117</v>
      </c>
      <c r="B19" s="20">
        <v>2160.34</v>
      </c>
      <c r="C19" s="20">
        <v>54408.56</v>
      </c>
      <c r="D19" s="20">
        <v>1841.37</v>
      </c>
      <c r="E19" s="20">
        <v>-1000.81</v>
      </c>
      <c r="F19" s="20">
        <v>-1817.8</v>
      </c>
    </row>
    <row r="20" spans="1:6" x14ac:dyDescent="0.25">
      <c r="A20" s="14" t="s">
        <v>118</v>
      </c>
      <c r="B20" s="19">
        <v>2160.34</v>
      </c>
      <c r="C20" s="19">
        <v>54408.56</v>
      </c>
      <c r="D20" s="19">
        <v>1841.37</v>
      </c>
      <c r="E20" s="19">
        <v>23.19</v>
      </c>
      <c r="F20" s="21">
        <v>0</v>
      </c>
    </row>
    <row r="21" spans="1:6" x14ac:dyDescent="0.25">
      <c r="A21" s="15" t="s">
        <v>119</v>
      </c>
      <c r="B21" s="16">
        <v>0</v>
      </c>
      <c r="C21" s="16">
        <v>0</v>
      </c>
      <c r="D21" s="16">
        <v>0</v>
      </c>
      <c r="E21" s="16">
        <v>-1024</v>
      </c>
      <c r="F21" s="20">
        <v>-1817.8</v>
      </c>
    </row>
    <row r="22" spans="1:6" x14ac:dyDescent="0.25">
      <c r="A22" s="14" t="s">
        <v>120</v>
      </c>
      <c r="B22" s="19">
        <v>155817.10999999999</v>
      </c>
      <c r="C22" s="19">
        <v>125149.21</v>
      </c>
      <c r="D22" s="19">
        <v>86021.56</v>
      </c>
      <c r="E22" s="19">
        <v>33445.39</v>
      </c>
      <c r="F22" s="19">
        <v>103408.58</v>
      </c>
    </row>
    <row r="23" spans="1:6" x14ac:dyDescent="0.25">
      <c r="A23" s="15" t="s">
        <v>121</v>
      </c>
      <c r="B23" s="20">
        <v>205540.14</v>
      </c>
      <c r="C23" s="20">
        <v>185399.49</v>
      </c>
      <c r="D23" s="20">
        <v>134291.32</v>
      </c>
      <c r="E23" s="20">
        <v>41203.730000000003</v>
      </c>
      <c r="F23" s="20">
        <v>112301.82</v>
      </c>
    </row>
    <row r="24" spans="1:6" x14ac:dyDescent="0.25">
      <c r="A24" s="14" t="s">
        <v>122</v>
      </c>
      <c r="B24" s="19">
        <v>-18003.509999999998</v>
      </c>
      <c r="C24" s="19">
        <v>-15714.71</v>
      </c>
      <c r="D24" s="19">
        <v>-5546.94</v>
      </c>
      <c r="E24" s="19">
        <v>2977.72</v>
      </c>
      <c r="F24" s="19">
        <v>6204.48</v>
      </c>
    </row>
    <row r="25" spans="1:6" x14ac:dyDescent="0.25">
      <c r="A25" s="15" t="s">
        <v>123</v>
      </c>
      <c r="B25" s="16">
        <v>0</v>
      </c>
      <c r="C25" s="16">
        <v>0</v>
      </c>
      <c r="D25" s="16">
        <v>0</v>
      </c>
      <c r="E25" s="20">
        <v>2977.72</v>
      </c>
      <c r="F25" s="20">
        <v>6204.48</v>
      </c>
    </row>
    <row r="26" spans="1:6" x14ac:dyDescent="0.25">
      <c r="A26" s="14" t="s">
        <v>124</v>
      </c>
      <c r="B26" s="19">
        <v>-18003.509999999998</v>
      </c>
      <c r="C26" s="19">
        <v>-15714.71</v>
      </c>
      <c r="D26" s="19">
        <v>-5546.94</v>
      </c>
      <c r="E26" s="21">
        <v>0</v>
      </c>
      <c r="F26" s="21">
        <v>0</v>
      </c>
    </row>
    <row r="27" spans="1:6" x14ac:dyDescent="0.25">
      <c r="A27" s="15" t="s">
        <v>127</v>
      </c>
      <c r="B27" s="20">
        <v>137813.6</v>
      </c>
      <c r="C27" s="20">
        <v>109434.49</v>
      </c>
      <c r="D27" s="20">
        <v>80474.62</v>
      </c>
      <c r="E27" s="20">
        <v>36423.11</v>
      </c>
      <c r="F27" s="20">
        <v>109613.06</v>
      </c>
    </row>
    <row r="28" spans="1:6" x14ac:dyDescent="0.25">
      <c r="A28" s="14" t="s">
        <v>128</v>
      </c>
      <c r="B28" s="19">
        <v>-54835.45</v>
      </c>
      <c r="C28" s="19">
        <v>-30944.799999999999</v>
      </c>
      <c r="D28" s="19">
        <v>-40798.089999999997</v>
      </c>
      <c r="E28" s="19">
        <v>-17979.490000000002</v>
      </c>
      <c r="F28" s="19">
        <v>-37950.089999999997</v>
      </c>
    </row>
    <row r="29" spans="1:6" x14ac:dyDescent="0.25">
      <c r="A29" s="15" t="s">
        <v>129</v>
      </c>
      <c r="B29" s="20">
        <v>82978.149999999994</v>
      </c>
      <c r="C29" s="20">
        <v>78489.7</v>
      </c>
      <c r="D29" s="20">
        <v>39676.53</v>
      </c>
      <c r="E29" s="20">
        <v>18443.62</v>
      </c>
      <c r="F29" s="20">
        <v>71662.97</v>
      </c>
    </row>
    <row r="30" spans="1:6" x14ac:dyDescent="0.25">
      <c r="A30" s="14" t="s">
        <v>130</v>
      </c>
      <c r="B30" s="19">
        <v>82978.149999999994</v>
      </c>
      <c r="C30" s="19">
        <v>78489.7</v>
      </c>
      <c r="D30" s="19">
        <v>39676.53</v>
      </c>
      <c r="E30" s="19">
        <v>18443.62</v>
      </c>
      <c r="F30" s="19">
        <v>71662.97</v>
      </c>
    </row>
    <row r="31" spans="1:6" x14ac:dyDescent="0.25">
      <c r="A31" s="14"/>
    </row>
    <row r="32" spans="1:6" x14ac:dyDescent="0.25">
      <c r="A32" s="17" t="s">
        <v>131</v>
      </c>
      <c r="B32" s="18" t="s">
        <v>106</v>
      </c>
      <c r="C32" s="18" t="s">
        <v>107</v>
      </c>
      <c r="D32" s="18" t="s">
        <v>108</v>
      </c>
      <c r="E32" s="18" t="s">
        <v>109</v>
      </c>
      <c r="F32" s="18" t="s">
        <v>110</v>
      </c>
    </row>
    <row r="33" spans="1:6" x14ac:dyDescent="0.25">
      <c r="A33" s="15" t="s">
        <v>132</v>
      </c>
      <c r="B33" s="20">
        <v>1391335.76</v>
      </c>
      <c r="C33" s="20">
        <v>1415176.05</v>
      </c>
      <c r="D33" s="20">
        <v>1365630.33</v>
      </c>
      <c r="E33" s="20">
        <v>628876.14</v>
      </c>
      <c r="F33" s="20">
        <v>749793.38</v>
      </c>
    </row>
    <row r="34" spans="1:6" x14ac:dyDescent="0.25">
      <c r="A34" s="14" t="s">
        <v>133</v>
      </c>
      <c r="B34" s="19">
        <v>747645.48</v>
      </c>
      <c r="C34" s="19">
        <v>752951.51</v>
      </c>
      <c r="D34" s="19">
        <v>699694.68</v>
      </c>
      <c r="E34" s="19">
        <v>353199.35999999999</v>
      </c>
      <c r="F34" s="19">
        <v>362456.16</v>
      </c>
    </row>
    <row r="35" spans="1:6" x14ac:dyDescent="0.25">
      <c r="A35" s="15" t="s">
        <v>134</v>
      </c>
      <c r="B35" s="20">
        <v>349181.91</v>
      </c>
      <c r="C35" s="20">
        <v>343571.23</v>
      </c>
      <c r="D35" s="20">
        <v>346213.36</v>
      </c>
      <c r="E35" s="20">
        <v>3924.93</v>
      </c>
      <c r="F35" s="20">
        <v>5251.74</v>
      </c>
    </row>
    <row r="36" spans="1:6" x14ac:dyDescent="0.25">
      <c r="A36" s="14" t="s">
        <v>135</v>
      </c>
      <c r="B36" s="19">
        <v>335204.69</v>
      </c>
      <c r="C36" s="19">
        <v>339235.49</v>
      </c>
      <c r="D36" s="19">
        <v>343266.28</v>
      </c>
      <c r="E36" s="19">
        <v>347305.19</v>
      </c>
      <c r="F36" s="19">
        <v>351352.2</v>
      </c>
    </row>
    <row r="37" spans="1:6" x14ac:dyDescent="0.25">
      <c r="A37" s="15" t="s">
        <v>137</v>
      </c>
      <c r="B37" s="20">
        <v>335204.69</v>
      </c>
      <c r="C37" s="20">
        <v>339235.49</v>
      </c>
      <c r="D37" s="20">
        <v>343266.28</v>
      </c>
      <c r="E37" s="20">
        <v>347305.19</v>
      </c>
      <c r="F37" s="20">
        <v>351352.2</v>
      </c>
    </row>
    <row r="38" spans="1:6" x14ac:dyDescent="0.25">
      <c r="A38" s="14" t="s">
        <v>143</v>
      </c>
      <c r="B38" s="19">
        <v>63258.879999999997</v>
      </c>
      <c r="C38" s="19">
        <v>70144.789999999994</v>
      </c>
      <c r="D38" s="19">
        <v>10215.030000000001</v>
      </c>
      <c r="E38" s="19">
        <v>1969.24</v>
      </c>
      <c r="F38" s="19">
        <v>5852.22</v>
      </c>
    </row>
    <row r="39" spans="1:6" x14ac:dyDescent="0.25">
      <c r="A39" s="15" t="s">
        <v>144</v>
      </c>
      <c r="B39" s="20">
        <v>643690.28</v>
      </c>
      <c r="C39" s="20">
        <v>662224.54</v>
      </c>
      <c r="D39" s="20">
        <v>665935.65</v>
      </c>
      <c r="E39" s="20">
        <v>275676.78000000003</v>
      </c>
      <c r="F39" s="20">
        <v>387337.22</v>
      </c>
    </row>
    <row r="40" spans="1:6" x14ac:dyDescent="0.25">
      <c r="A40" s="14" t="s">
        <v>145</v>
      </c>
      <c r="B40" s="19">
        <v>189376.24</v>
      </c>
      <c r="C40" s="19">
        <v>235576.25</v>
      </c>
      <c r="D40" s="19">
        <v>183379.02</v>
      </c>
      <c r="E40" s="21">
        <v>0</v>
      </c>
      <c r="F40" s="21">
        <v>0</v>
      </c>
    </row>
    <row r="41" spans="1:6" x14ac:dyDescent="0.25">
      <c r="A41" s="15" t="s">
        <v>146</v>
      </c>
      <c r="B41" s="20">
        <v>273666.84999999998</v>
      </c>
      <c r="C41" s="20">
        <v>345400.11</v>
      </c>
      <c r="D41" s="20">
        <v>273991.86</v>
      </c>
      <c r="E41" s="20">
        <v>193519.8</v>
      </c>
      <c r="F41" s="20">
        <v>293531.28999999998</v>
      </c>
    </row>
    <row r="42" spans="1:6" x14ac:dyDescent="0.25">
      <c r="A42" s="14" t="s">
        <v>147</v>
      </c>
      <c r="B42" s="19">
        <v>253776.93</v>
      </c>
      <c r="C42" s="19">
        <v>287148.03000000003</v>
      </c>
      <c r="D42" s="19">
        <v>211605.93</v>
      </c>
      <c r="E42" s="19">
        <v>149285.79999999999</v>
      </c>
      <c r="F42" s="19">
        <v>281509.69</v>
      </c>
    </row>
    <row r="43" spans="1:6" x14ac:dyDescent="0.25">
      <c r="A43" s="15" t="s">
        <v>148</v>
      </c>
      <c r="B43" s="20">
        <v>19889.919999999998</v>
      </c>
      <c r="C43" s="20">
        <v>58252.08</v>
      </c>
      <c r="D43" s="20">
        <v>62385.93</v>
      </c>
      <c r="E43" s="20">
        <v>44234.01</v>
      </c>
      <c r="F43" s="20">
        <v>12021.6</v>
      </c>
    </row>
    <row r="44" spans="1:6" x14ac:dyDescent="0.25">
      <c r="A44" s="14" t="s">
        <v>149</v>
      </c>
      <c r="B44" s="21">
        <v>0</v>
      </c>
      <c r="C44" s="19">
        <v>3601.79</v>
      </c>
      <c r="D44" s="19">
        <v>4878.41</v>
      </c>
      <c r="E44" s="21">
        <v>0</v>
      </c>
      <c r="F44" s="21">
        <v>0</v>
      </c>
    </row>
    <row r="45" spans="1:6" x14ac:dyDescent="0.25">
      <c r="A45" s="15" t="s">
        <v>150</v>
      </c>
      <c r="B45" s="16">
        <v>0</v>
      </c>
      <c r="C45" s="20">
        <v>3601.79</v>
      </c>
      <c r="D45" s="20">
        <v>4878.41</v>
      </c>
      <c r="E45" s="16">
        <v>0</v>
      </c>
      <c r="F45" s="16">
        <v>0</v>
      </c>
    </row>
    <row r="46" spans="1:6" x14ac:dyDescent="0.25">
      <c r="A46" s="14" t="s">
        <v>151</v>
      </c>
      <c r="B46" s="19">
        <v>172173.31</v>
      </c>
      <c r="C46" s="19">
        <v>73828.13</v>
      </c>
      <c r="D46" s="19">
        <v>145802.39000000001</v>
      </c>
      <c r="E46" s="19">
        <v>80349.119999999995</v>
      </c>
      <c r="F46" s="19">
        <v>85386.96</v>
      </c>
    </row>
    <row r="47" spans="1:6" x14ac:dyDescent="0.25">
      <c r="A47" s="15" t="s">
        <v>152</v>
      </c>
      <c r="B47" s="20">
        <v>8473.89</v>
      </c>
      <c r="C47" s="20">
        <v>3818.26</v>
      </c>
      <c r="D47" s="20">
        <v>57883.97</v>
      </c>
      <c r="E47" s="20">
        <v>1807.86</v>
      </c>
      <c r="F47" s="20">
        <v>8418.98</v>
      </c>
    </row>
    <row r="48" spans="1:6" x14ac:dyDescent="0.25">
      <c r="A48" s="14" t="s">
        <v>153</v>
      </c>
      <c r="B48" s="19">
        <v>1391335.76</v>
      </c>
      <c r="C48" s="19">
        <v>1415176.05</v>
      </c>
      <c r="D48" s="19">
        <v>1365630.33</v>
      </c>
      <c r="E48" s="19">
        <v>628876.14</v>
      </c>
      <c r="F48" s="19">
        <v>749793.38</v>
      </c>
    </row>
    <row r="49" spans="1:6" x14ac:dyDescent="0.25">
      <c r="A49" s="15" t="s">
        <v>154</v>
      </c>
      <c r="B49" s="20">
        <v>623556.26</v>
      </c>
      <c r="C49" s="20">
        <v>570946.52</v>
      </c>
      <c r="D49" s="20">
        <v>584303.35</v>
      </c>
      <c r="E49" s="20">
        <v>346329.87</v>
      </c>
      <c r="F49" s="20">
        <v>387220.01</v>
      </c>
    </row>
    <row r="50" spans="1:6" x14ac:dyDescent="0.25">
      <c r="A50" s="14" t="s">
        <v>155</v>
      </c>
      <c r="B50" s="19">
        <v>623556.26</v>
      </c>
      <c r="C50" s="19">
        <v>570946.52</v>
      </c>
      <c r="D50" s="19">
        <v>584303.35</v>
      </c>
      <c r="E50" s="19">
        <v>346329.87</v>
      </c>
      <c r="F50" s="19">
        <v>387220.01</v>
      </c>
    </row>
    <row r="51" spans="1:6" x14ac:dyDescent="0.25">
      <c r="A51" s="15" t="s">
        <v>156</v>
      </c>
      <c r="B51" s="20">
        <v>258731.8</v>
      </c>
      <c r="C51" s="20">
        <v>258731.8</v>
      </c>
      <c r="D51" s="20">
        <v>258731.8</v>
      </c>
      <c r="E51" s="20">
        <v>49609.04</v>
      </c>
      <c r="F51" s="20">
        <v>49609.04</v>
      </c>
    </row>
    <row r="52" spans="1:6" x14ac:dyDescent="0.25">
      <c r="A52" s="14" t="s">
        <v>235</v>
      </c>
      <c r="B52" s="19">
        <v>-93244.4</v>
      </c>
      <c r="C52" s="19">
        <v>-93244.4</v>
      </c>
      <c r="D52" s="19">
        <v>-93244.4</v>
      </c>
      <c r="E52" s="19">
        <v>-93244.4</v>
      </c>
      <c r="F52" s="19">
        <v>-93244.4</v>
      </c>
    </row>
    <row r="53" spans="1:6" x14ac:dyDescent="0.25">
      <c r="A53" s="15" t="s">
        <v>158</v>
      </c>
      <c r="B53" s="20">
        <v>202401.91</v>
      </c>
      <c r="C53" s="20">
        <v>194920.45</v>
      </c>
      <c r="D53" s="20">
        <v>188894.94</v>
      </c>
      <c r="E53" s="20">
        <v>175563.98</v>
      </c>
      <c r="F53" s="20">
        <v>175897.74</v>
      </c>
    </row>
    <row r="54" spans="1:6" x14ac:dyDescent="0.25">
      <c r="A54" s="14" t="s">
        <v>159</v>
      </c>
      <c r="B54" s="19">
        <v>255666.96</v>
      </c>
      <c r="C54" s="19">
        <v>210538.68</v>
      </c>
      <c r="D54" s="19">
        <v>229921.03</v>
      </c>
      <c r="E54" s="19">
        <v>214401.26</v>
      </c>
      <c r="F54" s="19">
        <v>254957.64</v>
      </c>
    </row>
    <row r="55" spans="1:6" x14ac:dyDescent="0.25">
      <c r="A55" s="15" t="s">
        <v>160</v>
      </c>
      <c r="B55" s="20">
        <v>767779.5</v>
      </c>
      <c r="C55" s="20">
        <v>844229.53</v>
      </c>
      <c r="D55" s="20">
        <v>781326.97</v>
      </c>
      <c r="E55" s="20">
        <v>282546.27</v>
      </c>
      <c r="F55" s="20">
        <v>362573.37</v>
      </c>
    </row>
    <row r="56" spans="1:6" x14ac:dyDescent="0.25">
      <c r="A56" s="14" t="s">
        <v>161</v>
      </c>
      <c r="B56" s="19">
        <v>147783.13</v>
      </c>
      <c r="C56" s="19">
        <v>160443.42000000001</v>
      </c>
      <c r="D56" s="19">
        <v>105565.71</v>
      </c>
      <c r="E56" s="19">
        <v>98931.79</v>
      </c>
      <c r="F56" s="19">
        <v>103402.21</v>
      </c>
    </row>
    <row r="57" spans="1:6" x14ac:dyDescent="0.25">
      <c r="A57" s="15" t="s">
        <v>163</v>
      </c>
      <c r="B57" s="20">
        <v>78041.17</v>
      </c>
      <c r="C57" s="20">
        <v>84310.12</v>
      </c>
      <c r="D57" s="20">
        <v>89600.23</v>
      </c>
      <c r="E57" s="20">
        <v>82181.149999999994</v>
      </c>
      <c r="F57" s="20">
        <v>82683.199999999997</v>
      </c>
    </row>
    <row r="58" spans="1:6" x14ac:dyDescent="0.25">
      <c r="A58" s="14" t="s">
        <v>169</v>
      </c>
      <c r="B58" s="19">
        <v>10172.200000000001</v>
      </c>
      <c r="C58" s="19">
        <v>9694.73</v>
      </c>
      <c r="D58" s="19">
        <v>13844.73</v>
      </c>
      <c r="E58" s="19">
        <v>15042.86</v>
      </c>
      <c r="F58" s="19">
        <v>15991.92</v>
      </c>
    </row>
    <row r="59" spans="1:6" x14ac:dyDescent="0.25">
      <c r="A59" s="15" t="s">
        <v>164</v>
      </c>
      <c r="B59" s="20">
        <v>59569.75</v>
      </c>
      <c r="C59" s="20">
        <v>66438.570000000007</v>
      </c>
      <c r="D59" s="20">
        <v>2120.75</v>
      </c>
      <c r="E59" s="20">
        <v>1707.78</v>
      </c>
      <c r="F59" s="20">
        <v>4727.1000000000004</v>
      </c>
    </row>
    <row r="60" spans="1:6" x14ac:dyDescent="0.25">
      <c r="A60" s="14" t="s">
        <v>165</v>
      </c>
      <c r="B60" s="19">
        <v>619996.38</v>
      </c>
      <c r="C60" s="19">
        <v>683786.11</v>
      </c>
      <c r="D60" s="19">
        <v>675761.27</v>
      </c>
      <c r="E60" s="19">
        <v>183614.47</v>
      </c>
      <c r="F60" s="19">
        <v>259171.15</v>
      </c>
    </row>
    <row r="61" spans="1:6" x14ac:dyDescent="0.25">
      <c r="A61" s="15" t="s">
        <v>166</v>
      </c>
      <c r="B61" s="20">
        <v>9351.58</v>
      </c>
      <c r="C61" s="16">
        <v>0</v>
      </c>
      <c r="D61" s="16">
        <v>0</v>
      </c>
      <c r="E61" s="16">
        <v>0</v>
      </c>
      <c r="F61" s="16">
        <v>0</v>
      </c>
    </row>
    <row r="62" spans="1:6" x14ac:dyDescent="0.25">
      <c r="A62" s="14" t="s">
        <v>167</v>
      </c>
      <c r="B62" s="19">
        <v>548784.56999999995</v>
      </c>
      <c r="C62" s="19">
        <v>625361.09</v>
      </c>
      <c r="D62" s="19">
        <v>613028.93999999994</v>
      </c>
      <c r="E62" s="19">
        <v>142704.37</v>
      </c>
      <c r="F62" s="19">
        <v>216587.3</v>
      </c>
    </row>
    <row r="63" spans="1:6" x14ac:dyDescent="0.25">
      <c r="A63" s="15" t="s">
        <v>168</v>
      </c>
      <c r="B63" s="20">
        <v>548784.56999999995</v>
      </c>
      <c r="C63" s="20">
        <v>625361.09</v>
      </c>
      <c r="D63" s="20">
        <v>613028.93999999994</v>
      </c>
      <c r="E63" s="20">
        <v>142704.37</v>
      </c>
      <c r="F63" s="20">
        <v>216587.3</v>
      </c>
    </row>
    <row r="64" spans="1:6" x14ac:dyDescent="0.25">
      <c r="A64" s="14" t="s">
        <v>169</v>
      </c>
      <c r="B64" s="19">
        <v>27955.42</v>
      </c>
      <c r="C64" s="19">
        <v>22105.84</v>
      </c>
      <c r="D64" s="19">
        <v>20674.23</v>
      </c>
      <c r="E64" s="19">
        <v>14069.15</v>
      </c>
      <c r="F64" s="19">
        <v>18655.23</v>
      </c>
    </row>
    <row r="65" spans="1:6" x14ac:dyDescent="0.25">
      <c r="A65" s="15" t="s">
        <v>170</v>
      </c>
      <c r="B65" s="20">
        <v>33904.81</v>
      </c>
      <c r="C65" s="20">
        <v>36319.17</v>
      </c>
      <c r="D65" s="20">
        <v>42058.1</v>
      </c>
      <c r="E65" s="20">
        <v>26840.959999999999</v>
      </c>
      <c r="F65" s="20">
        <v>23928.63</v>
      </c>
    </row>
    <row r="66" spans="1:6" x14ac:dyDescent="0.25">
      <c r="A66" s="14"/>
    </row>
    <row r="67" spans="1:6" x14ac:dyDescent="0.25">
      <c r="A67" s="17" t="s">
        <v>172</v>
      </c>
      <c r="B67" s="18" t="s">
        <v>106</v>
      </c>
      <c r="C67" s="18" t="s">
        <v>107</v>
      </c>
      <c r="D67" s="18" t="s">
        <v>108</v>
      </c>
      <c r="E67" s="18" t="s">
        <v>109</v>
      </c>
      <c r="F67" s="18" t="s">
        <v>110</v>
      </c>
    </row>
    <row r="68" spans="1:6" x14ac:dyDescent="0.25">
      <c r="A68" s="14" t="s">
        <v>173</v>
      </c>
      <c r="B68" s="19">
        <v>200734.46</v>
      </c>
      <c r="C68" s="19">
        <v>30612.560000000001</v>
      </c>
      <c r="D68" s="19">
        <v>142829.82</v>
      </c>
      <c r="E68" s="19">
        <v>-2842.7</v>
      </c>
      <c r="F68" s="19">
        <v>55503.26</v>
      </c>
    </row>
    <row r="69" spans="1:6" x14ac:dyDescent="0.25">
      <c r="A69" s="15" t="s">
        <v>174</v>
      </c>
      <c r="B69" s="20">
        <v>82978.149999999994</v>
      </c>
      <c r="C69" s="20">
        <v>78489.7</v>
      </c>
      <c r="D69" s="20">
        <v>39676.53</v>
      </c>
      <c r="E69" s="20">
        <v>18443.62</v>
      </c>
      <c r="F69" s="20">
        <v>71662.97</v>
      </c>
    </row>
    <row r="70" spans="1:6" x14ac:dyDescent="0.25">
      <c r="A70" s="14" t="s">
        <v>175</v>
      </c>
      <c r="B70" s="19">
        <v>147722.19</v>
      </c>
      <c r="C70" s="19">
        <v>93313.87</v>
      </c>
      <c r="D70" s="19">
        <v>103276.12</v>
      </c>
      <c r="E70" s="19">
        <v>23727.09</v>
      </c>
      <c r="F70" s="19">
        <v>43890.12</v>
      </c>
    </row>
    <row r="71" spans="1:6" x14ac:dyDescent="0.25">
      <c r="A71" s="15" t="s">
        <v>176</v>
      </c>
      <c r="B71" s="20">
        <v>49723.040000000001</v>
      </c>
      <c r="C71" s="20">
        <v>60250.29</v>
      </c>
      <c r="D71" s="20">
        <v>48269.760000000002</v>
      </c>
      <c r="E71" s="20">
        <v>7758.34</v>
      </c>
      <c r="F71" s="20">
        <v>8893.24</v>
      </c>
    </row>
    <row r="72" spans="1:6" x14ac:dyDescent="0.25">
      <c r="A72" s="14" t="s">
        <v>177</v>
      </c>
      <c r="B72" s="19">
        <v>13385.42</v>
      </c>
      <c r="C72" s="19">
        <v>7986.63</v>
      </c>
      <c r="D72" s="19">
        <v>2971.85</v>
      </c>
      <c r="E72" s="19">
        <v>-4246.1899999999996</v>
      </c>
      <c r="F72" s="19">
        <v>-5107.28</v>
      </c>
    </row>
    <row r="73" spans="1:6" x14ac:dyDescent="0.25">
      <c r="A73" s="15" t="s">
        <v>178</v>
      </c>
      <c r="B73" s="20">
        <v>84613.74</v>
      </c>
      <c r="C73" s="20">
        <v>25076.95</v>
      </c>
      <c r="D73" s="20">
        <v>52034.51</v>
      </c>
      <c r="E73" s="20">
        <v>20214.95</v>
      </c>
      <c r="F73" s="20">
        <v>37710.14</v>
      </c>
    </row>
    <row r="74" spans="1:6" x14ac:dyDescent="0.25">
      <c r="A74" s="14" t="s">
        <v>179</v>
      </c>
      <c r="B74" s="19">
        <v>26005.95</v>
      </c>
      <c r="C74" s="19">
        <v>-77503.75</v>
      </c>
      <c r="D74" s="19">
        <v>-22243.4</v>
      </c>
      <c r="E74" s="21">
        <v>0</v>
      </c>
      <c r="F74" s="21">
        <v>0</v>
      </c>
    </row>
    <row r="75" spans="1:6" x14ac:dyDescent="0.25">
      <c r="A75" s="15" t="s">
        <v>180</v>
      </c>
      <c r="B75" s="20">
        <v>24619.39</v>
      </c>
      <c r="C75" s="20">
        <v>-24403.16</v>
      </c>
      <c r="D75" s="20">
        <v>24332.51</v>
      </c>
      <c r="E75" s="20">
        <v>81565.820000000007</v>
      </c>
      <c r="F75" s="20">
        <v>2763.54</v>
      </c>
    </row>
    <row r="76" spans="1:6" x14ac:dyDescent="0.25">
      <c r="A76" s="14" t="s">
        <v>181</v>
      </c>
      <c r="B76" s="19">
        <v>-63642.66</v>
      </c>
      <c r="C76" s="21">
        <v>-4955</v>
      </c>
      <c r="D76" s="19">
        <v>4343.3900000000003</v>
      </c>
      <c r="E76" s="19">
        <v>-69997.37</v>
      </c>
      <c r="F76" s="19">
        <v>-16564.830000000002</v>
      </c>
    </row>
    <row r="77" spans="1:6" x14ac:dyDescent="0.25">
      <c r="A77" s="15" t="s">
        <v>182</v>
      </c>
      <c r="B77" s="16">
        <v>0</v>
      </c>
      <c r="C77" s="16">
        <v>0</v>
      </c>
      <c r="D77" s="16">
        <v>0</v>
      </c>
      <c r="E77" s="16">
        <v>0</v>
      </c>
      <c r="F77" s="20">
        <v>2394.02</v>
      </c>
    </row>
    <row r="78" spans="1:6" x14ac:dyDescent="0.25">
      <c r="A78" s="14" t="s">
        <v>183</v>
      </c>
      <c r="B78" s="19">
        <v>-16948.560000000001</v>
      </c>
      <c r="C78" s="19">
        <v>-34329.089999999997</v>
      </c>
      <c r="D78" s="19">
        <v>-6555.31</v>
      </c>
      <c r="E78" s="19">
        <v>-56581.86</v>
      </c>
      <c r="F78" s="19">
        <v>-46248.55</v>
      </c>
    </row>
    <row r="79" spans="1:6" x14ac:dyDescent="0.25">
      <c r="A79" s="15" t="s">
        <v>184</v>
      </c>
      <c r="B79" s="20">
        <v>-56830.09</v>
      </c>
      <c r="C79" s="20">
        <v>7334.1</v>
      </c>
      <c r="D79" s="20">
        <v>-20245.48</v>
      </c>
      <c r="E79" s="20">
        <v>60035.94</v>
      </c>
      <c r="F79" s="20">
        <v>4887.75</v>
      </c>
    </row>
    <row r="80" spans="1:6" x14ac:dyDescent="0.25">
      <c r="A80" s="14" t="s">
        <v>236</v>
      </c>
      <c r="B80" s="21">
        <v>0</v>
      </c>
      <c r="C80" s="19">
        <v>58737.61</v>
      </c>
      <c r="D80" s="19">
        <v>677.09</v>
      </c>
      <c r="E80" s="19">
        <v>297.27999999999997</v>
      </c>
      <c r="F80" s="21">
        <v>40</v>
      </c>
    </row>
    <row r="81" spans="1:6" x14ac:dyDescent="0.25">
      <c r="A81" s="15" t="s">
        <v>185</v>
      </c>
      <c r="B81" s="20">
        <v>-40446.68</v>
      </c>
      <c r="C81" s="20">
        <v>-43046.22</v>
      </c>
      <c r="D81" s="20">
        <v>-21897.66</v>
      </c>
      <c r="E81" s="20">
        <v>-326.63</v>
      </c>
      <c r="F81" s="20">
        <v>-1436.76</v>
      </c>
    </row>
    <row r="82" spans="1:6" x14ac:dyDescent="0.25">
      <c r="A82" s="14" t="s">
        <v>188</v>
      </c>
      <c r="B82" s="21">
        <v>0</v>
      </c>
      <c r="C82" s="19">
        <v>352.41</v>
      </c>
      <c r="D82" s="19">
        <v>975.09</v>
      </c>
      <c r="E82" s="19">
        <v>6241.29</v>
      </c>
      <c r="F82" s="19">
        <v>6284.5</v>
      </c>
    </row>
    <row r="83" spans="1:6" x14ac:dyDescent="0.25">
      <c r="A83" s="15" t="s">
        <v>221</v>
      </c>
      <c r="B83" s="20">
        <v>-16383.41</v>
      </c>
      <c r="C83" s="20">
        <v>-8709.7000000000007</v>
      </c>
      <c r="D83" s="16">
        <v>0</v>
      </c>
      <c r="E83" s="16">
        <v>53824</v>
      </c>
      <c r="F83" s="16">
        <v>0</v>
      </c>
    </row>
    <row r="84" spans="1:6" x14ac:dyDescent="0.25">
      <c r="A84" s="14" t="s">
        <v>190</v>
      </c>
      <c r="B84" s="19">
        <v>-45559.19</v>
      </c>
      <c r="C84" s="19">
        <v>-109920.92</v>
      </c>
      <c r="D84" s="19">
        <v>-57131.08</v>
      </c>
      <c r="E84" s="19">
        <v>-62231.08</v>
      </c>
      <c r="F84" s="19">
        <v>-77760.87</v>
      </c>
    </row>
    <row r="85" spans="1:6" x14ac:dyDescent="0.25">
      <c r="A85" s="15" t="s">
        <v>194</v>
      </c>
      <c r="B85" s="20">
        <v>-15559.19</v>
      </c>
      <c r="C85" s="20">
        <v>-15920.92</v>
      </c>
      <c r="D85" s="20">
        <v>-10087.15</v>
      </c>
      <c r="E85" s="20">
        <v>-3231.08</v>
      </c>
      <c r="F85" s="20">
        <v>-4510.87</v>
      </c>
    </row>
    <row r="86" spans="1:6" x14ac:dyDescent="0.25">
      <c r="A86" s="14" t="s">
        <v>222</v>
      </c>
      <c r="B86" s="21">
        <v>-30000</v>
      </c>
      <c r="C86" s="21">
        <v>-94000</v>
      </c>
      <c r="D86" s="21">
        <v>-55000</v>
      </c>
      <c r="E86" s="21">
        <v>-59000</v>
      </c>
      <c r="F86" s="21">
        <v>-73250</v>
      </c>
    </row>
    <row r="87" spans="1:6" x14ac:dyDescent="0.25">
      <c r="A87" s="15" t="s">
        <v>223</v>
      </c>
      <c r="B87" s="16">
        <v>0</v>
      </c>
      <c r="C87" s="16">
        <v>0</v>
      </c>
      <c r="D87" s="20">
        <v>7956.08</v>
      </c>
      <c r="E87" s="16">
        <v>0</v>
      </c>
      <c r="F87" s="16">
        <v>0</v>
      </c>
    </row>
    <row r="88" spans="1:6" x14ac:dyDescent="0.25">
      <c r="A88" s="14" t="s">
        <v>196</v>
      </c>
      <c r="B88" s="21">
        <v>0</v>
      </c>
      <c r="C88" s="19">
        <v>-71974.259999999995</v>
      </c>
      <c r="D88" s="19">
        <v>65453.27</v>
      </c>
      <c r="E88" s="19">
        <v>-5037.84</v>
      </c>
      <c r="F88" s="19">
        <v>-17369.87</v>
      </c>
    </row>
    <row r="89" spans="1:6" x14ac:dyDescent="0.25">
      <c r="A89" s="15" t="s">
        <v>197</v>
      </c>
      <c r="B89" s="20">
        <v>73828.13</v>
      </c>
      <c r="C89" s="20">
        <v>145802.39000000001</v>
      </c>
      <c r="D89" s="16">
        <v>0</v>
      </c>
      <c r="E89" s="20">
        <v>85386.96</v>
      </c>
      <c r="F89" s="20">
        <v>102756.83</v>
      </c>
    </row>
    <row r="90" spans="1:6" x14ac:dyDescent="0.25">
      <c r="A90" s="14" t="s">
        <v>199</v>
      </c>
      <c r="B90" s="19">
        <v>172173.31</v>
      </c>
      <c r="C90" s="19">
        <v>73828.13</v>
      </c>
      <c r="D90" s="21">
        <v>0</v>
      </c>
      <c r="E90" s="19">
        <v>80349.119999999995</v>
      </c>
      <c r="F90" s="19">
        <v>85386.96</v>
      </c>
    </row>
    <row r="91" spans="1:6" x14ac:dyDescent="0.25">
      <c r="A91" s="14"/>
    </row>
    <row r="92" spans="1:6" x14ac:dyDescent="0.25">
      <c r="A92" s="14"/>
      <c r="B92" s="13"/>
      <c r="C92" s="13"/>
      <c r="D92" s="13"/>
      <c r="E92" s="13"/>
      <c r="F92" s="13"/>
    </row>
    <row r="93" spans="1:6" x14ac:dyDescent="0.25">
      <c r="A93" s="17" t="s">
        <v>200</v>
      </c>
      <c r="B93" s="22" t="s">
        <v>201</v>
      </c>
      <c r="C93" s="22" t="s">
        <v>201</v>
      </c>
      <c r="D93" s="22" t="s">
        <v>201</v>
      </c>
      <c r="E93" s="22" t="s">
        <v>201</v>
      </c>
      <c r="F93" s="22" t="s">
        <v>201</v>
      </c>
    </row>
    <row r="94" spans="1:6" x14ac:dyDescent="0.25">
      <c r="A94" s="14" t="s">
        <v>95</v>
      </c>
      <c r="B94" s="13" t="s">
        <v>96</v>
      </c>
      <c r="C94" s="13" t="s">
        <v>96</v>
      </c>
      <c r="D94" s="13" t="s">
        <v>96</v>
      </c>
      <c r="E94" s="13" t="s">
        <v>96</v>
      </c>
      <c r="F94" s="13" t="s">
        <v>96</v>
      </c>
    </row>
    <row r="95" spans="1:6" x14ac:dyDescent="0.25">
      <c r="A95" s="15" t="s">
        <v>202</v>
      </c>
      <c r="B95" s="16" t="s">
        <v>203</v>
      </c>
      <c r="C95" s="16" t="s">
        <v>204</v>
      </c>
      <c r="D95" s="16" t="s">
        <v>205</v>
      </c>
      <c r="E95" s="16" t="s">
        <v>206</v>
      </c>
      <c r="F95" s="16" t="s">
        <v>207</v>
      </c>
    </row>
    <row r="96" spans="1:6" x14ac:dyDescent="0.25">
      <c r="A96" s="14" t="s">
        <v>97</v>
      </c>
      <c r="B96" s="21" t="s">
        <v>98</v>
      </c>
      <c r="C96" s="21" t="s">
        <v>99</v>
      </c>
      <c r="D96" s="21" t="s">
        <v>100</v>
      </c>
      <c r="E96" s="21" t="s">
        <v>101</v>
      </c>
      <c r="F96" s="21" t="s">
        <v>102</v>
      </c>
    </row>
    <row r="97" spans="1:6" x14ac:dyDescent="0.25">
      <c r="A97" s="15" t="s">
        <v>208</v>
      </c>
      <c r="B97" s="22" t="s">
        <v>209</v>
      </c>
      <c r="C97" s="22" t="s">
        <v>209</v>
      </c>
      <c r="D97" s="22" t="s">
        <v>209</v>
      </c>
      <c r="E97" s="22" t="s">
        <v>209</v>
      </c>
      <c r="F97" s="22" t="s">
        <v>209</v>
      </c>
    </row>
    <row r="98" spans="1:6" x14ac:dyDescent="0.25">
      <c r="A98" s="14" t="s">
        <v>210</v>
      </c>
      <c r="B98" s="13" t="s">
        <v>210</v>
      </c>
      <c r="C98" s="13" t="s">
        <v>210</v>
      </c>
      <c r="D98" s="13" t="s">
        <v>210</v>
      </c>
      <c r="E98" s="13" t="s">
        <v>210</v>
      </c>
      <c r="F98" s="13" t="s">
        <v>210</v>
      </c>
    </row>
    <row r="99" spans="1:6" x14ac:dyDescent="0.25">
      <c r="A99" s="15" t="s">
        <v>211</v>
      </c>
      <c r="B99" s="22" t="s">
        <v>212</v>
      </c>
      <c r="C99" s="22" t="s">
        <v>212</v>
      </c>
      <c r="D99" s="22" t="s">
        <v>212</v>
      </c>
      <c r="E99" s="22" t="s">
        <v>212</v>
      </c>
      <c r="F99" s="22" t="s">
        <v>212</v>
      </c>
    </row>
    <row r="100" spans="1:6" x14ac:dyDescent="0.25">
      <c r="A100" s="14"/>
      <c r="B100" s="13"/>
      <c r="C100" s="13"/>
      <c r="D100" s="13"/>
      <c r="E100" s="13"/>
      <c r="F100" s="13"/>
    </row>
    <row r="101" spans="1:6" x14ac:dyDescent="0.25">
      <c r="A101" s="14" t="s">
        <v>213</v>
      </c>
      <c r="B101" s="13"/>
      <c r="C101" s="13"/>
      <c r="D101" s="13"/>
      <c r="E101" s="13"/>
      <c r="F101" s="13"/>
    </row>
    <row r="102" spans="1:6" x14ac:dyDescent="0.25">
      <c r="A102" t="s">
        <v>214</v>
      </c>
    </row>
  </sheetData>
  <mergeCells count="6">
    <mergeCell ref="A6:G6"/>
    <mergeCell ref="A1:C2"/>
    <mergeCell ref="D1:G1"/>
    <mergeCell ref="D2:G2"/>
    <mergeCell ref="D3:G3"/>
    <mergeCell ref="D4:G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4B40F-7DF6-43DC-9132-3DEBA3506A56}">
  <dimension ref="A1:G103"/>
  <sheetViews>
    <sheetView workbookViewId="0">
      <selection activeCell="H22" sqref="H22"/>
    </sheetView>
  </sheetViews>
  <sheetFormatPr baseColWidth="10" defaultColWidth="8.85546875" defaultRowHeight="15" x14ac:dyDescent="0.25"/>
  <cols>
    <col min="1" max="1" width="50" customWidth="1"/>
    <col min="2" max="6" width="20" customWidth="1"/>
  </cols>
  <sheetData>
    <row r="1" spans="1:7" x14ac:dyDescent="0.25">
      <c r="A1" s="141"/>
      <c r="B1" s="141"/>
      <c r="C1" s="141"/>
      <c r="D1" s="142" t="s">
        <v>90</v>
      </c>
      <c r="E1" s="141"/>
      <c r="F1" s="141"/>
      <c r="G1" s="141"/>
    </row>
    <row r="2" spans="1:7" x14ac:dyDescent="0.25">
      <c r="A2" s="141"/>
      <c r="B2" s="141"/>
      <c r="C2" s="141"/>
      <c r="D2" s="142" t="s">
        <v>91</v>
      </c>
      <c r="E2" s="141"/>
      <c r="F2" s="141"/>
      <c r="G2" s="141"/>
    </row>
    <row r="3" spans="1:7" x14ac:dyDescent="0.25">
      <c r="D3" s="142" t="s">
        <v>92</v>
      </c>
      <c r="E3" s="141"/>
      <c r="F3" s="141"/>
      <c r="G3" s="141"/>
    </row>
    <row r="4" spans="1:7" x14ac:dyDescent="0.25">
      <c r="D4" s="142" t="s">
        <v>93</v>
      </c>
      <c r="E4" s="141"/>
      <c r="F4" s="141"/>
      <c r="G4" s="141"/>
    </row>
    <row r="6" spans="1:7" x14ac:dyDescent="0.25">
      <c r="A6" s="140" t="s">
        <v>237</v>
      </c>
      <c r="B6" s="141"/>
      <c r="C6" s="141"/>
      <c r="D6" s="141"/>
      <c r="E6" s="141"/>
      <c r="F6" s="141"/>
      <c r="G6" s="141"/>
    </row>
    <row r="8" spans="1:7" x14ac:dyDescent="0.25">
      <c r="A8" s="14" t="s">
        <v>95</v>
      </c>
      <c r="B8" s="13" t="s">
        <v>96</v>
      </c>
      <c r="C8" s="13" t="s">
        <v>96</v>
      </c>
      <c r="D8" s="13" t="s">
        <v>96</v>
      </c>
      <c r="E8" s="13" t="s">
        <v>96</v>
      </c>
      <c r="F8" s="13" t="s">
        <v>96</v>
      </c>
    </row>
    <row r="9" spans="1:7" x14ac:dyDescent="0.25">
      <c r="A9" s="15" t="s">
        <v>97</v>
      </c>
      <c r="B9" s="16" t="s">
        <v>98</v>
      </c>
      <c r="C9" s="16" t="s">
        <v>99</v>
      </c>
      <c r="D9" s="16" t="s">
        <v>100</v>
      </c>
      <c r="E9" s="16" t="s">
        <v>101</v>
      </c>
      <c r="F9" s="16" t="s">
        <v>102</v>
      </c>
    </row>
    <row r="10" spans="1:7" x14ac:dyDescent="0.25">
      <c r="A10" s="14" t="s">
        <v>103</v>
      </c>
      <c r="B10" s="13" t="s">
        <v>104</v>
      </c>
      <c r="C10" s="13" t="s">
        <v>104</v>
      </c>
      <c r="D10" s="13" t="s">
        <v>104</v>
      </c>
      <c r="E10" s="13" t="s">
        <v>104</v>
      </c>
      <c r="F10" s="13" t="s">
        <v>104</v>
      </c>
    </row>
    <row r="11" spans="1:7" x14ac:dyDescent="0.25">
      <c r="A11" s="14"/>
      <c r="B11" s="13"/>
      <c r="C11" s="13"/>
      <c r="D11" s="13"/>
      <c r="E11" s="13"/>
      <c r="F11" s="13"/>
    </row>
    <row r="12" spans="1:7" x14ac:dyDescent="0.25">
      <c r="A12" s="14"/>
      <c r="B12" s="13"/>
      <c r="C12" s="13"/>
      <c r="D12" s="13"/>
      <c r="E12" s="13"/>
      <c r="F12" s="13"/>
    </row>
    <row r="13" spans="1:7" x14ac:dyDescent="0.25">
      <c r="A13" s="17" t="s">
        <v>105</v>
      </c>
      <c r="B13" s="18" t="s">
        <v>106</v>
      </c>
      <c r="C13" s="18" t="s">
        <v>107</v>
      </c>
      <c r="D13" s="18" t="s">
        <v>108</v>
      </c>
      <c r="E13" s="18" t="s">
        <v>109</v>
      </c>
      <c r="F13" s="18" t="s">
        <v>110</v>
      </c>
    </row>
    <row r="14" spans="1:7" x14ac:dyDescent="0.25">
      <c r="A14" s="14" t="s">
        <v>111</v>
      </c>
      <c r="B14" s="19">
        <v>1313780.7</v>
      </c>
      <c r="C14" s="19">
        <v>1048957.4399999999</v>
      </c>
      <c r="D14" s="19">
        <v>933341.6</v>
      </c>
      <c r="E14" s="19">
        <v>815828.96</v>
      </c>
      <c r="F14" s="19">
        <v>789044.23</v>
      </c>
    </row>
    <row r="15" spans="1:7" x14ac:dyDescent="0.25">
      <c r="A15" s="15" t="s">
        <v>112</v>
      </c>
      <c r="B15" s="20">
        <v>1196059.74</v>
      </c>
      <c r="C15" s="20">
        <v>1028736.19</v>
      </c>
      <c r="D15" s="20">
        <v>915420.67</v>
      </c>
      <c r="E15" s="20">
        <v>799208.83</v>
      </c>
      <c r="F15" s="20">
        <v>774118.01</v>
      </c>
    </row>
    <row r="16" spans="1:7" x14ac:dyDescent="0.25">
      <c r="A16" s="14" t="s">
        <v>113</v>
      </c>
      <c r="B16" s="19">
        <v>-1070591.26</v>
      </c>
      <c r="C16" s="19">
        <v>-743602.62</v>
      </c>
      <c r="D16" s="19">
        <v>-656515.06000000006</v>
      </c>
      <c r="E16" s="19">
        <v>-546120.16</v>
      </c>
      <c r="F16" s="19">
        <v>-557487.06999999995</v>
      </c>
    </row>
    <row r="17" spans="1:6" x14ac:dyDescent="0.25">
      <c r="A17" s="15" t="s">
        <v>114</v>
      </c>
      <c r="B17" s="20">
        <v>125468.48</v>
      </c>
      <c r="C17" s="20">
        <v>285133.57</v>
      </c>
      <c r="D17" s="20">
        <v>258905.62</v>
      </c>
      <c r="E17" s="20">
        <v>253088.67</v>
      </c>
      <c r="F17" s="20">
        <v>216630.94</v>
      </c>
    </row>
    <row r="18" spans="1:6" x14ac:dyDescent="0.25">
      <c r="A18" s="14" t="s">
        <v>115</v>
      </c>
      <c r="B18" s="19">
        <v>-109110.26</v>
      </c>
      <c r="C18" s="19">
        <v>-97434.02</v>
      </c>
      <c r="D18" s="19">
        <v>-106464.55</v>
      </c>
      <c r="E18" s="19">
        <v>-95676.13</v>
      </c>
      <c r="F18" s="19">
        <v>-127278.98</v>
      </c>
    </row>
    <row r="19" spans="1:6" x14ac:dyDescent="0.25">
      <c r="A19" s="15" t="s">
        <v>116</v>
      </c>
      <c r="B19" s="20">
        <v>-70023.87</v>
      </c>
      <c r="C19" s="20">
        <v>-65460.67</v>
      </c>
      <c r="D19" s="20">
        <v>-63159.05</v>
      </c>
      <c r="E19" s="20">
        <v>-64755.02</v>
      </c>
      <c r="F19" s="20">
        <v>-84733.75</v>
      </c>
    </row>
    <row r="20" spans="1:6" x14ac:dyDescent="0.25">
      <c r="A20" s="14" t="s">
        <v>117</v>
      </c>
      <c r="B20" s="19">
        <v>108242.98</v>
      </c>
      <c r="C20" s="19">
        <v>-84137.98</v>
      </c>
      <c r="D20" s="19">
        <v>-50584.639999999999</v>
      </c>
      <c r="E20" s="19">
        <v>-17074.11</v>
      </c>
      <c r="F20" s="19">
        <v>14666.28</v>
      </c>
    </row>
    <row r="21" spans="1:6" x14ac:dyDescent="0.25">
      <c r="A21" s="15" t="s">
        <v>118</v>
      </c>
      <c r="B21" s="20">
        <v>117720.97</v>
      </c>
      <c r="C21" s="20">
        <v>20221.25</v>
      </c>
      <c r="D21" s="20">
        <v>17920.919999999998</v>
      </c>
      <c r="E21" s="20">
        <v>16620.13</v>
      </c>
      <c r="F21" s="20">
        <v>14926.23</v>
      </c>
    </row>
    <row r="22" spans="1:6" x14ac:dyDescent="0.25">
      <c r="A22" s="14" t="s">
        <v>119</v>
      </c>
      <c r="B22" s="19">
        <v>-9477.99</v>
      </c>
      <c r="C22" s="19">
        <v>-104359.23</v>
      </c>
      <c r="D22" s="19">
        <v>-68505.56</v>
      </c>
      <c r="E22" s="19">
        <v>-33694.239999999998</v>
      </c>
      <c r="F22" s="19">
        <v>-259.95</v>
      </c>
    </row>
    <row r="23" spans="1:6" x14ac:dyDescent="0.25">
      <c r="A23" s="15" t="s">
        <v>120</v>
      </c>
      <c r="B23" s="20">
        <v>54577.32</v>
      </c>
      <c r="C23" s="20">
        <v>38100.910000000003</v>
      </c>
      <c r="D23" s="20">
        <v>38697.379999999997</v>
      </c>
      <c r="E23" s="20">
        <v>75583.41</v>
      </c>
      <c r="F23" s="20">
        <v>19284.490000000002</v>
      </c>
    </row>
    <row r="24" spans="1:6" x14ac:dyDescent="0.25">
      <c r="A24" s="14" t="s">
        <v>121</v>
      </c>
      <c r="B24" s="19">
        <v>57490.39</v>
      </c>
      <c r="C24" s="19">
        <v>40964.019999999997</v>
      </c>
      <c r="D24" s="19">
        <v>41002.31</v>
      </c>
      <c r="E24" s="19">
        <v>77785.22</v>
      </c>
      <c r="F24" s="19">
        <v>21687.51</v>
      </c>
    </row>
    <row r="25" spans="1:6" x14ac:dyDescent="0.25">
      <c r="A25" s="15" t="s">
        <v>122</v>
      </c>
      <c r="B25" s="20">
        <v>-944.5</v>
      </c>
      <c r="C25" s="20">
        <v>-7318.94</v>
      </c>
      <c r="D25" s="20">
        <v>-5448.37</v>
      </c>
      <c r="E25" s="20">
        <v>-2501.7399999999998</v>
      </c>
      <c r="F25" s="20">
        <v>-2802.71</v>
      </c>
    </row>
    <row r="26" spans="1:6" x14ac:dyDescent="0.25">
      <c r="A26" s="14" t="s">
        <v>124</v>
      </c>
      <c r="B26" s="19">
        <v>-944.5</v>
      </c>
      <c r="C26" s="19">
        <v>-7318.94</v>
      </c>
      <c r="D26" s="19">
        <v>-5448.37</v>
      </c>
      <c r="E26" s="19">
        <v>-2501.7399999999998</v>
      </c>
      <c r="F26" s="19">
        <v>-2802.71</v>
      </c>
    </row>
    <row r="27" spans="1:6" x14ac:dyDescent="0.25">
      <c r="A27" s="15" t="s">
        <v>127</v>
      </c>
      <c r="B27" s="20">
        <v>53632.83</v>
      </c>
      <c r="C27" s="20">
        <v>30781.97</v>
      </c>
      <c r="D27" s="20">
        <v>33249.019999999997</v>
      </c>
      <c r="E27" s="20">
        <v>73081.67</v>
      </c>
      <c r="F27" s="20">
        <v>16481.78</v>
      </c>
    </row>
    <row r="28" spans="1:6" x14ac:dyDescent="0.25">
      <c r="A28" s="14" t="s">
        <v>128</v>
      </c>
      <c r="B28" s="19">
        <v>-23066.52</v>
      </c>
      <c r="C28" s="19">
        <v>-17647.29</v>
      </c>
      <c r="D28" s="19">
        <v>-7091.49</v>
      </c>
      <c r="E28" s="19">
        <v>-4553.68</v>
      </c>
      <c r="F28" s="19">
        <v>-43103.93</v>
      </c>
    </row>
    <row r="29" spans="1:6" x14ac:dyDescent="0.25">
      <c r="A29" s="15" t="s">
        <v>129</v>
      </c>
      <c r="B29" s="20">
        <v>30566.31</v>
      </c>
      <c r="C29" s="20">
        <v>13134.68</v>
      </c>
      <c r="D29" s="20">
        <v>26157.52</v>
      </c>
      <c r="E29" s="20">
        <v>68527.990000000005</v>
      </c>
      <c r="F29" s="20">
        <v>-26622.15</v>
      </c>
    </row>
    <row r="30" spans="1:6" x14ac:dyDescent="0.25">
      <c r="A30" s="14" t="s">
        <v>130</v>
      </c>
      <c r="B30" s="19">
        <v>30566.31</v>
      </c>
      <c r="C30" s="19">
        <v>13134.68</v>
      </c>
      <c r="D30" s="19">
        <v>26157.52</v>
      </c>
      <c r="E30" s="19">
        <v>68527.990000000005</v>
      </c>
      <c r="F30" s="19">
        <v>-26622.15</v>
      </c>
    </row>
    <row r="31" spans="1:6" x14ac:dyDescent="0.25">
      <c r="A31" s="14"/>
    </row>
    <row r="32" spans="1:6" x14ac:dyDescent="0.25">
      <c r="A32" s="17" t="s">
        <v>131</v>
      </c>
      <c r="B32" s="18" t="s">
        <v>106</v>
      </c>
      <c r="C32" s="18" t="s">
        <v>107</v>
      </c>
      <c r="D32" s="18" t="s">
        <v>108</v>
      </c>
      <c r="E32" s="18" t="s">
        <v>109</v>
      </c>
      <c r="F32" s="18" t="s">
        <v>110</v>
      </c>
    </row>
    <row r="33" spans="1:6" x14ac:dyDescent="0.25">
      <c r="A33" s="15" t="s">
        <v>132</v>
      </c>
      <c r="B33" s="20">
        <v>692857.03</v>
      </c>
      <c r="C33" s="20">
        <v>644044.89</v>
      </c>
      <c r="D33" s="20">
        <v>520724.79</v>
      </c>
      <c r="E33" s="20">
        <v>510020.15</v>
      </c>
      <c r="F33" s="20">
        <v>511995.16</v>
      </c>
    </row>
    <row r="34" spans="1:6" x14ac:dyDescent="0.25">
      <c r="A34" s="14" t="s">
        <v>133</v>
      </c>
      <c r="B34" s="19">
        <v>93929.55</v>
      </c>
      <c r="C34" s="19">
        <v>96834.33</v>
      </c>
      <c r="D34" s="19">
        <v>99540.15</v>
      </c>
      <c r="E34" s="19">
        <v>74166.899999999994</v>
      </c>
      <c r="F34" s="19">
        <v>67866.179999999993</v>
      </c>
    </row>
    <row r="35" spans="1:6" x14ac:dyDescent="0.25">
      <c r="A35" s="15" t="s">
        <v>134</v>
      </c>
      <c r="B35" s="20">
        <v>63006.89</v>
      </c>
      <c r="C35" s="20">
        <v>63040.31</v>
      </c>
      <c r="D35" s="20">
        <v>63795.61</v>
      </c>
      <c r="E35" s="20">
        <v>62016.959999999999</v>
      </c>
      <c r="F35" s="20">
        <v>62289.13</v>
      </c>
    </row>
    <row r="36" spans="1:6" x14ac:dyDescent="0.25">
      <c r="A36" s="14" t="s">
        <v>216</v>
      </c>
      <c r="B36" s="19">
        <v>4456.4399999999996</v>
      </c>
      <c r="C36" s="19">
        <v>2422.52</v>
      </c>
      <c r="D36" s="19">
        <v>2845.51</v>
      </c>
      <c r="E36" s="19">
        <v>1265.49</v>
      </c>
      <c r="F36" s="19">
        <v>1920.29</v>
      </c>
    </row>
    <row r="37" spans="1:6" x14ac:dyDescent="0.25">
      <c r="A37" s="15" t="s">
        <v>217</v>
      </c>
      <c r="B37" s="20">
        <v>4456.4399999999996</v>
      </c>
      <c r="C37" s="20">
        <v>2422.52</v>
      </c>
      <c r="D37" s="20">
        <v>2845.51</v>
      </c>
      <c r="E37" s="20">
        <v>1265.49</v>
      </c>
      <c r="F37" s="20">
        <v>1920.29</v>
      </c>
    </row>
    <row r="38" spans="1:6" x14ac:dyDescent="0.25">
      <c r="A38" s="14" t="s">
        <v>138</v>
      </c>
      <c r="B38" s="21">
        <v>0</v>
      </c>
      <c r="C38" s="21">
        <v>0</v>
      </c>
      <c r="D38" s="19">
        <v>353.98</v>
      </c>
      <c r="E38" s="19">
        <v>346.59</v>
      </c>
      <c r="F38" s="19">
        <v>449.7</v>
      </c>
    </row>
    <row r="39" spans="1:6" x14ac:dyDescent="0.25">
      <c r="A39" s="15" t="s">
        <v>140</v>
      </c>
      <c r="B39" s="16">
        <v>0</v>
      </c>
      <c r="C39" s="16">
        <v>0</v>
      </c>
      <c r="D39" s="20">
        <v>353.98</v>
      </c>
      <c r="E39" s="20">
        <v>346.59</v>
      </c>
      <c r="F39" s="20">
        <v>449.7</v>
      </c>
    </row>
    <row r="40" spans="1:6" x14ac:dyDescent="0.25">
      <c r="A40" s="14" t="s">
        <v>141</v>
      </c>
      <c r="B40" s="19">
        <v>25792.7</v>
      </c>
      <c r="C40" s="19">
        <v>30990.35</v>
      </c>
      <c r="D40" s="19">
        <v>32545.05</v>
      </c>
      <c r="E40" s="19">
        <v>10537.87</v>
      </c>
      <c r="F40" s="19">
        <v>3197.03</v>
      </c>
    </row>
    <row r="41" spans="1:6" x14ac:dyDescent="0.25">
      <c r="A41" s="15" t="s">
        <v>142</v>
      </c>
      <c r="B41" s="20">
        <v>25792.7</v>
      </c>
      <c r="C41" s="20">
        <v>30990.35</v>
      </c>
      <c r="D41" s="20">
        <v>32545.05</v>
      </c>
      <c r="E41" s="20">
        <v>10537.87</v>
      </c>
      <c r="F41" s="20">
        <v>3197.03</v>
      </c>
    </row>
    <row r="42" spans="1:6" x14ac:dyDescent="0.25">
      <c r="A42" s="14" t="s">
        <v>143</v>
      </c>
      <c r="B42" s="19">
        <v>673.51</v>
      </c>
      <c r="C42" s="19">
        <v>381.16</v>
      </c>
      <c r="D42" s="21">
        <v>0</v>
      </c>
      <c r="E42" s="21">
        <v>0</v>
      </c>
      <c r="F42" s="19">
        <v>10.039999999999999</v>
      </c>
    </row>
    <row r="43" spans="1:6" x14ac:dyDescent="0.25">
      <c r="A43" s="15" t="s">
        <v>144</v>
      </c>
      <c r="B43" s="20">
        <v>598927.48</v>
      </c>
      <c r="C43" s="20">
        <v>547210.55000000005</v>
      </c>
      <c r="D43" s="20">
        <v>421184.64</v>
      </c>
      <c r="E43" s="20">
        <v>435853.25</v>
      </c>
      <c r="F43" s="20">
        <v>444128.98</v>
      </c>
    </row>
    <row r="44" spans="1:6" x14ac:dyDescent="0.25">
      <c r="A44" s="14" t="s">
        <v>145</v>
      </c>
      <c r="B44" s="19">
        <v>193904.35</v>
      </c>
      <c r="C44" s="19">
        <v>230189.77</v>
      </c>
      <c r="D44" s="19">
        <v>141838.12</v>
      </c>
      <c r="E44" s="19">
        <v>146235.68</v>
      </c>
      <c r="F44" s="19">
        <v>140614.1</v>
      </c>
    </row>
    <row r="45" spans="1:6" x14ac:dyDescent="0.25">
      <c r="A45" s="15" t="s">
        <v>146</v>
      </c>
      <c r="B45" s="20">
        <v>384509.44</v>
      </c>
      <c r="C45" s="20">
        <v>292272.43</v>
      </c>
      <c r="D45" s="20">
        <v>274773.56</v>
      </c>
      <c r="E45" s="20">
        <v>278370.28999999998</v>
      </c>
      <c r="F45" s="20">
        <v>291186.55</v>
      </c>
    </row>
    <row r="46" spans="1:6" x14ac:dyDescent="0.25">
      <c r="A46" s="14" t="s">
        <v>147</v>
      </c>
      <c r="B46" s="19">
        <v>363498.88</v>
      </c>
      <c r="C46" s="19">
        <v>276815.13</v>
      </c>
      <c r="D46" s="19">
        <v>263918.84999999998</v>
      </c>
      <c r="E46" s="19">
        <v>240837.42</v>
      </c>
      <c r="F46" s="19">
        <v>265736.84000000003</v>
      </c>
    </row>
    <row r="47" spans="1:6" x14ac:dyDescent="0.25">
      <c r="A47" s="15" t="s">
        <v>148</v>
      </c>
      <c r="B47" s="20">
        <v>21010.560000000001</v>
      </c>
      <c r="C47" s="20">
        <v>15457.31</v>
      </c>
      <c r="D47" s="20">
        <v>10854.71</v>
      </c>
      <c r="E47" s="20">
        <v>37532.870000000003</v>
      </c>
      <c r="F47" s="20">
        <v>25449.71</v>
      </c>
    </row>
    <row r="48" spans="1:6" x14ac:dyDescent="0.25">
      <c r="A48" s="14" t="s">
        <v>149</v>
      </c>
      <c r="B48" s="19">
        <v>197.61</v>
      </c>
      <c r="C48" s="21">
        <v>0</v>
      </c>
      <c r="D48" s="21">
        <v>0</v>
      </c>
      <c r="E48" s="21">
        <v>0</v>
      </c>
      <c r="F48" s="21">
        <v>0</v>
      </c>
    </row>
    <row r="49" spans="1:6" x14ac:dyDescent="0.25">
      <c r="A49" s="15" t="s">
        <v>150</v>
      </c>
      <c r="B49" s="20">
        <v>197.61</v>
      </c>
      <c r="C49" s="16">
        <v>0</v>
      </c>
      <c r="D49" s="16">
        <v>0</v>
      </c>
      <c r="E49" s="16">
        <v>0</v>
      </c>
      <c r="F49" s="16">
        <v>0</v>
      </c>
    </row>
    <row r="50" spans="1:6" x14ac:dyDescent="0.25">
      <c r="A50" s="14" t="s">
        <v>151</v>
      </c>
      <c r="B50" s="19">
        <v>20316.080000000002</v>
      </c>
      <c r="C50" s="19">
        <v>24748.35</v>
      </c>
      <c r="D50" s="19">
        <v>4572.97</v>
      </c>
      <c r="E50" s="19">
        <v>11247.28</v>
      </c>
      <c r="F50" s="19">
        <v>12328.33</v>
      </c>
    </row>
    <row r="51" spans="1:6" x14ac:dyDescent="0.25">
      <c r="A51" s="15" t="s">
        <v>153</v>
      </c>
      <c r="B51" s="20">
        <v>692857.03</v>
      </c>
      <c r="C51" s="20">
        <v>644044.89</v>
      </c>
      <c r="D51" s="20">
        <v>520724.79</v>
      </c>
      <c r="E51" s="20">
        <v>510020.15</v>
      </c>
      <c r="F51" s="20">
        <v>511995.16</v>
      </c>
    </row>
    <row r="52" spans="1:6" x14ac:dyDescent="0.25">
      <c r="A52" s="14" t="s">
        <v>154</v>
      </c>
      <c r="B52" s="19">
        <v>193914.78</v>
      </c>
      <c r="C52" s="19">
        <v>163906.49</v>
      </c>
      <c r="D52" s="19">
        <v>150397.69</v>
      </c>
      <c r="E52" s="19">
        <v>123934.37</v>
      </c>
      <c r="F52" s="19">
        <v>55256.19</v>
      </c>
    </row>
    <row r="53" spans="1:6" x14ac:dyDescent="0.25">
      <c r="A53" s="15" t="s">
        <v>155</v>
      </c>
      <c r="B53" s="20">
        <v>193914.78</v>
      </c>
      <c r="C53" s="20">
        <v>163906.49</v>
      </c>
      <c r="D53" s="20">
        <v>150397.69</v>
      </c>
      <c r="E53" s="20">
        <v>123934.37</v>
      </c>
      <c r="F53" s="20">
        <v>55256.19</v>
      </c>
    </row>
    <row r="54" spans="1:6" x14ac:dyDescent="0.25">
      <c r="A54" s="14" t="s">
        <v>156</v>
      </c>
      <c r="B54" s="19">
        <v>7934.81</v>
      </c>
      <c r="C54" s="19">
        <v>7934.81</v>
      </c>
      <c r="D54" s="19">
        <v>7934.81</v>
      </c>
      <c r="E54" s="19">
        <v>7934.81</v>
      </c>
      <c r="F54" s="19">
        <v>7934.81</v>
      </c>
    </row>
    <row r="55" spans="1:6" x14ac:dyDescent="0.25">
      <c r="A55" s="15" t="s">
        <v>157</v>
      </c>
      <c r="B55" s="16">
        <v>0</v>
      </c>
      <c r="C55" s="16">
        <v>0</v>
      </c>
      <c r="D55" s="20">
        <v>1.38</v>
      </c>
      <c r="E55" s="20">
        <v>1.38</v>
      </c>
      <c r="F55" s="20">
        <v>1.38</v>
      </c>
    </row>
    <row r="56" spans="1:6" x14ac:dyDescent="0.25">
      <c r="A56" s="14" t="s">
        <v>158</v>
      </c>
      <c r="B56" s="19">
        <v>3967.4</v>
      </c>
      <c r="C56" s="19">
        <v>3967.4</v>
      </c>
      <c r="D56" s="19">
        <v>3967.4</v>
      </c>
      <c r="E56" s="19">
        <v>3967.4</v>
      </c>
      <c r="F56" s="19">
        <v>3967.4</v>
      </c>
    </row>
    <row r="57" spans="1:6" x14ac:dyDescent="0.25">
      <c r="A57" s="15" t="s">
        <v>159</v>
      </c>
      <c r="B57" s="20">
        <v>182012.56</v>
      </c>
      <c r="C57" s="20">
        <v>152004.28</v>
      </c>
      <c r="D57" s="20">
        <v>138494.1</v>
      </c>
      <c r="E57" s="20">
        <v>112030.77</v>
      </c>
      <c r="F57" s="20">
        <v>43352.6</v>
      </c>
    </row>
    <row r="58" spans="1:6" x14ac:dyDescent="0.25">
      <c r="A58" s="14" t="s">
        <v>160</v>
      </c>
      <c r="B58" s="19">
        <v>498942.25</v>
      </c>
      <c r="C58" s="19">
        <v>480138.4</v>
      </c>
      <c r="D58" s="19">
        <v>370327.09</v>
      </c>
      <c r="E58" s="19">
        <v>386085.78</v>
      </c>
      <c r="F58" s="19">
        <v>456738.97</v>
      </c>
    </row>
    <row r="59" spans="1:6" x14ac:dyDescent="0.25">
      <c r="A59" s="15" t="s">
        <v>161</v>
      </c>
      <c r="B59" s="20">
        <v>4546.04</v>
      </c>
      <c r="C59" s="20">
        <v>3840.82</v>
      </c>
      <c r="D59" s="20">
        <v>5635.46</v>
      </c>
      <c r="E59" s="20">
        <v>8616.07</v>
      </c>
      <c r="F59" s="20">
        <v>9219.92</v>
      </c>
    </row>
    <row r="60" spans="1:6" x14ac:dyDescent="0.25">
      <c r="A60" s="14" t="s">
        <v>169</v>
      </c>
      <c r="B60" s="19">
        <v>4546.04</v>
      </c>
      <c r="C60" s="19">
        <v>3840.82</v>
      </c>
      <c r="D60" s="19">
        <v>5635.46</v>
      </c>
      <c r="E60" s="19">
        <v>8616.07</v>
      </c>
      <c r="F60" s="19">
        <v>9219.92</v>
      </c>
    </row>
    <row r="61" spans="1:6" x14ac:dyDescent="0.25">
      <c r="A61" s="15" t="s">
        <v>165</v>
      </c>
      <c r="B61" s="20">
        <v>494396.21</v>
      </c>
      <c r="C61" s="20">
        <v>476297.58</v>
      </c>
      <c r="D61" s="20">
        <v>364691.63</v>
      </c>
      <c r="E61" s="20">
        <v>377469.72</v>
      </c>
      <c r="F61" s="20">
        <v>447519.05</v>
      </c>
    </row>
    <row r="62" spans="1:6" x14ac:dyDescent="0.25">
      <c r="A62" s="14" t="s">
        <v>166</v>
      </c>
      <c r="B62" s="21">
        <v>0</v>
      </c>
      <c r="C62" s="19">
        <v>3.11</v>
      </c>
      <c r="D62" s="19">
        <v>3357.71</v>
      </c>
      <c r="E62" s="21">
        <v>40000</v>
      </c>
      <c r="F62" s="19">
        <v>10.73</v>
      </c>
    </row>
    <row r="63" spans="1:6" x14ac:dyDescent="0.25">
      <c r="A63" s="15" t="s">
        <v>167</v>
      </c>
      <c r="B63" s="20">
        <v>470988.31</v>
      </c>
      <c r="C63" s="20">
        <v>459901.28</v>
      </c>
      <c r="D63" s="20">
        <v>343215.59</v>
      </c>
      <c r="E63" s="20">
        <v>320056.75</v>
      </c>
      <c r="F63" s="20">
        <v>423332.97</v>
      </c>
    </row>
    <row r="64" spans="1:6" x14ac:dyDescent="0.25">
      <c r="A64" s="14" t="s">
        <v>168</v>
      </c>
      <c r="B64" s="19">
        <v>470988.31</v>
      </c>
      <c r="C64" s="19">
        <v>459901.28</v>
      </c>
      <c r="D64" s="19">
        <v>343215.59</v>
      </c>
      <c r="E64" s="19">
        <v>320056.75</v>
      </c>
      <c r="F64" s="19">
        <v>423332.97</v>
      </c>
    </row>
    <row r="65" spans="1:6" x14ac:dyDescent="0.25">
      <c r="A65" s="15" t="s">
        <v>169</v>
      </c>
      <c r="B65" s="20">
        <v>17265.48</v>
      </c>
      <c r="C65" s="20">
        <v>13673.99</v>
      </c>
      <c r="D65" s="20">
        <v>16760.12</v>
      </c>
      <c r="E65" s="20">
        <v>16081.77</v>
      </c>
      <c r="F65" s="20">
        <v>23031.31</v>
      </c>
    </row>
    <row r="66" spans="1:6" x14ac:dyDescent="0.25">
      <c r="A66" s="14" t="s">
        <v>170</v>
      </c>
      <c r="B66" s="19">
        <v>6142.42</v>
      </c>
      <c r="C66" s="19">
        <v>2719.2</v>
      </c>
      <c r="D66" s="19">
        <v>638.79999999999995</v>
      </c>
      <c r="E66" s="19">
        <v>184.54</v>
      </c>
      <c r="F66" s="21">
        <v>0</v>
      </c>
    </row>
    <row r="67" spans="1:6" x14ac:dyDescent="0.25">
      <c r="A67" s="15" t="s">
        <v>171</v>
      </c>
      <c r="B67" s="16">
        <v>0</v>
      </c>
      <c r="C67" s="16">
        <v>0</v>
      </c>
      <c r="D67" s="20">
        <v>719.4</v>
      </c>
      <c r="E67" s="20">
        <v>1146.6500000000001</v>
      </c>
      <c r="F67" s="20">
        <v>1144.05</v>
      </c>
    </row>
    <row r="68" spans="1:6" x14ac:dyDescent="0.25">
      <c r="A68" s="14"/>
    </row>
    <row r="69" spans="1:6" x14ac:dyDescent="0.25">
      <c r="A69" s="17" t="s">
        <v>172</v>
      </c>
      <c r="B69" s="18" t="s">
        <v>106</v>
      </c>
      <c r="C69" s="18" t="s">
        <v>107</v>
      </c>
      <c r="D69" s="18" t="s">
        <v>108</v>
      </c>
      <c r="E69" s="18" t="s">
        <v>109</v>
      </c>
      <c r="F69" s="18" t="s">
        <v>110</v>
      </c>
    </row>
    <row r="70" spans="1:6" x14ac:dyDescent="0.25">
      <c r="A70" s="14" t="s">
        <v>173</v>
      </c>
      <c r="B70" s="19">
        <v>-1925.09</v>
      </c>
      <c r="C70" s="19">
        <v>25596.37</v>
      </c>
      <c r="D70" s="19">
        <v>-5146.3100000000004</v>
      </c>
      <c r="E70" s="19">
        <v>-21014.33</v>
      </c>
      <c r="F70" s="19">
        <v>8812.4500000000007</v>
      </c>
    </row>
    <row r="71" spans="1:6" x14ac:dyDescent="0.25">
      <c r="A71" s="15" t="s">
        <v>174</v>
      </c>
      <c r="B71" s="20">
        <v>30566.31</v>
      </c>
      <c r="C71" s="20">
        <v>13134.68</v>
      </c>
      <c r="D71" s="20">
        <v>26157.52</v>
      </c>
      <c r="E71" s="20">
        <v>68527.990000000005</v>
      </c>
      <c r="F71" s="20">
        <v>-26622.15</v>
      </c>
    </row>
    <row r="72" spans="1:6" x14ac:dyDescent="0.25">
      <c r="A72" s="14" t="s">
        <v>175</v>
      </c>
      <c r="B72" s="19">
        <v>118982.91</v>
      </c>
      <c r="C72" s="19">
        <v>13494.26</v>
      </c>
      <c r="D72" s="19">
        <v>3324.83</v>
      </c>
      <c r="E72" s="19">
        <v>-80485.850000000006</v>
      </c>
      <c r="F72" s="19">
        <v>7974.31</v>
      </c>
    </row>
    <row r="73" spans="1:6" x14ac:dyDescent="0.25">
      <c r="A73" s="15" t="s">
        <v>176</v>
      </c>
      <c r="B73" s="20">
        <v>2913.07</v>
      </c>
      <c r="C73" s="20">
        <v>2863.11</v>
      </c>
      <c r="D73" s="20">
        <v>2304.9299999999998</v>
      </c>
      <c r="E73" s="20">
        <v>2201.8200000000002</v>
      </c>
      <c r="F73" s="20">
        <v>2403.02</v>
      </c>
    </row>
    <row r="74" spans="1:6" x14ac:dyDescent="0.25">
      <c r="A74" s="14" t="s">
        <v>177</v>
      </c>
      <c r="B74" s="19">
        <v>0.01</v>
      </c>
      <c r="C74" s="19">
        <v>522.16</v>
      </c>
      <c r="D74" s="21">
        <v>0</v>
      </c>
      <c r="E74" s="21">
        <v>0</v>
      </c>
      <c r="F74" s="21">
        <v>0</v>
      </c>
    </row>
    <row r="75" spans="1:6" x14ac:dyDescent="0.25">
      <c r="A75" s="15" t="s">
        <v>178</v>
      </c>
      <c r="B75" s="20">
        <v>61469.62</v>
      </c>
      <c r="C75" s="20">
        <v>10108.99</v>
      </c>
      <c r="D75" s="20">
        <v>1019.9</v>
      </c>
      <c r="E75" s="20">
        <v>-82687.67</v>
      </c>
      <c r="F75" s="20">
        <v>5571.29</v>
      </c>
    </row>
    <row r="76" spans="1:6" x14ac:dyDescent="0.25">
      <c r="A76" s="14" t="s">
        <v>179</v>
      </c>
      <c r="B76" s="19">
        <v>38355.82</v>
      </c>
      <c r="C76" s="19">
        <v>-87006.86</v>
      </c>
      <c r="D76" s="21">
        <v>0</v>
      </c>
      <c r="E76" s="21">
        <v>0</v>
      </c>
      <c r="F76" s="21">
        <v>0</v>
      </c>
    </row>
    <row r="77" spans="1:6" x14ac:dyDescent="0.25">
      <c r="A77" s="15" t="s">
        <v>180</v>
      </c>
      <c r="B77" s="20">
        <v>-146009.42000000001</v>
      </c>
      <c r="C77" s="20">
        <v>-14838.86</v>
      </c>
      <c r="D77" s="20">
        <v>-22007.19</v>
      </c>
      <c r="E77" s="20">
        <v>-7340.84</v>
      </c>
      <c r="F77" s="20">
        <v>37384.120000000003</v>
      </c>
    </row>
    <row r="78" spans="1:6" x14ac:dyDescent="0.25">
      <c r="A78" s="14" t="s">
        <v>181</v>
      </c>
      <c r="B78" s="19">
        <v>-20694.7</v>
      </c>
      <c r="C78" s="19">
        <v>122052.39</v>
      </c>
      <c r="D78" s="19">
        <v>-12621.47</v>
      </c>
      <c r="E78" s="19">
        <v>-1715.63</v>
      </c>
      <c r="F78" s="19">
        <v>-9923.84</v>
      </c>
    </row>
    <row r="79" spans="1:6" x14ac:dyDescent="0.25">
      <c r="A79" s="15" t="s">
        <v>182</v>
      </c>
      <c r="B79" s="20">
        <v>54600.22</v>
      </c>
      <c r="C79" s="16">
        <v>0</v>
      </c>
      <c r="D79" s="16">
        <v>0</v>
      </c>
      <c r="E79" s="16">
        <v>0</v>
      </c>
      <c r="F79" s="16">
        <v>0</v>
      </c>
    </row>
    <row r="80" spans="1:6" x14ac:dyDescent="0.25">
      <c r="A80" s="14" t="s">
        <v>183</v>
      </c>
      <c r="B80" s="21">
        <v>-23126</v>
      </c>
      <c r="C80" s="19">
        <v>-21239.24</v>
      </c>
      <c r="D80" s="21">
        <v>0</v>
      </c>
      <c r="E80" s="21">
        <v>0</v>
      </c>
      <c r="F80" s="21">
        <v>0</v>
      </c>
    </row>
    <row r="81" spans="1:6" x14ac:dyDescent="0.25">
      <c r="A81" s="15" t="s">
        <v>184</v>
      </c>
      <c r="B81" s="20">
        <v>-2504.0700000000002</v>
      </c>
      <c r="C81" s="20">
        <v>-2056.86</v>
      </c>
      <c r="D81" s="20">
        <v>-4208.97</v>
      </c>
      <c r="E81" s="20">
        <v>-1848.01</v>
      </c>
      <c r="F81" s="20">
        <v>-4606.75</v>
      </c>
    </row>
    <row r="82" spans="1:6" x14ac:dyDescent="0.25">
      <c r="A82" s="14" t="s">
        <v>236</v>
      </c>
      <c r="B82" s="19">
        <v>1316.33</v>
      </c>
      <c r="C82" s="19">
        <v>399.69</v>
      </c>
      <c r="D82" s="19">
        <v>654.47</v>
      </c>
      <c r="E82" s="19">
        <v>356.47</v>
      </c>
      <c r="F82" s="21">
        <v>0</v>
      </c>
    </row>
    <row r="83" spans="1:6" x14ac:dyDescent="0.25">
      <c r="A83" s="15" t="s">
        <v>185</v>
      </c>
      <c r="B83" s="20">
        <v>-3820.4</v>
      </c>
      <c r="C83" s="20">
        <v>-2456.5500000000002</v>
      </c>
      <c r="D83" s="20">
        <v>-4863.43</v>
      </c>
      <c r="E83" s="20">
        <v>-2204.4899999999998</v>
      </c>
      <c r="F83" s="20">
        <v>-4606.75</v>
      </c>
    </row>
    <row r="84" spans="1:6" x14ac:dyDescent="0.25">
      <c r="A84" s="14" t="s">
        <v>190</v>
      </c>
      <c r="B84" s="19">
        <v>-3.11</v>
      </c>
      <c r="C84" s="19">
        <v>-3357.71</v>
      </c>
      <c r="D84" s="19">
        <v>-36642.29</v>
      </c>
      <c r="E84" s="19">
        <v>39989.269999999997</v>
      </c>
      <c r="F84" s="19">
        <v>66.849999999999994</v>
      </c>
    </row>
    <row r="85" spans="1:6" x14ac:dyDescent="0.25">
      <c r="A85" s="15" t="s">
        <v>192</v>
      </c>
      <c r="B85" s="16">
        <v>0</v>
      </c>
      <c r="C85" s="16">
        <v>0</v>
      </c>
      <c r="D85" s="16">
        <v>0</v>
      </c>
      <c r="E85" s="16">
        <v>40000</v>
      </c>
      <c r="F85" s="16">
        <v>0</v>
      </c>
    </row>
    <row r="86" spans="1:6" x14ac:dyDescent="0.25">
      <c r="A86" s="14" t="s">
        <v>194</v>
      </c>
      <c r="B86" s="21">
        <v>0</v>
      </c>
      <c r="C86" s="21">
        <v>0</v>
      </c>
      <c r="D86" s="21">
        <v>-40000</v>
      </c>
      <c r="E86" s="19">
        <v>-10.73</v>
      </c>
      <c r="F86" s="19">
        <v>-59.18</v>
      </c>
    </row>
    <row r="87" spans="1:6" x14ac:dyDescent="0.25">
      <c r="A87" s="15" t="s">
        <v>223</v>
      </c>
      <c r="B87" s="20">
        <v>-3.11</v>
      </c>
      <c r="C87" s="20">
        <v>-3357.71</v>
      </c>
      <c r="D87" s="20">
        <v>3357.71</v>
      </c>
      <c r="E87" s="16">
        <v>0</v>
      </c>
      <c r="F87" s="20">
        <v>126.03</v>
      </c>
    </row>
    <row r="88" spans="1:6" x14ac:dyDescent="0.25">
      <c r="A88" s="14" t="s">
        <v>196</v>
      </c>
      <c r="B88" s="19">
        <v>-4432.2700000000004</v>
      </c>
      <c r="C88" s="19">
        <v>20181.8</v>
      </c>
      <c r="D88" s="19">
        <v>-45997.56</v>
      </c>
      <c r="E88" s="19">
        <v>17126.93</v>
      </c>
      <c r="F88" s="19">
        <v>4272.54</v>
      </c>
    </row>
    <row r="89" spans="1:6" x14ac:dyDescent="0.25">
      <c r="A89" s="15" t="s">
        <v>197</v>
      </c>
      <c r="B89" s="20">
        <v>24748.35</v>
      </c>
      <c r="C89" s="20">
        <v>4572.97</v>
      </c>
      <c r="D89" s="16">
        <v>0</v>
      </c>
      <c r="E89" s="20">
        <v>12328.33</v>
      </c>
      <c r="F89" s="16">
        <v>12405</v>
      </c>
    </row>
    <row r="90" spans="1:6" x14ac:dyDescent="0.25">
      <c r="A90" s="14" t="s">
        <v>198</v>
      </c>
      <c r="B90" s="21">
        <v>0</v>
      </c>
      <c r="C90" s="19">
        <v>-6.41</v>
      </c>
      <c r="D90" s="19">
        <v>39323.25</v>
      </c>
      <c r="E90" s="19">
        <v>-18207.990000000002</v>
      </c>
      <c r="F90" s="19">
        <v>-4349.21</v>
      </c>
    </row>
    <row r="91" spans="1:6" x14ac:dyDescent="0.25">
      <c r="A91" s="15" t="s">
        <v>199</v>
      </c>
      <c r="B91" s="20">
        <v>20316.080000000002</v>
      </c>
      <c r="C91" s="20">
        <v>24748.35</v>
      </c>
      <c r="D91" s="16">
        <v>0</v>
      </c>
      <c r="E91" s="20">
        <v>11247.28</v>
      </c>
      <c r="F91" s="20">
        <v>12328.33</v>
      </c>
    </row>
    <row r="92" spans="1:6" x14ac:dyDescent="0.25">
      <c r="A92" s="14"/>
    </row>
    <row r="93" spans="1:6" x14ac:dyDescent="0.25">
      <c r="A93" s="14"/>
      <c r="B93" s="13"/>
      <c r="C93" s="13"/>
      <c r="D93" s="13"/>
      <c r="E93" s="13"/>
      <c r="F93" s="13"/>
    </row>
    <row r="94" spans="1:6" x14ac:dyDescent="0.25">
      <c r="A94" s="17" t="s">
        <v>200</v>
      </c>
      <c r="B94" s="13" t="s">
        <v>201</v>
      </c>
      <c r="C94" s="13" t="s">
        <v>201</v>
      </c>
      <c r="D94" s="13" t="s">
        <v>201</v>
      </c>
      <c r="E94" s="13" t="s">
        <v>201</v>
      </c>
      <c r="F94" s="13" t="s">
        <v>201</v>
      </c>
    </row>
    <row r="95" spans="1:6" x14ac:dyDescent="0.25">
      <c r="A95" s="15" t="s">
        <v>95</v>
      </c>
      <c r="B95" s="22" t="s">
        <v>96</v>
      </c>
      <c r="C95" s="22" t="s">
        <v>96</v>
      </c>
      <c r="D95" s="22" t="s">
        <v>96</v>
      </c>
      <c r="E95" s="22" t="s">
        <v>96</v>
      </c>
      <c r="F95" s="22" t="s">
        <v>96</v>
      </c>
    </row>
    <row r="96" spans="1:6" x14ac:dyDescent="0.25">
      <c r="A96" s="14" t="s">
        <v>202</v>
      </c>
      <c r="B96" s="21" t="s">
        <v>203</v>
      </c>
      <c r="C96" s="21" t="s">
        <v>204</v>
      </c>
      <c r="D96" s="21" t="s">
        <v>205</v>
      </c>
      <c r="E96" s="21" t="s">
        <v>206</v>
      </c>
      <c r="F96" s="21" t="s">
        <v>207</v>
      </c>
    </row>
    <row r="97" spans="1:6" x14ac:dyDescent="0.25">
      <c r="A97" s="15" t="s">
        <v>97</v>
      </c>
      <c r="B97" s="16" t="s">
        <v>98</v>
      </c>
      <c r="C97" s="16" t="s">
        <v>99</v>
      </c>
      <c r="D97" s="16" t="s">
        <v>100</v>
      </c>
      <c r="E97" s="16" t="s">
        <v>101</v>
      </c>
      <c r="F97" s="16" t="s">
        <v>102</v>
      </c>
    </row>
    <row r="98" spans="1:6" x14ac:dyDescent="0.25">
      <c r="A98" s="14" t="s">
        <v>208</v>
      </c>
      <c r="B98" s="13" t="s">
        <v>209</v>
      </c>
      <c r="C98" s="13" t="s">
        <v>209</v>
      </c>
      <c r="D98" s="13" t="s">
        <v>209</v>
      </c>
      <c r="E98" s="13" t="s">
        <v>209</v>
      </c>
      <c r="F98" s="13" t="s">
        <v>209</v>
      </c>
    </row>
    <row r="99" spans="1:6" x14ac:dyDescent="0.25">
      <c r="A99" s="15" t="s">
        <v>210</v>
      </c>
      <c r="B99" s="22" t="s">
        <v>210</v>
      </c>
      <c r="C99" s="22" t="s">
        <v>210</v>
      </c>
      <c r="D99" s="22" t="s">
        <v>210</v>
      </c>
      <c r="E99" s="22" t="s">
        <v>210</v>
      </c>
      <c r="F99" s="22" t="s">
        <v>210</v>
      </c>
    </row>
    <row r="100" spans="1:6" x14ac:dyDescent="0.25">
      <c r="A100" s="14" t="s">
        <v>211</v>
      </c>
      <c r="B100" s="13" t="s">
        <v>212</v>
      </c>
      <c r="C100" s="13" t="s">
        <v>212</v>
      </c>
      <c r="D100" s="13" t="s">
        <v>212</v>
      </c>
      <c r="E100" s="13" t="s">
        <v>212</v>
      </c>
      <c r="F100" s="13" t="s">
        <v>212</v>
      </c>
    </row>
    <row r="101" spans="1:6" x14ac:dyDescent="0.25">
      <c r="A101" s="14"/>
      <c r="B101" s="13"/>
      <c r="C101" s="13"/>
      <c r="D101" s="13"/>
      <c r="E101" s="13"/>
      <c r="F101" s="13"/>
    </row>
    <row r="102" spans="1:6" x14ac:dyDescent="0.25">
      <c r="A102" s="14" t="s">
        <v>213</v>
      </c>
      <c r="B102" s="13"/>
      <c r="C102" s="13"/>
      <c r="D102" s="13"/>
      <c r="E102" s="13"/>
      <c r="F102" s="13"/>
    </row>
    <row r="103" spans="1:6" x14ac:dyDescent="0.25">
      <c r="A103" t="s">
        <v>214</v>
      </c>
    </row>
  </sheetData>
  <mergeCells count="6">
    <mergeCell ref="A6:G6"/>
    <mergeCell ref="A1:C2"/>
    <mergeCell ref="D1:G1"/>
    <mergeCell ref="D2:G2"/>
    <mergeCell ref="D3:G3"/>
    <mergeCell ref="D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vt:i4>
      </vt:variant>
    </vt:vector>
  </HeadingPairs>
  <TitlesOfParts>
    <vt:vector size="25" baseType="lpstr">
      <vt:lpstr>Contenido</vt:lpstr>
      <vt:lpstr>Variables</vt:lpstr>
      <vt:lpstr>Consolidado</vt:lpstr>
      <vt:lpstr>Graficas</vt:lpstr>
      <vt:lpstr>Cruz Verde</vt:lpstr>
      <vt:lpstr>Audifarma</vt:lpstr>
      <vt:lpstr>Coopidrogas</vt:lpstr>
      <vt:lpstr>Unilever</vt:lpstr>
      <vt:lpstr>Novartis</vt:lpstr>
      <vt:lpstr>Roche</vt:lpstr>
      <vt:lpstr>Procaps</vt:lpstr>
      <vt:lpstr>Abbott</vt:lpstr>
      <vt:lpstr>Boehringer</vt:lpstr>
      <vt:lpstr>Merck</vt:lpstr>
      <vt:lpstr>Pfizer</vt:lpstr>
      <vt:lpstr>Sanofi</vt:lpstr>
      <vt:lpstr>Unidrogas</vt:lpstr>
      <vt:lpstr>Baxter</vt:lpstr>
      <vt:lpstr>Lafrancol</vt:lpstr>
      <vt:lpstr>Janssen</vt:lpstr>
      <vt:lpstr>Novo Nordisk</vt:lpstr>
      <vt:lpstr>Megalabs</vt:lpstr>
      <vt:lpstr>Glaxosmithkline</vt:lpstr>
      <vt:lpstr>La Sante</vt:lpstr>
      <vt:lpstr>Variables!_Hlk193485686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David Ramírez Riveros</dc:creator>
  <cp:keywords/>
  <dc:description/>
  <cp:lastModifiedBy>juan sebastian brand ramos</cp:lastModifiedBy>
  <cp:revision/>
  <dcterms:created xsi:type="dcterms:W3CDTF">2025-03-29T11:57:21Z</dcterms:created>
  <dcterms:modified xsi:type="dcterms:W3CDTF">2025-10-18T03:31:19Z</dcterms:modified>
  <cp:category/>
  <cp:contentStatus/>
</cp:coreProperties>
</file>