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AN - MAESTRIA GP\Sem IV\Trabajo de Grado\2022Final\Correo 20220216\"/>
    </mc:Choice>
  </mc:AlternateContent>
  <xr:revisionPtr revIDLastSave="0" documentId="13_ncr:1_{1B6ECF6C-D78B-4C5B-8816-AB0B14C48035}" xr6:coauthVersionLast="47" xr6:coauthVersionMax="47" xr10:uidLastSave="{00000000-0000-0000-0000-000000000000}"/>
  <bookViews>
    <workbookView xWindow="4300" yWindow="460" windowWidth="21600" windowHeight="11610" firstSheet="1" activeTab="5" xr2:uid="{93EB024F-CC1D-4B2B-B9C0-EDD69AC27E0F}"/>
  </bookViews>
  <sheets>
    <sheet name="Definición Proyectos" sheetId="4" r:id="rId1"/>
    <sheet name="Definición de Criterios" sheetId="3" r:id="rId2"/>
    <sheet name="Criterios X Proyectos" sheetId="2" r:id="rId3"/>
    <sheet name="Modelo Puntuación Crit Mulp" sheetId="5" state="hidden" r:id="rId4"/>
    <sheet name="Modelo Puntuación Crit Mulp y-x" sheetId="6" r:id="rId5"/>
    <sheet name="Matriz de priorización 2x2" sheetId="8" r:id="rId6"/>
    <sheet name="RoadMap 5 años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6" l="1"/>
  <c r="D4" i="6"/>
  <c r="D5" i="6"/>
  <c r="C5" i="6"/>
  <c r="D6" i="6"/>
  <c r="C6" i="6"/>
  <c r="C7" i="6"/>
  <c r="D7" i="6"/>
  <c r="C8" i="6"/>
  <c r="D8" i="6"/>
  <c r="C13" i="6"/>
  <c r="D13" i="6"/>
  <c r="C12" i="6"/>
  <c r="D12" i="6"/>
  <c r="C11" i="6"/>
  <c r="D11" i="6"/>
  <c r="A13" i="6"/>
  <c r="A6" i="6"/>
  <c r="A7" i="6"/>
  <c r="A8" i="6"/>
  <c r="A9" i="6"/>
  <c r="A10" i="6"/>
  <c r="A11" i="6"/>
  <c r="A12" i="6"/>
  <c r="A89" i="2"/>
  <c r="H100" i="2"/>
  <c r="A100" i="2"/>
  <c r="H99" i="2"/>
  <c r="G99" i="2"/>
  <c r="A99" i="2"/>
  <c r="H98" i="2"/>
  <c r="B98" i="2"/>
  <c r="G98" i="2" s="1"/>
  <c r="A98" i="2"/>
  <c r="H97" i="2"/>
  <c r="B97" i="2"/>
  <c r="G97" i="2" s="1"/>
  <c r="A97" i="2"/>
  <c r="H96" i="2"/>
  <c r="B96" i="2"/>
  <c r="G96" i="2" s="1"/>
  <c r="A96" i="2"/>
  <c r="H95" i="2"/>
  <c r="B95" i="2"/>
  <c r="G95" i="2" s="1"/>
  <c r="A95" i="2"/>
  <c r="H94" i="2"/>
  <c r="B94" i="2"/>
  <c r="G94" i="2" s="1"/>
  <c r="A94" i="2"/>
  <c r="H93" i="2"/>
  <c r="G93" i="2"/>
  <c r="B93" i="2"/>
  <c r="A93" i="2"/>
  <c r="H92" i="2"/>
  <c r="B92" i="2"/>
  <c r="G92" i="2" s="1"/>
  <c r="A92" i="2"/>
  <c r="H91" i="2"/>
  <c r="K91" i="2" s="1"/>
  <c r="B91" i="2"/>
  <c r="B101" i="2" s="1"/>
  <c r="A91" i="2"/>
  <c r="N55" i="2"/>
  <c r="A55" i="2"/>
  <c r="U66" i="2"/>
  <c r="N66" i="2"/>
  <c r="H66" i="2"/>
  <c r="A66" i="2"/>
  <c r="U65" i="2"/>
  <c r="T65" i="2"/>
  <c r="N65" i="2"/>
  <c r="H65" i="2"/>
  <c r="A65" i="2"/>
  <c r="U64" i="2"/>
  <c r="T64" i="2"/>
  <c r="O64" i="2"/>
  <c r="N64" i="2"/>
  <c r="H64" i="2"/>
  <c r="B64" i="2"/>
  <c r="G64" i="2" s="1"/>
  <c r="A64" i="2"/>
  <c r="U63" i="2"/>
  <c r="O63" i="2"/>
  <c r="T63" i="2" s="1"/>
  <c r="N63" i="2"/>
  <c r="H63" i="2"/>
  <c r="G63" i="2"/>
  <c r="B63" i="2"/>
  <c r="A63" i="2"/>
  <c r="U62" i="2"/>
  <c r="O62" i="2"/>
  <c r="T62" i="2" s="1"/>
  <c r="N62" i="2"/>
  <c r="H62" i="2"/>
  <c r="B62" i="2"/>
  <c r="G62" i="2" s="1"/>
  <c r="A62" i="2"/>
  <c r="U61" i="2"/>
  <c r="O61" i="2"/>
  <c r="T61" i="2" s="1"/>
  <c r="N61" i="2"/>
  <c r="H61" i="2"/>
  <c r="B61" i="2"/>
  <c r="G61" i="2" s="1"/>
  <c r="A61" i="2"/>
  <c r="U60" i="2"/>
  <c r="O60" i="2"/>
  <c r="T60" i="2" s="1"/>
  <c r="N60" i="2"/>
  <c r="H60" i="2"/>
  <c r="G60" i="2"/>
  <c r="B60" i="2"/>
  <c r="A60" i="2"/>
  <c r="U59" i="2"/>
  <c r="T59" i="2"/>
  <c r="O59" i="2"/>
  <c r="N59" i="2"/>
  <c r="H59" i="2"/>
  <c r="B59" i="2"/>
  <c r="G59" i="2" s="1"/>
  <c r="A59" i="2"/>
  <c r="U58" i="2"/>
  <c r="O58" i="2"/>
  <c r="T58" i="2" s="1"/>
  <c r="N58" i="2"/>
  <c r="H58" i="2"/>
  <c r="B58" i="2"/>
  <c r="G58" i="2" s="1"/>
  <c r="A58" i="2"/>
  <c r="X57" i="2"/>
  <c r="T69" i="2" s="1"/>
  <c r="D10" i="6" s="1"/>
  <c r="U57" i="2"/>
  <c r="X58" i="2" s="1"/>
  <c r="T57" i="2"/>
  <c r="O57" i="2"/>
  <c r="N57" i="2"/>
  <c r="H57" i="2"/>
  <c r="K58" i="2" s="1"/>
  <c r="G57" i="2"/>
  <c r="B57" i="2"/>
  <c r="B67" i="2" s="1"/>
  <c r="A57" i="2"/>
  <c r="G103" i="2" l="1"/>
  <c r="G91" i="2"/>
  <c r="G101" i="2" s="1"/>
  <c r="K92" i="2"/>
  <c r="G102" i="2" s="1"/>
  <c r="T68" i="2"/>
  <c r="C10" i="6" s="1"/>
  <c r="T67" i="2"/>
  <c r="G67" i="2"/>
  <c r="G68" i="2"/>
  <c r="C9" i="6" s="1"/>
  <c r="O67" i="2"/>
  <c r="K57" i="2"/>
  <c r="X59" i="2"/>
  <c r="K93" i="2" l="1"/>
  <c r="G69" i="2"/>
  <c r="D9" i="6" s="1"/>
  <c r="K59" i="2"/>
  <c r="E15" i="4" l="1"/>
  <c r="B13" i="6" s="1"/>
  <c r="E11" i="4"/>
  <c r="B9" i="6" s="1"/>
  <c r="E12" i="4"/>
  <c r="B10" i="6" s="1"/>
  <c r="E14" i="4"/>
  <c r="A5" i="6"/>
  <c r="A4" i="6"/>
  <c r="A3" i="2"/>
  <c r="N3" i="2"/>
  <c r="N72" i="2"/>
  <c r="A21" i="2"/>
  <c r="A38" i="2"/>
  <c r="N38" i="2"/>
  <c r="A72" i="2"/>
  <c r="A5" i="5"/>
  <c r="A6" i="5"/>
  <c r="A7" i="5"/>
  <c r="A8" i="5"/>
  <c r="A9" i="5"/>
  <c r="A10" i="5"/>
  <c r="A4" i="5"/>
  <c r="N16" i="3"/>
  <c r="M16" i="3"/>
  <c r="L16" i="3"/>
  <c r="K16" i="3"/>
  <c r="F5" i="3"/>
  <c r="O6" i="2" s="1"/>
  <c r="T6" i="2" s="1"/>
  <c r="F6" i="3"/>
  <c r="B42" i="2" s="1"/>
  <c r="G42" i="2" s="1"/>
  <c r="F7" i="3"/>
  <c r="B77" i="2" s="1"/>
  <c r="G77" i="2" s="1"/>
  <c r="F8" i="3"/>
  <c r="B78" i="2" s="1"/>
  <c r="G78" i="2" s="1"/>
  <c r="F9" i="3"/>
  <c r="B28" i="2" s="1"/>
  <c r="G28" i="2" s="1"/>
  <c r="F10" i="3"/>
  <c r="O80" i="2" s="1"/>
  <c r="T80" i="2" s="1"/>
  <c r="F11" i="3"/>
  <c r="O12" i="2" s="1"/>
  <c r="T12" i="2" s="1"/>
  <c r="F4" i="3"/>
  <c r="E7" i="4"/>
  <c r="E8" i="4"/>
  <c r="E9" i="4"/>
  <c r="E10" i="4"/>
  <c r="E13" i="4"/>
  <c r="E6" i="4"/>
  <c r="H83" i="2"/>
  <c r="A83" i="2"/>
  <c r="H82" i="2"/>
  <c r="G82" i="2"/>
  <c r="A82" i="2"/>
  <c r="H81" i="2"/>
  <c r="A81" i="2"/>
  <c r="H80" i="2"/>
  <c r="A80" i="2"/>
  <c r="H79" i="2"/>
  <c r="A79" i="2"/>
  <c r="H78" i="2"/>
  <c r="A78" i="2"/>
  <c r="H77" i="2"/>
  <c r="A77" i="2"/>
  <c r="H76" i="2"/>
  <c r="A76" i="2"/>
  <c r="H75" i="2"/>
  <c r="A75" i="2"/>
  <c r="H74" i="2"/>
  <c r="A74" i="2"/>
  <c r="U49" i="2"/>
  <c r="N49" i="2"/>
  <c r="U48" i="2"/>
  <c r="T48" i="2"/>
  <c r="N48" i="2"/>
  <c r="U47" i="2"/>
  <c r="N47" i="2"/>
  <c r="U46" i="2"/>
  <c r="N46" i="2"/>
  <c r="U45" i="2"/>
  <c r="N45" i="2"/>
  <c r="U44" i="2"/>
  <c r="N44" i="2"/>
  <c r="U43" i="2"/>
  <c r="N43" i="2"/>
  <c r="U42" i="2"/>
  <c r="N42" i="2"/>
  <c r="U41" i="2"/>
  <c r="N41" i="2"/>
  <c r="U40" i="2"/>
  <c r="N40" i="2"/>
  <c r="H49" i="2"/>
  <c r="A49" i="2"/>
  <c r="H48" i="2"/>
  <c r="A48" i="2"/>
  <c r="H47" i="2"/>
  <c r="A47" i="2"/>
  <c r="H46" i="2"/>
  <c r="A46" i="2"/>
  <c r="H45" i="2"/>
  <c r="A45" i="2"/>
  <c r="H44" i="2"/>
  <c r="A44" i="2"/>
  <c r="H43" i="2"/>
  <c r="A43" i="2"/>
  <c r="H42" i="2"/>
  <c r="A42" i="2"/>
  <c r="H41" i="2"/>
  <c r="A41" i="2"/>
  <c r="H40" i="2"/>
  <c r="A40" i="2"/>
  <c r="H32" i="2"/>
  <c r="A32" i="2"/>
  <c r="H31" i="2"/>
  <c r="A31" i="2"/>
  <c r="H30" i="2"/>
  <c r="A30" i="2"/>
  <c r="H29" i="2"/>
  <c r="A29" i="2"/>
  <c r="H28" i="2"/>
  <c r="A28" i="2"/>
  <c r="H27" i="2"/>
  <c r="A27" i="2"/>
  <c r="H26" i="2"/>
  <c r="A26" i="2"/>
  <c r="H25" i="2"/>
  <c r="A25" i="2"/>
  <c r="H24" i="2"/>
  <c r="A24" i="2"/>
  <c r="H23" i="2"/>
  <c r="A23" i="2"/>
  <c r="U83" i="2"/>
  <c r="N83" i="2"/>
  <c r="U82" i="2"/>
  <c r="T82" i="2"/>
  <c r="N82" i="2"/>
  <c r="U81" i="2"/>
  <c r="N81" i="2"/>
  <c r="U80" i="2"/>
  <c r="N80" i="2"/>
  <c r="U79" i="2"/>
  <c r="N79" i="2"/>
  <c r="U78" i="2"/>
  <c r="N78" i="2"/>
  <c r="U77" i="2"/>
  <c r="N77" i="2"/>
  <c r="U76" i="2"/>
  <c r="N76" i="2"/>
  <c r="U75" i="2"/>
  <c r="N75" i="2"/>
  <c r="U74" i="2"/>
  <c r="N74" i="2"/>
  <c r="U14" i="2"/>
  <c r="N14" i="2"/>
  <c r="U13" i="2"/>
  <c r="T13" i="2"/>
  <c r="N13" i="2"/>
  <c r="U12" i="2"/>
  <c r="N12" i="2"/>
  <c r="U11" i="2"/>
  <c r="N11" i="2"/>
  <c r="U10" i="2"/>
  <c r="N10" i="2"/>
  <c r="U9" i="2"/>
  <c r="N9" i="2"/>
  <c r="U8" i="2"/>
  <c r="N8" i="2"/>
  <c r="U7" i="2"/>
  <c r="N7" i="2"/>
  <c r="U6" i="2"/>
  <c r="N6" i="2"/>
  <c r="U5" i="2"/>
  <c r="N5" i="2"/>
  <c r="H14" i="2"/>
  <c r="H13" i="2"/>
  <c r="H12" i="2"/>
  <c r="H11" i="2"/>
  <c r="H10" i="2"/>
  <c r="H9" i="2"/>
  <c r="H8" i="2"/>
  <c r="H7" i="2"/>
  <c r="H6" i="2"/>
  <c r="H5" i="2"/>
  <c r="A14" i="2"/>
  <c r="A13" i="2"/>
  <c r="A12" i="2"/>
  <c r="A11" i="2"/>
  <c r="A10" i="2"/>
  <c r="A9" i="2"/>
  <c r="A8" i="2"/>
  <c r="A7" i="2"/>
  <c r="A6" i="2"/>
  <c r="A5" i="2"/>
  <c r="G13" i="2"/>
  <c r="B6" i="5" l="1"/>
  <c r="B12" i="6"/>
  <c r="B9" i="5"/>
  <c r="B8" i="6"/>
  <c r="B8" i="5"/>
  <c r="B7" i="6"/>
  <c r="B4" i="5"/>
  <c r="B4" i="6"/>
  <c r="B7" i="5"/>
  <c r="B6" i="6"/>
  <c r="B10" i="5"/>
  <c r="B11" i="6"/>
  <c r="B5" i="5"/>
  <c r="B5" i="6"/>
  <c r="O81" i="2"/>
  <c r="T81" i="2" s="1"/>
  <c r="O9" i="2"/>
  <c r="T9" i="2" s="1"/>
  <c r="O78" i="2"/>
  <c r="T78" i="2" s="1"/>
  <c r="O44" i="2"/>
  <c r="T44" i="2" s="1"/>
  <c r="B45" i="2"/>
  <c r="G45" i="2" s="1"/>
  <c r="B29" i="2"/>
  <c r="G29" i="2" s="1"/>
  <c r="B10" i="2"/>
  <c r="G10" i="2" s="1"/>
  <c r="O45" i="2"/>
  <c r="T45" i="2" s="1"/>
  <c r="B9" i="2"/>
  <c r="G9" i="2" s="1"/>
  <c r="B44" i="2"/>
  <c r="G44" i="2" s="1"/>
  <c r="O8" i="2"/>
  <c r="T8" i="2" s="1"/>
  <c r="B26" i="2"/>
  <c r="G26" i="2" s="1"/>
  <c r="B7" i="2"/>
  <c r="G7" i="2" s="1"/>
  <c r="O42" i="2"/>
  <c r="T42" i="2" s="1"/>
  <c r="O76" i="2"/>
  <c r="T76" i="2" s="1"/>
  <c r="B25" i="2"/>
  <c r="G25" i="2" s="1"/>
  <c r="B76" i="2"/>
  <c r="G76" i="2" s="1"/>
  <c r="O75" i="2"/>
  <c r="T75" i="2" s="1"/>
  <c r="B27" i="2"/>
  <c r="G27" i="2" s="1"/>
  <c r="B8" i="2"/>
  <c r="G8" i="2" s="1"/>
  <c r="O43" i="2"/>
  <c r="T43" i="2" s="1"/>
  <c r="O77" i="2"/>
  <c r="T77" i="2" s="1"/>
  <c r="B43" i="2"/>
  <c r="G43" i="2" s="1"/>
  <c r="O7" i="2"/>
  <c r="T7" i="2" s="1"/>
  <c r="B6" i="2"/>
  <c r="G6" i="2" s="1"/>
  <c r="B11" i="2"/>
  <c r="G11" i="2" s="1"/>
  <c r="O10" i="2"/>
  <c r="T10" i="2" s="1"/>
  <c r="O41" i="2"/>
  <c r="T41" i="2" s="1"/>
  <c r="O47" i="2"/>
  <c r="T47" i="2" s="1"/>
  <c r="B80" i="2"/>
  <c r="G80" i="2" s="1"/>
  <c r="B24" i="2"/>
  <c r="G24" i="2" s="1"/>
  <c r="B46" i="2"/>
  <c r="G46" i="2" s="1"/>
  <c r="B47" i="2"/>
  <c r="G47" i="2" s="1"/>
  <c r="B79" i="2"/>
  <c r="G79" i="2" s="1"/>
  <c r="B12" i="2"/>
  <c r="G12" i="2" s="1"/>
  <c r="O11" i="2"/>
  <c r="T11" i="2" s="1"/>
  <c r="O79" i="2"/>
  <c r="T79" i="2" s="1"/>
  <c r="B75" i="2"/>
  <c r="G75" i="2" s="1"/>
  <c r="B81" i="2"/>
  <c r="G81" i="2" s="1"/>
  <c r="B30" i="2"/>
  <c r="G30" i="2" s="1"/>
  <c r="B41" i="2"/>
  <c r="G41" i="2" s="1"/>
  <c r="O46" i="2"/>
  <c r="T46" i="2" s="1"/>
  <c r="F16" i="3"/>
  <c r="B5" i="2"/>
  <c r="G5" i="2" s="1"/>
  <c r="O40" i="2"/>
  <c r="T40" i="2" s="1"/>
  <c r="O74" i="2"/>
  <c r="B23" i="2"/>
  <c r="G23" i="2" s="1"/>
  <c r="B74" i="2"/>
  <c r="O5" i="2"/>
  <c r="T5" i="2" s="1"/>
  <c r="B40" i="2"/>
  <c r="G40" i="2" s="1"/>
  <c r="X5" i="2"/>
  <c r="T17" i="2" s="1"/>
  <c r="C5" i="5" l="1"/>
  <c r="K23" i="2"/>
  <c r="G35" i="2" s="1"/>
  <c r="K40" i="2"/>
  <c r="G52" i="2" s="1"/>
  <c r="K74" i="2"/>
  <c r="G86" i="2" s="1"/>
  <c r="X40" i="2"/>
  <c r="T52" i="2" s="1"/>
  <c r="X74" i="2"/>
  <c r="T86" i="2" s="1"/>
  <c r="K5" i="2"/>
  <c r="G17" i="2" s="1"/>
  <c r="T15" i="2"/>
  <c r="O84" i="2"/>
  <c r="G50" i="2"/>
  <c r="G15" i="2"/>
  <c r="T50" i="2"/>
  <c r="K24" i="2"/>
  <c r="G34" i="2" s="1"/>
  <c r="B84" i="2"/>
  <c r="K6" i="2"/>
  <c r="G16" i="2" s="1"/>
  <c r="G33" i="2"/>
  <c r="B15" i="2"/>
  <c r="X41" i="2"/>
  <c r="T51" i="2" s="1"/>
  <c r="B33" i="2"/>
  <c r="X75" i="2"/>
  <c r="T74" i="2"/>
  <c r="T84" i="2" s="1"/>
  <c r="O15" i="2"/>
  <c r="X6" i="2"/>
  <c r="T16" i="2" s="1"/>
  <c r="O50" i="2"/>
  <c r="K41" i="2"/>
  <c r="G51" i="2" s="1"/>
  <c r="G74" i="2"/>
  <c r="G84" i="2" s="1"/>
  <c r="K75" i="2"/>
  <c r="B50" i="2"/>
  <c r="D8" i="5" l="1"/>
  <c r="D5" i="5"/>
  <c r="D9" i="5"/>
  <c r="D7" i="5"/>
  <c r="C4" i="5"/>
  <c r="C9" i="5"/>
  <c r="C10" i="5"/>
  <c r="C8" i="5"/>
  <c r="C7" i="5"/>
  <c r="D4" i="5"/>
  <c r="C6" i="5"/>
  <c r="K25" i="2"/>
  <c r="X76" i="2"/>
  <c r="K7" i="2"/>
  <c r="X42" i="2"/>
  <c r="T85" i="2"/>
  <c r="X7" i="2"/>
  <c r="G85" i="2"/>
  <c r="K76" i="2"/>
  <c r="K42" i="2"/>
  <c r="D10" i="5" l="1"/>
  <c r="D6" i="5"/>
</calcChain>
</file>

<file path=xl/sharedStrings.xml><?xml version="1.0" encoding="utf-8"?>
<sst xmlns="http://schemas.openxmlformats.org/spreadsheetml/2006/main" count="347" uniqueCount="127">
  <si>
    <r>
      <t xml:space="preserve">Estimación por juicio de expertos del </t>
    </r>
    <r>
      <rPr>
        <b/>
        <sz val="11"/>
        <color theme="1"/>
        <rFont val="Calibri"/>
        <family val="2"/>
        <scheme val="minor"/>
      </rPr>
      <t>Costo Proyecto</t>
    </r>
    <r>
      <rPr>
        <sz val="11"/>
        <color theme="1"/>
        <rFont val="Calibri"/>
        <family val="2"/>
        <scheme val="minor"/>
      </rPr>
      <t xml:space="preserve"> que se le asignó a cada factor mediante promedio</t>
    </r>
  </si>
  <si>
    <t>En Millones COP</t>
  </si>
  <si>
    <t>idPy</t>
  </si>
  <si>
    <t>Nombre Proyecto</t>
  </si>
  <si>
    <t>Abrev</t>
  </si>
  <si>
    <t>Costo [Millones] COP</t>
  </si>
  <si>
    <t>Descripción/Alcance</t>
  </si>
  <si>
    <t>Clasificación</t>
  </si>
  <si>
    <t>Elizabeth</t>
  </si>
  <si>
    <t>Diana</t>
  </si>
  <si>
    <t>Henry</t>
  </si>
  <si>
    <t>Juan Pablo</t>
  </si>
  <si>
    <t>P1</t>
  </si>
  <si>
    <t>Diagnóstico del estado de madurez de transformación digital y análisis de sus resultados</t>
  </si>
  <si>
    <t>TD</t>
  </si>
  <si>
    <t>* Gobernanza
* Personas
* Cultura
* Relación con el cliente
* Procesos
* Tecnología</t>
  </si>
  <si>
    <t>PROGRAMA Transformación Digital</t>
  </si>
  <si>
    <t>P2</t>
  </si>
  <si>
    <t>Adoptar un RPA (Robotic process automation)</t>
  </si>
  <si>
    <t>RPA</t>
  </si>
  <si>
    <t>Robots (Chatboots, boots) que reciben información a través de medios digitales y los gestiona para facilitar el proceso administrativo</t>
  </si>
  <si>
    <t>P3</t>
  </si>
  <si>
    <t>Adopción de un CRM</t>
  </si>
  <si>
    <t>CRM</t>
  </si>
  <si>
    <t>Gestión de clientes e información administrativa para el incremento de la utilidad operacional</t>
  </si>
  <si>
    <t>P4</t>
  </si>
  <si>
    <t>Proyecto de gestión documental</t>
  </si>
  <si>
    <t>GD</t>
  </si>
  <si>
    <t>Gestión de un Sistema de Información (física y digital) para la gestión documental del talento humano y de clientes.</t>
  </si>
  <si>
    <t>P5</t>
  </si>
  <si>
    <t>Adopción de procesos y tecnología a todo el personal de la organización y la nueva cultura organizacional</t>
  </si>
  <si>
    <t>CAP</t>
  </si>
  <si>
    <t>Capacitación del personal de la organización enfocado a preparar a las personas para la transformación digtal, la adopción del modelo de gerencia de proyectos y cambio estratégico de la organización propuesto</t>
  </si>
  <si>
    <t>PROGRAMA Gestión de Proyectos</t>
  </si>
  <si>
    <t>P6</t>
  </si>
  <si>
    <t>Adopción y adaptación de la OPM o gestión de proyectos mediante un modelo de Gerencia de Proyectos escalable</t>
  </si>
  <si>
    <t>GPM</t>
  </si>
  <si>
    <t>Construcción y modelo de gerencia de proyectos</t>
  </si>
  <si>
    <t>P7</t>
  </si>
  <si>
    <t>Cambio de modelo estratégico y de negocio</t>
  </si>
  <si>
    <t>MEN</t>
  </si>
  <si>
    <t>Procesar y modelar el nuevo modelo estratégico y de negocio a nivel organizacional.</t>
  </si>
  <si>
    <t>Inventario, ventas, facturas, informes, contable</t>
  </si>
  <si>
    <t>Gestión de inventarios por QR - CB</t>
  </si>
  <si>
    <t>Largo plazo</t>
  </si>
  <si>
    <t>DEFINICIÓN DE CRITERIOS</t>
  </si>
  <si>
    <r>
      <rPr>
        <sz val="11"/>
        <color theme="1"/>
        <rFont val="Calibri"/>
        <family val="2"/>
        <scheme val="minor"/>
      </rPr>
      <t xml:space="preserve">Estimación por juicio de expertos del </t>
    </r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 xml:space="preserve"> que se le asignó a cada factor mediante promedio</t>
    </r>
  </si>
  <si>
    <t>Definición de Criterios</t>
  </si>
  <si>
    <t>Descripción</t>
  </si>
  <si>
    <t>Tipo puntaje</t>
  </si>
  <si>
    <t>Rango</t>
  </si>
  <si>
    <t>Eje</t>
  </si>
  <si>
    <t>PESO</t>
  </si>
  <si>
    <t>Y</t>
  </si>
  <si>
    <t>X</t>
  </si>
  <si>
    <t>Juan</t>
  </si>
  <si>
    <t>Criterio 1</t>
  </si>
  <si>
    <t>Nivel de importancia en relación a la estrategía orgaizacional</t>
  </si>
  <si>
    <t>Númerico</t>
  </si>
  <si>
    <t>bajo 1 &lt;--&gt; Alto 10</t>
  </si>
  <si>
    <t>Valor Programa</t>
  </si>
  <si>
    <t>Importancia Estratégica</t>
  </si>
  <si>
    <t>Criterio 2</t>
  </si>
  <si>
    <t>ROI esperado</t>
  </si>
  <si>
    <t>&lt; 1 no invertir.
Se prioriza del de &gt; 1 hasta el que esté más cercano a 1</t>
  </si>
  <si>
    <t>Criterio 3</t>
  </si>
  <si>
    <t>Presupuesto proyecto</t>
  </si>
  <si>
    <t>Del de mayor presupuesto al menor</t>
  </si>
  <si>
    <t>Criterio 4</t>
  </si>
  <si>
    <t>Tiempo de duración del proyecto</t>
  </si>
  <si>
    <t>Tiempo en semanas, meses o años (Todos los proyectos deben tener la misma definición)</t>
  </si>
  <si>
    <t>Del de menor estimado en tiempo al mayor</t>
  </si>
  <si>
    <t>Criterio 5</t>
  </si>
  <si>
    <t>Impacto en el futuro - Cambio estratégico y/o cultura organizacional</t>
  </si>
  <si>
    <t>Numerico</t>
  </si>
  <si>
    <t>Criterio 6</t>
  </si>
  <si>
    <t>Impacto en las ventas y incursión de nuevos segmentos de mercado</t>
  </si>
  <si>
    <t>Criterio 7</t>
  </si>
  <si>
    <t>Riesgo</t>
  </si>
  <si>
    <t>Criterio 8</t>
  </si>
  <si>
    <t>Beneficios del programa o proyectos basado en el AS-IS de la Madurez y como se proyecta a un TO-BE</t>
  </si>
  <si>
    <t>Total %</t>
  </si>
  <si>
    <t>EVALUACIÓN Modelo de puntuación de criterios múltiples</t>
  </si>
  <si>
    <t>Evaluación</t>
  </si>
  <si>
    <t>PunLista de Criterios</t>
  </si>
  <si>
    <t>Peso</t>
  </si>
  <si>
    <t>Bajo</t>
  </si>
  <si>
    <t>Medio</t>
  </si>
  <si>
    <t>Alto</t>
  </si>
  <si>
    <t>Puntaje</t>
  </si>
  <si>
    <t>Total</t>
  </si>
  <si>
    <t>Sumatoria Eje</t>
  </si>
  <si>
    <t>Div</t>
  </si>
  <si>
    <t>Total Peso</t>
  </si>
  <si>
    <t>Puntaje Total</t>
  </si>
  <si>
    <t>Indicador Y (0 a 1)</t>
  </si>
  <si>
    <t>Indicador X (0 a 1)</t>
  </si>
  <si>
    <t>APLICACIÓN Y EVALUACIÓN PRIORIZACIÓN PROYECTOS</t>
  </si>
  <si>
    <t>Proyecto</t>
  </si>
  <si>
    <t>Costo</t>
  </si>
  <si>
    <t>Ind X</t>
  </si>
  <si>
    <t>Ind Y</t>
  </si>
  <si>
    <t>Lista de priorización de Proyectos Columbus del más importante (1) al menos importante (7)</t>
  </si>
  <si>
    <t xml:space="preserve">Ítem </t>
  </si>
  <si>
    <t>Abreviatura</t>
  </si>
  <si>
    <t>Modelo modificado de ejemplo de OPM implementación de matriz de priorización tomado de Project Management Institute. (2014). Implementing Organizational Project Management: A Practice Guide.</t>
  </si>
  <si>
    <t>Roadmap de implementación Columbus de acuerdo con los resultados de la matriz de priorización.</t>
  </si>
  <si>
    <t>Fuente Propia</t>
  </si>
  <si>
    <t>PROGRAMA Comercial Columbus</t>
  </si>
  <si>
    <t>P8</t>
  </si>
  <si>
    <t>P9</t>
  </si>
  <si>
    <t>O1</t>
  </si>
  <si>
    <t>Operaciones</t>
  </si>
  <si>
    <t>Expansión comercial en el Exterior</t>
  </si>
  <si>
    <t>EXPEX</t>
  </si>
  <si>
    <t>Generación de modelo y oficna para la gestión comercial en el exterior</t>
  </si>
  <si>
    <t>Gestión del cambio organizacional</t>
  </si>
  <si>
    <t>Gestionar adecuadamente los cambios que requiere la implementación de los programas del portafolio.</t>
  </si>
  <si>
    <t>GCO</t>
  </si>
  <si>
    <t>OPE</t>
  </si>
  <si>
    <t>APLICACIÓN Y EVALUACIÓN PRIORIZACIÓN PROYECTOS DEL PORTAFOLIO</t>
  </si>
  <si>
    <t>DEFINICIÓN DEL PORTAFOLIO, SUS PROGRAMAS Y LOS PROYECTOS A SER EVALUADOS Y PRIORIZADOS</t>
  </si>
  <si>
    <t>Escala</t>
  </si>
  <si>
    <t>Columbus &amp; CIA - Barbisio</t>
  </si>
  <si>
    <t>Programa</t>
  </si>
  <si>
    <t>GP</t>
  </si>
  <si>
    <t>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</si>
</sst>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9CCE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5" fillId="3" borderId="0" xfId="0" applyFont="1" applyFill="1" applyAlignment="1">
      <alignment horizontal="center"/>
    </xf>
    <xf numFmtId="9" fontId="0" fillId="0" borderId="0" xfId="0" applyNumberFormat="1"/>
    <xf numFmtId="0" fontId="0" fillId="4" borderId="0" xfId="0" applyFill="1" applyAlignment="1">
      <alignment horizontal="center"/>
    </xf>
    <xf numFmtId="9" fontId="0" fillId="4" borderId="0" xfId="1" applyFont="1" applyFill="1"/>
    <xf numFmtId="0" fontId="0" fillId="4" borderId="0" xfId="0" applyFill="1"/>
    <xf numFmtId="0" fontId="0" fillId="5" borderId="0" xfId="0" applyFill="1" applyAlignment="1">
      <alignment horizontal="center"/>
    </xf>
    <xf numFmtId="9" fontId="0" fillId="5" borderId="0" xfId="1" applyFont="1" applyFill="1"/>
    <xf numFmtId="0" fontId="0" fillId="5" borderId="0" xfId="0" applyFill="1"/>
    <xf numFmtId="9" fontId="0" fillId="0" borderId="1" xfId="1" applyFont="1" applyBorder="1"/>
    <xf numFmtId="0" fontId="2" fillId="0" borderId="1" xfId="0" applyFont="1" applyBorder="1"/>
    <xf numFmtId="2" fontId="2" fillId="0" borderId="1" xfId="0" applyNumberFormat="1" applyFont="1" applyBorder="1"/>
    <xf numFmtId="0" fontId="0" fillId="0" borderId="3" xfId="0" applyBorder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164" fontId="0" fillId="0" borderId="1" xfId="0" applyNumberFormat="1" applyBorder="1"/>
    <xf numFmtId="2" fontId="0" fillId="0" borderId="1" xfId="0" applyNumberFormat="1" applyBorder="1"/>
    <xf numFmtId="0" fontId="7" fillId="0" borderId="0" xfId="0" applyFont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5" fillId="6" borderId="1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7" borderId="1" xfId="0" applyFill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vertical="center" wrapText="1"/>
    </xf>
    <xf numFmtId="0" fontId="2" fillId="10" borderId="1" xfId="0" applyFont="1" applyFill="1" applyBorder="1" applyAlignment="1">
      <alignment horizontal="center" vertical="center"/>
    </xf>
    <xf numFmtId="9" fontId="2" fillId="7" borderId="1" xfId="1" applyFont="1" applyFill="1" applyBorder="1" applyAlignment="1">
      <alignment horizontal="center" vertical="center"/>
    </xf>
    <xf numFmtId="9" fontId="2" fillId="10" borderId="1" xfId="1" applyFont="1" applyFill="1" applyBorder="1" applyAlignment="1">
      <alignment horizontal="center" vertical="center"/>
    </xf>
    <xf numFmtId="9" fontId="0" fillId="6" borderId="1" xfId="1" applyFont="1" applyFill="1" applyBorder="1" applyAlignment="1">
      <alignment horizontal="center" vertical="center"/>
    </xf>
    <xf numFmtId="9" fontId="0" fillId="6" borderId="1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9" fontId="8" fillId="0" borderId="0" xfId="0" applyNumberFormat="1" applyFont="1"/>
    <xf numFmtId="9" fontId="9" fillId="0" borderId="0" xfId="0" applyNumberFormat="1" applyFont="1"/>
    <xf numFmtId="0" fontId="2" fillId="0" borderId="0" xfId="0" applyFont="1"/>
    <xf numFmtId="164" fontId="0" fillId="7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165" fontId="0" fillId="7" borderId="1" xfId="2" applyNumberFormat="1" applyFont="1" applyFill="1" applyBorder="1" applyAlignment="1">
      <alignment vertical="center"/>
    </xf>
    <xf numFmtId="165" fontId="0" fillId="8" borderId="1" xfId="2" applyNumberFormat="1" applyFont="1" applyFill="1" applyBorder="1" applyAlignment="1">
      <alignment vertical="center"/>
    </xf>
    <xf numFmtId="165" fontId="0" fillId="9" borderId="1" xfId="2" applyNumberFormat="1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5" fillId="3" borderId="0" xfId="0" applyFont="1" applyFill="1" applyAlignment="1">
      <alignment horizontal="center" wrapText="1"/>
    </xf>
    <xf numFmtId="9" fontId="0" fillId="10" borderId="1" xfId="1" applyFont="1" applyFill="1" applyBorder="1"/>
    <xf numFmtId="9" fontId="0" fillId="7" borderId="1" xfId="1" applyFont="1" applyFill="1" applyBorder="1"/>
    <xf numFmtId="0" fontId="0" fillId="7" borderId="29" xfId="0" applyFill="1" applyBorder="1" applyAlignment="1">
      <alignment vertical="center" wrapText="1"/>
    </xf>
    <xf numFmtId="164" fontId="0" fillId="7" borderId="29" xfId="0" applyNumberFormat="1" applyFill="1" applyBorder="1" applyAlignment="1">
      <alignment horizontal="center" vertical="center"/>
    </xf>
    <xf numFmtId="0" fontId="0" fillId="7" borderId="29" xfId="0" applyFill="1" applyBorder="1" applyAlignment="1">
      <alignment wrapText="1"/>
    </xf>
    <xf numFmtId="0" fontId="10" fillId="11" borderId="26" xfId="0" applyFont="1" applyFill="1" applyBorder="1" applyAlignment="1">
      <alignment horizontal="center"/>
    </xf>
    <xf numFmtId="0" fontId="10" fillId="11" borderId="27" xfId="0" applyFont="1" applyFill="1" applyBorder="1" applyAlignment="1">
      <alignment horizontal="center"/>
    </xf>
    <xf numFmtId="0" fontId="10" fillId="11" borderId="28" xfId="0" applyFont="1" applyFill="1" applyBorder="1" applyAlignment="1">
      <alignment horizontal="center"/>
    </xf>
    <xf numFmtId="9" fontId="0" fillId="7" borderId="29" xfId="1" applyFont="1" applyFill="1" applyBorder="1"/>
    <xf numFmtId="0" fontId="2" fillId="3" borderId="26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7" borderId="29" xfId="0" applyFont="1" applyFill="1" applyBorder="1" applyAlignment="1">
      <alignment vertical="center"/>
    </xf>
    <xf numFmtId="0" fontId="2" fillId="7" borderId="29" xfId="0" applyFont="1" applyFill="1" applyBorder="1" applyAlignment="1">
      <alignment horizontal="center" vertical="center"/>
    </xf>
    <xf numFmtId="9" fontId="2" fillId="7" borderId="29" xfId="1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/>
    </xf>
    <xf numFmtId="0" fontId="2" fillId="10" borderId="28" xfId="0" applyFont="1" applyFill="1" applyBorder="1" applyAlignment="1">
      <alignment horizontal="center"/>
    </xf>
    <xf numFmtId="0" fontId="0" fillId="10" borderId="29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/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9" borderId="1" xfId="0" applyFill="1" applyBorder="1" applyAlignment="1">
      <alignment horizontal="left" vertical="center"/>
    </xf>
    <xf numFmtId="0" fontId="4" fillId="12" borderId="1" xfId="0" applyFont="1" applyFill="1" applyBorder="1"/>
    <xf numFmtId="0" fontId="4" fillId="13" borderId="1" xfId="0" applyFont="1" applyFill="1" applyBorder="1"/>
    <xf numFmtId="0" fontId="4" fillId="7" borderId="1" xfId="0" applyFont="1" applyFill="1" applyBorder="1"/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/>
    <xf numFmtId="2" fontId="0" fillId="7" borderId="1" xfId="0" applyNumberFormat="1" applyFill="1" applyBorder="1"/>
    <xf numFmtId="0" fontId="0" fillId="12" borderId="1" xfId="0" applyFill="1" applyBorder="1" applyAlignment="1">
      <alignment horizontal="center"/>
    </xf>
    <xf numFmtId="164" fontId="0" fillId="12" borderId="1" xfId="0" applyNumberFormat="1" applyFill="1" applyBorder="1"/>
    <xf numFmtId="2" fontId="0" fillId="12" borderId="1" xfId="0" applyNumberFormat="1" applyFill="1" applyBorder="1"/>
    <xf numFmtId="0" fontId="0" fillId="13" borderId="1" xfId="0" applyFill="1" applyBorder="1" applyAlignment="1">
      <alignment horizontal="center"/>
    </xf>
    <xf numFmtId="164" fontId="0" fillId="13" borderId="1" xfId="0" applyNumberFormat="1" applyFill="1" applyBorder="1"/>
    <xf numFmtId="2" fontId="0" fillId="13" borderId="1" xfId="0" applyNumberFormat="1" applyFill="1" applyBorder="1"/>
    <xf numFmtId="0" fontId="17" fillId="8" borderId="1" xfId="0" applyFont="1" applyFill="1" applyBorder="1" applyAlignment="1">
      <alignment vertical="center" wrapText="1"/>
    </xf>
    <xf numFmtId="164" fontId="17" fillId="8" borderId="1" xfId="0" applyNumberFormat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wrapText="1"/>
    </xf>
    <xf numFmtId="0" fontId="0" fillId="7" borderId="31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0" fillId="9" borderId="33" xfId="0" applyFill="1" applyBorder="1" applyAlignment="1">
      <alignment horizontal="center" vertical="center"/>
    </xf>
    <xf numFmtId="0" fontId="0" fillId="9" borderId="37" xfId="0" applyFill="1" applyBorder="1" applyAlignment="1">
      <alignment horizontal="center" vertical="center"/>
    </xf>
    <xf numFmtId="0" fontId="17" fillId="9" borderId="38" xfId="0" applyFont="1" applyFill="1" applyBorder="1" applyAlignment="1">
      <alignment vertical="center" wrapText="1"/>
    </xf>
    <xf numFmtId="164" fontId="17" fillId="9" borderId="38" xfId="0" applyNumberFormat="1" applyFont="1" applyFill="1" applyBorder="1" applyAlignment="1">
      <alignment horizontal="center" vertical="center"/>
    </xf>
    <xf numFmtId="0" fontId="17" fillId="9" borderId="38" xfId="0" applyFont="1" applyFill="1" applyBorder="1" applyAlignment="1">
      <alignment wrapText="1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wrapText="1"/>
    </xf>
    <xf numFmtId="0" fontId="2" fillId="2" borderId="42" xfId="0" applyFont="1" applyFill="1" applyBorder="1" applyAlignment="1">
      <alignment horizontal="center"/>
    </xf>
    <xf numFmtId="0" fontId="0" fillId="0" borderId="30" xfId="0" applyFill="1" applyBorder="1" applyAlignment="1">
      <alignment vertical="center" wrapText="1"/>
    </xf>
    <xf numFmtId="0" fontId="0" fillId="0" borderId="30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0" fontId="0" fillId="8" borderId="34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8" borderId="36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0" fontId="0" fillId="0" borderId="38" xfId="0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11" borderId="20" xfId="0" applyFill="1" applyBorder="1" applyAlignment="1">
      <alignment horizontal="center"/>
    </xf>
    <xf numFmtId="0" fontId="0" fillId="11" borderId="21" xfId="0" applyFill="1" applyBorder="1" applyAlignment="1">
      <alignment horizontal="center"/>
    </xf>
    <xf numFmtId="0" fontId="0" fillId="11" borderId="22" xfId="0" applyFill="1" applyBorder="1" applyAlignment="1">
      <alignment horizontal="center"/>
    </xf>
    <xf numFmtId="0" fontId="0" fillId="11" borderId="23" xfId="0" applyFill="1" applyBorder="1" applyAlignment="1">
      <alignment horizontal="center" wrapText="1"/>
    </xf>
    <xf numFmtId="0" fontId="0" fillId="11" borderId="24" xfId="0" applyFill="1" applyBorder="1" applyAlignment="1">
      <alignment horizontal="center" wrapText="1"/>
    </xf>
    <xf numFmtId="0" fontId="0" fillId="11" borderId="25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0" fillId="9" borderId="35" xfId="0" applyFill="1" applyBorder="1" applyAlignment="1">
      <alignment horizontal="center" vertical="center" wrapText="1"/>
    </xf>
    <xf numFmtId="0" fontId="0" fillId="9" borderId="36" xfId="0" applyFill="1" applyBorder="1" applyAlignment="1">
      <alignment horizontal="center" vertical="center" wrapText="1"/>
    </xf>
    <xf numFmtId="0" fontId="0" fillId="9" borderId="39" xfId="0" applyFill="1" applyBorder="1" applyAlignment="1">
      <alignment horizontal="center" vertical="center" wrapText="1"/>
    </xf>
    <xf numFmtId="0" fontId="0" fillId="8" borderId="35" xfId="0" applyFill="1" applyBorder="1" applyAlignment="1">
      <alignment horizontal="center" vertical="center" wrapText="1"/>
    </xf>
    <xf numFmtId="0" fontId="0" fillId="8" borderId="36" xfId="0" applyFill="1" applyBorder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2" fillId="0" borderId="0" xfId="0" applyFont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</cellXfs>
  <cellStyles count="3">
    <cellStyle name="Currency" xfId="2" builtinId="4"/>
    <cellStyle name="Normal" xfId="0" builtinId="0"/>
    <cellStyle name="Percent" xfId="1" builtinId="5"/>
  </cellStyles>
  <dxfs count="74"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16FE9"/>
      <color rgb="FF5DD5FF"/>
      <color rgb="FF75DBFF"/>
      <color rgb="FFA9C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EVALUACIÓN</a:t>
            </a:r>
            <a:r>
              <a:rPr lang="es-CO" baseline="0"/>
              <a:t> PROYECTOS POR MODELO PUNTUACIÓN DE CRITERIOS MÚLTIPLES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6789280194105067E-2"/>
          <c:y val="0.12660021296961915"/>
          <c:w val="0.84749911270033296"/>
          <c:h val="0.77361879377724962"/>
        </c:manualLayout>
      </c:layout>
      <c:bubbleChart>
        <c:varyColors val="0"/>
        <c:ser>
          <c:idx val="0"/>
          <c:order val="0"/>
          <c:tx>
            <c:strRef>
              <c:f>'Modelo Puntuación Crit Mulp'!$A$4</c:f>
              <c:strCache>
                <c:ptCount val="1"/>
                <c:pt idx="0">
                  <c:v>TD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19203295980428331"/>
                  <c:y val="-1.3284852339389273E-2"/>
                </c:manualLayout>
              </c:layout>
              <c:spPr>
                <a:solidFill>
                  <a:srgbClr val="016FE9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DEE9-4CD3-BA69-B199B7443D5E}"/>
                </c:ext>
              </c:extLst>
            </c:dLbl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Mulp'!$C$4</c:f>
              <c:numCache>
                <c:formatCode>0.00</c:formatCode>
                <c:ptCount val="1"/>
                <c:pt idx="0">
                  <c:v>0.66883116883116878</c:v>
                </c:pt>
              </c:numCache>
            </c:numRef>
          </c:xVal>
          <c:yVal>
            <c:numRef>
              <c:f>'Modelo Puntuación Crit Mulp'!$D$4</c:f>
              <c:numCache>
                <c:formatCode>0.00</c:formatCode>
                <c:ptCount val="1"/>
                <c:pt idx="0">
                  <c:v>0.72764227642276424</c:v>
                </c:pt>
              </c:numCache>
            </c:numRef>
          </c:yVal>
          <c:bubbleSize>
            <c:numRef>
              <c:f>'Modelo Puntuación Crit Mulp'!$B$4</c:f>
              <c:numCache>
                <c:formatCode>"$"\ #,##0</c:formatCode>
                <c:ptCount val="1"/>
                <c:pt idx="0">
                  <c:v>14.75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DEE9-4CD3-BA69-B199B7443D5E}"/>
            </c:ext>
          </c:extLst>
        </c:ser>
        <c:ser>
          <c:idx val="1"/>
          <c:order val="1"/>
          <c:tx>
            <c:strRef>
              <c:f>'Modelo Puntuación Crit Mulp'!$A$5</c:f>
              <c:strCache>
                <c:ptCount val="1"/>
                <c:pt idx="0">
                  <c:v>RPA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8.3333333333333329E-2"/>
                  <c:y val="-0.1281831302926007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D-4312-B69F-761FB74D3408}"/>
                </c:ext>
              </c:extLst>
            </c:dLbl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Mulp'!$C$5</c:f>
              <c:numCache>
                <c:formatCode>0.00</c:formatCode>
                <c:ptCount val="1"/>
                <c:pt idx="0">
                  <c:v>0.33116883116883111</c:v>
                </c:pt>
              </c:numCache>
            </c:numRef>
          </c:xVal>
          <c:yVal>
            <c:numRef>
              <c:f>'Modelo Puntuación Crit Mulp'!$D$5</c:f>
              <c:numCache>
                <c:formatCode>0.00</c:formatCode>
                <c:ptCount val="1"/>
                <c:pt idx="0">
                  <c:v>0.31300813008130079</c:v>
                </c:pt>
              </c:numCache>
            </c:numRef>
          </c:yVal>
          <c:bubbleSize>
            <c:numRef>
              <c:f>'Modelo Puntuación Crit Mulp'!$B$5</c:f>
              <c:numCache>
                <c:formatCode>"$"\ #,##0</c:formatCode>
                <c:ptCount val="1"/>
                <c:pt idx="0">
                  <c:v>24.5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DEE9-4CD3-BA69-B199B7443D5E}"/>
            </c:ext>
          </c:extLst>
        </c:ser>
        <c:ser>
          <c:idx val="2"/>
          <c:order val="2"/>
          <c:tx>
            <c:strRef>
              <c:f>'Modelo Puntuación Crit Mulp'!$A$6</c:f>
              <c:strCache>
                <c:ptCount val="1"/>
                <c:pt idx="0">
                  <c:v>CRM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25400"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90D-4312-B69F-761FB74D3408}"/>
              </c:ext>
            </c:extLst>
          </c:dPt>
          <c:dLbls>
            <c:dLbl>
              <c:idx val="0"/>
              <c:spPr>
                <a:solidFill>
                  <a:sysClr val="window" lastClr="FFFFFF">
                    <a:lumMod val="75000"/>
                  </a:sys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90D-4312-B69F-761FB74D3408}"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Mulp'!$C$6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Mulp'!$D$6</c:f>
              <c:numCache>
                <c:formatCode>0.00</c:formatCode>
                <c:ptCount val="1"/>
                <c:pt idx="0">
                  <c:v>0.81300813008130091</c:v>
                </c:pt>
              </c:numCache>
            </c:numRef>
          </c:yVal>
          <c:bubbleSize>
            <c:numRef>
              <c:f>'Modelo Puntuación Crit Mulp'!$B$6</c:f>
              <c:numCache>
                <c:formatCode>"$"\ #,##0</c:formatCode>
                <c:ptCount val="1"/>
                <c:pt idx="0">
                  <c:v>22.5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DEE9-4CD3-BA69-B199B7443D5E}"/>
            </c:ext>
          </c:extLst>
        </c:ser>
        <c:ser>
          <c:idx val="3"/>
          <c:order val="3"/>
          <c:tx>
            <c:strRef>
              <c:f>'Modelo Puntuación Crit Mulp'!$A$7</c:f>
              <c:strCache>
                <c:ptCount val="1"/>
                <c:pt idx="0">
                  <c:v>GD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Mulp'!$C$7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'Modelo Puntuación Crit Mulp'!$D$7</c:f>
              <c:numCache>
                <c:formatCode>0.00</c:formatCode>
                <c:ptCount val="1"/>
                <c:pt idx="0">
                  <c:v>0.40243902439024393</c:v>
                </c:pt>
              </c:numCache>
            </c:numRef>
          </c:yVal>
          <c:bubbleSize>
            <c:numRef>
              <c:f>'Modelo Puntuación Crit Mulp'!$B$7</c:f>
              <c:numCache>
                <c:formatCode>"$"\ #,##0</c:formatCode>
                <c:ptCount val="1"/>
                <c:pt idx="0">
                  <c:v>43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DEE9-4CD3-BA69-B199B7443D5E}"/>
            </c:ext>
          </c:extLst>
        </c:ser>
        <c:ser>
          <c:idx val="4"/>
          <c:order val="4"/>
          <c:tx>
            <c:strRef>
              <c:f>'Modelo Puntuación Crit Mulp'!$A$8</c:f>
              <c:strCache>
                <c:ptCount val="1"/>
                <c:pt idx="0">
                  <c:v>CAP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19696969696969702"/>
                  <c:y val="-0.173962819682815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D-4312-B69F-761FB74D3408}"/>
                </c:ext>
              </c:extLst>
            </c:dLbl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Mulp'!$C$8</c:f>
              <c:numCache>
                <c:formatCode>0.00</c:formatCode>
                <c:ptCount val="1"/>
                <c:pt idx="0">
                  <c:v>0.83116883116883122</c:v>
                </c:pt>
              </c:numCache>
            </c:numRef>
          </c:xVal>
          <c:yVal>
            <c:numRef>
              <c:f>'Modelo Puntuación Crit Mulp'!$D$8</c:f>
              <c:numCache>
                <c:formatCode>0.00</c:formatCode>
                <c:ptCount val="1"/>
                <c:pt idx="0">
                  <c:v>0.69918699186991884</c:v>
                </c:pt>
              </c:numCache>
            </c:numRef>
          </c:yVal>
          <c:bubbleSize>
            <c:numRef>
              <c:f>'Modelo Puntuación Crit Mulp'!$B$8</c:f>
              <c:numCache>
                <c:formatCode>"$"\ #,##0</c:formatCode>
                <c:ptCount val="1"/>
                <c:pt idx="0">
                  <c:v>14.5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DEE9-4CD3-BA69-B199B7443D5E}"/>
            </c:ext>
          </c:extLst>
        </c:ser>
        <c:ser>
          <c:idx val="5"/>
          <c:order val="5"/>
          <c:tx>
            <c:strRef>
              <c:f>'Modelo Puntuación Crit Mulp'!$A$9</c:f>
              <c:strCache>
                <c:ptCount val="1"/>
                <c:pt idx="0">
                  <c:v>GPM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8890140730976258E-2"/>
                  <c:y val="-9.6102348432136123E-2"/>
                </c:manualLayout>
              </c:layout>
              <c:spPr>
                <a:solidFill>
                  <a:srgbClr val="70AD47">
                    <a:lumMod val="60000"/>
                    <a:lumOff val="40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09AA-42FB-8A28-6872CD22F275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Mulp'!$C$9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Mulp'!$D$9</c:f>
              <c:numCache>
                <c:formatCode>0.00</c:formatCode>
                <c:ptCount val="1"/>
                <c:pt idx="0">
                  <c:v>0.89837398373983723</c:v>
                </c:pt>
              </c:numCache>
            </c:numRef>
          </c:yVal>
          <c:bubbleSize>
            <c:numRef>
              <c:f>'Modelo Puntuación Crit Mulp'!$B$9</c:f>
              <c:numCache>
                <c:formatCode>"$"\ #,##0</c:formatCode>
                <c:ptCount val="1"/>
                <c:pt idx="0">
                  <c:v>27.5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DEE9-4CD3-BA69-B199B7443D5E}"/>
            </c:ext>
          </c:extLst>
        </c:ser>
        <c:ser>
          <c:idx val="6"/>
          <c:order val="6"/>
          <c:tx>
            <c:strRef>
              <c:f>'Modelo Puntuación Crit Mulp'!$A$10</c:f>
              <c:strCache>
                <c:ptCount val="1"/>
                <c:pt idx="0">
                  <c:v>MEN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3.4744815480167125E-3"/>
                  <c:y val="0.10757180036212524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AA-42FB-8A28-6872CD22F275}"/>
                </c:ext>
              </c:extLst>
            </c:dLbl>
            <c:spPr>
              <a:solidFill>
                <a:srgbClr val="4472C4">
                  <a:lumMod val="50000"/>
                </a:srgb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Mulp'!$C$10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Mulp'!$D$10</c:f>
              <c:numCache>
                <c:formatCode>0.00</c:formatCode>
                <c:ptCount val="1"/>
                <c:pt idx="0">
                  <c:v>0.79674796747967469</c:v>
                </c:pt>
              </c:numCache>
            </c:numRef>
          </c:yVal>
          <c:bubbleSize>
            <c:numRef>
              <c:f>'Modelo Puntuación Crit Mulp'!$B$10</c:f>
              <c:numCache>
                <c:formatCode>"$"\ #,##0</c:formatCode>
                <c:ptCount val="1"/>
                <c:pt idx="0">
                  <c:v>13.75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DEE9-4CD3-BA69-B199B7443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40175472"/>
        <c:axId val="340169648"/>
      </c:bubbleChart>
      <c:valAx>
        <c:axId val="340175472"/>
        <c:scaling>
          <c:orientation val="minMax"/>
          <c:max val="1.2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rgbClr val="FFFF00"/>
                    </a:solidFill>
                  </a:rPr>
                  <a:t>IND 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rgbClr val="FFFF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0169648"/>
        <c:crosses val="autoZero"/>
        <c:crossBetween val="midCat"/>
      </c:valAx>
      <c:valAx>
        <c:axId val="340169648"/>
        <c:scaling>
          <c:orientation val="minMax"/>
          <c:max val="1.2"/>
          <c:min val="-0.2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t>iND</a:t>
                </a:r>
                <a:r>
                  <a:rPr lang="es-CO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t> y</a:t>
                </a:r>
                <a:endParaRPr lang="es-CO">
                  <a:solidFill>
                    <a:schemeClr val="accent2">
                      <a:lumMod val="40000"/>
                      <a:lumOff val="60000"/>
                    </a:scheme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accent2">
                      <a:lumMod val="40000"/>
                      <a:lumOff val="6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>
                    <a:lumMod val="40000"/>
                    <a:lumOff val="6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0175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Matrix de Priorización en Portafolio</a:t>
            </a:r>
            <a:r>
              <a:rPr lang="en-US" baseline="0"/>
              <a:t> de</a:t>
            </a:r>
            <a:r>
              <a:rPr lang="en-US"/>
              <a:t> Programas y Proyectos por modelo de puntuación de criterios múltiples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6789280194105067E-2"/>
          <c:y val="0.12660021296961915"/>
          <c:w val="0.83360431134648805"/>
          <c:h val="0.77361879377724962"/>
        </c:manualLayout>
      </c:layout>
      <c:bubbleChart>
        <c:varyColors val="0"/>
        <c:ser>
          <c:idx val="0"/>
          <c:order val="0"/>
          <c:tx>
            <c:strRef>
              <c:f>'Modelo Puntuación Crit Mulp y-x'!$A$4</c:f>
              <c:strCache>
                <c:ptCount val="1"/>
                <c:pt idx="0">
                  <c:v>TD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22522860102317976"/>
                  <c:y val="-9.764311058658910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5-42CC-8A40-52DA48D6E7AE}"/>
                </c:ext>
              </c:extLst>
            </c:dLbl>
            <c:spPr>
              <a:solidFill>
                <a:srgbClr val="3871E4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>
                        <a:lumMod val="20000"/>
                        <a:lumOff val="8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y-x'!$D$4</c:f>
              <c:numCache>
                <c:formatCode>0.00</c:formatCode>
                <c:ptCount val="1"/>
                <c:pt idx="0">
                  <c:v>0.66883116883116878</c:v>
                </c:pt>
              </c:numCache>
            </c:numRef>
          </c:xVal>
          <c:yVal>
            <c:numRef>
              <c:f>'Modelo Puntuación Crit Mulp y-x'!$C$4</c:f>
              <c:numCache>
                <c:formatCode>0.00</c:formatCode>
                <c:ptCount val="1"/>
                <c:pt idx="0">
                  <c:v>0.72764227642276424</c:v>
                </c:pt>
              </c:numCache>
            </c:numRef>
          </c:yVal>
          <c:bubbleSize>
            <c:numRef>
              <c:f>'Modelo Puntuación Crit Mulp y-x'!$B$4</c:f>
              <c:numCache>
                <c:formatCode>"$"\ #,##0</c:formatCode>
                <c:ptCount val="1"/>
                <c:pt idx="0">
                  <c:v>14.75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108B-40A4-83FE-65160C157DC6}"/>
            </c:ext>
          </c:extLst>
        </c:ser>
        <c:ser>
          <c:idx val="1"/>
          <c:order val="1"/>
          <c:tx>
            <c:strRef>
              <c:f>'Modelo Puntuación Crit Mulp y-x'!$A$5</c:f>
              <c:strCache>
                <c:ptCount val="1"/>
                <c:pt idx="0">
                  <c:v>RPA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ED7D31">
                  <a:lumMod val="75000"/>
                </a:srgb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>
                        <a:lumMod val="20000"/>
                        <a:lumOff val="8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y-x'!$D$5</c:f>
              <c:numCache>
                <c:formatCode>0.00</c:formatCode>
                <c:ptCount val="1"/>
                <c:pt idx="0">
                  <c:v>0.33116883116883111</c:v>
                </c:pt>
              </c:numCache>
            </c:numRef>
          </c:xVal>
          <c:yVal>
            <c:numRef>
              <c:f>'Modelo Puntuación Crit Mulp y-x'!$C$5</c:f>
              <c:numCache>
                <c:formatCode>0.00</c:formatCode>
                <c:ptCount val="1"/>
                <c:pt idx="0">
                  <c:v>0.31300813008130079</c:v>
                </c:pt>
              </c:numCache>
            </c:numRef>
          </c:yVal>
          <c:bubbleSize>
            <c:numRef>
              <c:f>'Modelo Puntuación Crit Mulp y-x'!$B$5</c:f>
              <c:numCache>
                <c:formatCode>"$"\ #,##0</c:formatCode>
                <c:ptCount val="1"/>
                <c:pt idx="0">
                  <c:v>24.5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108B-40A4-83FE-65160C157DC6}"/>
            </c:ext>
          </c:extLst>
        </c:ser>
        <c:ser>
          <c:idx val="2"/>
          <c:order val="2"/>
          <c:tx>
            <c:strRef>
              <c:f>'Modelo Puntuación Crit Mulp y-x'!$A$6</c:f>
              <c:strCache>
                <c:ptCount val="1"/>
                <c:pt idx="0">
                  <c:v>GD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3.9015514742282147E-2"/>
                  <c:y val="-0.12324921553344428"/>
                </c:manualLayout>
              </c:layout>
              <c:spPr>
                <a:solidFill>
                  <a:sysClr val="window" lastClr="FFFFFF">
                    <a:lumMod val="75000"/>
                  </a:sys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1F3F-41C4-B71E-52409AFF9B2B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'Modelo Puntuación Crit Mulp y-x'!$C$6</c:f>
              <c:numCache>
                <c:formatCode>0.00</c:formatCode>
                <c:ptCount val="1"/>
                <c:pt idx="0">
                  <c:v>0.40243902439024393</c:v>
                </c:pt>
              </c:numCache>
            </c:numRef>
          </c:yVal>
          <c:bubbleSize>
            <c:numRef>
              <c:f>'Modelo Puntuación Crit Mulp y-x'!$B$6</c:f>
              <c:numCache>
                <c:formatCode>"$"\ #,##0</c:formatCode>
                <c:ptCount val="1"/>
                <c:pt idx="0">
                  <c:v>43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108B-40A4-83FE-65160C157DC6}"/>
            </c:ext>
          </c:extLst>
        </c:ser>
        <c:ser>
          <c:idx val="3"/>
          <c:order val="3"/>
          <c:tx>
            <c:strRef>
              <c:f>'Modelo Puntuación Crit Mulp y-x'!$A$7</c:f>
              <c:strCache>
                <c:ptCount val="1"/>
                <c:pt idx="0">
                  <c:v>CAP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14633775804183349"/>
                  <c:y val="-9.763224833195029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5-42CC-8A40-52DA48D6E7AE}"/>
                </c:ext>
              </c:extLst>
            </c:dLbl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y-x'!$D$7</c:f>
              <c:numCache>
                <c:formatCode>0.00</c:formatCode>
                <c:ptCount val="1"/>
                <c:pt idx="0">
                  <c:v>0.83116883116883122</c:v>
                </c:pt>
              </c:numCache>
            </c:numRef>
          </c:xVal>
          <c:yVal>
            <c:numRef>
              <c:f>'Modelo Puntuación Crit Mulp y-x'!$C$7</c:f>
              <c:numCache>
                <c:formatCode>0.00</c:formatCode>
                <c:ptCount val="1"/>
                <c:pt idx="0">
                  <c:v>0.69918699186991884</c:v>
                </c:pt>
              </c:numCache>
            </c:numRef>
          </c:yVal>
          <c:bubbleSize>
            <c:numRef>
              <c:f>'Modelo Puntuación Crit Mulp y-x'!$B$7</c:f>
              <c:numCache>
                <c:formatCode>"$"\ #,##0</c:formatCode>
                <c:ptCount val="1"/>
                <c:pt idx="0">
                  <c:v>14.5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108B-40A4-83FE-65160C157DC6}"/>
            </c:ext>
          </c:extLst>
        </c:ser>
        <c:ser>
          <c:idx val="4"/>
          <c:order val="4"/>
          <c:tx>
            <c:strRef>
              <c:f>'Modelo Puntuación Crit Mulp y-x'!$A$8</c:f>
              <c:strCache>
                <c:ptCount val="1"/>
                <c:pt idx="0">
                  <c:v>GPM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16710509108171398"/>
                  <c:y val="-9.56902483748572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5-42CC-8A40-52DA48D6E7AE}"/>
                </c:ext>
              </c:extLst>
            </c:dLbl>
            <c:spPr>
              <a:solidFill>
                <a:srgbClr val="6EA4D0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y-x'!$D$8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 y-x'!$C$8</c:f>
              <c:numCache>
                <c:formatCode>0.00</c:formatCode>
                <c:ptCount val="1"/>
                <c:pt idx="0">
                  <c:v>0.89837398373983723</c:v>
                </c:pt>
              </c:numCache>
            </c:numRef>
          </c:yVal>
          <c:bubbleSize>
            <c:numRef>
              <c:f>'Modelo Puntuación Crit Mulp y-x'!$B$8</c:f>
              <c:numCache>
                <c:formatCode>"$"\ #,##0</c:formatCode>
                <c:ptCount val="1"/>
                <c:pt idx="0">
                  <c:v>27.5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9-108B-40A4-83FE-65160C157DC6}"/>
            </c:ext>
          </c:extLst>
        </c:ser>
        <c:ser>
          <c:idx val="5"/>
          <c:order val="5"/>
          <c:tx>
            <c:strRef>
              <c:f>'Modelo Puntuación Crit Mulp y-x'!$A$9</c:f>
              <c:strCache>
                <c:ptCount val="1"/>
                <c:pt idx="0">
                  <c:v>GCO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5.3647122420617345E-2"/>
                  <c:y val="0.11188464043631405"/>
                </c:manualLayout>
              </c:layout>
              <c:spPr>
                <a:solidFill>
                  <a:srgbClr val="72D072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1F3F-41C4-B71E-52409AFF9B2B}"/>
                </c:ext>
              </c:extLst>
            </c:dLbl>
            <c:spPr>
              <a:solidFill>
                <a:srgbClr val="70AD47">
                  <a:lumMod val="60000"/>
                  <a:lumOff val="40000"/>
                </a:srgb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y-x'!$D$9</c:f>
              <c:numCache>
                <c:formatCode>0.00</c:formatCode>
                <c:ptCount val="1"/>
                <c:pt idx="0">
                  <c:v>0.83116883116883122</c:v>
                </c:pt>
              </c:numCache>
            </c:numRef>
          </c:xVal>
          <c:yVal>
            <c:numRef>
              <c:f>'Modelo Puntuación Crit Mulp y-x'!$C$9</c:f>
              <c:numCache>
                <c:formatCode>0.00</c:formatCode>
                <c:ptCount val="1"/>
                <c:pt idx="0">
                  <c:v>0.61382113821138207</c:v>
                </c:pt>
              </c:numCache>
            </c:numRef>
          </c:yVal>
          <c:bubbleSize>
            <c:numRef>
              <c:f>'Modelo Puntuación Crit Mulp y-x'!$B$9</c:f>
              <c:numCache>
                <c:formatCode>"$"\ #,##0</c:formatCode>
                <c:ptCount val="1"/>
                <c:pt idx="0">
                  <c:v>25.5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B-108B-40A4-83FE-65160C157DC6}"/>
            </c:ext>
          </c:extLst>
        </c:ser>
        <c:ser>
          <c:idx val="6"/>
          <c:order val="6"/>
          <c:tx>
            <c:strRef>
              <c:f>'Modelo Puntuación Crit Mulp y-x'!$A$10</c:f>
              <c:strCache>
                <c:ptCount val="1"/>
                <c:pt idx="0">
                  <c:v>OPE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2310409520173263"/>
                  <c:y val="1.1717173270390652E-2"/>
                </c:manualLayout>
              </c:layout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1F3F-41C4-B71E-52409AFF9B2B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>
                        <a:lumMod val="20000"/>
                        <a:lumOff val="8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y-x'!$D$10</c:f>
              <c:numCache>
                <c:formatCode>0.00</c:formatCode>
                <c:ptCount val="1"/>
                <c:pt idx="0">
                  <c:v>0.66883116883116878</c:v>
                </c:pt>
              </c:numCache>
            </c:numRef>
          </c:xVal>
          <c:yVal>
            <c:numRef>
              <c:f>'Modelo Puntuación Crit Mulp y-x'!$C$10</c:f>
              <c:numCache>
                <c:formatCode>0.00</c:formatCode>
                <c:ptCount val="1"/>
                <c:pt idx="0">
                  <c:v>0.51219512195121952</c:v>
                </c:pt>
              </c:numCache>
            </c:numRef>
          </c:yVal>
          <c:bubbleSize>
            <c:numRef>
              <c:f>'Modelo Puntuación Crit Mulp y-x'!$B$10</c:f>
              <c:numCache>
                <c:formatCode>"$"\ #,##0</c:formatCode>
                <c:ptCount val="1"/>
                <c:pt idx="0">
                  <c:v>57.5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D-108B-40A4-83FE-65160C157DC6}"/>
            </c:ext>
          </c:extLst>
        </c:ser>
        <c:ser>
          <c:idx val="7"/>
          <c:order val="7"/>
          <c:tx>
            <c:strRef>
              <c:f>'Modelo Puntuación Crit Mulp y-x'!$A$11</c:f>
              <c:strCache>
                <c:ptCount val="1"/>
                <c:pt idx="0">
                  <c:v>MEN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3.9233369210489373E-2"/>
                  <c:y val="-6.6397315198880563E-2"/>
                </c:manualLayout>
              </c:layout>
              <c:spPr>
                <a:solidFill>
                  <a:srgbClr val="ED7D31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7685-42CC-8A40-52DA48D6E7A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y-x'!$D$11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 y-x'!$C$11</c:f>
              <c:numCache>
                <c:formatCode>0.00</c:formatCode>
                <c:ptCount val="1"/>
                <c:pt idx="0">
                  <c:v>0.79674796747967469</c:v>
                </c:pt>
              </c:numCache>
            </c:numRef>
          </c:yVal>
          <c:bubbleSize>
            <c:numRef>
              <c:f>'Modelo Puntuación Crit Mulp y-x'!$B$11</c:f>
              <c:numCache>
                <c:formatCode>"$"\ #,##0</c:formatCode>
                <c:ptCount val="1"/>
                <c:pt idx="0">
                  <c:v>13.75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7685-42CC-8A40-52DA48D6E7AE}"/>
            </c:ext>
          </c:extLst>
        </c:ser>
        <c:ser>
          <c:idx val="8"/>
          <c:order val="8"/>
          <c:tx>
            <c:strRef>
              <c:f>'Modelo Puntuación Crit Mulp y-x'!$A$12</c:f>
              <c:strCache>
                <c:ptCount val="1"/>
                <c:pt idx="0">
                  <c:v>CRM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2.7608667222196223E-2"/>
                  <c:y val="0.10154883501005263"/>
                </c:manualLayout>
              </c:layout>
              <c:spPr>
                <a:solidFill>
                  <a:sysClr val="windowText" lastClr="000000">
                    <a:lumMod val="65000"/>
                    <a:lumOff val="35000"/>
                  </a:sys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7685-42CC-8A40-52DA48D6E7AE}"/>
                </c:ext>
              </c:extLst>
            </c:dLbl>
            <c:spPr>
              <a:solidFill>
                <a:sysClr val="windowText" lastClr="000000">
                  <a:lumMod val="50000"/>
                  <a:lumOff val="50000"/>
                </a:sys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y-x'!$D$12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 y-x'!$C$12</c:f>
              <c:numCache>
                <c:formatCode>0.00</c:formatCode>
                <c:ptCount val="1"/>
                <c:pt idx="0">
                  <c:v>0.81300813008130091</c:v>
                </c:pt>
              </c:numCache>
            </c:numRef>
          </c:yVal>
          <c:bubbleSize>
            <c:numRef>
              <c:f>'Modelo Puntuación Crit Mulp y-x'!$B$12</c:f>
              <c:numCache>
                <c:formatCode>"$"\ #,##0</c:formatCode>
                <c:ptCount val="1"/>
                <c:pt idx="0">
                  <c:v>22.5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7685-42CC-8A40-52DA48D6E7AE}"/>
            </c:ext>
          </c:extLst>
        </c:ser>
        <c:ser>
          <c:idx val="9"/>
          <c:order val="9"/>
          <c:tx>
            <c:strRef>
              <c:f>'Modelo Puntuación Crit Mulp y-x'!$A$13</c:f>
              <c:strCache>
                <c:ptCount val="1"/>
                <c:pt idx="0">
                  <c:v>EXPEX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187712165428549E-3"/>
                  <c:y val="6.1920116064394404E-2"/>
                </c:manualLayout>
              </c:layout>
              <c:spPr>
                <a:solidFill>
                  <a:srgbClr val="FFC000">
                    <a:lumMod val="50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7685-42CC-8A40-52DA48D6E7AE}"/>
                </c:ext>
              </c:extLst>
            </c:dLbl>
            <c:spPr>
              <a:solidFill>
                <a:srgbClr val="FFC000">
                  <a:lumMod val="75000"/>
                </a:srgb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y-x'!$D$13</c:f>
              <c:numCache>
                <c:formatCode>0.00</c:formatCode>
                <c:ptCount val="1"/>
                <c:pt idx="0">
                  <c:v>0.86363636363636354</c:v>
                </c:pt>
              </c:numCache>
            </c:numRef>
          </c:xVal>
          <c:yVal>
            <c:numRef>
              <c:f>'Modelo Puntuación Crit Mulp y-x'!$C$13</c:f>
              <c:numCache>
                <c:formatCode>0.00</c:formatCode>
                <c:ptCount val="1"/>
                <c:pt idx="0">
                  <c:v>0.61382113821138207</c:v>
                </c:pt>
              </c:numCache>
            </c:numRef>
          </c:yVal>
          <c:bubbleSize>
            <c:numRef>
              <c:f>'Modelo Puntuación Crit Mulp y-x'!$B$13</c:f>
              <c:numCache>
                <c:formatCode>"$"\ #,##0</c:formatCode>
                <c:ptCount val="1"/>
                <c:pt idx="0">
                  <c:v>16.25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7685-42CC-8A40-52DA48D6E7AE}"/>
            </c:ext>
          </c:extLst>
        </c:ser>
        <c:ser>
          <c:idx val="10"/>
          <c:order val="10"/>
          <c:spPr>
            <a:noFill/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xVal>
            <c:numRef>
              <c:f>'Modelo Puntuación Crit Mulp y-x'!$D$39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'Modelo Puntuación Crit Mulp y-x'!$C$39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'Modelo Puntuación Crit Mulp y-x'!$B$39</c:f>
              <c:numCache>
                <c:formatCode>General</c:formatCode>
                <c:ptCount val="1"/>
                <c:pt idx="0">
                  <c:v>500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D-7685-42CC-8A40-52DA48D6E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40175472"/>
        <c:axId val="340169648"/>
      </c:bubbleChart>
      <c:valAx>
        <c:axId val="340175472"/>
        <c:scaling>
          <c:orientation val="minMax"/>
          <c:max val="1.2"/>
          <c:min val="-0.2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rgbClr val="FFFF00"/>
                    </a:solidFill>
                  </a:rPr>
                  <a:t>IMPORTANCIA ESTRATÉGICA</a:t>
                </a:r>
              </a:p>
            </c:rich>
          </c:tx>
          <c:layout>
            <c:manualLayout>
              <c:xMode val="edge"/>
              <c:yMode val="edge"/>
              <c:x val="0.4225912890729116"/>
              <c:y val="0.92170909489187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rgbClr val="FFFF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0169648"/>
        <c:crosses val="autoZero"/>
        <c:crossBetween val="midCat"/>
      </c:valAx>
      <c:valAx>
        <c:axId val="340169648"/>
        <c:scaling>
          <c:orientation val="minMax"/>
          <c:max val="1.2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t>VALOR DEL PROGRAMA</a:t>
                </a:r>
              </a:p>
            </c:rich>
          </c:tx>
          <c:layout>
            <c:manualLayout>
              <c:xMode val="edge"/>
              <c:yMode val="edge"/>
              <c:x val="4.3496583427986242E-2"/>
              <c:y val="0.377451426799312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accent2">
                      <a:lumMod val="40000"/>
                      <a:lumOff val="6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>
                    <a:lumMod val="40000"/>
                    <a:lumOff val="6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0175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1898061178205492"/>
          <c:y val="0.40054261182625917"/>
          <c:w val="6.1586018777222931E-2"/>
          <c:h val="0.334461752931580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1930400</xdr:colOff>
      <xdr:row>0</xdr:row>
      <xdr:rowOff>864039</xdr:rowOff>
    </xdr:from>
    <xdr:to>
      <xdr:col>2</xdr:col>
      <xdr:colOff>3293741</xdr:colOff>
      <xdr:row>0</xdr:row>
      <xdr:rowOff>1495061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05D5C5-5337-446D-8A5E-D588FB72B4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64039"/>
          <a:ext cx="1363341" cy="631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289034</xdr:colOff>
      <xdr:row>0</xdr:row>
      <xdr:rowOff>269327</xdr:rowOff>
    </xdr:from>
    <xdr:to>
      <xdr:col>18</xdr:col>
      <xdr:colOff>476250</xdr:colOff>
      <xdr:row>35</xdr:row>
      <xdr:rowOff>19705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F71AB5-1F29-40F6-8412-889BF0A8D6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1</xdr:row>
      <xdr:rowOff>190499</xdr:rowOff>
    </xdr:from>
    <xdr:to>
      <xdr:col>20</xdr:col>
      <xdr:colOff>72259</xdr:colOff>
      <xdr:row>38</xdr:row>
      <xdr:rowOff>183931</xdr:rowOff>
    </xdr:to>
    <xdr:graphicFrame macro="">
      <xdr:nvGraphicFramePr>
        <xdr:cNvPr id="100" name="Chart 2">
          <a:extLst>
            <a:ext uri="{FF2B5EF4-FFF2-40B4-BE49-F238E27FC236}">
              <a16:creationId xmlns:a16="http://schemas.microsoft.com/office/drawing/2014/main" id="{D09FD33F-15F9-46F2-9702-4ACC81073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</xdr:row>
      <xdr:rowOff>66675</xdr:rowOff>
    </xdr:from>
    <xdr:to>
      <xdr:col>13</xdr:col>
      <xdr:colOff>477395</xdr:colOff>
      <xdr:row>18</xdr:row>
      <xdr:rowOff>349115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AFDE6AC6-9881-4029-86BA-F29C8782E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523875"/>
          <a:ext cx="8202170" cy="55347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247650</xdr:colOff>
      <xdr:row>0</xdr:row>
      <xdr:rowOff>171450</xdr:rowOff>
    </xdr:from>
    <xdr:to>
      <xdr:col>10</xdr:col>
      <xdr:colOff>395104</xdr:colOff>
      <xdr:row>4</xdr:row>
      <xdr:rowOff>40472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185825EF-3CC8-4DAB-AE06-F91909BE974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171450"/>
          <a:ext cx="1366654" cy="631022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4</xdr:row>
      <xdr:rowOff>129540</xdr:rowOff>
    </xdr:from>
    <xdr:to>
      <xdr:col>15</xdr:col>
      <xdr:colOff>578522</xdr:colOff>
      <xdr:row>29</xdr:row>
      <xdr:rowOff>121920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C6FA61-38B1-46E1-85F6-052F0B02C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861060"/>
          <a:ext cx="8503321" cy="4564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08D31-FC9E-4A43-86DF-C30BB8817CC7}">
  <dimension ref="B1:L18"/>
  <sheetViews>
    <sheetView showGridLines="0" zoomScale="60" zoomScaleNormal="60" workbookViewId="0">
      <selection activeCell="G6" sqref="G6:G8"/>
    </sheetView>
  </sheetViews>
  <sheetFormatPr defaultRowHeight="15" x14ac:dyDescent="0.25"/>
  <cols>
    <col min="3" max="3" width="55.85546875" customWidth="1"/>
    <col min="4" max="4" width="8.42578125" customWidth="1"/>
    <col min="5" max="5" width="15.7109375" customWidth="1"/>
    <col min="6" max="6" width="85.85546875" hidden="1" customWidth="1"/>
    <col min="7" max="7" width="19.5703125" customWidth="1"/>
    <col min="8" max="8" width="2.42578125" customWidth="1"/>
    <col min="9" max="9" width="14.7109375" customWidth="1"/>
    <col min="10" max="10" width="10.85546875" customWidth="1"/>
    <col min="11" max="11" width="13.5703125" customWidth="1"/>
    <col min="12" max="12" width="10.85546875" customWidth="1"/>
  </cols>
  <sheetData>
    <row r="1" spans="2:12" ht="120" customHeight="1" x14ac:dyDescent="0.25">
      <c r="E1" s="137"/>
      <c r="F1" s="138"/>
      <c r="G1" s="138"/>
    </row>
    <row r="2" spans="2:12" ht="21" x14ac:dyDescent="0.35">
      <c r="B2" s="22"/>
      <c r="F2" s="22" t="s">
        <v>123</v>
      </c>
    </row>
    <row r="3" spans="2:12" ht="37.5" customHeight="1" x14ac:dyDescent="0.25">
      <c r="B3" s="139" t="s">
        <v>121</v>
      </c>
      <c r="C3" s="139"/>
      <c r="D3" s="139"/>
      <c r="E3" s="139"/>
      <c r="F3" s="139"/>
      <c r="G3" s="139"/>
      <c r="I3" s="134" t="s">
        <v>0</v>
      </c>
      <c r="J3" s="135"/>
      <c r="K3" s="135"/>
      <c r="L3" s="136"/>
    </row>
    <row r="4" spans="2:12" ht="15.75" thickBot="1" x14ac:dyDescent="0.3">
      <c r="I4" s="131" t="s">
        <v>1</v>
      </c>
      <c r="J4" s="132"/>
      <c r="K4" s="132"/>
      <c r="L4" s="133"/>
    </row>
    <row r="5" spans="2:12" ht="30.75" customHeight="1" thickBot="1" x14ac:dyDescent="0.3">
      <c r="B5" s="108" t="s">
        <v>2</v>
      </c>
      <c r="C5" s="109" t="s">
        <v>3</v>
      </c>
      <c r="D5" s="109" t="s">
        <v>4</v>
      </c>
      <c r="E5" s="110" t="s">
        <v>5</v>
      </c>
      <c r="F5" s="109" t="s">
        <v>6</v>
      </c>
      <c r="G5" s="111" t="s">
        <v>7</v>
      </c>
      <c r="I5" s="43" t="s">
        <v>8</v>
      </c>
      <c r="J5" s="43" t="s">
        <v>9</v>
      </c>
      <c r="K5" s="43" t="s">
        <v>10</v>
      </c>
      <c r="L5" s="43" t="s">
        <v>11</v>
      </c>
    </row>
    <row r="6" spans="2:12" ht="90" x14ac:dyDescent="0.25">
      <c r="B6" s="100" t="s">
        <v>12</v>
      </c>
      <c r="C6" s="58" t="s">
        <v>13</v>
      </c>
      <c r="D6" s="58" t="s">
        <v>14</v>
      </c>
      <c r="E6" s="59">
        <f>AVERAGE((I6:L6))</f>
        <v>14.75</v>
      </c>
      <c r="F6" s="60" t="s">
        <v>15</v>
      </c>
      <c r="G6" s="146" t="s">
        <v>16</v>
      </c>
      <c r="I6" s="50">
        <v>12</v>
      </c>
      <c r="J6" s="50">
        <v>12</v>
      </c>
      <c r="K6" s="50">
        <v>15</v>
      </c>
      <c r="L6" s="50">
        <v>20</v>
      </c>
    </row>
    <row r="7" spans="2:12" ht="30" x14ac:dyDescent="0.25">
      <c r="B7" s="101" t="s">
        <v>17</v>
      </c>
      <c r="C7" s="30" t="s">
        <v>18</v>
      </c>
      <c r="D7" s="30" t="s">
        <v>19</v>
      </c>
      <c r="E7" s="47">
        <f t="shared" ref="E7:E15" si="0">AVERAGE((I7:L7))</f>
        <v>24.5</v>
      </c>
      <c r="F7" s="27" t="s">
        <v>20</v>
      </c>
      <c r="G7" s="147"/>
      <c r="I7" s="50">
        <v>18</v>
      </c>
      <c r="J7" s="50">
        <v>20</v>
      </c>
      <c r="K7" s="50">
        <v>35</v>
      </c>
      <c r="L7" s="50">
        <v>25</v>
      </c>
    </row>
    <row r="8" spans="2:12" ht="30" x14ac:dyDescent="0.25">
      <c r="B8" s="101" t="s">
        <v>21</v>
      </c>
      <c r="C8" s="30" t="s">
        <v>26</v>
      </c>
      <c r="D8" s="30" t="s">
        <v>27</v>
      </c>
      <c r="E8" s="47">
        <f t="shared" si="0"/>
        <v>43</v>
      </c>
      <c r="F8" s="27" t="s">
        <v>28</v>
      </c>
      <c r="G8" s="147"/>
      <c r="I8" s="50">
        <v>30</v>
      </c>
      <c r="J8" s="50">
        <v>17</v>
      </c>
      <c r="K8" s="50">
        <v>25</v>
      </c>
      <c r="L8" s="50">
        <v>100</v>
      </c>
    </row>
    <row r="9" spans="2:12" ht="45" x14ac:dyDescent="0.25">
      <c r="B9" s="102" t="s">
        <v>25</v>
      </c>
      <c r="C9" s="31" t="s">
        <v>30</v>
      </c>
      <c r="D9" s="31" t="s">
        <v>31</v>
      </c>
      <c r="E9" s="48">
        <f t="shared" si="0"/>
        <v>14.5</v>
      </c>
      <c r="F9" s="28" t="s">
        <v>32</v>
      </c>
      <c r="G9" s="143" t="s">
        <v>33</v>
      </c>
      <c r="I9" s="51">
        <v>8</v>
      </c>
      <c r="J9" s="51">
        <v>15</v>
      </c>
      <c r="K9" s="51">
        <v>20</v>
      </c>
      <c r="L9" s="51">
        <v>15</v>
      </c>
    </row>
    <row r="10" spans="2:12" ht="30" x14ac:dyDescent="0.25">
      <c r="B10" s="102" t="s">
        <v>29</v>
      </c>
      <c r="C10" s="31" t="s">
        <v>35</v>
      </c>
      <c r="D10" s="31" t="s">
        <v>36</v>
      </c>
      <c r="E10" s="48">
        <f t="shared" si="0"/>
        <v>27.5</v>
      </c>
      <c r="F10" s="28" t="s">
        <v>37</v>
      </c>
      <c r="G10" s="144"/>
      <c r="I10" s="51">
        <v>20</v>
      </c>
      <c r="J10" s="51">
        <v>25</v>
      </c>
      <c r="K10" s="51">
        <v>35</v>
      </c>
      <c r="L10" s="51">
        <v>30</v>
      </c>
    </row>
    <row r="11" spans="2:12" ht="30" x14ac:dyDescent="0.25">
      <c r="B11" s="102" t="s">
        <v>34</v>
      </c>
      <c r="C11" s="97" t="s">
        <v>116</v>
      </c>
      <c r="D11" s="97" t="s">
        <v>118</v>
      </c>
      <c r="E11" s="98">
        <f t="shared" si="0"/>
        <v>25.5</v>
      </c>
      <c r="F11" s="99" t="s">
        <v>117</v>
      </c>
      <c r="G11" s="144"/>
      <c r="I11" s="51">
        <v>30</v>
      </c>
      <c r="J11" s="51">
        <v>27</v>
      </c>
      <c r="K11" s="51">
        <v>25</v>
      </c>
      <c r="L11" s="51">
        <v>20</v>
      </c>
    </row>
    <row r="12" spans="2:12" ht="22.15" customHeight="1" x14ac:dyDescent="0.25">
      <c r="B12" s="102" t="s">
        <v>111</v>
      </c>
      <c r="C12" s="97" t="s">
        <v>112</v>
      </c>
      <c r="D12" s="97" t="s">
        <v>119</v>
      </c>
      <c r="E12" s="98">
        <f t="shared" si="0"/>
        <v>57.5</v>
      </c>
      <c r="F12" s="99"/>
      <c r="G12" s="145"/>
      <c r="I12" s="51">
        <v>70</v>
      </c>
      <c r="J12" s="51">
        <v>50</v>
      </c>
      <c r="K12" s="51">
        <v>60</v>
      </c>
      <c r="L12" s="51">
        <v>50</v>
      </c>
    </row>
    <row r="13" spans="2:12" ht="30" customHeight="1" x14ac:dyDescent="0.25">
      <c r="B13" s="103" t="s">
        <v>38</v>
      </c>
      <c r="C13" s="32" t="s">
        <v>39</v>
      </c>
      <c r="D13" s="32" t="s">
        <v>40</v>
      </c>
      <c r="E13" s="49">
        <f t="shared" si="0"/>
        <v>13.75</v>
      </c>
      <c r="F13" s="29" t="s">
        <v>41</v>
      </c>
      <c r="G13" s="140" t="s">
        <v>108</v>
      </c>
      <c r="I13" s="52">
        <v>13</v>
      </c>
      <c r="J13" s="52">
        <v>10</v>
      </c>
      <c r="K13" s="52">
        <v>12</v>
      </c>
      <c r="L13" s="52">
        <v>20</v>
      </c>
    </row>
    <row r="14" spans="2:12" ht="21.6" customHeight="1" x14ac:dyDescent="0.25">
      <c r="B14" s="103" t="s">
        <v>109</v>
      </c>
      <c r="C14" s="84" t="s">
        <v>22</v>
      </c>
      <c r="D14" s="84" t="s">
        <v>23</v>
      </c>
      <c r="E14" s="49">
        <f t="shared" si="0"/>
        <v>22.5</v>
      </c>
      <c r="F14" s="84" t="s">
        <v>24</v>
      </c>
      <c r="G14" s="141"/>
      <c r="I14" s="52">
        <v>15</v>
      </c>
      <c r="J14" s="52">
        <v>30</v>
      </c>
      <c r="K14" s="52">
        <v>25</v>
      </c>
      <c r="L14" s="52">
        <v>20</v>
      </c>
    </row>
    <row r="15" spans="2:12" ht="35.450000000000003" customHeight="1" thickBot="1" x14ac:dyDescent="0.3">
      <c r="B15" s="104" t="s">
        <v>110</v>
      </c>
      <c r="C15" s="105" t="s">
        <v>113</v>
      </c>
      <c r="D15" s="105" t="s">
        <v>114</v>
      </c>
      <c r="E15" s="106">
        <f t="shared" si="0"/>
        <v>16.25</v>
      </c>
      <c r="F15" s="107" t="s">
        <v>115</v>
      </c>
      <c r="G15" s="142"/>
      <c r="I15" s="52">
        <v>15</v>
      </c>
      <c r="J15" s="52">
        <v>15</v>
      </c>
      <c r="K15" s="52">
        <v>20</v>
      </c>
      <c r="L15" s="52">
        <v>15</v>
      </c>
    </row>
    <row r="17" spans="3:5" x14ac:dyDescent="0.25">
      <c r="C17" s="26" t="s">
        <v>42</v>
      </c>
      <c r="D17" s="26"/>
    </row>
    <row r="18" spans="3:5" x14ac:dyDescent="0.25">
      <c r="C18" s="26" t="s">
        <v>43</v>
      </c>
      <c r="D18" s="26"/>
      <c r="E18" t="s">
        <v>44</v>
      </c>
    </row>
  </sheetData>
  <mergeCells count="7">
    <mergeCell ref="I4:L4"/>
    <mergeCell ref="I3:L3"/>
    <mergeCell ref="E1:G1"/>
    <mergeCell ref="B3:G3"/>
    <mergeCell ref="G13:G15"/>
    <mergeCell ref="G9:G12"/>
    <mergeCell ref="G6:G8"/>
  </mergeCells>
  <phoneticPr fontId="3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5182D-95DA-4EE0-8172-873761FEF79A}">
  <dimension ref="A1:N16"/>
  <sheetViews>
    <sheetView showGridLines="0" zoomScale="70" zoomScaleNormal="70" workbookViewId="0">
      <selection activeCell="B18" sqref="B18"/>
    </sheetView>
  </sheetViews>
  <sheetFormatPr defaultRowHeight="15" x14ac:dyDescent="0.25"/>
  <cols>
    <col min="1" max="1" width="14.140625" customWidth="1"/>
    <col min="2" max="2" width="47.42578125" customWidth="1"/>
    <col min="3" max="3" width="26.28515625" customWidth="1"/>
    <col min="4" max="4" width="22.140625" customWidth="1"/>
    <col min="5" max="6" width="10" customWidth="1"/>
    <col min="7" max="7" width="3.42578125" customWidth="1"/>
    <col min="8" max="9" width="11" customWidth="1"/>
    <col min="10" max="10" width="2.7109375" customWidth="1"/>
    <col min="11" max="12" width="9.5703125" customWidth="1"/>
    <col min="13" max="13" width="9.5703125" hidden="1" customWidth="1"/>
    <col min="14" max="14" width="9.5703125" customWidth="1"/>
  </cols>
  <sheetData>
    <row r="1" spans="1:14" ht="18.75" x14ac:dyDescent="0.3">
      <c r="A1" s="151" t="s">
        <v>45</v>
      </c>
      <c r="B1" s="151"/>
      <c r="C1" s="151"/>
      <c r="D1" s="151"/>
      <c r="E1" s="151"/>
      <c r="F1" s="151"/>
    </row>
    <row r="2" spans="1:14" ht="63" customHeight="1" x14ac:dyDescent="0.25">
      <c r="K2" s="148" t="s">
        <v>46</v>
      </c>
      <c r="L2" s="149"/>
      <c r="M2" s="149"/>
      <c r="N2" s="150"/>
    </row>
    <row r="3" spans="1:14" ht="30" x14ac:dyDescent="0.25">
      <c r="A3" s="65" t="s">
        <v>47</v>
      </c>
      <c r="B3" s="66" t="s">
        <v>48</v>
      </c>
      <c r="C3" s="66" t="s">
        <v>49</v>
      </c>
      <c r="D3" s="66" t="s">
        <v>50</v>
      </c>
      <c r="E3" s="66" t="s">
        <v>51</v>
      </c>
      <c r="F3" s="67" t="s">
        <v>52</v>
      </c>
      <c r="H3" s="71" t="s">
        <v>53</v>
      </c>
      <c r="I3" s="72" t="s">
        <v>54</v>
      </c>
      <c r="K3" s="61" t="s">
        <v>8</v>
      </c>
      <c r="L3" s="62" t="s">
        <v>9</v>
      </c>
      <c r="M3" s="62" t="s">
        <v>10</v>
      </c>
      <c r="N3" s="63" t="s">
        <v>55</v>
      </c>
    </row>
    <row r="4" spans="1:14" ht="45" x14ac:dyDescent="0.25">
      <c r="A4" s="68" t="s">
        <v>56</v>
      </c>
      <c r="B4" s="58" t="s">
        <v>57</v>
      </c>
      <c r="C4" s="58" t="s">
        <v>58</v>
      </c>
      <c r="D4" s="58" t="s">
        <v>59</v>
      </c>
      <c r="E4" s="69" t="s">
        <v>53</v>
      </c>
      <c r="F4" s="70">
        <f>AVERAGE(K4:N4)</f>
        <v>0.14000000000000001</v>
      </c>
      <c r="H4" s="74" t="s">
        <v>60</v>
      </c>
      <c r="I4" s="73" t="s">
        <v>61</v>
      </c>
      <c r="K4" s="64">
        <v>0.15</v>
      </c>
      <c r="L4" s="64">
        <v>0.13</v>
      </c>
      <c r="M4" s="64">
        <v>0.15</v>
      </c>
      <c r="N4" s="64">
        <v>0.13</v>
      </c>
    </row>
    <row r="5" spans="1:14" ht="60.75" customHeight="1" x14ac:dyDescent="0.25">
      <c r="A5" s="53" t="s">
        <v>62</v>
      </c>
      <c r="B5" s="30" t="s">
        <v>63</v>
      </c>
      <c r="C5" s="30" t="s">
        <v>58</v>
      </c>
      <c r="D5" s="30" t="s">
        <v>64</v>
      </c>
      <c r="E5" s="36" t="s">
        <v>53</v>
      </c>
      <c r="F5" s="39">
        <f t="shared" ref="F5:F11" si="0">AVERAGE(K5:N5)</f>
        <v>0.13999999999999999</v>
      </c>
      <c r="K5" s="57">
        <v>0.18</v>
      </c>
      <c r="L5" s="57">
        <v>0.13</v>
      </c>
      <c r="M5" s="57">
        <v>0.15</v>
      </c>
      <c r="N5" s="57">
        <v>0.1</v>
      </c>
    </row>
    <row r="6" spans="1:14" ht="46.5" customHeight="1" x14ac:dyDescent="0.25">
      <c r="A6" s="53" t="s">
        <v>65</v>
      </c>
      <c r="B6" s="30" t="s">
        <v>66</v>
      </c>
      <c r="C6" s="30" t="s">
        <v>58</v>
      </c>
      <c r="D6" s="30" t="s">
        <v>67</v>
      </c>
      <c r="E6" s="36" t="s">
        <v>53</v>
      </c>
      <c r="F6" s="39">
        <f t="shared" si="0"/>
        <v>0.125</v>
      </c>
      <c r="K6" s="57">
        <v>0.1</v>
      </c>
      <c r="L6" s="57">
        <v>0.1</v>
      </c>
      <c r="M6" s="57">
        <v>0.15</v>
      </c>
      <c r="N6" s="57">
        <v>0.15</v>
      </c>
    </row>
    <row r="7" spans="1:14" ht="60" x14ac:dyDescent="0.25">
      <c r="A7" s="53" t="s">
        <v>68</v>
      </c>
      <c r="B7" s="30" t="s">
        <v>69</v>
      </c>
      <c r="C7" s="30" t="s">
        <v>70</v>
      </c>
      <c r="D7" s="30" t="s">
        <v>71</v>
      </c>
      <c r="E7" s="36" t="s">
        <v>53</v>
      </c>
      <c r="F7" s="39">
        <f t="shared" si="0"/>
        <v>0.105</v>
      </c>
      <c r="K7" s="57">
        <v>0.1</v>
      </c>
      <c r="L7" s="57">
        <v>0.1</v>
      </c>
      <c r="M7" s="57">
        <v>0.15</v>
      </c>
      <c r="N7" s="57">
        <v>7.0000000000000007E-2</v>
      </c>
    </row>
    <row r="8" spans="1:14" ht="30" x14ac:dyDescent="0.25">
      <c r="A8" s="54" t="s">
        <v>72</v>
      </c>
      <c r="B8" s="37" t="s">
        <v>73</v>
      </c>
      <c r="C8" s="37" t="s">
        <v>74</v>
      </c>
      <c r="D8" s="37" t="s">
        <v>59</v>
      </c>
      <c r="E8" s="38" t="s">
        <v>54</v>
      </c>
      <c r="F8" s="40">
        <f t="shared" si="0"/>
        <v>0.15</v>
      </c>
      <c r="K8" s="56">
        <v>0.1</v>
      </c>
      <c r="L8" s="56">
        <v>0.15</v>
      </c>
      <c r="M8" s="56">
        <v>0.1</v>
      </c>
      <c r="N8" s="56">
        <v>0.25</v>
      </c>
    </row>
    <row r="9" spans="1:14" ht="30" x14ac:dyDescent="0.25">
      <c r="A9" s="54" t="s">
        <v>75</v>
      </c>
      <c r="B9" s="37" t="s">
        <v>76</v>
      </c>
      <c r="C9" s="37" t="s">
        <v>74</v>
      </c>
      <c r="D9" s="37" t="s">
        <v>59</v>
      </c>
      <c r="E9" s="38" t="s">
        <v>54</v>
      </c>
      <c r="F9" s="40">
        <f t="shared" si="0"/>
        <v>0.13</v>
      </c>
      <c r="K9" s="56">
        <v>0.15</v>
      </c>
      <c r="L9" s="56">
        <v>0.17</v>
      </c>
      <c r="M9" s="56">
        <v>0.1</v>
      </c>
      <c r="N9" s="56">
        <v>0.1</v>
      </c>
    </row>
    <row r="10" spans="1:14" x14ac:dyDescent="0.25">
      <c r="A10" s="53" t="s">
        <v>77</v>
      </c>
      <c r="B10" s="30" t="s">
        <v>78</v>
      </c>
      <c r="C10" s="30" t="s">
        <v>74</v>
      </c>
      <c r="D10" s="30" t="s">
        <v>59</v>
      </c>
      <c r="E10" s="36" t="s">
        <v>53</v>
      </c>
      <c r="F10" s="39">
        <f t="shared" si="0"/>
        <v>0.10500000000000001</v>
      </c>
      <c r="K10" s="57">
        <v>0.1</v>
      </c>
      <c r="L10" s="57">
        <v>0.12</v>
      </c>
      <c r="M10" s="57">
        <v>0.1</v>
      </c>
      <c r="N10" s="57">
        <v>0.1</v>
      </c>
    </row>
    <row r="11" spans="1:14" ht="30" x14ac:dyDescent="0.25">
      <c r="A11" s="54" t="s">
        <v>79</v>
      </c>
      <c r="B11" s="37" t="s">
        <v>80</v>
      </c>
      <c r="C11" s="37" t="s">
        <v>74</v>
      </c>
      <c r="D11" s="37" t="s">
        <v>59</v>
      </c>
      <c r="E11" s="38" t="s">
        <v>54</v>
      </c>
      <c r="F11" s="40">
        <f t="shared" si="0"/>
        <v>0.10500000000000001</v>
      </c>
      <c r="K11" s="56">
        <v>0.12</v>
      </c>
      <c r="L11" s="56">
        <v>0.1</v>
      </c>
      <c r="M11" s="56">
        <v>0.1</v>
      </c>
      <c r="N11" s="56">
        <v>0.1</v>
      </c>
    </row>
    <row r="12" spans="1:14" x14ac:dyDescent="0.25">
      <c r="A12" s="33"/>
      <c r="B12" s="33"/>
      <c r="C12" s="34"/>
      <c r="D12" s="34"/>
      <c r="E12" s="35"/>
      <c r="F12" s="41"/>
      <c r="K12" s="12"/>
      <c r="L12" s="12"/>
      <c r="M12" s="12"/>
      <c r="N12" s="12"/>
    </row>
    <row r="13" spans="1:14" x14ac:dyDescent="0.25">
      <c r="A13" s="33"/>
      <c r="B13" s="1"/>
      <c r="C13" s="2"/>
      <c r="D13" s="2"/>
      <c r="E13" s="23"/>
      <c r="F13" s="42"/>
      <c r="K13" s="12"/>
      <c r="L13" s="12"/>
      <c r="M13" s="12"/>
      <c r="N13" s="12"/>
    </row>
    <row r="14" spans="1:14" x14ac:dyDescent="0.25">
      <c r="A14" s="33"/>
      <c r="B14" s="1"/>
      <c r="C14" s="2"/>
      <c r="D14" s="2"/>
      <c r="E14" s="23"/>
      <c r="F14" s="42"/>
      <c r="K14" s="12"/>
      <c r="L14" s="12"/>
      <c r="M14" s="12"/>
      <c r="N14" s="12"/>
    </row>
    <row r="15" spans="1:14" x14ac:dyDescent="0.25">
      <c r="A15" s="33"/>
      <c r="B15" s="1"/>
      <c r="C15" s="2"/>
      <c r="D15" s="2"/>
      <c r="E15" s="23"/>
      <c r="F15" s="42"/>
      <c r="K15" s="12"/>
      <c r="L15" s="12"/>
      <c r="M15" s="12"/>
      <c r="N15" s="12"/>
    </row>
    <row r="16" spans="1:14" ht="23.25" x14ac:dyDescent="0.35">
      <c r="E16" s="46" t="s">
        <v>81</v>
      </c>
      <c r="F16" s="45">
        <f>SUM(F4:F15)</f>
        <v>1</v>
      </c>
      <c r="K16" s="44">
        <f t="shared" ref="K16:N16" si="1">SUM(K4:K15)</f>
        <v>0.99999999999999989</v>
      </c>
      <c r="L16" s="44">
        <f t="shared" si="1"/>
        <v>1</v>
      </c>
      <c r="M16" s="44">
        <f t="shared" si="1"/>
        <v>0.99999999999999989</v>
      </c>
      <c r="N16" s="44">
        <f t="shared" si="1"/>
        <v>0.99999999999999989</v>
      </c>
    </row>
  </sheetData>
  <mergeCells count="2">
    <mergeCell ref="K2:N2"/>
    <mergeCell ref="A1:F1"/>
  </mergeCells>
  <phoneticPr fontId="3" type="noConversion"/>
  <conditionalFormatting sqref="F16">
    <cfRule type="cellIs" dxfId="73" priority="2" operator="equal">
      <formula>1</formula>
    </cfRule>
  </conditionalFormatting>
  <conditionalFormatting sqref="K16:N16">
    <cfRule type="cellIs" dxfId="72" priority="1" operator="equal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9D6F-09FF-482F-8B7D-2C7B6E7683DE}">
  <dimension ref="A1:Y103"/>
  <sheetViews>
    <sheetView topLeftCell="A68" zoomScale="85" zoomScaleNormal="85" workbookViewId="0">
      <selection activeCell="N78" sqref="N78"/>
    </sheetView>
  </sheetViews>
  <sheetFormatPr defaultRowHeight="15" x14ac:dyDescent="0.25"/>
  <cols>
    <col min="1" max="1" width="26.5703125" customWidth="1"/>
    <col min="8" max="8" width="6.5703125" customWidth="1"/>
    <col min="10" max="10" width="6.28515625" customWidth="1"/>
    <col min="11" max="11" width="11.5703125" customWidth="1"/>
    <col min="12" max="12" width="7.7109375" customWidth="1"/>
    <col min="14" max="14" width="25.28515625" customWidth="1"/>
    <col min="24" max="24" width="15" customWidth="1"/>
    <col min="25" max="25" width="5.85546875" customWidth="1"/>
  </cols>
  <sheetData>
    <row r="1" spans="1:25" ht="45" customHeight="1" x14ac:dyDescent="0.35">
      <c r="A1" s="156" t="s">
        <v>82</v>
      </c>
      <c r="B1" s="156"/>
      <c r="C1" s="156"/>
      <c r="D1" s="156"/>
      <c r="E1" s="156"/>
      <c r="F1" s="156"/>
      <c r="G1" s="156"/>
      <c r="H1" s="156"/>
    </row>
    <row r="3" spans="1:25" ht="18.75" x14ac:dyDescent="0.3">
      <c r="A3" s="87" t="str">
        <f>'Definición Proyectos'!D6</f>
        <v>TD</v>
      </c>
      <c r="B3" s="1"/>
      <c r="C3" s="152" t="s">
        <v>83</v>
      </c>
      <c r="D3" s="152"/>
      <c r="E3" s="152"/>
      <c r="F3" s="153"/>
      <c r="G3" s="154"/>
      <c r="H3" s="155"/>
      <c r="N3" s="87" t="str">
        <f>'Definición Proyectos'!D7</f>
        <v>RPA</v>
      </c>
      <c r="O3" s="1"/>
      <c r="P3" s="152" t="s">
        <v>83</v>
      </c>
      <c r="Q3" s="152"/>
      <c r="R3" s="152"/>
      <c r="S3" s="153"/>
      <c r="T3" s="154"/>
      <c r="U3" s="155"/>
    </row>
    <row r="4" spans="1:25" ht="31.5" x14ac:dyDescent="0.25">
      <c r="A4" s="75" t="s">
        <v>84</v>
      </c>
      <c r="B4" s="75" t="s">
        <v>85</v>
      </c>
      <c r="C4" s="75" t="s">
        <v>86</v>
      </c>
      <c r="D4" s="75" t="s">
        <v>87</v>
      </c>
      <c r="E4" s="75" t="s">
        <v>88</v>
      </c>
      <c r="F4" s="25" t="s">
        <v>89</v>
      </c>
      <c r="G4" s="75" t="s">
        <v>90</v>
      </c>
      <c r="H4" s="75" t="s">
        <v>51</v>
      </c>
      <c r="J4" s="4" t="s">
        <v>51</v>
      </c>
      <c r="K4" s="55" t="s">
        <v>91</v>
      </c>
      <c r="L4" s="4" t="s">
        <v>92</v>
      </c>
      <c r="N4" s="75" t="s">
        <v>84</v>
      </c>
      <c r="O4" s="75" t="s">
        <v>85</v>
      </c>
      <c r="P4" s="75" t="s">
        <v>86</v>
      </c>
      <c r="Q4" s="75" t="s">
        <v>87</v>
      </c>
      <c r="R4" s="75" t="s">
        <v>88</v>
      </c>
      <c r="S4" s="25" t="s">
        <v>89</v>
      </c>
      <c r="T4" s="75" t="s">
        <v>90</v>
      </c>
      <c r="U4" s="75" t="s">
        <v>51</v>
      </c>
      <c r="W4" s="4" t="s">
        <v>51</v>
      </c>
      <c r="X4" s="4" t="s">
        <v>91</v>
      </c>
      <c r="Y4" s="4" t="s">
        <v>92</v>
      </c>
    </row>
    <row r="5" spans="1:25" x14ac:dyDescent="0.25">
      <c r="A5" s="1" t="str">
        <f>'Definición de Criterios'!$A$4</f>
        <v>Criterio 1</v>
      </c>
      <c r="B5" s="12">
        <f>'Definición de Criterios'!$F$4</f>
        <v>0.14000000000000001</v>
      </c>
      <c r="C5" s="3">
        <v>0</v>
      </c>
      <c r="D5" s="3">
        <v>5</v>
      </c>
      <c r="E5" s="3">
        <v>10</v>
      </c>
      <c r="F5" s="23">
        <v>10</v>
      </c>
      <c r="G5" s="1">
        <f>F5*B5</f>
        <v>1.4000000000000001</v>
      </c>
      <c r="H5" s="3" t="str">
        <f>'Definición de Criterios'!$E$4</f>
        <v>Y</v>
      </c>
      <c r="J5" s="9" t="s">
        <v>54</v>
      </c>
      <c r="K5" s="10">
        <f>SUMIF(H5:H14,J5, B5:B14)</f>
        <v>0.38500000000000001</v>
      </c>
      <c r="L5" s="11">
        <v>10</v>
      </c>
      <c r="N5" s="1" t="str">
        <f>'Definición de Criterios'!$A$4</f>
        <v>Criterio 1</v>
      </c>
      <c r="O5" s="12">
        <f>'Definición de Criterios'!$F$4</f>
        <v>0.14000000000000001</v>
      </c>
      <c r="P5" s="3">
        <v>0</v>
      </c>
      <c r="Q5" s="3">
        <v>5</v>
      </c>
      <c r="R5" s="3">
        <v>10</v>
      </c>
      <c r="S5" s="23">
        <v>0</v>
      </c>
      <c r="T5" s="1">
        <f>S5*O5</f>
        <v>0</v>
      </c>
      <c r="U5" s="3" t="str">
        <f>'Definición de Criterios'!$E$4</f>
        <v>Y</v>
      </c>
      <c r="W5" s="9" t="s">
        <v>54</v>
      </c>
      <c r="X5" s="10">
        <f>SUMIF(U5:U14,W5, O5:O14)</f>
        <v>0.38500000000000001</v>
      </c>
      <c r="Y5" s="11">
        <v>10</v>
      </c>
    </row>
    <row r="6" spans="1:25" x14ac:dyDescent="0.25">
      <c r="A6" s="1" t="str">
        <f>'Definición de Criterios'!$A$5</f>
        <v>Criterio 2</v>
      </c>
      <c r="B6" s="12">
        <f>'Definición de Criterios'!$F$5</f>
        <v>0.13999999999999999</v>
      </c>
      <c r="C6" s="3">
        <v>0</v>
      </c>
      <c r="D6" s="3">
        <v>5</v>
      </c>
      <c r="E6" s="3">
        <v>10</v>
      </c>
      <c r="F6" s="23">
        <v>10</v>
      </c>
      <c r="G6" s="1">
        <f t="shared" ref="G6:G13" si="0">F6*B6</f>
        <v>1.4</v>
      </c>
      <c r="H6" s="3" t="str">
        <f>'Definición de Criterios'!$E$5</f>
        <v>Y</v>
      </c>
      <c r="J6" s="6" t="s">
        <v>53</v>
      </c>
      <c r="K6" s="7">
        <f>SUMIF(H5:H14,J6, B5:B14)</f>
        <v>0.61499999999999999</v>
      </c>
      <c r="L6" s="8">
        <v>10</v>
      </c>
      <c r="N6" s="1" t="str">
        <f>'Definición de Criterios'!$A$5</f>
        <v>Criterio 2</v>
      </c>
      <c r="O6" s="12">
        <f>'Definición de Criterios'!$F$5</f>
        <v>0.13999999999999999</v>
      </c>
      <c r="P6" s="3">
        <v>0</v>
      </c>
      <c r="Q6" s="3">
        <v>5</v>
      </c>
      <c r="R6" s="3">
        <v>10</v>
      </c>
      <c r="S6" s="23">
        <v>10</v>
      </c>
      <c r="T6" s="1">
        <f t="shared" ref="T6:T13" si="1">S6*O6</f>
        <v>1.4</v>
      </c>
      <c r="U6" s="3" t="str">
        <f>'Definición de Criterios'!$E$5</f>
        <v>Y</v>
      </c>
      <c r="W6" s="6" t="s">
        <v>53</v>
      </c>
      <c r="X6" s="7">
        <f>SUMIF(U5:U14,W6, O5:O14)</f>
        <v>0.61499999999999999</v>
      </c>
      <c r="Y6" s="8">
        <v>10</v>
      </c>
    </row>
    <row r="7" spans="1:25" x14ac:dyDescent="0.25">
      <c r="A7" s="1" t="str">
        <f>'Definición de Criterios'!$A$6</f>
        <v>Criterio 3</v>
      </c>
      <c r="B7" s="12">
        <f>'Definición de Criterios'!$F$6</f>
        <v>0.125</v>
      </c>
      <c r="C7" s="3">
        <v>0</v>
      </c>
      <c r="D7" s="3">
        <v>5</v>
      </c>
      <c r="E7" s="3">
        <v>10</v>
      </c>
      <c r="F7" s="23">
        <v>5</v>
      </c>
      <c r="G7" s="1">
        <f t="shared" si="0"/>
        <v>0.625</v>
      </c>
      <c r="H7" s="3" t="str">
        <f>'Definición de Criterios'!$E$6</f>
        <v>Y</v>
      </c>
      <c r="K7" s="5">
        <f>SUM(K5:K6)</f>
        <v>1</v>
      </c>
      <c r="N7" s="1" t="str">
        <f>'Definición de Criterios'!$A$6</f>
        <v>Criterio 3</v>
      </c>
      <c r="O7" s="12">
        <f>'Definición de Criterios'!$F$6</f>
        <v>0.125</v>
      </c>
      <c r="P7" s="3">
        <v>0</v>
      </c>
      <c r="Q7" s="3">
        <v>5</v>
      </c>
      <c r="R7" s="3">
        <v>10</v>
      </c>
      <c r="S7" s="23">
        <v>0</v>
      </c>
      <c r="T7" s="1">
        <f t="shared" si="1"/>
        <v>0</v>
      </c>
      <c r="U7" s="3" t="str">
        <f>'Definición de Criterios'!$E$6</f>
        <v>Y</v>
      </c>
      <c r="X7" s="5">
        <f>SUM(X5:X6)</f>
        <v>1</v>
      </c>
    </row>
    <row r="8" spans="1:25" x14ac:dyDescent="0.25">
      <c r="A8" s="1" t="str">
        <f>'Definición de Criterios'!$A$7</f>
        <v>Criterio 4</v>
      </c>
      <c r="B8" s="12">
        <f>'Definición de Criterios'!$F$7</f>
        <v>0.105</v>
      </c>
      <c r="C8" s="3">
        <v>0</v>
      </c>
      <c r="D8" s="3">
        <v>5</v>
      </c>
      <c r="E8" s="3">
        <v>10</v>
      </c>
      <c r="F8" s="23">
        <v>10</v>
      </c>
      <c r="G8" s="1">
        <f t="shared" si="0"/>
        <v>1.05</v>
      </c>
      <c r="H8" s="3" t="str">
        <f>'Definición de Criterios'!$E$7</f>
        <v>Y</v>
      </c>
      <c r="N8" s="1" t="str">
        <f>'Definición de Criterios'!$A$7</f>
        <v>Criterio 4</v>
      </c>
      <c r="O8" s="12">
        <f>'Definición de Criterios'!$F$7</f>
        <v>0.105</v>
      </c>
      <c r="P8" s="3">
        <v>0</v>
      </c>
      <c r="Q8" s="3">
        <v>5</v>
      </c>
      <c r="R8" s="3">
        <v>10</v>
      </c>
      <c r="S8" s="23">
        <v>5</v>
      </c>
      <c r="T8" s="1">
        <f t="shared" si="1"/>
        <v>0.52500000000000002</v>
      </c>
      <c r="U8" s="3" t="str">
        <f>'Definición de Criterios'!$E$7</f>
        <v>Y</v>
      </c>
    </row>
    <row r="9" spans="1:25" x14ac:dyDescent="0.25">
      <c r="A9" s="1" t="str">
        <f>'Definición de Criterios'!$A$8</f>
        <v>Criterio 5</v>
      </c>
      <c r="B9" s="12">
        <f>'Definición de Criterios'!$F$8</f>
        <v>0.15</v>
      </c>
      <c r="C9" s="3">
        <v>0</v>
      </c>
      <c r="D9" s="3">
        <v>5</v>
      </c>
      <c r="E9" s="3">
        <v>10</v>
      </c>
      <c r="F9" s="23">
        <v>5</v>
      </c>
      <c r="G9" s="1">
        <f t="shared" si="0"/>
        <v>0.75</v>
      </c>
      <c r="H9" s="3" t="str">
        <f>'Definición de Criterios'!$E$8</f>
        <v>X</v>
      </c>
      <c r="N9" s="1" t="str">
        <f>'Definición de Criterios'!$A$8</f>
        <v>Criterio 5</v>
      </c>
      <c r="O9" s="12">
        <f>'Definición de Criterios'!$F$8</f>
        <v>0.15</v>
      </c>
      <c r="P9" s="3">
        <v>0</v>
      </c>
      <c r="Q9" s="3">
        <v>5</v>
      </c>
      <c r="R9" s="3">
        <v>10</v>
      </c>
      <c r="S9" s="23">
        <v>5</v>
      </c>
      <c r="T9" s="1">
        <f t="shared" si="1"/>
        <v>0.75</v>
      </c>
      <c r="U9" s="3" t="str">
        <f>'Definición de Criterios'!$E$8</f>
        <v>X</v>
      </c>
    </row>
    <row r="10" spans="1:25" x14ac:dyDescent="0.25">
      <c r="A10" s="1" t="str">
        <f>'Definición de Criterios'!$A$9</f>
        <v>Criterio 6</v>
      </c>
      <c r="B10" s="12">
        <f>'Definición de Criterios'!$F$9</f>
        <v>0.13</v>
      </c>
      <c r="C10" s="3">
        <v>0</v>
      </c>
      <c r="D10" s="3">
        <v>5</v>
      </c>
      <c r="E10" s="3">
        <v>10</v>
      </c>
      <c r="F10" s="23">
        <v>10</v>
      </c>
      <c r="G10" s="1">
        <f t="shared" si="0"/>
        <v>1.3</v>
      </c>
      <c r="H10" s="3" t="str">
        <f>'Definición de Criterios'!$E$9</f>
        <v>X</v>
      </c>
      <c r="N10" s="1" t="str">
        <f>'Definición de Criterios'!$A$9</f>
        <v>Criterio 6</v>
      </c>
      <c r="O10" s="12">
        <f>'Definición de Criterios'!$F$9</f>
        <v>0.13</v>
      </c>
      <c r="P10" s="3">
        <v>0</v>
      </c>
      <c r="Q10" s="3">
        <v>5</v>
      </c>
      <c r="R10" s="3">
        <v>10</v>
      </c>
      <c r="S10" s="23">
        <v>0</v>
      </c>
      <c r="T10" s="1">
        <f t="shared" si="1"/>
        <v>0</v>
      </c>
      <c r="U10" s="3" t="str">
        <f>'Definición de Criterios'!$E$9</f>
        <v>X</v>
      </c>
    </row>
    <row r="11" spans="1:25" x14ac:dyDescent="0.25">
      <c r="A11" s="1" t="str">
        <f>'Definición de Criterios'!$A$10</f>
        <v>Criterio 7</v>
      </c>
      <c r="B11" s="12">
        <f>'Definición de Criterios'!$F$10</f>
        <v>0.10500000000000001</v>
      </c>
      <c r="C11" s="3">
        <v>0</v>
      </c>
      <c r="D11" s="3">
        <v>5</v>
      </c>
      <c r="E11" s="3">
        <v>10</v>
      </c>
      <c r="F11" s="23">
        <v>0</v>
      </c>
      <c r="G11" s="1">
        <f t="shared" si="0"/>
        <v>0</v>
      </c>
      <c r="H11" s="3" t="str">
        <f>'Definición de Criterios'!$E$10</f>
        <v>Y</v>
      </c>
      <c r="N11" s="1" t="str">
        <f>'Definición de Criterios'!$A$10</f>
        <v>Criterio 7</v>
      </c>
      <c r="O11" s="12">
        <f>'Definición de Criterios'!$F$10</f>
        <v>0.10500000000000001</v>
      </c>
      <c r="P11" s="3">
        <v>0</v>
      </c>
      <c r="Q11" s="3">
        <v>5</v>
      </c>
      <c r="R11" s="3">
        <v>10</v>
      </c>
      <c r="S11" s="23">
        <v>0</v>
      </c>
      <c r="T11" s="1">
        <f t="shared" si="1"/>
        <v>0</v>
      </c>
      <c r="U11" s="3" t="str">
        <f>'Definición de Criterios'!$E$10</f>
        <v>Y</v>
      </c>
    </row>
    <row r="12" spans="1:25" x14ac:dyDescent="0.25">
      <c r="A12" s="1" t="str">
        <f>'Definición de Criterios'!$A$11</f>
        <v>Criterio 8</v>
      </c>
      <c r="B12" s="12">
        <f>'Definición de Criterios'!$F$11</f>
        <v>0.10500000000000001</v>
      </c>
      <c r="C12" s="3">
        <v>0</v>
      </c>
      <c r="D12" s="3">
        <v>5</v>
      </c>
      <c r="E12" s="3">
        <v>10</v>
      </c>
      <c r="F12" s="23">
        <v>5</v>
      </c>
      <c r="G12" s="1">
        <f t="shared" si="0"/>
        <v>0.52500000000000002</v>
      </c>
      <c r="H12" s="3" t="str">
        <f>'Definición de Criterios'!$E$11</f>
        <v>X</v>
      </c>
      <c r="N12" s="1" t="str">
        <f>'Definición de Criterios'!$A$11</f>
        <v>Criterio 8</v>
      </c>
      <c r="O12" s="12">
        <f>'Definición de Criterios'!$F$11</f>
        <v>0.10500000000000001</v>
      </c>
      <c r="P12" s="3">
        <v>0</v>
      </c>
      <c r="Q12" s="3">
        <v>5</v>
      </c>
      <c r="R12" s="3">
        <v>10</v>
      </c>
      <c r="S12" s="23">
        <v>5</v>
      </c>
      <c r="T12" s="1">
        <f t="shared" si="1"/>
        <v>0.52500000000000002</v>
      </c>
      <c r="U12" s="3" t="str">
        <f>'Definición de Criterios'!$E$11</f>
        <v>X</v>
      </c>
    </row>
    <row r="13" spans="1:25" x14ac:dyDescent="0.25">
      <c r="A13" s="1">
        <f>'Definición de Criterios'!$A$12</f>
        <v>0</v>
      </c>
      <c r="B13" s="12">
        <v>0</v>
      </c>
      <c r="C13" s="3">
        <v>0</v>
      </c>
      <c r="D13" s="3">
        <v>0</v>
      </c>
      <c r="E13" s="3">
        <v>0</v>
      </c>
      <c r="F13" s="23">
        <v>0</v>
      </c>
      <c r="G13" s="1">
        <f t="shared" si="0"/>
        <v>0</v>
      </c>
      <c r="H13" s="3">
        <f>'Definición de Criterios'!$E$12</f>
        <v>0</v>
      </c>
      <c r="N13" s="1">
        <f>'Definición de Criterios'!$A$12</f>
        <v>0</v>
      </c>
      <c r="O13" s="12">
        <v>0</v>
      </c>
      <c r="P13" s="3">
        <v>0</v>
      </c>
      <c r="Q13" s="3">
        <v>0</v>
      </c>
      <c r="R13" s="3">
        <v>0</v>
      </c>
      <c r="S13" s="23">
        <v>0</v>
      </c>
      <c r="T13" s="1">
        <f t="shared" si="1"/>
        <v>0</v>
      </c>
      <c r="U13" s="3">
        <f>'Definición de Criterios'!$E$12</f>
        <v>0</v>
      </c>
    </row>
    <row r="14" spans="1:25" x14ac:dyDescent="0.25">
      <c r="A14" s="1">
        <f>'Definición de Criterios'!$A$13</f>
        <v>0</v>
      </c>
      <c r="B14" s="12"/>
      <c r="C14" s="3"/>
      <c r="D14" s="3"/>
      <c r="E14" s="3"/>
      <c r="F14" s="24"/>
      <c r="G14" s="1"/>
      <c r="H14" s="3">
        <f>'Definición de Criterios'!$E$13</f>
        <v>0</v>
      </c>
      <c r="N14" s="1">
        <f>'Definición de Criterios'!$A$13</f>
        <v>0</v>
      </c>
      <c r="O14" s="12"/>
      <c r="P14" s="3"/>
      <c r="Q14" s="3"/>
      <c r="R14" s="3"/>
      <c r="S14" s="24"/>
      <c r="T14" s="1"/>
      <c r="U14" s="3">
        <f>'Definición de Criterios'!$E$13</f>
        <v>0</v>
      </c>
    </row>
    <row r="15" spans="1:25" x14ac:dyDescent="0.25">
      <c r="A15" s="1" t="s">
        <v>93</v>
      </c>
      <c r="B15" s="12">
        <f>SUM(B5:B14)</f>
        <v>1</v>
      </c>
      <c r="C15" s="1"/>
      <c r="D15" s="1"/>
      <c r="E15" s="13" t="s">
        <v>94</v>
      </c>
      <c r="F15" s="13"/>
      <c r="G15" s="13">
        <f>SUM(G5:G14)</f>
        <v>7.05</v>
      </c>
      <c r="H15" s="19"/>
      <c r="N15" s="1" t="s">
        <v>93</v>
      </c>
      <c r="O15" s="12">
        <f>SUM(O5:O14)</f>
        <v>1</v>
      </c>
      <c r="P15" s="1"/>
      <c r="Q15" s="1"/>
      <c r="R15" s="13" t="s">
        <v>94</v>
      </c>
      <c r="S15" s="13"/>
      <c r="T15" s="13">
        <f>SUM(T5:T14)</f>
        <v>3.1999999999999997</v>
      </c>
      <c r="U15" s="19"/>
    </row>
    <row r="16" spans="1:25" x14ac:dyDescent="0.25">
      <c r="A16" s="15"/>
      <c r="B16" s="15"/>
      <c r="C16" s="15"/>
      <c r="D16" s="16"/>
      <c r="E16" s="13" t="s">
        <v>95</v>
      </c>
      <c r="F16" s="13"/>
      <c r="G16" s="14">
        <f>(SUMIF(H5:H14,"Y",G5:G14)/K6)/L6</f>
        <v>0.72764227642276424</v>
      </c>
      <c r="H16" s="19"/>
      <c r="N16" s="15"/>
      <c r="O16" s="15"/>
      <c r="P16" s="15"/>
      <c r="Q16" s="16"/>
      <c r="R16" s="13" t="s">
        <v>95</v>
      </c>
      <c r="S16" s="13"/>
      <c r="T16" s="14">
        <f>(SUMIF(U5:U14,"Y",T5:T14)/X6)/Y6</f>
        <v>0.31300813008130079</v>
      </c>
      <c r="U16" s="19"/>
    </row>
    <row r="17" spans="1:21" x14ac:dyDescent="0.25">
      <c r="A17" s="17"/>
      <c r="B17" s="17"/>
      <c r="C17" s="17"/>
      <c r="D17" s="18"/>
      <c r="E17" s="13" t="s">
        <v>96</v>
      </c>
      <c r="F17" s="13"/>
      <c r="G17" s="14">
        <f>(SUMIF(H5:H14,"X",G5:G14)/K5)/L5</f>
        <v>0.66883116883116878</v>
      </c>
      <c r="H17" s="19"/>
      <c r="N17" s="17"/>
      <c r="O17" s="17"/>
      <c r="P17" s="17"/>
      <c r="Q17" s="18"/>
      <c r="R17" s="13" t="s">
        <v>96</v>
      </c>
      <c r="S17" s="13"/>
      <c r="T17" s="14">
        <f>(SUMIF(U5:U14,"X",T5:T14)/X5)/Y5</f>
        <v>0.33116883116883111</v>
      </c>
      <c r="U17" s="19"/>
    </row>
    <row r="21" spans="1:21" ht="18.75" x14ac:dyDescent="0.3">
      <c r="A21" s="87" t="str">
        <f>'Definición Proyectos'!D8</f>
        <v>GD</v>
      </c>
      <c r="B21" s="1"/>
      <c r="C21" s="152" t="s">
        <v>83</v>
      </c>
      <c r="D21" s="152"/>
      <c r="E21" s="152"/>
      <c r="F21" s="153"/>
      <c r="G21" s="154"/>
      <c r="H21" s="155"/>
    </row>
    <row r="22" spans="1:21" ht="15.75" x14ac:dyDescent="0.25">
      <c r="A22" s="75" t="s">
        <v>84</v>
      </c>
      <c r="B22" s="75" t="s">
        <v>85</v>
      </c>
      <c r="C22" s="75" t="s">
        <v>86</v>
      </c>
      <c r="D22" s="75" t="s">
        <v>87</v>
      </c>
      <c r="E22" s="75" t="s">
        <v>88</v>
      </c>
      <c r="F22" s="25" t="s">
        <v>89</v>
      </c>
      <c r="G22" s="75" t="s">
        <v>90</v>
      </c>
      <c r="H22" s="75" t="s">
        <v>51</v>
      </c>
      <c r="J22" s="4" t="s">
        <v>51</v>
      </c>
      <c r="K22" s="4" t="s">
        <v>91</v>
      </c>
      <c r="L22" s="4" t="s">
        <v>92</v>
      </c>
    </row>
    <row r="23" spans="1:21" x14ac:dyDescent="0.25">
      <c r="A23" s="1" t="str">
        <f>'Definición de Criterios'!$A$4</f>
        <v>Criterio 1</v>
      </c>
      <c r="B23" s="12">
        <f>'Definición de Criterios'!$F$4</f>
        <v>0.14000000000000001</v>
      </c>
      <c r="C23" s="3">
        <v>0</v>
      </c>
      <c r="D23" s="3">
        <v>5</v>
      </c>
      <c r="E23" s="3">
        <v>10</v>
      </c>
      <c r="F23" s="23">
        <v>0</v>
      </c>
      <c r="G23" s="1">
        <f>F23*B23</f>
        <v>0</v>
      </c>
      <c r="H23" s="3" t="str">
        <f>'Definición de Criterios'!$E$4</f>
        <v>Y</v>
      </c>
      <c r="J23" s="9" t="s">
        <v>54</v>
      </c>
      <c r="K23" s="10">
        <f>SUMIF(H23:H32,J23, B23:B32)</f>
        <v>0.38500000000000001</v>
      </c>
      <c r="L23" s="11">
        <v>10</v>
      </c>
    </row>
    <row r="24" spans="1:21" x14ac:dyDescent="0.25">
      <c r="A24" s="1" t="str">
        <f>'Definición de Criterios'!$A$5</f>
        <v>Criterio 2</v>
      </c>
      <c r="B24" s="12">
        <f>'Definición de Criterios'!$F$5</f>
        <v>0.13999999999999999</v>
      </c>
      <c r="C24" s="3">
        <v>0</v>
      </c>
      <c r="D24" s="3">
        <v>5</v>
      </c>
      <c r="E24" s="3">
        <v>10</v>
      </c>
      <c r="F24" s="23">
        <v>5</v>
      </c>
      <c r="G24" s="1">
        <f t="shared" ref="G24:G30" si="2">F24*B24</f>
        <v>0.7</v>
      </c>
      <c r="H24" s="3" t="str">
        <f>'Definición de Criterios'!$E$5</f>
        <v>Y</v>
      </c>
      <c r="J24" s="6" t="s">
        <v>53</v>
      </c>
      <c r="K24" s="7">
        <f>SUMIF(H23:H32,J24, B23:B32)</f>
        <v>0.61499999999999999</v>
      </c>
      <c r="L24" s="8">
        <v>10</v>
      </c>
    </row>
    <row r="25" spans="1:21" x14ac:dyDescent="0.25">
      <c r="A25" s="1" t="str">
        <f>'Definición de Criterios'!$A$6</f>
        <v>Criterio 3</v>
      </c>
      <c r="B25" s="12">
        <f>'Definición de Criterios'!$F$6</f>
        <v>0.125</v>
      </c>
      <c r="C25" s="3">
        <v>0</v>
      </c>
      <c r="D25" s="3">
        <v>5</v>
      </c>
      <c r="E25" s="3">
        <v>10</v>
      </c>
      <c r="F25" s="23">
        <v>10</v>
      </c>
      <c r="G25" s="1">
        <f t="shared" si="2"/>
        <v>1.25</v>
      </c>
      <c r="H25" s="3" t="str">
        <f>'Definición de Criterios'!$E$6</f>
        <v>Y</v>
      </c>
      <c r="K25" s="5">
        <f>SUM(K23:K24)</f>
        <v>1</v>
      </c>
    </row>
    <row r="26" spans="1:21" x14ac:dyDescent="0.25">
      <c r="A26" s="1" t="str">
        <f>'Definición de Criterios'!$A$7</f>
        <v>Criterio 4</v>
      </c>
      <c r="B26" s="12">
        <f>'Definición de Criterios'!$F$7</f>
        <v>0.105</v>
      </c>
      <c r="C26" s="3">
        <v>0</v>
      </c>
      <c r="D26" s="3">
        <v>5</v>
      </c>
      <c r="E26" s="3">
        <v>10</v>
      </c>
      <c r="F26" s="23">
        <v>0</v>
      </c>
      <c r="G26" s="1">
        <f t="shared" si="2"/>
        <v>0</v>
      </c>
      <c r="H26" s="3" t="str">
        <f>'Definición de Criterios'!$E$7</f>
        <v>Y</v>
      </c>
    </row>
    <row r="27" spans="1:21" x14ac:dyDescent="0.25">
      <c r="A27" s="1" t="str">
        <f>'Definición de Criterios'!$A$8</f>
        <v>Criterio 5</v>
      </c>
      <c r="B27" s="12">
        <f>'Definición de Criterios'!$F$8</f>
        <v>0.15</v>
      </c>
      <c r="C27" s="3">
        <v>0</v>
      </c>
      <c r="D27" s="3">
        <v>5</v>
      </c>
      <c r="E27" s="3">
        <v>10</v>
      </c>
      <c r="F27" s="23">
        <v>0</v>
      </c>
      <c r="G27" s="1">
        <f t="shared" si="2"/>
        <v>0</v>
      </c>
      <c r="H27" s="3" t="str">
        <f>'Definición de Criterios'!$E$8</f>
        <v>X</v>
      </c>
    </row>
    <row r="28" spans="1:21" x14ac:dyDescent="0.25">
      <c r="A28" s="1" t="str">
        <f>'Definición de Criterios'!$A$9</f>
        <v>Criterio 6</v>
      </c>
      <c r="B28" s="12">
        <f>'Definición de Criterios'!$F$9</f>
        <v>0.13</v>
      </c>
      <c r="C28" s="3">
        <v>0</v>
      </c>
      <c r="D28" s="3">
        <v>5</v>
      </c>
      <c r="E28" s="3">
        <v>10</v>
      </c>
      <c r="F28" s="23">
        <v>0</v>
      </c>
      <c r="G28" s="1">
        <f t="shared" si="2"/>
        <v>0</v>
      </c>
      <c r="H28" s="3" t="str">
        <f>'Definición de Criterios'!$E$9</f>
        <v>X</v>
      </c>
    </row>
    <row r="29" spans="1:21" x14ac:dyDescent="0.25">
      <c r="A29" s="1" t="str">
        <f>'Definición de Criterios'!$A$10</f>
        <v>Criterio 7</v>
      </c>
      <c r="B29" s="12">
        <f>'Definición de Criterios'!$F$10</f>
        <v>0.10500000000000001</v>
      </c>
      <c r="C29" s="3">
        <v>0</v>
      </c>
      <c r="D29" s="3">
        <v>5</v>
      </c>
      <c r="E29" s="3">
        <v>10</v>
      </c>
      <c r="F29" s="23">
        <v>5</v>
      </c>
      <c r="G29" s="1">
        <f t="shared" si="2"/>
        <v>0.52500000000000002</v>
      </c>
      <c r="H29" s="3" t="str">
        <f>'Definición de Criterios'!$E$10</f>
        <v>Y</v>
      </c>
    </row>
    <row r="30" spans="1:21" x14ac:dyDescent="0.25">
      <c r="A30" s="1" t="str">
        <f>'Definición de Criterios'!$A$11</f>
        <v>Criterio 8</v>
      </c>
      <c r="B30" s="12">
        <f>'Definición de Criterios'!$F$11</f>
        <v>0.10500000000000001</v>
      </c>
      <c r="C30" s="3">
        <v>0</v>
      </c>
      <c r="D30" s="3">
        <v>5</v>
      </c>
      <c r="E30" s="3">
        <v>10</v>
      </c>
      <c r="F30" s="23">
        <v>0</v>
      </c>
      <c r="G30" s="1">
        <f t="shared" si="2"/>
        <v>0</v>
      </c>
      <c r="H30" s="3" t="str">
        <f>'Definición de Criterios'!$E$11</f>
        <v>X</v>
      </c>
    </row>
    <row r="31" spans="1:21" x14ac:dyDescent="0.25">
      <c r="A31" s="1">
        <f>'Definición de Criterios'!$A$12</f>
        <v>0</v>
      </c>
      <c r="B31" s="12">
        <v>0</v>
      </c>
      <c r="C31" s="3">
        <v>0</v>
      </c>
      <c r="D31" s="3">
        <v>0</v>
      </c>
      <c r="E31" s="3">
        <v>0</v>
      </c>
      <c r="F31" s="23">
        <v>0</v>
      </c>
      <c r="G31" s="1">
        <v>0</v>
      </c>
      <c r="H31" s="3">
        <f>'Definición de Criterios'!$E$12</f>
        <v>0</v>
      </c>
    </row>
    <row r="32" spans="1:21" x14ac:dyDescent="0.25">
      <c r="A32" s="1">
        <f>'Definición de Criterios'!$A$13</f>
        <v>0</v>
      </c>
      <c r="B32" s="12"/>
      <c r="C32" s="3"/>
      <c r="D32" s="3"/>
      <c r="E32" s="3"/>
      <c r="F32" s="24"/>
      <c r="G32" s="1"/>
      <c r="H32" s="3">
        <f>'Definición de Criterios'!$E$13</f>
        <v>0</v>
      </c>
    </row>
    <row r="33" spans="1:25" x14ac:dyDescent="0.25">
      <c r="A33" s="1" t="s">
        <v>93</v>
      </c>
      <c r="B33" s="12">
        <f>SUM(B23:B32)</f>
        <v>1</v>
      </c>
      <c r="C33" s="1"/>
      <c r="D33" s="1"/>
      <c r="E33" s="13" t="s">
        <v>94</v>
      </c>
      <c r="F33" s="13"/>
      <c r="G33" s="13">
        <f>SUM(G23:G32)</f>
        <v>2.4750000000000001</v>
      </c>
      <c r="H33" s="19"/>
    </row>
    <row r="34" spans="1:25" x14ac:dyDescent="0.25">
      <c r="A34" s="15"/>
      <c r="B34" s="15"/>
      <c r="C34" s="15"/>
      <c r="D34" s="16"/>
      <c r="E34" s="13" t="s">
        <v>95</v>
      </c>
      <c r="F34" s="13"/>
      <c r="G34" s="14">
        <f>(SUMIF(H23:H32,"Y",G23:G32)/K24)/L24</f>
        <v>0.40243902439024393</v>
      </c>
      <c r="H34" s="19"/>
    </row>
    <row r="35" spans="1:25" x14ac:dyDescent="0.25">
      <c r="A35" s="17"/>
      <c r="B35" s="17"/>
      <c r="C35" s="17"/>
      <c r="D35" s="18"/>
      <c r="E35" s="13" t="s">
        <v>96</v>
      </c>
      <c r="F35" s="13"/>
      <c r="G35" s="14">
        <f>(SUMIF(H23:H32,"X",G23:G32)/K23)/L23</f>
        <v>0</v>
      </c>
      <c r="H35" s="19"/>
    </row>
    <row r="38" spans="1:25" ht="18.75" x14ac:dyDescent="0.3">
      <c r="A38" s="85" t="str">
        <f>'Definición Proyectos'!D9</f>
        <v>CAP</v>
      </c>
      <c r="B38" s="1"/>
      <c r="C38" s="152" t="s">
        <v>83</v>
      </c>
      <c r="D38" s="152"/>
      <c r="E38" s="152"/>
      <c r="F38" s="153"/>
      <c r="G38" s="154"/>
      <c r="H38" s="155"/>
      <c r="N38" s="85" t="str">
        <f>'Definición Proyectos'!D10</f>
        <v>GPM</v>
      </c>
      <c r="O38" s="1"/>
      <c r="P38" s="152" t="s">
        <v>83</v>
      </c>
      <c r="Q38" s="152"/>
      <c r="R38" s="152"/>
      <c r="S38" s="153"/>
      <c r="T38" s="154"/>
      <c r="U38" s="155"/>
    </row>
    <row r="39" spans="1:25" ht="31.5" x14ac:dyDescent="0.25">
      <c r="A39" s="75" t="s">
        <v>84</v>
      </c>
      <c r="B39" s="75" t="s">
        <v>85</v>
      </c>
      <c r="C39" s="75" t="s">
        <v>86</v>
      </c>
      <c r="D39" s="75" t="s">
        <v>87</v>
      </c>
      <c r="E39" s="75" t="s">
        <v>88</v>
      </c>
      <c r="F39" s="25" t="s">
        <v>89</v>
      </c>
      <c r="G39" s="75" t="s">
        <v>90</v>
      </c>
      <c r="H39" s="75" t="s">
        <v>51</v>
      </c>
      <c r="J39" s="4" t="s">
        <v>51</v>
      </c>
      <c r="K39" s="55" t="s">
        <v>91</v>
      </c>
      <c r="L39" s="4" t="s">
        <v>92</v>
      </c>
      <c r="N39" s="75" t="s">
        <v>84</v>
      </c>
      <c r="O39" s="75" t="s">
        <v>85</v>
      </c>
      <c r="P39" s="75" t="s">
        <v>86</v>
      </c>
      <c r="Q39" s="75" t="s">
        <v>87</v>
      </c>
      <c r="R39" s="75" t="s">
        <v>88</v>
      </c>
      <c r="S39" s="25" t="s">
        <v>89</v>
      </c>
      <c r="T39" s="75" t="s">
        <v>90</v>
      </c>
      <c r="U39" s="75" t="s">
        <v>51</v>
      </c>
      <c r="W39" s="4" t="s">
        <v>51</v>
      </c>
      <c r="X39" s="4" t="s">
        <v>91</v>
      </c>
      <c r="Y39" s="4" t="s">
        <v>92</v>
      </c>
    </row>
    <row r="40" spans="1:25" x14ac:dyDescent="0.25">
      <c r="A40" s="1" t="str">
        <f>'Definición de Criterios'!$A$4</f>
        <v>Criterio 1</v>
      </c>
      <c r="B40" s="12">
        <f>'Definición de Criterios'!$F$4</f>
        <v>0.14000000000000001</v>
      </c>
      <c r="C40" s="3">
        <v>0</v>
      </c>
      <c r="D40" s="3">
        <v>5</v>
      </c>
      <c r="E40" s="3">
        <v>10</v>
      </c>
      <c r="F40" s="23">
        <v>10</v>
      </c>
      <c r="G40" s="1">
        <f>F40*B40</f>
        <v>1.4000000000000001</v>
      </c>
      <c r="H40" s="3" t="str">
        <f>'Definición de Criterios'!$E$4</f>
        <v>Y</v>
      </c>
      <c r="J40" s="9" t="s">
        <v>54</v>
      </c>
      <c r="K40" s="10">
        <f>SUMIF(H40:H49,J40, B40:B49)</f>
        <v>0.38500000000000001</v>
      </c>
      <c r="L40" s="11">
        <v>10</v>
      </c>
      <c r="N40" s="1" t="str">
        <f>'Definición de Criterios'!$A$4</f>
        <v>Criterio 1</v>
      </c>
      <c r="O40" s="12">
        <f>'Definición de Criterios'!$F$4</f>
        <v>0.14000000000000001</v>
      </c>
      <c r="P40" s="3">
        <v>0</v>
      </c>
      <c r="Q40" s="3">
        <v>5</v>
      </c>
      <c r="R40" s="3">
        <v>10</v>
      </c>
      <c r="S40" s="23">
        <v>10</v>
      </c>
      <c r="T40" s="1">
        <f>S40*O40</f>
        <v>1.4000000000000001</v>
      </c>
      <c r="U40" s="3" t="str">
        <f>'Definición de Criterios'!$E$4</f>
        <v>Y</v>
      </c>
      <c r="W40" s="9" t="s">
        <v>54</v>
      </c>
      <c r="X40" s="10">
        <f>SUMIF(U40:U49,W40, O40:O49)</f>
        <v>0.38500000000000001</v>
      </c>
      <c r="Y40" s="11">
        <v>10</v>
      </c>
    </row>
    <row r="41" spans="1:25" x14ac:dyDescent="0.25">
      <c r="A41" s="1" t="str">
        <f>'Definición de Criterios'!$A$5</f>
        <v>Criterio 2</v>
      </c>
      <c r="B41" s="12">
        <f>'Definición de Criterios'!$F$5</f>
        <v>0.13999999999999999</v>
      </c>
      <c r="C41" s="3">
        <v>0</v>
      </c>
      <c r="D41" s="3">
        <v>5</v>
      </c>
      <c r="E41" s="3">
        <v>10</v>
      </c>
      <c r="F41" s="23">
        <v>5</v>
      </c>
      <c r="G41" s="1">
        <f t="shared" ref="G41:G47" si="3">F41*B41</f>
        <v>0.7</v>
      </c>
      <c r="H41" s="3" t="str">
        <f>'Definición de Criterios'!$E$5</f>
        <v>Y</v>
      </c>
      <c r="J41" s="6" t="s">
        <v>53</v>
      </c>
      <c r="K41" s="7">
        <f>SUMIF(H40:H49,J41, B40:B49)</f>
        <v>0.61499999999999999</v>
      </c>
      <c r="L41" s="8">
        <v>10</v>
      </c>
      <c r="N41" s="1" t="str">
        <f>'Definición de Criterios'!$A$5</f>
        <v>Criterio 2</v>
      </c>
      <c r="O41" s="12">
        <f>'Definición de Criterios'!$F$5</f>
        <v>0.13999999999999999</v>
      </c>
      <c r="P41" s="3">
        <v>0</v>
      </c>
      <c r="Q41" s="3">
        <v>5</v>
      </c>
      <c r="R41" s="3">
        <v>10</v>
      </c>
      <c r="S41" s="23">
        <v>10</v>
      </c>
      <c r="T41" s="1">
        <f t="shared" ref="T41:T48" si="4">S41*O41</f>
        <v>1.4</v>
      </c>
      <c r="U41" s="3" t="str">
        <f>'Definición de Criterios'!$E$5</f>
        <v>Y</v>
      </c>
      <c r="W41" s="6" t="s">
        <v>53</v>
      </c>
      <c r="X41" s="7">
        <f>SUMIF(U40:U49,W41, O40:O49)</f>
        <v>0.61499999999999999</v>
      </c>
      <c r="Y41" s="8">
        <v>10</v>
      </c>
    </row>
    <row r="42" spans="1:25" x14ac:dyDescent="0.25">
      <c r="A42" s="1" t="str">
        <f>'Definición de Criterios'!$A$6</f>
        <v>Criterio 3</v>
      </c>
      <c r="B42" s="12">
        <f>'Definición de Criterios'!$F$6</f>
        <v>0.125</v>
      </c>
      <c r="C42" s="3">
        <v>0</v>
      </c>
      <c r="D42" s="3">
        <v>5</v>
      </c>
      <c r="E42" s="3">
        <v>10</v>
      </c>
      <c r="F42" s="23">
        <v>5</v>
      </c>
      <c r="G42" s="1">
        <f t="shared" si="3"/>
        <v>0.625</v>
      </c>
      <c r="H42" s="3" t="str">
        <f>'Definición de Criterios'!$E$6</f>
        <v>Y</v>
      </c>
      <c r="K42" s="5">
        <f>SUM(K40:K41)</f>
        <v>1</v>
      </c>
      <c r="N42" s="1" t="str">
        <f>'Definición de Criterios'!$A$6</f>
        <v>Criterio 3</v>
      </c>
      <c r="O42" s="12">
        <f>'Definición de Criterios'!$F$6</f>
        <v>0.125</v>
      </c>
      <c r="P42" s="3">
        <v>0</v>
      </c>
      <c r="Q42" s="3">
        <v>5</v>
      </c>
      <c r="R42" s="3">
        <v>10</v>
      </c>
      <c r="S42" s="23">
        <v>5</v>
      </c>
      <c r="T42" s="1">
        <f t="shared" si="4"/>
        <v>0.625</v>
      </c>
      <c r="U42" s="3" t="str">
        <f>'Definición de Criterios'!$E$6</f>
        <v>Y</v>
      </c>
      <c r="X42" s="5">
        <f>SUM(X40:X41)</f>
        <v>1</v>
      </c>
    </row>
    <row r="43" spans="1:25" x14ac:dyDescent="0.25">
      <c r="A43" s="1" t="str">
        <f>'Definición de Criterios'!$A$7</f>
        <v>Criterio 4</v>
      </c>
      <c r="B43" s="12">
        <f>'Definición de Criterios'!$F$7</f>
        <v>0.105</v>
      </c>
      <c r="C43" s="3">
        <v>0</v>
      </c>
      <c r="D43" s="3">
        <v>5</v>
      </c>
      <c r="E43" s="3">
        <v>10</v>
      </c>
      <c r="F43" s="23">
        <v>10</v>
      </c>
      <c r="G43" s="1">
        <f t="shared" si="3"/>
        <v>1.05</v>
      </c>
      <c r="H43" s="3" t="str">
        <f>'Definición de Criterios'!$E$7</f>
        <v>Y</v>
      </c>
      <c r="N43" s="1" t="str">
        <f>'Definición de Criterios'!$A$7</f>
        <v>Criterio 4</v>
      </c>
      <c r="O43" s="12">
        <f>'Definición de Criterios'!$F$7</f>
        <v>0.105</v>
      </c>
      <c r="P43" s="3">
        <v>0</v>
      </c>
      <c r="Q43" s="3">
        <v>5</v>
      </c>
      <c r="R43" s="3">
        <v>10</v>
      </c>
      <c r="S43" s="23">
        <v>10</v>
      </c>
      <c r="T43" s="1">
        <f t="shared" si="4"/>
        <v>1.05</v>
      </c>
      <c r="U43" s="3" t="str">
        <f>'Definición de Criterios'!$E$7</f>
        <v>Y</v>
      </c>
    </row>
    <row r="44" spans="1:25" x14ac:dyDescent="0.25">
      <c r="A44" s="1" t="str">
        <f>'Definición de Criterios'!$A$8</f>
        <v>Criterio 5</v>
      </c>
      <c r="B44" s="12">
        <f>'Definición de Criterios'!$F$8</f>
        <v>0.15</v>
      </c>
      <c r="C44" s="3">
        <v>0</v>
      </c>
      <c r="D44" s="3">
        <v>5</v>
      </c>
      <c r="E44" s="3">
        <v>10</v>
      </c>
      <c r="F44" s="23">
        <v>10</v>
      </c>
      <c r="G44" s="1">
        <f t="shared" si="3"/>
        <v>1.5</v>
      </c>
      <c r="H44" s="3" t="str">
        <f>'Definición de Criterios'!$E$8</f>
        <v>X</v>
      </c>
      <c r="N44" s="1" t="str">
        <f>'Definición de Criterios'!$A$8</f>
        <v>Criterio 5</v>
      </c>
      <c r="O44" s="12">
        <f>'Definición de Criterios'!$F$8</f>
        <v>0.15</v>
      </c>
      <c r="P44" s="3">
        <v>0</v>
      </c>
      <c r="Q44" s="3">
        <v>5</v>
      </c>
      <c r="R44" s="3">
        <v>10</v>
      </c>
      <c r="S44" s="23">
        <v>10</v>
      </c>
      <c r="T44" s="1">
        <f t="shared" si="4"/>
        <v>1.5</v>
      </c>
      <c r="U44" s="3" t="str">
        <f>'Definición de Criterios'!$E$8</f>
        <v>X</v>
      </c>
    </row>
    <row r="45" spans="1:25" x14ac:dyDescent="0.25">
      <c r="A45" s="1" t="str">
        <f>'Definición de Criterios'!$A$9</f>
        <v>Criterio 6</v>
      </c>
      <c r="B45" s="12">
        <f>'Definición de Criterios'!$F$9</f>
        <v>0.13</v>
      </c>
      <c r="C45" s="3">
        <v>0</v>
      </c>
      <c r="D45" s="3">
        <v>5</v>
      </c>
      <c r="E45" s="3">
        <v>10</v>
      </c>
      <c r="F45" s="23">
        <v>5</v>
      </c>
      <c r="G45" s="1">
        <f t="shared" si="3"/>
        <v>0.65</v>
      </c>
      <c r="H45" s="3" t="str">
        <f>'Definición de Criterios'!$E$9</f>
        <v>X</v>
      </c>
      <c r="N45" s="1" t="str">
        <f>'Definición de Criterios'!$A$9</f>
        <v>Criterio 6</v>
      </c>
      <c r="O45" s="12">
        <f>'Definición de Criterios'!$F$9</f>
        <v>0.13</v>
      </c>
      <c r="P45" s="3">
        <v>0</v>
      </c>
      <c r="Q45" s="3">
        <v>5</v>
      </c>
      <c r="R45" s="3">
        <v>10</v>
      </c>
      <c r="S45" s="23">
        <v>10</v>
      </c>
      <c r="T45" s="1">
        <f t="shared" si="4"/>
        <v>1.3</v>
      </c>
      <c r="U45" s="3" t="str">
        <f>'Definición de Criterios'!$E$9</f>
        <v>X</v>
      </c>
    </row>
    <row r="46" spans="1:25" x14ac:dyDescent="0.25">
      <c r="A46" s="1" t="str">
        <f>'Definición de Criterios'!$A$10</f>
        <v>Criterio 7</v>
      </c>
      <c r="B46" s="12">
        <f>'Definición de Criterios'!$F$10</f>
        <v>0.10500000000000001</v>
      </c>
      <c r="C46" s="3">
        <v>0</v>
      </c>
      <c r="D46" s="3">
        <v>5</v>
      </c>
      <c r="E46" s="3">
        <v>10</v>
      </c>
      <c r="F46" s="23">
        <v>5</v>
      </c>
      <c r="G46" s="1">
        <f t="shared" si="3"/>
        <v>0.52500000000000002</v>
      </c>
      <c r="H46" s="3" t="str">
        <f>'Definición de Criterios'!$E$10</f>
        <v>Y</v>
      </c>
      <c r="N46" s="1" t="str">
        <f>'Definición de Criterios'!$A$10</f>
        <v>Criterio 7</v>
      </c>
      <c r="O46" s="12">
        <f>'Definición de Criterios'!$F$10</f>
        <v>0.10500000000000001</v>
      </c>
      <c r="P46" s="3">
        <v>0</v>
      </c>
      <c r="Q46" s="3">
        <v>5</v>
      </c>
      <c r="R46" s="3">
        <v>10</v>
      </c>
      <c r="S46" s="23">
        <v>10</v>
      </c>
      <c r="T46" s="1">
        <f t="shared" si="4"/>
        <v>1.05</v>
      </c>
      <c r="U46" s="3" t="str">
        <f>'Definición de Criterios'!$E$10</f>
        <v>Y</v>
      </c>
    </row>
    <row r="47" spans="1:25" x14ac:dyDescent="0.25">
      <c r="A47" s="1" t="str">
        <f>'Definición de Criterios'!$A$11</f>
        <v>Criterio 8</v>
      </c>
      <c r="B47" s="12">
        <f>'Definición de Criterios'!$F$11</f>
        <v>0.10500000000000001</v>
      </c>
      <c r="C47" s="3">
        <v>0</v>
      </c>
      <c r="D47" s="3">
        <v>5</v>
      </c>
      <c r="E47" s="3">
        <v>10</v>
      </c>
      <c r="F47" s="23">
        <v>10</v>
      </c>
      <c r="G47" s="1">
        <f t="shared" si="3"/>
        <v>1.05</v>
      </c>
      <c r="H47" s="3" t="str">
        <f>'Definición de Criterios'!$E$11</f>
        <v>X</v>
      </c>
      <c r="N47" s="1" t="str">
        <f>'Definición de Criterios'!$A$11</f>
        <v>Criterio 8</v>
      </c>
      <c r="O47" s="12">
        <f>'Definición de Criterios'!$F$11</f>
        <v>0.10500000000000001</v>
      </c>
      <c r="P47" s="3">
        <v>0</v>
      </c>
      <c r="Q47" s="3">
        <v>5</v>
      </c>
      <c r="R47" s="3">
        <v>10</v>
      </c>
      <c r="S47" s="23">
        <v>10</v>
      </c>
      <c r="T47" s="1">
        <f t="shared" si="4"/>
        <v>1.05</v>
      </c>
      <c r="U47" s="3" t="str">
        <f>'Definición de Criterios'!$E$11</f>
        <v>X</v>
      </c>
    </row>
    <row r="48" spans="1:25" x14ac:dyDescent="0.25">
      <c r="A48" s="1">
        <f>'Definición de Criterios'!$A$12</f>
        <v>0</v>
      </c>
      <c r="B48" s="12">
        <v>0</v>
      </c>
      <c r="C48" s="3">
        <v>0</v>
      </c>
      <c r="D48" s="3">
        <v>0</v>
      </c>
      <c r="E48" s="3">
        <v>0</v>
      </c>
      <c r="F48" s="23">
        <v>0</v>
      </c>
      <c r="G48" s="1">
        <v>0</v>
      </c>
      <c r="H48" s="3">
        <f>'Definición de Criterios'!$E$12</f>
        <v>0</v>
      </c>
      <c r="N48" s="1">
        <f>'Definición de Criterios'!$A$12</f>
        <v>0</v>
      </c>
      <c r="O48" s="12">
        <v>0</v>
      </c>
      <c r="P48" s="3">
        <v>0</v>
      </c>
      <c r="Q48" s="3">
        <v>0</v>
      </c>
      <c r="R48" s="3">
        <v>0</v>
      </c>
      <c r="S48" s="23">
        <v>0</v>
      </c>
      <c r="T48" s="1">
        <f t="shared" si="4"/>
        <v>0</v>
      </c>
      <c r="U48" s="3">
        <f>'Definición de Criterios'!$E$12</f>
        <v>0</v>
      </c>
    </row>
    <row r="49" spans="1:25" x14ac:dyDescent="0.25">
      <c r="A49" s="1">
        <f>'Definición de Criterios'!$A$13</f>
        <v>0</v>
      </c>
      <c r="B49" s="12"/>
      <c r="C49" s="3"/>
      <c r="D49" s="3"/>
      <c r="E49" s="3"/>
      <c r="F49" s="24"/>
      <c r="G49" s="1"/>
      <c r="H49" s="3">
        <f>'Definición de Criterios'!$E$13</f>
        <v>0</v>
      </c>
      <c r="N49" s="1">
        <f>'Definición de Criterios'!$A$13</f>
        <v>0</v>
      </c>
      <c r="O49" s="12"/>
      <c r="P49" s="3"/>
      <c r="Q49" s="3"/>
      <c r="R49" s="3"/>
      <c r="S49" s="24"/>
      <c r="T49" s="1"/>
      <c r="U49" s="3">
        <f>'Definición de Criterios'!$E$13</f>
        <v>0</v>
      </c>
    </row>
    <row r="50" spans="1:25" x14ac:dyDescent="0.25">
      <c r="A50" s="1" t="s">
        <v>93</v>
      </c>
      <c r="B50" s="12">
        <f>SUM(B40:B49)</f>
        <v>1</v>
      </c>
      <c r="C50" s="1"/>
      <c r="D50" s="1"/>
      <c r="E50" s="13" t="s">
        <v>94</v>
      </c>
      <c r="F50" s="13"/>
      <c r="G50" s="13">
        <f>SUM(G40:G49)</f>
        <v>7.5000000000000009</v>
      </c>
      <c r="H50" s="19"/>
      <c r="N50" s="1" t="s">
        <v>93</v>
      </c>
      <c r="O50" s="12">
        <f>SUM(O40:O49)</f>
        <v>1</v>
      </c>
      <c r="P50" s="1"/>
      <c r="Q50" s="1"/>
      <c r="R50" s="13" t="s">
        <v>94</v>
      </c>
      <c r="S50" s="13"/>
      <c r="T50" s="13">
        <f>SUM(T40:T49)</f>
        <v>9.375</v>
      </c>
      <c r="U50" s="19"/>
    </row>
    <row r="51" spans="1:25" x14ac:dyDescent="0.25">
      <c r="A51" s="15"/>
      <c r="B51" s="15"/>
      <c r="C51" s="15"/>
      <c r="D51" s="16"/>
      <c r="E51" s="13" t="s">
        <v>95</v>
      </c>
      <c r="F51" s="13"/>
      <c r="G51" s="14">
        <f>(SUMIF(H40:H49,"Y",G40:G49)/K41)/L41</f>
        <v>0.69918699186991884</v>
      </c>
      <c r="H51" s="19"/>
      <c r="N51" s="15"/>
      <c r="O51" s="15"/>
      <c r="P51" s="15"/>
      <c r="Q51" s="16"/>
      <c r="R51" s="13" t="s">
        <v>95</v>
      </c>
      <c r="S51" s="13"/>
      <c r="T51" s="14">
        <f>(SUMIF(U40:U49,"Y",T40:T49)/X41)/Y41</f>
        <v>0.89837398373983723</v>
      </c>
      <c r="U51" s="19"/>
    </row>
    <row r="52" spans="1:25" x14ac:dyDescent="0.25">
      <c r="A52" s="17"/>
      <c r="B52" s="17"/>
      <c r="C52" s="17"/>
      <c r="D52" s="18"/>
      <c r="E52" s="13" t="s">
        <v>96</v>
      </c>
      <c r="F52" s="13"/>
      <c r="G52" s="14">
        <f>(SUMIF(H40:H49,"X",G40:G49)/K40)/L40</f>
        <v>0.83116883116883122</v>
      </c>
      <c r="H52" s="19"/>
      <c r="N52" s="17"/>
      <c r="O52" s="17"/>
      <c r="P52" s="17"/>
      <c r="Q52" s="18"/>
      <c r="R52" s="13" t="s">
        <v>96</v>
      </c>
      <c r="S52" s="13"/>
      <c r="T52" s="14">
        <f>(SUMIF(U40:U49,"X",T40:T49)/X40)/Y40</f>
        <v>0.99999999999999978</v>
      </c>
      <c r="U52" s="19"/>
    </row>
    <row r="55" spans="1:25" ht="18.75" x14ac:dyDescent="0.3">
      <c r="A55" s="85" t="str">
        <f>'Definición Proyectos'!D11</f>
        <v>GCO</v>
      </c>
      <c r="B55" s="1"/>
      <c r="C55" s="152" t="s">
        <v>83</v>
      </c>
      <c r="D55" s="152"/>
      <c r="E55" s="152"/>
      <c r="F55" s="153"/>
      <c r="G55" s="154"/>
      <c r="H55" s="155"/>
      <c r="N55" s="85" t="str">
        <f>'Definición Proyectos'!D12</f>
        <v>OPE</v>
      </c>
      <c r="O55" s="1"/>
      <c r="P55" s="152" t="s">
        <v>83</v>
      </c>
      <c r="Q55" s="152"/>
      <c r="R55" s="152"/>
      <c r="S55" s="153"/>
      <c r="T55" s="154"/>
      <c r="U55" s="155"/>
    </row>
    <row r="56" spans="1:25" ht="31.5" x14ac:dyDescent="0.25">
      <c r="A56" s="82" t="s">
        <v>84</v>
      </c>
      <c r="B56" s="82" t="s">
        <v>85</v>
      </c>
      <c r="C56" s="82" t="s">
        <v>86</v>
      </c>
      <c r="D56" s="82" t="s">
        <v>87</v>
      </c>
      <c r="E56" s="82" t="s">
        <v>88</v>
      </c>
      <c r="F56" s="25" t="s">
        <v>89</v>
      </c>
      <c r="G56" s="82" t="s">
        <v>90</v>
      </c>
      <c r="H56" s="82" t="s">
        <v>51</v>
      </c>
      <c r="J56" s="4" t="s">
        <v>51</v>
      </c>
      <c r="K56" s="55" t="s">
        <v>91</v>
      </c>
      <c r="L56" s="4" t="s">
        <v>92</v>
      </c>
      <c r="N56" s="82" t="s">
        <v>84</v>
      </c>
      <c r="O56" s="82" t="s">
        <v>85</v>
      </c>
      <c r="P56" s="82" t="s">
        <v>86</v>
      </c>
      <c r="Q56" s="82" t="s">
        <v>87</v>
      </c>
      <c r="R56" s="82" t="s">
        <v>88</v>
      </c>
      <c r="S56" s="25" t="s">
        <v>89</v>
      </c>
      <c r="T56" s="82" t="s">
        <v>90</v>
      </c>
      <c r="U56" s="82" t="s">
        <v>51</v>
      </c>
      <c r="W56" s="4" t="s">
        <v>51</v>
      </c>
      <c r="X56" s="4" t="s">
        <v>91</v>
      </c>
      <c r="Y56" s="4" t="s">
        <v>92</v>
      </c>
    </row>
    <row r="57" spans="1:25" x14ac:dyDescent="0.25">
      <c r="A57" s="1" t="str">
        <f>'Definición de Criterios'!$A$4</f>
        <v>Criterio 1</v>
      </c>
      <c r="B57" s="12">
        <f>'Definición de Criterios'!$F$4</f>
        <v>0.14000000000000001</v>
      </c>
      <c r="C57" s="3">
        <v>0</v>
      </c>
      <c r="D57" s="3">
        <v>5</v>
      </c>
      <c r="E57" s="3">
        <v>10</v>
      </c>
      <c r="F57" s="23">
        <v>10</v>
      </c>
      <c r="G57" s="1">
        <f>F57*B57</f>
        <v>1.4000000000000001</v>
      </c>
      <c r="H57" s="3" t="str">
        <f>'Definición de Criterios'!$E$4</f>
        <v>Y</v>
      </c>
      <c r="J57" s="9" t="s">
        <v>54</v>
      </c>
      <c r="K57" s="10">
        <f>SUMIF(H57:H66,J57, B57:B66)</f>
        <v>0.38500000000000001</v>
      </c>
      <c r="L57" s="11">
        <v>10</v>
      </c>
      <c r="N57" s="1" t="str">
        <f>'Definición de Criterios'!$A$4</f>
        <v>Criterio 1</v>
      </c>
      <c r="O57" s="12">
        <f>'Definición de Criterios'!$F$4</f>
        <v>0.14000000000000001</v>
      </c>
      <c r="P57" s="3">
        <v>0</v>
      </c>
      <c r="Q57" s="3">
        <v>5</v>
      </c>
      <c r="R57" s="3">
        <v>10</v>
      </c>
      <c r="S57" s="23">
        <v>5</v>
      </c>
      <c r="T57" s="1">
        <f>S57*O57</f>
        <v>0.70000000000000007</v>
      </c>
      <c r="U57" s="3" t="str">
        <f>'Definición de Criterios'!$E$4</f>
        <v>Y</v>
      </c>
      <c r="W57" s="9" t="s">
        <v>54</v>
      </c>
      <c r="X57" s="10">
        <f>SUMIF(U57:U66,W57, O57:O66)</f>
        <v>0.38500000000000001</v>
      </c>
      <c r="Y57" s="11">
        <v>10</v>
      </c>
    </row>
    <row r="58" spans="1:25" x14ac:dyDescent="0.25">
      <c r="A58" s="1" t="str">
        <f>'Definición de Criterios'!$A$5</f>
        <v>Criterio 2</v>
      </c>
      <c r="B58" s="12">
        <f>'Definición de Criterios'!$F$5</f>
        <v>0.13999999999999999</v>
      </c>
      <c r="C58" s="3">
        <v>0</v>
      </c>
      <c r="D58" s="3">
        <v>5</v>
      </c>
      <c r="E58" s="3">
        <v>10</v>
      </c>
      <c r="F58" s="23">
        <v>5</v>
      </c>
      <c r="G58" s="1">
        <f t="shared" ref="G58:G64" si="5">F58*B58</f>
        <v>0.7</v>
      </c>
      <c r="H58" s="3" t="str">
        <f>'Definición de Criterios'!$E$5</f>
        <v>Y</v>
      </c>
      <c r="J58" s="6" t="s">
        <v>53</v>
      </c>
      <c r="K58" s="7">
        <f>SUMIF(H57:H66,J58, B57:B66)</f>
        <v>0.61499999999999999</v>
      </c>
      <c r="L58" s="8">
        <v>10</v>
      </c>
      <c r="N58" s="1" t="str">
        <f>'Definición de Criterios'!$A$5</f>
        <v>Criterio 2</v>
      </c>
      <c r="O58" s="12">
        <f>'Definición de Criterios'!$F$5</f>
        <v>0.13999999999999999</v>
      </c>
      <c r="P58" s="3">
        <v>0</v>
      </c>
      <c r="Q58" s="3">
        <v>5</v>
      </c>
      <c r="R58" s="3">
        <v>10</v>
      </c>
      <c r="S58" s="23">
        <v>10</v>
      </c>
      <c r="T58" s="1">
        <f t="shared" ref="T58:T65" si="6">S58*O58</f>
        <v>1.4</v>
      </c>
      <c r="U58" s="3" t="str">
        <f>'Definición de Criterios'!$E$5</f>
        <v>Y</v>
      </c>
      <c r="W58" s="6" t="s">
        <v>53</v>
      </c>
      <c r="X58" s="7">
        <f>SUMIF(U57:U66,W58, O57:O66)</f>
        <v>0.61499999999999999</v>
      </c>
      <c r="Y58" s="8">
        <v>10</v>
      </c>
    </row>
    <row r="59" spans="1:25" x14ac:dyDescent="0.25">
      <c r="A59" s="1" t="str">
        <f>'Definición de Criterios'!$A$6</f>
        <v>Criterio 3</v>
      </c>
      <c r="B59" s="12">
        <f>'Definición de Criterios'!$F$6</f>
        <v>0.125</v>
      </c>
      <c r="C59" s="3">
        <v>0</v>
      </c>
      <c r="D59" s="3">
        <v>5</v>
      </c>
      <c r="E59" s="3">
        <v>10</v>
      </c>
      <c r="F59" s="23">
        <v>5</v>
      </c>
      <c r="G59" s="1">
        <f t="shared" si="5"/>
        <v>0.625</v>
      </c>
      <c r="H59" s="3" t="str">
        <f>'Definición de Criterios'!$E$6</f>
        <v>Y</v>
      </c>
      <c r="K59" s="5">
        <f>SUM(K57:K58)</f>
        <v>1</v>
      </c>
      <c r="N59" s="1" t="str">
        <f>'Definición de Criterios'!$A$6</f>
        <v>Criterio 3</v>
      </c>
      <c r="O59" s="12">
        <f>'Definición de Criterios'!$F$6</f>
        <v>0.125</v>
      </c>
      <c r="P59" s="3">
        <v>0</v>
      </c>
      <c r="Q59" s="3">
        <v>5</v>
      </c>
      <c r="R59" s="3">
        <v>10</v>
      </c>
      <c r="S59" s="23">
        <v>0</v>
      </c>
      <c r="T59" s="1">
        <f t="shared" si="6"/>
        <v>0</v>
      </c>
      <c r="U59" s="3" t="str">
        <f>'Definición de Criterios'!$E$6</f>
        <v>Y</v>
      </c>
      <c r="X59" s="5">
        <f>SUM(X57:X58)</f>
        <v>1</v>
      </c>
    </row>
    <row r="60" spans="1:25" x14ac:dyDescent="0.25">
      <c r="A60" s="1" t="str">
        <f>'Definición de Criterios'!$A$7</f>
        <v>Criterio 4</v>
      </c>
      <c r="B60" s="12">
        <f>'Definición de Criterios'!$F$7</f>
        <v>0.105</v>
      </c>
      <c r="C60" s="3">
        <v>0</v>
      </c>
      <c r="D60" s="3">
        <v>5</v>
      </c>
      <c r="E60" s="3">
        <v>10</v>
      </c>
      <c r="F60" s="23">
        <v>5</v>
      </c>
      <c r="G60" s="1">
        <f t="shared" si="5"/>
        <v>0.52500000000000002</v>
      </c>
      <c r="H60" s="3" t="str">
        <f>'Definición de Criterios'!$E$7</f>
        <v>Y</v>
      </c>
      <c r="N60" s="1" t="str">
        <f>'Definición de Criterios'!$A$7</f>
        <v>Criterio 4</v>
      </c>
      <c r="O60" s="12">
        <f>'Definición de Criterios'!$F$7</f>
        <v>0.105</v>
      </c>
      <c r="P60" s="3">
        <v>0</v>
      </c>
      <c r="Q60" s="3">
        <v>5</v>
      </c>
      <c r="R60" s="3">
        <v>10</v>
      </c>
      <c r="S60" s="23">
        <v>5</v>
      </c>
      <c r="T60" s="1">
        <f t="shared" si="6"/>
        <v>0.52500000000000002</v>
      </c>
      <c r="U60" s="3" t="str">
        <f>'Definición de Criterios'!$E$7</f>
        <v>Y</v>
      </c>
    </row>
    <row r="61" spans="1:25" x14ac:dyDescent="0.25">
      <c r="A61" s="1" t="str">
        <f>'Definición de Criterios'!$A$8</f>
        <v>Criterio 5</v>
      </c>
      <c r="B61" s="12">
        <f>'Definición de Criterios'!$F$8</f>
        <v>0.15</v>
      </c>
      <c r="C61" s="3">
        <v>0</v>
      </c>
      <c r="D61" s="3">
        <v>5</v>
      </c>
      <c r="E61" s="3">
        <v>10</v>
      </c>
      <c r="F61" s="23">
        <v>10</v>
      </c>
      <c r="G61" s="1">
        <f t="shared" si="5"/>
        <v>1.5</v>
      </c>
      <c r="H61" s="3" t="str">
        <f>'Definición de Criterios'!$E$8</f>
        <v>X</v>
      </c>
      <c r="N61" s="1" t="str">
        <f>'Definición de Criterios'!$A$8</f>
        <v>Criterio 5</v>
      </c>
      <c r="O61" s="12">
        <f>'Definición de Criterios'!$F$8</f>
        <v>0.15</v>
      </c>
      <c r="P61" s="3">
        <v>0</v>
      </c>
      <c r="Q61" s="3">
        <v>5</v>
      </c>
      <c r="R61" s="3">
        <v>10</v>
      </c>
      <c r="S61" s="23">
        <v>5</v>
      </c>
      <c r="T61" s="1">
        <f t="shared" si="6"/>
        <v>0.75</v>
      </c>
      <c r="U61" s="3" t="str">
        <f>'Definición de Criterios'!$E$8</f>
        <v>X</v>
      </c>
    </row>
    <row r="62" spans="1:25" x14ac:dyDescent="0.25">
      <c r="A62" s="1" t="str">
        <f>'Definición de Criterios'!$A$9</f>
        <v>Criterio 6</v>
      </c>
      <c r="B62" s="12">
        <f>'Definición de Criterios'!$F$9</f>
        <v>0.13</v>
      </c>
      <c r="C62" s="3">
        <v>0</v>
      </c>
      <c r="D62" s="3">
        <v>5</v>
      </c>
      <c r="E62" s="3">
        <v>10</v>
      </c>
      <c r="F62" s="23">
        <v>5</v>
      </c>
      <c r="G62" s="1">
        <f t="shared" si="5"/>
        <v>0.65</v>
      </c>
      <c r="H62" s="3" t="str">
        <f>'Definición de Criterios'!$E$9</f>
        <v>X</v>
      </c>
      <c r="N62" s="1" t="str">
        <f>'Definición de Criterios'!$A$9</f>
        <v>Criterio 6</v>
      </c>
      <c r="O62" s="12">
        <f>'Definición de Criterios'!$F$9</f>
        <v>0.13</v>
      </c>
      <c r="P62" s="3">
        <v>0</v>
      </c>
      <c r="Q62" s="3">
        <v>5</v>
      </c>
      <c r="R62" s="3">
        <v>10</v>
      </c>
      <c r="S62" s="23">
        <v>10</v>
      </c>
      <c r="T62" s="1">
        <f t="shared" si="6"/>
        <v>1.3</v>
      </c>
      <c r="U62" s="3" t="str">
        <f>'Definición de Criterios'!$E$9</f>
        <v>X</v>
      </c>
    </row>
    <row r="63" spans="1:25" x14ac:dyDescent="0.25">
      <c r="A63" s="1" t="str">
        <f>'Definición de Criterios'!$A$10</f>
        <v>Criterio 7</v>
      </c>
      <c r="B63" s="12">
        <f>'Definición de Criterios'!$F$10</f>
        <v>0.10500000000000001</v>
      </c>
      <c r="C63" s="3">
        <v>0</v>
      </c>
      <c r="D63" s="3">
        <v>5</v>
      </c>
      <c r="E63" s="3">
        <v>10</v>
      </c>
      <c r="F63" s="23">
        <v>5</v>
      </c>
      <c r="G63" s="1">
        <f t="shared" si="5"/>
        <v>0.52500000000000002</v>
      </c>
      <c r="H63" s="3" t="str">
        <f>'Definición de Criterios'!$E$10</f>
        <v>Y</v>
      </c>
      <c r="N63" s="1" t="str">
        <f>'Definición de Criterios'!$A$10</f>
        <v>Criterio 7</v>
      </c>
      <c r="O63" s="12">
        <f>'Definición de Criterios'!$F$10</f>
        <v>0.10500000000000001</v>
      </c>
      <c r="P63" s="3">
        <v>0</v>
      </c>
      <c r="Q63" s="3">
        <v>5</v>
      </c>
      <c r="R63" s="3">
        <v>10</v>
      </c>
      <c r="S63" s="23">
        <v>5</v>
      </c>
      <c r="T63" s="1">
        <f t="shared" si="6"/>
        <v>0.52500000000000002</v>
      </c>
      <c r="U63" s="3" t="str">
        <f>'Definición de Criterios'!$E$10</f>
        <v>Y</v>
      </c>
    </row>
    <row r="64" spans="1:25" x14ac:dyDescent="0.25">
      <c r="A64" s="1" t="str">
        <f>'Definición de Criterios'!$A$11</f>
        <v>Criterio 8</v>
      </c>
      <c r="B64" s="12">
        <f>'Definición de Criterios'!$F$11</f>
        <v>0.10500000000000001</v>
      </c>
      <c r="C64" s="3">
        <v>0</v>
      </c>
      <c r="D64" s="3">
        <v>5</v>
      </c>
      <c r="E64" s="3">
        <v>10</v>
      </c>
      <c r="F64" s="23">
        <v>10</v>
      </c>
      <c r="G64" s="1">
        <f t="shared" si="5"/>
        <v>1.05</v>
      </c>
      <c r="H64" s="3" t="str">
        <f>'Definición de Criterios'!$E$11</f>
        <v>X</v>
      </c>
      <c r="N64" s="1" t="str">
        <f>'Definición de Criterios'!$A$11</f>
        <v>Criterio 8</v>
      </c>
      <c r="O64" s="12">
        <f>'Definición de Criterios'!$F$11</f>
        <v>0.10500000000000001</v>
      </c>
      <c r="P64" s="3">
        <v>0</v>
      </c>
      <c r="Q64" s="3">
        <v>5</v>
      </c>
      <c r="R64" s="3">
        <v>10</v>
      </c>
      <c r="S64" s="23">
        <v>5</v>
      </c>
      <c r="T64" s="1">
        <f t="shared" si="6"/>
        <v>0.52500000000000002</v>
      </c>
      <c r="U64" s="3" t="str">
        <f>'Definición de Criterios'!$E$11</f>
        <v>X</v>
      </c>
    </row>
    <row r="65" spans="1:25" x14ac:dyDescent="0.25">
      <c r="A65" s="1">
        <f>'Definición de Criterios'!$A$12</f>
        <v>0</v>
      </c>
      <c r="B65" s="12">
        <v>0</v>
      </c>
      <c r="C65" s="3">
        <v>0</v>
      </c>
      <c r="D65" s="3">
        <v>0</v>
      </c>
      <c r="E65" s="3">
        <v>0</v>
      </c>
      <c r="F65" s="23">
        <v>0</v>
      </c>
      <c r="G65" s="1">
        <v>0</v>
      </c>
      <c r="H65" s="3">
        <f>'Definición de Criterios'!$E$12</f>
        <v>0</v>
      </c>
      <c r="N65" s="1">
        <f>'Definición de Criterios'!$A$12</f>
        <v>0</v>
      </c>
      <c r="O65" s="12">
        <v>0</v>
      </c>
      <c r="P65" s="3">
        <v>0</v>
      </c>
      <c r="Q65" s="3">
        <v>0</v>
      </c>
      <c r="R65" s="3">
        <v>0</v>
      </c>
      <c r="S65" s="23">
        <v>0</v>
      </c>
      <c r="T65" s="1">
        <f t="shared" si="6"/>
        <v>0</v>
      </c>
      <c r="U65" s="3">
        <f>'Definición de Criterios'!$E$12</f>
        <v>0</v>
      </c>
    </row>
    <row r="66" spans="1:25" x14ac:dyDescent="0.25">
      <c r="A66" s="1">
        <f>'Definición de Criterios'!$A$13</f>
        <v>0</v>
      </c>
      <c r="B66" s="12"/>
      <c r="C66" s="3"/>
      <c r="D66" s="3"/>
      <c r="E66" s="3"/>
      <c r="F66" s="24"/>
      <c r="G66" s="1"/>
      <c r="H66" s="3">
        <f>'Definición de Criterios'!$E$13</f>
        <v>0</v>
      </c>
      <c r="N66" s="1">
        <f>'Definición de Criterios'!$A$13</f>
        <v>0</v>
      </c>
      <c r="O66" s="12"/>
      <c r="P66" s="3"/>
      <c r="Q66" s="3"/>
      <c r="R66" s="3"/>
      <c r="S66" s="24"/>
      <c r="T66" s="1"/>
      <c r="U66" s="3">
        <f>'Definición de Criterios'!$E$13</f>
        <v>0</v>
      </c>
    </row>
    <row r="67" spans="1:25" x14ac:dyDescent="0.25">
      <c r="A67" s="1" t="s">
        <v>93</v>
      </c>
      <c r="B67" s="12">
        <f>SUM(B57:B66)</f>
        <v>1</v>
      </c>
      <c r="C67" s="1"/>
      <c r="D67" s="1"/>
      <c r="E67" s="13" t="s">
        <v>94</v>
      </c>
      <c r="F67" s="13"/>
      <c r="G67" s="13">
        <f>SUM(G57:G66)</f>
        <v>6.9750000000000005</v>
      </c>
      <c r="H67" s="19"/>
      <c r="N67" s="1" t="s">
        <v>93</v>
      </c>
      <c r="O67" s="12">
        <f>SUM(O57:O66)</f>
        <v>1</v>
      </c>
      <c r="P67" s="1"/>
      <c r="Q67" s="1"/>
      <c r="R67" s="13" t="s">
        <v>94</v>
      </c>
      <c r="S67" s="13"/>
      <c r="T67" s="13">
        <f>SUM(T57:T66)</f>
        <v>5.7250000000000005</v>
      </c>
      <c r="U67" s="19"/>
    </row>
    <row r="68" spans="1:25" x14ac:dyDescent="0.25">
      <c r="A68" s="15"/>
      <c r="B68" s="15"/>
      <c r="C68" s="15"/>
      <c r="D68" s="16"/>
      <c r="E68" s="13" t="s">
        <v>95</v>
      </c>
      <c r="F68" s="13"/>
      <c r="G68" s="14">
        <f>(SUMIF(H57:H66,"Y",G57:G66)/K58)/L58</f>
        <v>0.61382113821138207</v>
      </c>
      <c r="H68" s="19"/>
      <c r="N68" s="15"/>
      <c r="O68" s="15"/>
      <c r="P68" s="15"/>
      <c r="Q68" s="16"/>
      <c r="R68" s="13" t="s">
        <v>95</v>
      </c>
      <c r="S68" s="13"/>
      <c r="T68" s="14">
        <f>(SUMIF(U57:U66,"Y",T57:T66)/X58)/Y58</f>
        <v>0.51219512195121952</v>
      </c>
      <c r="U68" s="19"/>
    </row>
    <row r="69" spans="1:25" x14ac:dyDescent="0.25">
      <c r="A69" s="17"/>
      <c r="B69" s="17"/>
      <c r="C69" s="17"/>
      <c r="D69" s="18"/>
      <c r="E69" s="13" t="s">
        <v>96</v>
      </c>
      <c r="F69" s="13"/>
      <c r="G69" s="14">
        <f>(SUMIF(H57:H66,"X",G57:G66)/K57)/L57</f>
        <v>0.83116883116883122</v>
      </c>
      <c r="H69" s="19"/>
      <c r="N69" s="17"/>
      <c r="O69" s="17"/>
      <c r="P69" s="17"/>
      <c r="Q69" s="18"/>
      <c r="R69" s="13" t="s">
        <v>96</v>
      </c>
      <c r="S69" s="13"/>
      <c r="T69" s="14">
        <f>(SUMIF(U57:U66,"X",T57:T66)/X57)/Y57</f>
        <v>0.66883116883116878</v>
      </c>
      <c r="U69" s="19"/>
    </row>
    <row r="72" spans="1:25" ht="18.75" x14ac:dyDescent="0.3">
      <c r="A72" s="86" t="str">
        <f>'Definición Proyectos'!D13</f>
        <v>MEN</v>
      </c>
      <c r="B72" s="1"/>
      <c r="C72" s="152" t="s">
        <v>83</v>
      </c>
      <c r="D72" s="152"/>
      <c r="E72" s="152"/>
      <c r="F72" s="153"/>
      <c r="G72" s="154"/>
      <c r="H72" s="155"/>
      <c r="N72" s="86" t="str">
        <f>'Definición Proyectos'!D14</f>
        <v>CRM</v>
      </c>
      <c r="O72" s="1"/>
      <c r="P72" s="152" t="s">
        <v>83</v>
      </c>
      <c r="Q72" s="152"/>
      <c r="R72" s="152"/>
      <c r="S72" s="153"/>
      <c r="T72" s="154"/>
      <c r="U72" s="155"/>
    </row>
    <row r="73" spans="1:25" ht="15.75" x14ac:dyDescent="0.25">
      <c r="A73" s="75" t="s">
        <v>84</v>
      </c>
      <c r="B73" s="75" t="s">
        <v>85</v>
      </c>
      <c r="C73" s="75" t="s">
        <v>86</v>
      </c>
      <c r="D73" s="75" t="s">
        <v>87</v>
      </c>
      <c r="E73" s="75" t="s">
        <v>88</v>
      </c>
      <c r="F73" s="25" t="s">
        <v>89</v>
      </c>
      <c r="G73" s="75" t="s">
        <v>90</v>
      </c>
      <c r="H73" s="75" t="s">
        <v>51</v>
      </c>
      <c r="J73" s="4" t="s">
        <v>51</v>
      </c>
      <c r="K73" s="4" t="s">
        <v>91</v>
      </c>
      <c r="L73" s="4" t="s">
        <v>92</v>
      </c>
      <c r="N73" s="75" t="s">
        <v>84</v>
      </c>
      <c r="O73" s="75" t="s">
        <v>85</v>
      </c>
      <c r="P73" s="75" t="s">
        <v>86</v>
      </c>
      <c r="Q73" s="75" t="s">
        <v>87</v>
      </c>
      <c r="R73" s="75" t="s">
        <v>88</v>
      </c>
      <c r="S73" s="25" t="s">
        <v>89</v>
      </c>
      <c r="T73" s="75" t="s">
        <v>90</v>
      </c>
      <c r="U73" s="75" t="s">
        <v>51</v>
      </c>
      <c r="W73" s="4" t="s">
        <v>51</v>
      </c>
      <c r="X73" s="55" t="s">
        <v>91</v>
      </c>
      <c r="Y73" s="4" t="s">
        <v>92</v>
      </c>
    </row>
    <row r="74" spans="1:25" x14ac:dyDescent="0.25">
      <c r="A74" s="1" t="str">
        <f>'Definición de Criterios'!$A$4</f>
        <v>Criterio 1</v>
      </c>
      <c r="B74" s="12">
        <f>'Definición de Criterios'!$F$4</f>
        <v>0.14000000000000001</v>
      </c>
      <c r="C74" s="3">
        <v>0</v>
      </c>
      <c r="D74" s="3">
        <v>5</v>
      </c>
      <c r="E74" s="3">
        <v>10</v>
      </c>
      <c r="F74" s="23">
        <v>10</v>
      </c>
      <c r="G74" s="1">
        <f>F74*B74</f>
        <v>1.4000000000000001</v>
      </c>
      <c r="H74" s="3" t="str">
        <f>'Definición de Criterios'!$E$4</f>
        <v>Y</v>
      </c>
      <c r="J74" s="9" t="s">
        <v>54</v>
      </c>
      <c r="K74" s="10">
        <f>SUMIF(H74:H83,J74, B74:B83)</f>
        <v>0.38500000000000001</v>
      </c>
      <c r="L74" s="11">
        <v>10</v>
      </c>
      <c r="N74" s="1" t="str">
        <f>'Definición de Criterios'!$A$4</f>
        <v>Criterio 1</v>
      </c>
      <c r="O74" s="12">
        <f>'Definición de Criterios'!$F$4</f>
        <v>0.14000000000000001</v>
      </c>
      <c r="P74" s="3">
        <v>0</v>
      </c>
      <c r="Q74" s="3">
        <v>5</v>
      </c>
      <c r="R74" s="3">
        <v>10</v>
      </c>
      <c r="S74" s="23">
        <v>10</v>
      </c>
      <c r="T74" s="1">
        <f>S74*O74</f>
        <v>1.4000000000000001</v>
      </c>
      <c r="U74" s="3" t="str">
        <f>'Definición de Criterios'!$E$4</f>
        <v>Y</v>
      </c>
      <c r="W74" s="9" t="s">
        <v>54</v>
      </c>
      <c r="X74" s="10">
        <f>SUMIF(U74:U83,W74, O74:O83)</f>
        <v>0.38500000000000001</v>
      </c>
      <c r="Y74" s="11">
        <v>10</v>
      </c>
    </row>
    <row r="75" spans="1:25" x14ac:dyDescent="0.25">
      <c r="A75" s="1" t="str">
        <f>'Definición de Criterios'!$A$5</f>
        <v>Criterio 2</v>
      </c>
      <c r="B75" s="12">
        <f>'Definición de Criterios'!$F$5</f>
        <v>0.13999999999999999</v>
      </c>
      <c r="C75" s="3">
        <v>0</v>
      </c>
      <c r="D75" s="3">
        <v>5</v>
      </c>
      <c r="E75" s="3">
        <v>10</v>
      </c>
      <c r="F75" s="23">
        <v>10</v>
      </c>
      <c r="G75" s="1">
        <f t="shared" ref="G75:G82" si="7">F75*B75</f>
        <v>1.4</v>
      </c>
      <c r="H75" s="3" t="str">
        <f>'Definición de Criterios'!$E$5</f>
        <v>Y</v>
      </c>
      <c r="J75" s="6" t="s">
        <v>53</v>
      </c>
      <c r="K75" s="7">
        <f>SUMIF(H74:H83,J75, B74:B83)</f>
        <v>0.61499999999999999</v>
      </c>
      <c r="L75" s="8">
        <v>10</v>
      </c>
      <c r="N75" s="1" t="str">
        <f>'Definición de Criterios'!$A$5</f>
        <v>Criterio 2</v>
      </c>
      <c r="O75" s="12">
        <f>'Definición de Criterios'!$F$5</f>
        <v>0.13999999999999999</v>
      </c>
      <c r="P75" s="3">
        <v>0</v>
      </c>
      <c r="Q75" s="3">
        <v>5</v>
      </c>
      <c r="R75" s="3">
        <v>10</v>
      </c>
      <c r="S75" s="23">
        <v>10</v>
      </c>
      <c r="T75" s="1">
        <f t="shared" ref="T75:T82" si="8">S75*O75</f>
        <v>1.4</v>
      </c>
      <c r="U75" s="3" t="str">
        <f>'Definición de Criterios'!$E$5</f>
        <v>Y</v>
      </c>
      <c r="W75" s="6" t="s">
        <v>53</v>
      </c>
      <c r="X75" s="7">
        <f>SUMIF(U74:U83,W75, O74:O83)</f>
        <v>0.61499999999999999</v>
      </c>
      <c r="Y75" s="8">
        <v>10</v>
      </c>
    </row>
    <row r="76" spans="1:25" x14ac:dyDescent="0.25">
      <c r="A76" s="1" t="str">
        <f>'Definición de Criterios'!$A$6</f>
        <v>Criterio 3</v>
      </c>
      <c r="B76" s="12">
        <f>'Definición de Criterios'!$F$6</f>
        <v>0.125</v>
      </c>
      <c r="C76" s="3">
        <v>0</v>
      </c>
      <c r="D76" s="3">
        <v>5</v>
      </c>
      <c r="E76" s="3">
        <v>10</v>
      </c>
      <c r="F76" s="23">
        <v>0</v>
      </c>
      <c r="G76" s="1">
        <f t="shared" si="7"/>
        <v>0</v>
      </c>
      <c r="H76" s="3" t="str">
        <f>'Definición de Criterios'!$E$6</f>
        <v>Y</v>
      </c>
      <c r="K76" s="5">
        <f>SUM(K74:K75)</f>
        <v>1</v>
      </c>
      <c r="N76" s="1" t="str">
        <f>'Definición de Criterios'!$A$6</f>
        <v>Criterio 3</v>
      </c>
      <c r="O76" s="12">
        <f>'Definición de Criterios'!$F$6</f>
        <v>0.125</v>
      </c>
      <c r="P76" s="3">
        <v>0</v>
      </c>
      <c r="Q76" s="3">
        <v>5</v>
      </c>
      <c r="R76" s="3">
        <v>10</v>
      </c>
      <c r="S76" s="23">
        <v>5</v>
      </c>
      <c r="T76" s="1">
        <f t="shared" si="8"/>
        <v>0.625</v>
      </c>
      <c r="U76" s="3" t="str">
        <f>'Definición de Criterios'!$E$6</f>
        <v>Y</v>
      </c>
      <c r="X76" s="5">
        <f>SUM(X74:X75)</f>
        <v>1</v>
      </c>
    </row>
    <row r="77" spans="1:25" x14ac:dyDescent="0.25">
      <c r="A77" s="1" t="str">
        <f>'Definición de Criterios'!$A$7</f>
        <v>Criterio 4</v>
      </c>
      <c r="B77" s="12">
        <f>'Definición de Criterios'!$F$7</f>
        <v>0.105</v>
      </c>
      <c r="C77" s="3">
        <v>0</v>
      </c>
      <c r="D77" s="3">
        <v>5</v>
      </c>
      <c r="E77" s="3">
        <v>10</v>
      </c>
      <c r="F77" s="23">
        <v>10</v>
      </c>
      <c r="G77" s="1">
        <f t="shared" si="7"/>
        <v>1.05</v>
      </c>
      <c r="H77" s="3" t="str">
        <f>'Definición de Criterios'!$E$7</f>
        <v>Y</v>
      </c>
      <c r="N77" s="1" t="str">
        <f>'Definición de Criterios'!$A$7</f>
        <v>Criterio 4</v>
      </c>
      <c r="O77" s="12">
        <f>'Definición de Criterios'!$F$7</f>
        <v>0.105</v>
      </c>
      <c r="P77" s="3">
        <v>0</v>
      </c>
      <c r="Q77" s="3">
        <v>5</v>
      </c>
      <c r="R77" s="3">
        <v>10</v>
      </c>
      <c r="S77" s="23">
        <v>10</v>
      </c>
      <c r="T77" s="1">
        <f t="shared" si="8"/>
        <v>1.05</v>
      </c>
      <c r="U77" s="3" t="str">
        <f>'Definición de Criterios'!$E$7</f>
        <v>Y</v>
      </c>
    </row>
    <row r="78" spans="1:25" x14ac:dyDescent="0.25">
      <c r="A78" s="1" t="str">
        <f>'Definición de Criterios'!$A$8</f>
        <v>Criterio 5</v>
      </c>
      <c r="B78" s="12">
        <f>'Definición de Criterios'!$F$8</f>
        <v>0.15</v>
      </c>
      <c r="C78" s="3">
        <v>0</v>
      </c>
      <c r="D78" s="3">
        <v>5</v>
      </c>
      <c r="E78" s="3">
        <v>10</v>
      </c>
      <c r="F78" s="23">
        <v>10</v>
      </c>
      <c r="G78" s="1">
        <f t="shared" si="7"/>
        <v>1.5</v>
      </c>
      <c r="H78" s="3" t="str">
        <f>'Definición de Criterios'!$E$8</f>
        <v>X</v>
      </c>
      <c r="N78" s="1" t="str">
        <f>'Definición de Criterios'!$A$8</f>
        <v>Criterio 5</v>
      </c>
      <c r="O78" s="12">
        <f>'Definición de Criterios'!$F$8</f>
        <v>0.15</v>
      </c>
      <c r="P78" s="3">
        <v>0</v>
      </c>
      <c r="Q78" s="3">
        <v>5</v>
      </c>
      <c r="R78" s="3">
        <v>10</v>
      </c>
      <c r="S78" s="23">
        <v>10</v>
      </c>
      <c r="T78" s="1">
        <f t="shared" si="8"/>
        <v>1.5</v>
      </c>
      <c r="U78" s="3" t="str">
        <f>'Definición de Criterios'!$E$8</f>
        <v>X</v>
      </c>
    </row>
    <row r="79" spans="1:25" x14ac:dyDescent="0.25">
      <c r="A79" s="1" t="str">
        <f>'Definición de Criterios'!$A$9</f>
        <v>Criterio 6</v>
      </c>
      <c r="B79" s="12">
        <f>'Definición de Criterios'!$F$9</f>
        <v>0.13</v>
      </c>
      <c r="C79" s="3">
        <v>0</v>
      </c>
      <c r="D79" s="3">
        <v>5</v>
      </c>
      <c r="E79" s="3">
        <v>10</v>
      </c>
      <c r="F79" s="23">
        <v>10</v>
      </c>
      <c r="G79" s="1">
        <f t="shared" si="7"/>
        <v>1.3</v>
      </c>
      <c r="H79" s="3" t="str">
        <f>'Definición de Criterios'!$E$9</f>
        <v>X</v>
      </c>
      <c r="N79" s="1" t="str">
        <f>'Definición de Criterios'!$A$9</f>
        <v>Criterio 6</v>
      </c>
      <c r="O79" s="12">
        <f>'Definición de Criterios'!$F$9</f>
        <v>0.13</v>
      </c>
      <c r="P79" s="3">
        <v>0</v>
      </c>
      <c r="Q79" s="3">
        <v>5</v>
      </c>
      <c r="R79" s="3">
        <v>10</v>
      </c>
      <c r="S79" s="23">
        <v>10</v>
      </c>
      <c r="T79" s="1">
        <f t="shared" si="8"/>
        <v>1.3</v>
      </c>
      <c r="U79" s="3" t="str">
        <f>'Definición de Criterios'!$E$9</f>
        <v>X</v>
      </c>
    </row>
    <row r="80" spans="1:25" x14ac:dyDescent="0.25">
      <c r="A80" s="1" t="str">
        <f>'Definición de Criterios'!$A$10</f>
        <v>Criterio 7</v>
      </c>
      <c r="B80" s="12">
        <f>'Definición de Criterios'!$F$10</f>
        <v>0.10500000000000001</v>
      </c>
      <c r="C80" s="3">
        <v>0</v>
      </c>
      <c r="D80" s="3">
        <v>5</v>
      </c>
      <c r="E80" s="3">
        <v>10</v>
      </c>
      <c r="F80" s="23">
        <v>10</v>
      </c>
      <c r="G80" s="1">
        <f t="shared" si="7"/>
        <v>1.05</v>
      </c>
      <c r="H80" s="3" t="str">
        <f>'Definición de Criterios'!$E$10</f>
        <v>Y</v>
      </c>
      <c r="N80" s="1" t="str">
        <f>'Definición de Criterios'!$A$10</f>
        <v>Criterio 7</v>
      </c>
      <c r="O80" s="12">
        <f>'Definición de Criterios'!$F$10</f>
        <v>0.10500000000000001</v>
      </c>
      <c r="P80" s="3">
        <v>0</v>
      </c>
      <c r="Q80" s="3">
        <v>5</v>
      </c>
      <c r="R80" s="3">
        <v>10</v>
      </c>
      <c r="S80" s="23">
        <v>5</v>
      </c>
      <c r="T80" s="1">
        <f t="shared" si="8"/>
        <v>0.52500000000000002</v>
      </c>
      <c r="U80" s="3" t="str">
        <f>'Definición de Criterios'!$E$10</f>
        <v>Y</v>
      </c>
    </row>
    <row r="81" spans="1:21" x14ac:dyDescent="0.25">
      <c r="A81" s="1" t="str">
        <f>'Definición de Criterios'!$A$11</f>
        <v>Criterio 8</v>
      </c>
      <c r="B81" s="12">
        <f>'Definición de Criterios'!$F$11</f>
        <v>0.10500000000000001</v>
      </c>
      <c r="C81" s="3">
        <v>0</v>
      </c>
      <c r="D81" s="3">
        <v>5</v>
      </c>
      <c r="E81" s="3">
        <v>10</v>
      </c>
      <c r="F81" s="23">
        <v>10</v>
      </c>
      <c r="G81" s="1">
        <f t="shared" si="7"/>
        <v>1.05</v>
      </c>
      <c r="H81" s="3" t="str">
        <f>'Definición de Criterios'!$E$11</f>
        <v>X</v>
      </c>
      <c r="N81" s="1" t="str">
        <f>'Definición de Criterios'!$A$11</f>
        <v>Criterio 8</v>
      </c>
      <c r="O81" s="12">
        <f>'Definición de Criterios'!$F$11</f>
        <v>0.10500000000000001</v>
      </c>
      <c r="P81" s="3">
        <v>0</v>
      </c>
      <c r="Q81" s="3">
        <v>5</v>
      </c>
      <c r="R81" s="3">
        <v>10</v>
      </c>
      <c r="S81" s="23">
        <v>10</v>
      </c>
      <c r="T81" s="1">
        <f t="shared" si="8"/>
        <v>1.05</v>
      </c>
      <c r="U81" s="3" t="str">
        <f>'Definición de Criterios'!$E$11</f>
        <v>X</v>
      </c>
    </row>
    <row r="82" spans="1:21" x14ac:dyDescent="0.25">
      <c r="A82" s="1">
        <f>'Definición de Criterios'!$A$12</f>
        <v>0</v>
      </c>
      <c r="B82" s="12">
        <v>0</v>
      </c>
      <c r="C82" s="3">
        <v>0</v>
      </c>
      <c r="D82" s="3">
        <v>5</v>
      </c>
      <c r="E82" s="3">
        <v>0</v>
      </c>
      <c r="F82" s="23">
        <v>0</v>
      </c>
      <c r="G82" s="1">
        <f t="shared" si="7"/>
        <v>0</v>
      </c>
      <c r="H82" s="3">
        <f>'Definición de Criterios'!$E$12</f>
        <v>0</v>
      </c>
      <c r="N82" s="1">
        <f>'Definición de Criterios'!$A$12</f>
        <v>0</v>
      </c>
      <c r="O82" s="12">
        <v>0</v>
      </c>
      <c r="P82" s="3">
        <v>0</v>
      </c>
      <c r="Q82" s="3">
        <v>0</v>
      </c>
      <c r="R82" s="3">
        <v>0</v>
      </c>
      <c r="S82" s="23">
        <v>0</v>
      </c>
      <c r="T82" s="1">
        <f t="shared" si="8"/>
        <v>0</v>
      </c>
      <c r="U82" s="3">
        <f>'Definición de Criterios'!$E$12</f>
        <v>0</v>
      </c>
    </row>
    <row r="83" spans="1:21" x14ac:dyDescent="0.25">
      <c r="A83" s="1">
        <f>'Definición de Criterios'!$A$13</f>
        <v>0</v>
      </c>
      <c r="B83" s="12"/>
      <c r="C83" s="3"/>
      <c r="D83" s="3"/>
      <c r="E83" s="3"/>
      <c r="F83" s="24"/>
      <c r="G83" s="1"/>
      <c r="H83" s="3">
        <f>'Definición de Criterios'!$E$13</f>
        <v>0</v>
      </c>
      <c r="N83" s="1">
        <f>'Definición de Criterios'!$A$13</f>
        <v>0</v>
      </c>
      <c r="O83" s="12"/>
      <c r="P83" s="3"/>
      <c r="Q83" s="3"/>
      <c r="R83" s="3"/>
      <c r="S83" s="24"/>
      <c r="T83" s="1"/>
      <c r="U83" s="3">
        <f>'Definición de Criterios'!$E$13</f>
        <v>0</v>
      </c>
    </row>
    <row r="84" spans="1:21" x14ac:dyDescent="0.25">
      <c r="A84" s="1" t="s">
        <v>93</v>
      </c>
      <c r="B84" s="12">
        <f>SUM(B74:B83)</f>
        <v>1</v>
      </c>
      <c r="C84" s="1"/>
      <c r="D84" s="1"/>
      <c r="E84" s="13" t="s">
        <v>94</v>
      </c>
      <c r="F84" s="13"/>
      <c r="G84" s="13">
        <f>SUM(G74:G83)</f>
        <v>8.75</v>
      </c>
      <c r="H84" s="19"/>
      <c r="N84" s="1" t="s">
        <v>93</v>
      </c>
      <c r="O84" s="12">
        <f>SUM(O74:O83)</f>
        <v>1</v>
      </c>
      <c r="P84" s="1"/>
      <c r="Q84" s="1"/>
      <c r="R84" s="13" t="s">
        <v>94</v>
      </c>
      <c r="S84" s="13"/>
      <c r="T84" s="13">
        <f>SUM(T74:T83)</f>
        <v>8.85</v>
      </c>
      <c r="U84" s="19"/>
    </row>
    <row r="85" spans="1:21" x14ac:dyDescent="0.25">
      <c r="A85" s="15"/>
      <c r="B85" s="15"/>
      <c r="C85" s="15"/>
      <c r="D85" s="16"/>
      <c r="E85" s="13" t="s">
        <v>95</v>
      </c>
      <c r="F85" s="13"/>
      <c r="G85" s="14">
        <f>(SUMIF(H74:H83,"Y",G74:G83)/K75)/L75</f>
        <v>0.79674796747967469</v>
      </c>
      <c r="H85" s="19"/>
      <c r="N85" s="15"/>
      <c r="O85" s="15"/>
      <c r="P85" s="15"/>
      <c r="Q85" s="16"/>
      <c r="R85" s="13" t="s">
        <v>95</v>
      </c>
      <c r="S85" s="13"/>
      <c r="T85" s="14">
        <f>(SUMIF(U74:U83,"Y",T74:T83)/X75)/Y75</f>
        <v>0.81300813008130091</v>
      </c>
      <c r="U85" s="19"/>
    </row>
    <row r="86" spans="1:21" x14ac:dyDescent="0.25">
      <c r="A86" s="17"/>
      <c r="B86" s="17"/>
      <c r="C86" s="17"/>
      <c r="D86" s="18"/>
      <c r="E86" s="13" t="s">
        <v>96</v>
      </c>
      <c r="F86" s="13"/>
      <c r="G86" s="14">
        <f>(SUMIF(H74:H83,"X",G74:G83)/K74)/L74</f>
        <v>0.99999999999999978</v>
      </c>
      <c r="H86" s="19"/>
      <c r="N86" s="17"/>
      <c r="O86" s="17"/>
      <c r="P86" s="17"/>
      <c r="Q86" s="18"/>
      <c r="R86" s="13" t="s">
        <v>96</v>
      </c>
      <c r="S86" s="13"/>
      <c r="T86" s="14">
        <f>(SUMIF(U74:U83,"X",T74:T83)/X74)/Y74</f>
        <v>0.99999999999999978</v>
      </c>
      <c r="U86" s="19"/>
    </row>
    <row r="89" spans="1:21" ht="18.75" x14ac:dyDescent="0.3">
      <c r="A89" s="86" t="str">
        <f>'Definición Proyectos'!D15</f>
        <v>EXPEX</v>
      </c>
      <c r="B89" s="1"/>
      <c r="C89" s="152" t="s">
        <v>83</v>
      </c>
      <c r="D89" s="152"/>
      <c r="E89" s="152"/>
      <c r="F89" s="153"/>
      <c r="G89" s="154"/>
      <c r="H89" s="155"/>
    </row>
    <row r="90" spans="1:21" ht="15.75" x14ac:dyDescent="0.25">
      <c r="A90" s="82" t="s">
        <v>84</v>
      </c>
      <c r="B90" s="82" t="s">
        <v>85</v>
      </c>
      <c r="C90" s="82" t="s">
        <v>86</v>
      </c>
      <c r="D90" s="82" t="s">
        <v>87</v>
      </c>
      <c r="E90" s="82" t="s">
        <v>88</v>
      </c>
      <c r="F90" s="25" t="s">
        <v>89</v>
      </c>
      <c r="G90" s="82" t="s">
        <v>90</v>
      </c>
      <c r="H90" s="82" t="s">
        <v>51</v>
      </c>
      <c r="J90" s="4" t="s">
        <v>51</v>
      </c>
      <c r="K90" s="4" t="s">
        <v>91</v>
      </c>
      <c r="L90" s="4" t="s">
        <v>92</v>
      </c>
    </row>
    <row r="91" spans="1:21" x14ac:dyDescent="0.25">
      <c r="A91" s="1" t="str">
        <f>'Definición de Criterios'!$A$4</f>
        <v>Criterio 1</v>
      </c>
      <c r="B91" s="12">
        <f>'Definición de Criterios'!$F$4</f>
        <v>0.14000000000000001</v>
      </c>
      <c r="C91" s="3">
        <v>0</v>
      </c>
      <c r="D91" s="3">
        <v>5</v>
      </c>
      <c r="E91" s="3">
        <v>10</v>
      </c>
      <c r="F91" s="23">
        <v>10</v>
      </c>
      <c r="G91" s="1">
        <f>F91*B91</f>
        <v>1.4000000000000001</v>
      </c>
      <c r="H91" s="3" t="str">
        <f>'Definición de Criterios'!$E$4</f>
        <v>Y</v>
      </c>
      <c r="J91" s="9" t="s">
        <v>54</v>
      </c>
      <c r="K91" s="10">
        <f>SUMIF(H91:H100,J91, B91:B100)</f>
        <v>0.38500000000000001</v>
      </c>
      <c r="L91" s="11">
        <v>10</v>
      </c>
    </row>
    <row r="92" spans="1:21" x14ac:dyDescent="0.25">
      <c r="A92" s="1" t="str">
        <f>'Definición de Criterios'!$A$5</f>
        <v>Criterio 2</v>
      </c>
      <c r="B92" s="12">
        <f>'Definición de Criterios'!$F$5</f>
        <v>0.13999999999999999</v>
      </c>
      <c r="C92" s="3">
        <v>0</v>
      </c>
      <c r="D92" s="3">
        <v>5</v>
      </c>
      <c r="E92" s="3">
        <v>10</v>
      </c>
      <c r="F92" s="23">
        <v>5</v>
      </c>
      <c r="G92" s="1">
        <f t="shared" ref="G92:G99" si="9">F92*B92</f>
        <v>0.7</v>
      </c>
      <c r="H92" s="3" t="str">
        <f>'Definición de Criterios'!$E$5</f>
        <v>Y</v>
      </c>
      <c r="J92" s="6" t="s">
        <v>53</v>
      </c>
      <c r="K92" s="7">
        <f>SUMIF(H91:H100,J92, B91:B100)</f>
        <v>0.61499999999999999</v>
      </c>
      <c r="L92" s="8">
        <v>10</v>
      </c>
    </row>
    <row r="93" spans="1:21" x14ac:dyDescent="0.25">
      <c r="A93" s="1" t="str">
        <f>'Definición de Criterios'!$A$6</f>
        <v>Criterio 3</v>
      </c>
      <c r="B93" s="12">
        <f>'Definición de Criterios'!$F$6</f>
        <v>0.125</v>
      </c>
      <c r="C93" s="3">
        <v>0</v>
      </c>
      <c r="D93" s="3">
        <v>5</v>
      </c>
      <c r="E93" s="3">
        <v>10</v>
      </c>
      <c r="F93" s="23">
        <v>5</v>
      </c>
      <c r="G93" s="1">
        <f t="shared" si="9"/>
        <v>0.625</v>
      </c>
      <c r="H93" s="3" t="str">
        <f>'Definición de Criterios'!$E$6</f>
        <v>Y</v>
      </c>
      <c r="K93" s="5">
        <f>SUM(K91:K92)</f>
        <v>1</v>
      </c>
    </row>
    <row r="94" spans="1:21" x14ac:dyDescent="0.25">
      <c r="A94" s="1" t="str">
        <f>'Definición de Criterios'!$A$7</f>
        <v>Criterio 4</v>
      </c>
      <c r="B94" s="12">
        <f>'Definición de Criterios'!$F$7</f>
        <v>0.105</v>
      </c>
      <c r="C94" s="3">
        <v>0</v>
      </c>
      <c r="D94" s="3">
        <v>5</v>
      </c>
      <c r="E94" s="3">
        <v>10</v>
      </c>
      <c r="F94" s="23">
        <v>5</v>
      </c>
      <c r="G94" s="1">
        <f t="shared" si="9"/>
        <v>0.52500000000000002</v>
      </c>
      <c r="H94" s="3" t="str">
        <f>'Definición de Criterios'!$E$7</f>
        <v>Y</v>
      </c>
    </row>
    <row r="95" spans="1:21" x14ac:dyDescent="0.25">
      <c r="A95" s="1" t="str">
        <f>'Definición de Criterios'!$A$8</f>
        <v>Criterio 5</v>
      </c>
      <c r="B95" s="12">
        <f>'Definición de Criterios'!$F$8</f>
        <v>0.15</v>
      </c>
      <c r="C95" s="3">
        <v>0</v>
      </c>
      <c r="D95" s="3">
        <v>5</v>
      </c>
      <c r="E95" s="3">
        <v>10</v>
      </c>
      <c r="F95" s="23">
        <v>10</v>
      </c>
      <c r="G95" s="1">
        <f t="shared" si="9"/>
        <v>1.5</v>
      </c>
      <c r="H95" s="3" t="str">
        <f>'Definición de Criterios'!$E$8</f>
        <v>X</v>
      </c>
    </row>
    <row r="96" spans="1:21" x14ac:dyDescent="0.25">
      <c r="A96" s="1" t="str">
        <f>'Definición de Criterios'!$A$9</f>
        <v>Criterio 6</v>
      </c>
      <c r="B96" s="12">
        <f>'Definición de Criterios'!$F$9</f>
        <v>0.13</v>
      </c>
      <c r="C96" s="3">
        <v>0</v>
      </c>
      <c r="D96" s="3">
        <v>5</v>
      </c>
      <c r="E96" s="3">
        <v>10</v>
      </c>
      <c r="F96" s="23">
        <v>10</v>
      </c>
      <c r="G96" s="1">
        <f t="shared" si="9"/>
        <v>1.3</v>
      </c>
      <c r="H96" s="3" t="str">
        <f>'Definición de Criterios'!$E$9</f>
        <v>X</v>
      </c>
    </row>
    <row r="97" spans="1:8" x14ac:dyDescent="0.25">
      <c r="A97" s="1" t="str">
        <f>'Definición de Criterios'!$A$10</f>
        <v>Criterio 7</v>
      </c>
      <c r="B97" s="12">
        <f>'Definición de Criterios'!$F$10</f>
        <v>0.10500000000000001</v>
      </c>
      <c r="C97" s="3">
        <v>0</v>
      </c>
      <c r="D97" s="3">
        <v>5</v>
      </c>
      <c r="E97" s="3">
        <v>10</v>
      </c>
      <c r="F97" s="23">
        <v>5</v>
      </c>
      <c r="G97" s="1">
        <f t="shared" si="9"/>
        <v>0.52500000000000002</v>
      </c>
      <c r="H97" s="3" t="str">
        <f>'Definición de Criterios'!$E$10</f>
        <v>Y</v>
      </c>
    </row>
    <row r="98" spans="1:8" x14ac:dyDescent="0.25">
      <c r="A98" s="1" t="str">
        <f>'Definición de Criterios'!$A$11</f>
        <v>Criterio 8</v>
      </c>
      <c r="B98" s="12">
        <f>'Definición de Criterios'!$F$11</f>
        <v>0.10500000000000001</v>
      </c>
      <c r="C98" s="3">
        <v>0</v>
      </c>
      <c r="D98" s="3">
        <v>5</v>
      </c>
      <c r="E98" s="3">
        <v>10</v>
      </c>
      <c r="F98" s="23">
        <v>5</v>
      </c>
      <c r="G98" s="1">
        <f t="shared" si="9"/>
        <v>0.52500000000000002</v>
      </c>
      <c r="H98" s="3" t="str">
        <f>'Definición de Criterios'!$E$11</f>
        <v>X</v>
      </c>
    </row>
    <row r="99" spans="1:8" x14ac:dyDescent="0.25">
      <c r="A99" s="1">
        <f>'Definición de Criterios'!$A$12</f>
        <v>0</v>
      </c>
      <c r="B99" s="12">
        <v>0</v>
      </c>
      <c r="C99" s="3">
        <v>0</v>
      </c>
      <c r="D99" s="3">
        <v>5</v>
      </c>
      <c r="E99" s="3">
        <v>0</v>
      </c>
      <c r="F99" s="23">
        <v>0</v>
      </c>
      <c r="G99" s="1">
        <f t="shared" si="9"/>
        <v>0</v>
      </c>
      <c r="H99" s="3">
        <f>'Definición de Criterios'!$E$12</f>
        <v>0</v>
      </c>
    </row>
    <row r="100" spans="1:8" x14ac:dyDescent="0.25">
      <c r="A100" s="1">
        <f>'Definición de Criterios'!$A$13</f>
        <v>0</v>
      </c>
      <c r="B100" s="12"/>
      <c r="C100" s="3"/>
      <c r="D100" s="3"/>
      <c r="E100" s="3"/>
      <c r="F100" s="24"/>
      <c r="G100" s="1"/>
      <c r="H100" s="3">
        <f>'Definición de Criterios'!$E$13</f>
        <v>0</v>
      </c>
    </row>
    <row r="101" spans="1:8" x14ac:dyDescent="0.25">
      <c r="A101" s="1" t="s">
        <v>93</v>
      </c>
      <c r="B101" s="12">
        <f>SUM(B91:B100)</f>
        <v>1</v>
      </c>
      <c r="C101" s="1"/>
      <c r="D101" s="1"/>
      <c r="E101" s="13" t="s">
        <v>94</v>
      </c>
      <c r="F101" s="13"/>
      <c r="G101" s="13">
        <f>SUM(G91:G100)</f>
        <v>7.1000000000000005</v>
      </c>
      <c r="H101" s="19"/>
    </row>
    <row r="102" spans="1:8" x14ac:dyDescent="0.25">
      <c r="A102" s="15"/>
      <c r="B102" s="15"/>
      <c r="C102" s="15"/>
      <c r="D102" s="16"/>
      <c r="E102" s="13" t="s">
        <v>95</v>
      </c>
      <c r="F102" s="13"/>
      <c r="G102" s="14">
        <f>(SUMIF(H91:H100,"Y",G91:G100)/K92)/L92</f>
        <v>0.61382113821138207</v>
      </c>
      <c r="H102" s="19"/>
    </row>
    <row r="103" spans="1:8" x14ac:dyDescent="0.25">
      <c r="A103" s="17"/>
      <c r="B103" s="17"/>
      <c r="C103" s="17"/>
      <c r="D103" s="18"/>
      <c r="E103" s="13" t="s">
        <v>96</v>
      </c>
      <c r="F103" s="13"/>
      <c r="G103" s="14">
        <f>(SUMIF(H91:H100,"X",G91:G100)/K91)/L91</f>
        <v>0.86363636363636354</v>
      </c>
      <c r="H103" s="19"/>
    </row>
  </sheetData>
  <mergeCells count="21">
    <mergeCell ref="S55:U55"/>
    <mergeCell ref="A1:H1"/>
    <mergeCell ref="C72:E72"/>
    <mergeCell ref="F72:H72"/>
    <mergeCell ref="S3:U3"/>
    <mergeCell ref="P72:R72"/>
    <mergeCell ref="S72:U72"/>
    <mergeCell ref="C21:E21"/>
    <mergeCell ref="F21:H21"/>
    <mergeCell ref="C38:E38"/>
    <mergeCell ref="F38:H38"/>
    <mergeCell ref="P38:R38"/>
    <mergeCell ref="S38:U38"/>
    <mergeCell ref="C3:E3"/>
    <mergeCell ref="F3:H3"/>
    <mergeCell ref="P3:R3"/>
    <mergeCell ref="C89:E89"/>
    <mergeCell ref="F89:H89"/>
    <mergeCell ref="C55:E55"/>
    <mergeCell ref="F55:H55"/>
    <mergeCell ref="P55:R55"/>
  </mergeCells>
  <phoneticPr fontId="3" type="noConversion"/>
  <conditionalFormatting sqref="A5:A11 G5:H13 F14:H14 N5:N14 O14:U14 A23:A26 A74:A77 A40:A45 F49:H49">
    <cfRule type="expression" dxfId="71" priority="73">
      <formula>H5:H14="Y"</formula>
    </cfRule>
    <cfRule type="expression" dxfId="70" priority="74">
      <formula>H5:H14="X"</formula>
    </cfRule>
  </conditionalFormatting>
  <conditionalFormatting sqref="H5:H14">
    <cfRule type="cellIs" dxfId="69" priority="71" operator="equal">
      <formula>"Y"</formula>
    </cfRule>
    <cfRule type="cellIs" dxfId="68" priority="72" operator="equal">
      <formula>"X"</formula>
    </cfRule>
  </conditionalFormatting>
  <conditionalFormatting sqref="U40:U49">
    <cfRule type="cellIs" dxfId="67" priority="29" operator="equal">
      <formula>"Y"</formula>
    </cfRule>
    <cfRule type="cellIs" dxfId="66" priority="30" operator="equal">
      <formula>"X"</formula>
    </cfRule>
  </conditionalFormatting>
  <conditionalFormatting sqref="T5:U13">
    <cfRule type="expression" dxfId="65" priority="47">
      <formula>AA5:AA14="Y"</formula>
    </cfRule>
    <cfRule type="expression" dxfId="64" priority="48">
      <formula>AA5:AA14="X"</formula>
    </cfRule>
  </conditionalFormatting>
  <conditionalFormatting sqref="U5:U14">
    <cfRule type="cellIs" dxfId="63" priority="45" operator="equal">
      <formula>"Y"</formula>
    </cfRule>
    <cfRule type="cellIs" dxfId="62" priority="46" operator="equal">
      <formula>"X"</formula>
    </cfRule>
  </conditionalFormatting>
  <conditionalFormatting sqref="U74:U83">
    <cfRule type="cellIs" dxfId="61" priority="41" operator="equal">
      <formula>"Y"</formula>
    </cfRule>
    <cfRule type="cellIs" dxfId="60" priority="42" operator="equal">
      <formula>"X"</formula>
    </cfRule>
  </conditionalFormatting>
  <conditionalFormatting sqref="G23:H27 A27">
    <cfRule type="expression" dxfId="59" priority="39">
      <formula>U23:U32="Y"</formula>
    </cfRule>
    <cfRule type="expression" dxfId="58" priority="40">
      <formula>U23:U32="X"</formula>
    </cfRule>
  </conditionalFormatting>
  <conditionalFormatting sqref="H23:H32">
    <cfRule type="cellIs" dxfId="57" priority="37" operator="equal">
      <formula>"Y"</formula>
    </cfRule>
    <cfRule type="cellIs" dxfId="56" priority="38" operator="equal">
      <formula>"X"</formula>
    </cfRule>
  </conditionalFormatting>
  <conditionalFormatting sqref="G40:H48">
    <cfRule type="expression" dxfId="55" priority="35">
      <formula>N40:N49="Y"</formula>
    </cfRule>
    <cfRule type="expression" dxfId="54" priority="36">
      <formula>N40:N49="X"</formula>
    </cfRule>
  </conditionalFormatting>
  <conditionalFormatting sqref="H40:H49">
    <cfRule type="cellIs" dxfId="53" priority="33" operator="equal">
      <formula>"Y"</formula>
    </cfRule>
    <cfRule type="cellIs" dxfId="52" priority="34" operator="equal">
      <formula>"X"</formula>
    </cfRule>
  </conditionalFormatting>
  <conditionalFormatting sqref="T40:U48 N40:N49 O49:U49">
    <cfRule type="expression" dxfId="51" priority="31">
      <formula>U40:U49="Y"</formula>
    </cfRule>
    <cfRule type="expression" dxfId="50" priority="32">
      <formula>U40:U49="X"</formula>
    </cfRule>
  </conditionalFormatting>
  <conditionalFormatting sqref="H74:H83">
    <cfRule type="cellIs" dxfId="49" priority="25" operator="equal">
      <formula>"Y"</formula>
    </cfRule>
    <cfRule type="cellIs" dxfId="48" priority="26" operator="equal">
      <formula>"X"</formula>
    </cfRule>
  </conditionalFormatting>
  <conditionalFormatting sqref="G80:H82 A80:A83">
    <cfRule type="expression" dxfId="47" priority="93">
      <formula>H63:H71="Y"</formula>
    </cfRule>
    <cfRule type="expression" dxfId="46" priority="94">
      <formula>H63:H71="X"</formula>
    </cfRule>
  </conditionalFormatting>
  <conditionalFormatting sqref="G83:H83 B83:E83">
    <cfRule type="expression" dxfId="45" priority="97">
      <formula>I66:I71="Y"</formula>
    </cfRule>
    <cfRule type="expression" dxfId="44" priority="98">
      <formula>I66:I71="X"</formula>
    </cfRule>
  </conditionalFormatting>
  <conditionalFormatting sqref="T74:U77">
    <cfRule type="expression" dxfId="43" priority="109">
      <formula>A23:A32="Y"</formula>
    </cfRule>
    <cfRule type="expression" dxfId="42" priority="110">
      <formula>A23:A32="X"</formula>
    </cfRule>
  </conditionalFormatting>
  <conditionalFormatting sqref="N82">
    <cfRule type="expression" dxfId="41" priority="119">
      <formula>H36:H39="Y"</formula>
    </cfRule>
    <cfRule type="expression" dxfId="40" priority="120">
      <formula>H36:H39="X"</formula>
    </cfRule>
  </conditionalFormatting>
  <conditionalFormatting sqref="N83:R83">
    <cfRule type="expression" dxfId="39" priority="121">
      <formula>H36:H40="Y"</formula>
    </cfRule>
    <cfRule type="expression" dxfId="38" priority="122">
      <formula>H36:H40="X"</formula>
    </cfRule>
  </conditionalFormatting>
  <conditionalFormatting sqref="A78:A79 G74:H79 F83">
    <cfRule type="expression" dxfId="37" priority="123">
      <formula>H57:H66="Y"</formula>
    </cfRule>
    <cfRule type="expression" dxfId="36" priority="124">
      <formula>H57:H66="X"</formula>
    </cfRule>
  </conditionalFormatting>
  <conditionalFormatting sqref="A46:A49 B49:E49">
    <cfRule type="expression" dxfId="35" priority="133">
      <formula>H46:H72="Y"</formula>
    </cfRule>
    <cfRule type="expression" dxfId="34" priority="134">
      <formula>H46:H72="X"</formula>
    </cfRule>
  </conditionalFormatting>
  <conditionalFormatting sqref="T78:U82">
    <cfRule type="expression" dxfId="33" priority="143">
      <formula>N27:N36="Y"</formula>
    </cfRule>
    <cfRule type="expression" dxfId="32" priority="144">
      <formula>N27:N36="X"</formula>
    </cfRule>
  </conditionalFormatting>
  <conditionalFormatting sqref="S83:U83">
    <cfRule type="expression" dxfId="31" priority="145">
      <formula>M32:M40="Y"</formula>
    </cfRule>
    <cfRule type="expression" dxfId="30" priority="146">
      <formula>M32:M40="X"</formula>
    </cfRule>
  </conditionalFormatting>
  <conditionalFormatting sqref="G28:H31 A28:A32 B32:H32">
    <cfRule type="expression" dxfId="29" priority="149">
      <formula>U28:U36="Y"</formula>
    </cfRule>
    <cfRule type="expression" dxfId="28" priority="150">
      <formula>U28:U36="X"</formula>
    </cfRule>
  </conditionalFormatting>
  <conditionalFormatting sqref="A12:A14">
    <cfRule type="expression" dxfId="27" priority="169">
      <formula>H12:H71="Y"</formula>
    </cfRule>
    <cfRule type="expression" dxfId="26" priority="170">
      <formula>H12:H71="X"</formula>
    </cfRule>
  </conditionalFormatting>
  <conditionalFormatting sqref="A14:E14">
    <cfRule type="expression" dxfId="25" priority="171">
      <formula>H14:H71="Y"</formula>
    </cfRule>
    <cfRule type="expression" dxfId="24" priority="172">
      <formula>H14:H71="X"</formula>
    </cfRule>
  </conditionalFormatting>
  <conditionalFormatting sqref="N74:N81">
    <cfRule type="expression" dxfId="23" priority="1">
      <formula>U74:U83="Y"</formula>
    </cfRule>
    <cfRule type="expression" dxfId="22" priority="2">
      <formula>U74:U83="X"</formula>
    </cfRule>
  </conditionalFormatting>
  <conditionalFormatting sqref="A57:A62 F66:H66">
    <cfRule type="expression" dxfId="21" priority="21">
      <formula>H57:H66="Y"</formula>
    </cfRule>
    <cfRule type="expression" dxfId="20" priority="22">
      <formula>H57:H66="X"</formula>
    </cfRule>
  </conditionalFormatting>
  <conditionalFormatting sqref="U57:U66">
    <cfRule type="cellIs" dxfId="19" priority="13" operator="equal">
      <formula>"Y"</formula>
    </cfRule>
    <cfRule type="cellIs" dxfId="18" priority="14" operator="equal">
      <formula>"X"</formula>
    </cfRule>
  </conditionalFormatting>
  <conditionalFormatting sqref="G57:H65">
    <cfRule type="expression" dxfId="17" priority="19">
      <formula>N57:N66="Y"</formula>
    </cfRule>
    <cfRule type="expression" dxfId="16" priority="20">
      <formula>N57:N66="X"</formula>
    </cfRule>
  </conditionalFormatting>
  <conditionalFormatting sqref="H57:H66">
    <cfRule type="cellIs" dxfId="15" priority="17" operator="equal">
      <formula>"Y"</formula>
    </cfRule>
    <cfRule type="cellIs" dxfId="14" priority="18" operator="equal">
      <formula>"X"</formula>
    </cfRule>
  </conditionalFormatting>
  <conditionalFormatting sqref="T57:U65 N57:N66 O66:U66">
    <cfRule type="expression" dxfId="13" priority="15">
      <formula>U57:U66="Y"</formula>
    </cfRule>
    <cfRule type="expression" dxfId="12" priority="16">
      <formula>U57:U66="X"</formula>
    </cfRule>
  </conditionalFormatting>
  <conditionalFormatting sqref="A63:A66 B66:E66">
    <cfRule type="expression" dxfId="11" priority="23">
      <formula>H63:H89="Y"</formula>
    </cfRule>
    <cfRule type="expression" dxfId="10" priority="24">
      <formula>H63:H89="X"</formula>
    </cfRule>
  </conditionalFormatting>
  <conditionalFormatting sqref="A91:A94">
    <cfRule type="expression" dxfId="9" priority="5">
      <formula>H91:H100="Y"</formula>
    </cfRule>
    <cfRule type="expression" dxfId="8" priority="6">
      <formula>H91:H100="X"</formula>
    </cfRule>
  </conditionalFormatting>
  <conditionalFormatting sqref="H91:H100">
    <cfRule type="cellIs" dxfId="7" priority="3" operator="equal">
      <formula>"Y"</formula>
    </cfRule>
    <cfRule type="cellIs" dxfId="6" priority="4" operator="equal">
      <formula>"X"</formula>
    </cfRule>
  </conditionalFormatting>
  <conditionalFormatting sqref="G97:H99 A97:A100">
    <cfRule type="expression" dxfId="5" priority="7">
      <formula>H80:H88="Y"</formula>
    </cfRule>
    <cfRule type="expression" dxfId="4" priority="8">
      <formula>H80:H88="X"</formula>
    </cfRule>
  </conditionalFormatting>
  <conditionalFormatting sqref="G100:H100 B100:E100">
    <cfRule type="expression" dxfId="3" priority="9">
      <formula>I83:I88="Y"</formula>
    </cfRule>
    <cfRule type="expression" dxfId="2" priority="10">
      <formula>I83:I88="X"</formula>
    </cfRule>
  </conditionalFormatting>
  <conditionalFormatting sqref="A95:A96 G91:H96 F100">
    <cfRule type="expression" dxfId="1" priority="11">
      <formula>H74:H83="Y"</formula>
    </cfRule>
    <cfRule type="expression" dxfId="0" priority="12">
      <formula>H74:H83="X"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B838-0586-486B-B0C4-02682C22380D}">
  <dimension ref="A1:AD32"/>
  <sheetViews>
    <sheetView topLeftCell="B1" zoomScale="145" zoomScaleNormal="145" workbookViewId="0">
      <selection activeCell="X35" sqref="X35"/>
    </sheetView>
  </sheetViews>
  <sheetFormatPr defaultRowHeight="15" x14ac:dyDescent="0.25"/>
  <cols>
    <col min="1" max="1" width="21.5703125" customWidth="1"/>
    <col min="2" max="2" width="20.85546875" customWidth="1"/>
    <col min="3" max="4" width="12.7109375" customWidth="1"/>
  </cols>
  <sheetData>
    <row r="1" spans="1:30" ht="21" x14ac:dyDescent="0.35">
      <c r="A1" s="22" t="s">
        <v>97</v>
      </c>
    </row>
    <row r="3" spans="1:30" ht="15.75" x14ac:dyDescent="0.25">
      <c r="A3" s="75" t="s">
        <v>98</v>
      </c>
      <c r="B3" s="75" t="s">
        <v>99</v>
      </c>
      <c r="C3" s="75" t="s">
        <v>100</v>
      </c>
      <c r="D3" s="75" t="s">
        <v>101</v>
      </c>
    </row>
    <row r="4" spans="1:30" x14ac:dyDescent="0.25">
      <c r="A4" s="3" t="str">
        <f>'Definición Proyectos'!D6</f>
        <v>TD</v>
      </c>
      <c r="B4" s="20">
        <f>'Definición Proyectos'!E6</f>
        <v>14.75</v>
      </c>
      <c r="C4" s="21">
        <f>'Criterios X Proyectos'!G17</f>
        <v>0.66883116883116878</v>
      </c>
      <c r="D4" s="21">
        <f>'Criterios X Proyectos'!G16</f>
        <v>0.72764227642276424</v>
      </c>
    </row>
    <row r="5" spans="1:30" x14ac:dyDescent="0.25">
      <c r="A5" s="3" t="str">
        <f>'Definición Proyectos'!D7</f>
        <v>RPA</v>
      </c>
      <c r="B5" s="20">
        <f>'Definición Proyectos'!E7</f>
        <v>24.5</v>
      </c>
      <c r="C5" s="21">
        <f>'Criterios X Proyectos'!T17</f>
        <v>0.33116883116883111</v>
      </c>
      <c r="D5" s="21">
        <f>'Criterios X Proyectos'!T16</f>
        <v>0.31300813008130079</v>
      </c>
    </row>
    <row r="6" spans="1:30" x14ac:dyDescent="0.25">
      <c r="A6" s="3" t="str">
        <f>'Definición Proyectos'!D14</f>
        <v>CRM</v>
      </c>
      <c r="B6" s="20">
        <f>'Definición Proyectos'!E14</f>
        <v>22.5</v>
      </c>
      <c r="C6" s="21">
        <f>'Criterios X Proyectos'!T86</f>
        <v>0.99999999999999978</v>
      </c>
      <c r="D6" s="21">
        <f>'Criterios X Proyectos'!T85</f>
        <v>0.81300813008130091</v>
      </c>
    </row>
    <row r="7" spans="1:30" x14ac:dyDescent="0.25">
      <c r="A7" s="3" t="str">
        <f>'Definición Proyectos'!D8</f>
        <v>GD</v>
      </c>
      <c r="B7" s="20">
        <f>'Definición Proyectos'!E8</f>
        <v>43</v>
      </c>
      <c r="C7" s="21">
        <f>'Criterios X Proyectos'!G35</f>
        <v>0</v>
      </c>
      <c r="D7" s="21">
        <f>'Criterios X Proyectos'!G34</f>
        <v>0.40243902439024393</v>
      </c>
      <c r="U7" s="157"/>
      <c r="V7" s="157"/>
      <c r="W7" s="157"/>
      <c r="X7" s="157"/>
      <c r="Y7" s="158"/>
      <c r="Z7" s="157"/>
      <c r="AA7" s="157"/>
      <c r="AB7" s="157"/>
      <c r="AC7" s="157"/>
      <c r="AD7" s="157"/>
    </row>
    <row r="8" spans="1:30" x14ac:dyDescent="0.25">
      <c r="A8" s="3" t="str">
        <f>'Definición Proyectos'!D9</f>
        <v>CAP</v>
      </c>
      <c r="B8" s="20">
        <f>'Definición Proyectos'!E9</f>
        <v>14.5</v>
      </c>
      <c r="C8" s="21">
        <f>'Criterios X Proyectos'!G52</f>
        <v>0.83116883116883122</v>
      </c>
      <c r="D8" s="21">
        <f>'Criterios X Proyectos'!G51</f>
        <v>0.69918699186991884</v>
      </c>
      <c r="U8" s="157"/>
      <c r="V8" s="157"/>
      <c r="W8" s="157"/>
      <c r="X8" s="157"/>
      <c r="Y8" s="158"/>
      <c r="Z8" s="157"/>
      <c r="AA8" s="157"/>
      <c r="AB8" s="157"/>
      <c r="AC8" s="157"/>
      <c r="AD8" s="157"/>
    </row>
    <row r="9" spans="1:30" x14ac:dyDescent="0.25">
      <c r="A9" s="3" t="str">
        <f>'Definición Proyectos'!D10</f>
        <v>GPM</v>
      </c>
      <c r="B9" s="20">
        <f>'Definición Proyectos'!E10</f>
        <v>27.5</v>
      </c>
      <c r="C9" s="21">
        <f>'Criterios X Proyectos'!T52</f>
        <v>0.99999999999999978</v>
      </c>
      <c r="D9" s="21">
        <f>'Criterios X Proyectos'!T51</f>
        <v>0.89837398373983723</v>
      </c>
      <c r="U9" s="157"/>
      <c r="V9" s="157"/>
      <c r="W9" s="157"/>
      <c r="X9" s="157"/>
      <c r="Y9" s="158"/>
      <c r="Z9" s="157"/>
      <c r="AA9" s="157"/>
      <c r="AB9" s="157"/>
      <c r="AC9" s="157"/>
      <c r="AD9" s="157"/>
    </row>
    <row r="10" spans="1:30" x14ac:dyDescent="0.25">
      <c r="A10" s="3" t="str">
        <f>'Definición Proyectos'!D13</f>
        <v>MEN</v>
      </c>
      <c r="B10" s="20">
        <f>'Definición Proyectos'!E13</f>
        <v>13.75</v>
      </c>
      <c r="C10" s="21">
        <f>'Criterios X Proyectos'!G86</f>
        <v>0.99999999999999978</v>
      </c>
      <c r="D10" s="21">
        <f>'Criterios X Proyectos'!G85</f>
        <v>0.79674796747967469</v>
      </c>
      <c r="U10" s="157"/>
      <c r="V10" s="157"/>
      <c r="W10" s="157"/>
      <c r="X10" s="157"/>
      <c r="Y10" s="158"/>
      <c r="Z10" s="157"/>
      <c r="AA10" s="157"/>
      <c r="AB10" s="157"/>
      <c r="AC10" s="157"/>
      <c r="AD10" s="157"/>
    </row>
    <row r="11" spans="1:30" x14ac:dyDescent="0.25">
      <c r="U11" s="157"/>
      <c r="V11" s="157"/>
      <c r="W11" s="157"/>
      <c r="X11" s="157"/>
      <c r="Y11" s="158"/>
      <c r="Z11" s="157"/>
      <c r="AA11" s="157"/>
      <c r="AB11" s="157"/>
      <c r="AC11" s="157"/>
      <c r="AD11" s="157"/>
    </row>
    <row r="12" spans="1:30" x14ac:dyDescent="0.25">
      <c r="U12" s="157"/>
      <c r="V12" s="157"/>
      <c r="W12" s="157"/>
      <c r="X12" s="157"/>
      <c r="Y12" s="158"/>
      <c r="Z12" s="157"/>
      <c r="AA12" s="157"/>
      <c r="AB12" s="157"/>
      <c r="AC12" s="157"/>
      <c r="AD12" s="157"/>
    </row>
    <row r="13" spans="1:30" x14ac:dyDescent="0.25">
      <c r="U13" s="157"/>
      <c r="V13" s="157"/>
      <c r="W13" s="157"/>
      <c r="X13" s="157"/>
      <c r="Y13" s="158"/>
      <c r="Z13" s="157"/>
      <c r="AA13" s="157"/>
      <c r="AB13" s="157"/>
      <c r="AC13" s="157"/>
      <c r="AD13" s="157"/>
    </row>
    <row r="14" spans="1:30" x14ac:dyDescent="0.25">
      <c r="U14" s="157"/>
      <c r="V14" s="157"/>
      <c r="W14" s="157"/>
      <c r="X14" s="157"/>
      <c r="Y14" s="158"/>
      <c r="Z14" s="157"/>
      <c r="AA14" s="157"/>
      <c r="AB14" s="157"/>
      <c r="AC14" s="157"/>
      <c r="AD14" s="157"/>
    </row>
    <row r="15" spans="1:30" x14ac:dyDescent="0.25">
      <c r="U15" s="157"/>
      <c r="V15" s="157"/>
      <c r="W15" s="157"/>
      <c r="X15" s="157"/>
      <c r="Y15" s="158"/>
      <c r="Z15" s="157"/>
      <c r="AA15" s="157"/>
      <c r="AB15" s="157"/>
      <c r="AC15" s="157"/>
      <c r="AD15" s="157"/>
    </row>
    <row r="16" spans="1:30" x14ac:dyDescent="0.25">
      <c r="U16" s="157"/>
      <c r="V16" s="157"/>
      <c r="W16" s="157"/>
      <c r="X16" s="157"/>
      <c r="Y16" s="158"/>
      <c r="Z16" s="157"/>
      <c r="AA16" s="157"/>
      <c r="AB16" s="157"/>
      <c r="AC16" s="157"/>
      <c r="AD16" s="157"/>
    </row>
    <row r="17" spans="21:30" x14ac:dyDescent="0.25">
      <c r="U17" s="157"/>
      <c r="V17" s="157"/>
      <c r="W17" s="157"/>
      <c r="X17" s="157"/>
      <c r="Y17" s="158"/>
      <c r="Z17" s="157"/>
      <c r="AA17" s="157"/>
      <c r="AB17" s="157"/>
      <c r="AC17" s="157"/>
      <c r="AD17" s="157"/>
    </row>
    <row r="18" spans="21:30" x14ac:dyDescent="0.25">
      <c r="U18" s="157"/>
      <c r="V18" s="157"/>
      <c r="W18" s="157"/>
      <c r="X18" s="157"/>
      <c r="Y18" s="158"/>
      <c r="Z18" s="157"/>
      <c r="AA18" s="157"/>
      <c r="AB18" s="157"/>
      <c r="AC18" s="157"/>
      <c r="AD18" s="157"/>
    </row>
    <row r="19" spans="21:30" x14ac:dyDescent="0.25">
      <c r="U19" s="159"/>
      <c r="V19" s="159"/>
      <c r="W19" s="159"/>
      <c r="X19" s="159"/>
      <c r="Y19" s="160"/>
      <c r="Z19" s="159"/>
      <c r="AA19" s="159"/>
      <c r="AB19" s="159"/>
      <c r="AC19" s="159"/>
      <c r="AD19" s="159"/>
    </row>
    <row r="20" spans="21:30" x14ac:dyDescent="0.25">
      <c r="U20" s="157"/>
      <c r="V20" s="157"/>
      <c r="W20" s="157"/>
      <c r="X20" s="157"/>
      <c r="Y20" s="158"/>
      <c r="Z20" s="160"/>
      <c r="AA20" s="161"/>
      <c r="AB20" s="161"/>
      <c r="AC20" s="161"/>
      <c r="AD20" s="162"/>
    </row>
    <row r="21" spans="21:30" x14ac:dyDescent="0.25">
      <c r="U21" s="157"/>
      <c r="V21" s="157"/>
      <c r="W21" s="157"/>
      <c r="X21" s="157"/>
      <c r="Y21" s="158"/>
      <c r="Z21" s="163"/>
      <c r="AA21" s="164"/>
      <c r="AB21" s="164"/>
      <c r="AC21" s="164"/>
      <c r="AD21" s="165"/>
    </row>
    <row r="22" spans="21:30" x14ac:dyDescent="0.25">
      <c r="U22" s="157"/>
      <c r="V22" s="157"/>
      <c r="W22" s="157"/>
      <c r="X22" s="157"/>
      <c r="Y22" s="158"/>
      <c r="Z22" s="163"/>
      <c r="AA22" s="164"/>
      <c r="AB22" s="164"/>
      <c r="AC22" s="164"/>
      <c r="AD22" s="165"/>
    </row>
    <row r="23" spans="21:30" x14ac:dyDescent="0.25">
      <c r="U23" s="157"/>
      <c r="V23" s="157"/>
      <c r="W23" s="157"/>
      <c r="X23" s="157"/>
      <c r="Y23" s="158"/>
      <c r="Z23" s="163"/>
      <c r="AA23" s="164"/>
      <c r="AB23" s="164"/>
      <c r="AC23" s="164"/>
      <c r="AD23" s="165"/>
    </row>
    <row r="24" spans="21:30" x14ac:dyDescent="0.25">
      <c r="U24" s="157"/>
      <c r="V24" s="157"/>
      <c r="W24" s="157"/>
      <c r="X24" s="157"/>
      <c r="Y24" s="158"/>
      <c r="Z24" s="163"/>
      <c r="AA24" s="164"/>
      <c r="AB24" s="164"/>
      <c r="AC24" s="164"/>
      <c r="AD24" s="165"/>
    </row>
    <row r="25" spans="21:30" x14ac:dyDescent="0.25">
      <c r="U25" s="157"/>
      <c r="V25" s="157"/>
      <c r="W25" s="157"/>
      <c r="X25" s="157"/>
      <c r="Y25" s="158"/>
      <c r="Z25" s="163"/>
      <c r="AA25" s="164"/>
      <c r="AB25" s="164"/>
      <c r="AC25" s="164"/>
      <c r="AD25" s="165"/>
    </row>
    <row r="26" spans="21:30" x14ac:dyDescent="0.25">
      <c r="U26" s="157"/>
      <c r="V26" s="157"/>
      <c r="W26" s="157"/>
      <c r="X26" s="157"/>
      <c r="Y26" s="158"/>
      <c r="Z26" s="163"/>
      <c r="AA26" s="164"/>
      <c r="AB26" s="164"/>
      <c r="AC26" s="164"/>
      <c r="AD26" s="165"/>
    </row>
    <row r="27" spans="21:30" x14ac:dyDescent="0.25">
      <c r="U27" s="157"/>
      <c r="V27" s="157"/>
      <c r="W27" s="157"/>
      <c r="X27" s="157"/>
      <c r="Y27" s="158"/>
      <c r="Z27" s="163"/>
      <c r="AA27" s="164"/>
      <c r="AB27" s="164"/>
      <c r="AC27" s="164"/>
      <c r="AD27" s="165"/>
    </row>
    <row r="28" spans="21:30" x14ac:dyDescent="0.25">
      <c r="U28" s="157"/>
      <c r="V28" s="157"/>
      <c r="W28" s="157"/>
      <c r="X28" s="157"/>
      <c r="Y28" s="158"/>
      <c r="Z28" s="163"/>
      <c r="AA28" s="164"/>
      <c r="AB28" s="164"/>
      <c r="AC28" s="164"/>
      <c r="AD28" s="165"/>
    </row>
    <row r="29" spans="21:30" x14ac:dyDescent="0.25">
      <c r="U29" s="157"/>
      <c r="V29" s="157"/>
      <c r="W29" s="157"/>
      <c r="X29" s="157"/>
      <c r="Y29" s="158"/>
      <c r="Z29" s="163"/>
      <c r="AA29" s="164"/>
      <c r="AB29" s="164"/>
      <c r="AC29" s="164"/>
      <c r="AD29" s="165"/>
    </row>
    <row r="30" spans="21:30" x14ac:dyDescent="0.25">
      <c r="U30" s="157"/>
      <c r="V30" s="157"/>
      <c r="W30" s="157"/>
      <c r="X30" s="157"/>
      <c r="Y30" s="158"/>
      <c r="Z30" s="163"/>
      <c r="AA30" s="164"/>
      <c r="AB30" s="164"/>
      <c r="AC30" s="164"/>
      <c r="AD30" s="165"/>
    </row>
    <row r="31" spans="21:30" x14ac:dyDescent="0.25">
      <c r="U31" s="157"/>
      <c r="V31" s="157"/>
      <c r="W31" s="157"/>
      <c r="X31" s="157"/>
      <c r="Y31" s="158"/>
      <c r="Z31" s="163"/>
      <c r="AA31" s="164"/>
      <c r="AB31" s="164"/>
      <c r="AC31" s="164"/>
      <c r="AD31" s="165"/>
    </row>
    <row r="32" spans="21:30" x14ac:dyDescent="0.25">
      <c r="U32" s="157"/>
      <c r="V32" s="157"/>
      <c r="W32" s="157"/>
      <c r="X32" s="157"/>
      <c r="Y32" s="158"/>
      <c r="Z32" s="166"/>
      <c r="AA32" s="167"/>
      <c r="AB32" s="167"/>
      <c r="AC32" s="167"/>
      <c r="AD32" s="168"/>
    </row>
  </sheetData>
  <mergeCells count="4">
    <mergeCell ref="U7:Y19"/>
    <mergeCell ref="Z7:AD19"/>
    <mergeCell ref="U20:Y32"/>
    <mergeCell ref="Z20:AD3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D059-3108-42D6-B473-FDD524D318CF}">
  <dimension ref="A1:AQ39"/>
  <sheetViews>
    <sheetView showGridLines="0" zoomScale="80" zoomScaleNormal="80" workbookViewId="0">
      <selection activeCell="W16" sqref="W16"/>
    </sheetView>
  </sheetViews>
  <sheetFormatPr defaultRowHeight="15" x14ac:dyDescent="0.25"/>
  <cols>
    <col min="1" max="1" width="21.5703125" customWidth="1"/>
    <col min="2" max="2" width="20.85546875" customWidth="1"/>
    <col min="3" max="4" width="12.7109375" customWidth="1"/>
  </cols>
  <sheetData>
    <row r="1" spans="1:42" ht="21" x14ac:dyDescent="0.35">
      <c r="A1" s="170" t="s">
        <v>120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3" spans="1:42" ht="15.75" x14ac:dyDescent="0.25">
      <c r="A3" s="75" t="s">
        <v>98</v>
      </c>
      <c r="B3" s="75" t="s">
        <v>99</v>
      </c>
      <c r="C3" s="75" t="s">
        <v>101</v>
      </c>
      <c r="D3" s="75" t="s">
        <v>100</v>
      </c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</row>
    <row r="4" spans="1:42" x14ac:dyDescent="0.25">
      <c r="A4" s="88" t="str">
        <f>'Definición Proyectos'!D6</f>
        <v>TD</v>
      </c>
      <c r="B4" s="89">
        <f>'Definición Proyectos'!E6</f>
        <v>14.75</v>
      </c>
      <c r="C4" s="90">
        <f>'Criterios X Proyectos'!G16</f>
        <v>0.72764227642276424</v>
      </c>
      <c r="D4" s="90">
        <f>'Criterios X Proyectos'!G17</f>
        <v>0.66883116883116878</v>
      </c>
      <c r="U4" s="76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69"/>
      <c r="AM4" s="169"/>
      <c r="AN4" s="169"/>
      <c r="AO4" s="169"/>
      <c r="AP4" s="76"/>
    </row>
    <row r="5" spans="1:42" x14ac:dyDescent="0.25">
      <c r="A5" s="88" t="str">
        <f>'Definición Proyectos'!D7</f>
        <v>RPA</v>
      </c>
      <c r="B5" s="89">
        <f>'Definición Proyectos'!E7</f>
        <v>24.5</v>
      </c>
      <c r="C5" s="90">
        <f>'Criterios X Proyectos'!T16</f>
        <v>0.31300813008130079</v>
      </c>
      <c r="D5" s="90">
        <f>'Criterios X Proyectos'!T17</f>
        <v>0.33116883116883111</v>
      </c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</row>
    <row r="6" spans="1:42" x14ac:dyDescent="0.25">
      <c r="A6" s="88" t="str">
        <f>'Definición Proyectos'!D8</f>
        <v>GD</v>
      </c>
      <c r="B6" s="89">
        <f>'Definición Proyectos'!E8</f>
        <v>43</v>
      </c>
      <c r="C6" s="90">
        <f>'Criterios X Proyectos'!G34</f>
        <v>0.40243902439024393</v>
      </c>
      <c r="D6" s="90">
        <f>'Criterios X Proyectos'!G35</f>
        <v>0</v>
      </c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</row>
    <row r="7" spans="1:42" x14ac:dyDescent="0.25">
      <c r="A7" s="91" t="str">
        <f>'Definición Proyectos'!D9</f>
        <v>CAP</v>
      </c>
      <c r="B7" s="92">
        <f>'Definición Proyectos'!E9</f>
        <v>14.5</v>
      </c>
      <c r="C7" s="93">
        <f>'Criterios X Proyectos'!G51</f>
        <v>0.69918699186991884</v>
      </c>
      <c r="D7" s="93">
        <f>'Criterios X Proyectos'!G52</f>
        <v>0.83116883116883122</v>
      </c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</row>
    <row r="8" spans="1:42" x14ac:dyDescent="0.25">
      <c r="A8" s="91" t="str">
        <f>'Definición Proyectos'!D10</f>
        <v>GPM</v>
      </c>
      <c r="B8" s="92">
        <f>'Definición Proyectos'!E10</f>
        <v>27.5</v>
      </c>
      <c r="C8" s="93">
        <f>'Criterios X Proyectos'!T51</f>
        <v>0.89837398373983723</v>
      </c>
      <c r="D8" s="93">
        <f>'Criterios X Proyectos'!T52</f>
        <v>0.99999999999999978</v>
      </c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</row>
    <row r="9" spans="1:42" x14ac:dyDescent="0.25">
      <c r="A9" s="91" t="str">
        <f>'Definición Proyectos'!D11</f>
        <v>GCO</v>
      </c>
      <c r="B9" s="92">
        <f>'Definición Proyectos'!E11</f>
        <v>25.5</v>
      </c>
      <c r="C9" s="93">
        <f>'Criterios X Proyectos'!G68</f>
        <v>0.61382113821138207</v>
      </c>
      <c r="D9" s="93">
        <f>'Criterios X Proyectos'!G69</f>
        <v>0.83116883116883122</v>
      </c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</row>
    <row r="10" spans="1:42" x14ac:dyDescent="0.25">
      <c r="A10" s="91" t="str">
        <f>'Definición Proyectos'!D12</f>
        <v>OPE</v>
      </c>
      <c r="B10" s="92">
        <f>'Definición Proyectos'!E12</f>
        <v>57.5</v>
      </c>
      <c r="C10" s="93">
        <f>'Criterios X Proyectos'!T68</f>
        <v>0.51219512195121952</v>
      </c>
      <c r="D10" s="93">
        <f>'Criterios X Proyectos'!T69</f>
        <v>0.66883116883116878</v>
      </c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</row>
    <row r="11" spans="1:42" x14ac:dyDescent="0.25">
      <c r="A11" s="94" t="str">
        <f>'Definición Proyectos'!D13</f>
        <v>MEN</v>
      </c>
      <c r="B11" s="95">
        <f>'Definición Proyectos'!E13</f>
        <v>13.75</v>
      </c>
      <c r="C11" s="96">
        <f>'Criterios X Proyectos'!G85</f>
        <v>0.79674796747967469</v>
      </c>
      <c r="D11" s="96">
        <f>'Criterios X Proyectos'!G86</f>
        <v>0.99999999999999978</v>
      </c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</row>
    <row r="12" spans="1:42" x14ac:dyDescent="0.25">
      <c r="A12" s="94" t="str">
        <f>'Definición Proyectos'!D14</f>
        <v>CRM</v>
      </c>
      <c r="B12" s="95">
        <f>'Definición Proyectos'!E14</f>
        <v>22.5</v>
      </c>
      <c r="C12" s="96">
        <f>'Criterios X Proyectos'!T85</f>
        <v>0.81300813008130091</v>
      </c>
      <c r="D12" s="96">
        <f>'Criterios X Proyectos'!T86</f>
        <v>0.99999999999999978</v>
      </c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</row>
    <row r="13" spans="1:42" x14ac:dyDescent="0.25">
      <c r="A13" s="94" t="str">
        <f>'Definición Proyectos'!D15</f>
        <v>EXPEX</v>
      </c>
      <c r="B13" s="95">
        <f>'Definición Proyectos'!E15</f>
        <v>16.25</v>
      </c>
      <c r="C13" s="96">
        <f>'Criterios X Proyectos'!G102</f>
        <v>0.61382113821138207</v>
      </c>
      <c r="D13" s="96">
        <f>'Criterios X Proyectos'!G103</f>
        <v>0.86363636363636354</v>
      </c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</row>
    <row r="14" spans="1:42" x14ac:dyDescent="0.25"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</row>
    <row r="15" spans="1:42" x14ac:dyDescent="0.25"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</row>
    <row r="16" spans="1:42" x14ac:dyDescent="0.25"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</row>
    <row r="17" spans="21:43" x14ac:dyDescent="0.25"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</row>
    <row r="18" spans="21:43" x14ac:dyDescent="0.25"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17"/>
    </row>
    <row r="19" spans="21:43" x14ac:dyDescent="0.25"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17"/>
    </row>
    <row r="20" spans="21:43" x14ac:dyDescent="0.25"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17"/>
    </row>
    <row r="21" spans="21:43" x14ac:dyDescent="0.25"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17"/>
    </row>
    <row r="22" spans="21:43" x14ac:dyDescent="0.25"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17"/>
    </row>
    <row r="23" spans="21:43" x14ac:dyDescent="0.25"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</row>
    <row r="24" spans="21:43" x14ac:dyDescent="0.25"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</row>
    <row r="25" spans="21:43" x14ac:dyDescent="0.25">
      <c r="V25" s="17"/>
      <c r="W25" s="17"/>
      <c r="X25" s="17"/>
      <c r="Y25" s="17"/>
      <c r="Z25" s="17"/>
      <c r="AA25" s="17"/>
      <c r="AB25" s="17"/>
      <c r="AC25" s="17"/>
      <c r="AD25" s="17"/>
      <c r="AL25" s="17"/>
      <c r="AM25" s="17"/>
      <c r="AP25" s="17"/>
      <c r="AQ25" s="17"/>
    </row>
    <row r="26" spans="21:43" x14ac:dyDescent="0.25">
      <c r="V26" s="17"/>
      <c r="W26" s="17"/>
      <c r="X26" s="17"/>
      <c r="Y26" s="17"/>
      <c r="Z26" s="17"/>
      <c r="AA26" s="17"/>
      <c r="AB26" s="17"/>
      <c r="AC26" s="17"/>
      <c r="AD26" s="17"/>
      <c r="AL26" s="17"/>
      <c r="AM26" s="17"/>
      <c r="AP26" s="17"/>
      <c r="AQ26" s="17"/>
    </row>
    <row r="27" spans="21:43" x14ac:dyDescent="0.25">
      <c r="V27" s="17"/>
      <c r="W27" s="17"/>
      <c r="X27" s="17"/>
      <c r="Y27" s="17"/>
      <c r="Z27" s="17"/>
      <c r="AA27" s="17"/>
      <c r="AB27" s="17"/>
      <c r="AC27" s="17"/>
      <c r="AD27" s="17"/>
      <c r="AL27" s="17"/>
      <c r="AM27" s="17"/>
      <c r="AP27" s="17"/>
      <c r="AQ27" s="17"/>
    </row>
    <row r="28" spans="21:43" x14ac:dyDescent="0.25">
      <c r="V28" s="17"/>
      <c r="W28" s="17"/>
      <c r="X28" s="17"/>
      <c r="Y28" s="17"/>
      <c r="Z28" s="17"/>
      <c r="AA28" s="17"/>
      <c r="AB28" s="17"/>
      <c r="AC28" s="17"/>
      <c r="AD28" s="17"/>
      <c r="AL28" s="17"/>
      <c r="AM28" s="17"/>
      <c r="AP28" s="17"/>
      <c r="AQ28" s="17"/>
    </row>
    <row r="29" spans="21:43" x14ac:dyDescent="0.25">
      <c r="V29" s="17"/>
      <c r="W29" s="17"/>
      <c r="X29" s="17"/>
      <c r="Y29" s="17"/>
      <c r="Z29" s="17"/>
      <c r="AA29" s="17"/>
      <c r="AB29" s="17"/>
      <c r="AC29" s="17"/>
      <c r="AD29" s="17"/>
    </row>
    <row r="30" spans="21:43" x14ac:dyDescent="0.25">
      <c r="V30" s="17"/>
      <c r="W30" s="17"/>
      <c r="X30" s="17"/>
      <c r="Y30" s="17"/>
      <c r="Z30" s="17"/>
      <c r="AA30" s="17"/>
      <c r="AB30" s="17"/>
      <c r="AC30" s="17"/>
      <c r="AD30" s="17"/>
    </row>
    <row r="31" spans="21:43" x14ac:dyDescent="0.25">
      <c r="V31" s="17"/>
      <c r="W31" s="17"/>
      <c r="X31" s="17"/>
      <c r="Y31" s="17"/>
      <c r="Z31" s="17"/>
      <c r="AA31" s="17"/>
      <c r="AB31" s="17"/>
      <c r="AC31" s="17"/>
      <c r="AD31" s="17"/>
    </row>
    <row r="32" spans="21:43" x14ac:dyDescent="0.25"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x14ac:dyDescent="0.25">
      <c r="V33" s="17"/>
      <c r="W33" s="17"/>
      <c r="X33" s="17"/>
      <c r="Y33" s="17"/>
      <c r="Z33" s="17"/>
      <c r="AA33" s="17"/>
      <c r="AB33" s="17"/>
      <c r="AC33" s="17"/>
      <c r="AD33" s="17"/>
    </row>
    <row r="39" spans="1:30" x14ac:dyDescent="0.25">
      <c r="A39" t="s">
        <v>122</v>
      </c>
      <c r="B39">
        <v>500</v>
      </c>
      <c r="C39">
        <v>0</v>
      </c>
      <c r="D39">
        <v>0</v>
      </c>
    </row>
  </sheetData>
  <mergeCells count="6">
    <mergeCell ref="AL4:AO4"/>
    <mergeCell ref="A1:S1"/>
    <mergeCell ref="V4:Y4"/>
    <mergeCell ref="Z4:AC4"/>
    <mergeCell ref="AD4:AG4"/>
    <mergeCell ref="AH4:AK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865CA-331A-4384-B33A-5F13BCF66232}">
  <dimension ref="B2:T28"/>
  <sheetViews>
    <sheetView showGridLines="0" tabSelected="1" zoomScale="70" zoomScaleNormal="70" workbookViewId="0">
      <selection activeCell="U16" sqref="U16"/>
    </sheetView>
  </sheetViews>
  <sheetFormatPr defaultRowHeight="15" x14ac:dyDescent="0.25"/>
  <cols>
    <col min="15" max="15" width="12.5703125" customWidth="1"/>
    <col min="16" max="16" width="32.140625" customWidth="1"/>
    <col min="17" max="17" width="17.28515625" customWidth="1"/>
    <col min="18" max="18" width="11.28515625" bestFit="1" customWidth="1"/>
  </cols>
  <sheetData>
    <row r="2" spans="2:20" ht="21" x14ac:dyDescent="0.35">
      <c r="B2" s="170" t="s">
        <v>97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81"/>
      <c r="O2" s="81"/>
      <c r="P2" s="81"/>
      <c r="Q2" s="81"/>
      <c r="R2" s="81"/>
      <c r="S2" s="81"/>
      <c r="T2" s="81"/>
    </row>
    <row r="3" spans="2:20" ht="32.25" customHeight="1" x14ac:dyDescent="0.3">
      <c r="O3" s="173" t="s">
        <v>102</v>
      </c>
      <c r="P3" s="173"/>
      <c r="Q3" s="173"/>
      <c r="R3" s="173"/>
    </row>
    <row r="4" spans="2:20" ht="15.75" thickBot="1" x14ac:dyDescent="0.3"/>
    <row r="5" spans="2:20" ht="19.5" thickBot="1" x14ac:dyDescent="0.3">
      <c r="C5" s="80"/>
      <c r="O5" s="116" t="s">
        <v>103</v>
      </c>
      <c r="P5" s="117" t="s">
        <v>98</v>
      </c>
      <c r="Q5" s="117" t="s">
        <v>104</v>
      </c>
      <c r="R5" s="118" t="s">
        <v>124</v>
      </c>
    </row>
    <row r="6" spans="2:20" ht="60" x14ac:dyDescent="0.25">
      <c r="C6" s="79"/>
      <c r="O6" s="119">
        <v>1</v>
      </c>
      <c r="P6" s="115" t="s">
        <v>35</v>
      </c>
      <c r="Q6" s="114" t="s">
        <v>36</v>
      </c>
      <c r="R6" s="120" t="s">
        <v>125</v>
      </c>
    </row>
    <row r="7" spans="2:20" ht="30" x14ac:dyDescent="0.25">
      <c r="O7" s="121">
        <v>2</v>
      </c>
      <c r="P7" s="34" t="s">
        <v>39</v>
      </c>
      <c r="Q7" s="83" t="s">
        <v>40</v>
      </c>
      <c r="R7" s="122" t="s">
        <v>126</v>
      </c>
    </row>
    <row r="8" spans="2:20" x14ac:dyDescent="0.25">
      <c r="O8" s="121">
        <v>3</v>
      </c>
      <c r="P8" s="34" t="s">
        <v>22</v>
      </c>
      <c r="Q8" s="83" t="s">
        <v>23</v>
      </c>
      <c r="R8" s="122" t="s">
        <v>126</v>
      </c>
    </row>
    <row r="9" spans="2:20" ht="60" x14ac:dyDescent="0.25">
      <c r="O9" s="121">
        <v>4</v>
      </c>
      <c r="P9" s="34" t="s">
        <v>30</v>
      </c>
      <c r="Q9" s="83" t="s">
        <v>31</v>
      </c>
      <c r="R9" s="123" t="s">
        <v>125</v>
      </c>
    </row>
    <row r="10" spans="2:20" x14ac:dyDescent="0.25">
      <c r="O10" s="121">
        <v>5</v>
      </c>
      <c r="P10" s="34" t="s">
        <v>113</v>
      </c>
      <c r="Q10" s="83" t="s">
        <v>114</v>
      </c>
      <c r="R10" s="122" t="s">
        <v>126</v>
      </c>
    </row>
    <row r="11" spans="2:20" x14ac:dyDescent="0.25">
      <c r="O11" s="121">
        <v>6</v>
      </c>
      <c r="P11" s="34" t="s">
        <v>116</v>
      </c>
      <c r="Q11" s="83" t="s">
        <v>118</v>
      </c>
      <c r="R11" s="123" t="s">
        <v>125</v>
      </c>
    </row>
    <row r="12" spans="2:20" ht="45" x14ac:dyDescent="0.25">
      <c r="O12" s="121">
        <v>7</v>
      </c>
      <c r="P12" s="34" t="s">
        <v>13</v>
      </c>
      <c r="Q12" s="83" t="s">
        <v>14</v>
      </c>
      <c r="R12" s="124" t="s">
        <v>14</v>
      </c>
    </row>
    <row r="13" spans="2:20" x14ac:dyDescent="0.25">
      <c r="O13" s="125">
        <v>8</v>
      </c>
      <c r="P13" s="112" t="s">
        <v>112</v>
      </c>
      <c r="Q13" s="113" t="s">
        <v>119</v>
      </c>
      <c r="R13" s="126" t="s">
        <v>125</v>
      </c>
    </row>
    <row r="14" spans="2:20" ht="30" x14ac:dyDescent="0.25">
      <c r="O14" s="121">
        <v>9</v>
      </c>
      <c r="P14" s="34" t="s">
        <v>18</v>
      </c>
      <c r="Q14" s="83" t="s">
        <v>19</v>
      </c>
      <c r="R14" s="124" t="s">
        <v>14</v>
      </c>
    </row>
    <row r="15" spans="2:20" ht="15.75" thickBot="1" x14ac:dyDescent="0.3">
      <c r="O15" s="127">
        <v>10</v>
      </c>
      <c r="P15" s="128" t="s">
        <v>26</v>
      </c>
      <c r="Q15" s="129" t="s">
        <v>27</v>
      </c>
      <c r="R15" s="130" t="s">
        <v>14</v>
      </c>
    </row>
    <row r="19" spans="2:13" ht="38.25" customHeight="1" x14ac:dyDescent="0.25"/>
    <row r="20" spans="2:13" ht="31.5" customHeight="1" x14ac:dyDescent="0.25">
      <c r="B20" s="172" t="s">
        <v>105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</row>
    <row r="28" spans="2:13" ht="33" customHeight="1" x14ac:dyDescent="0.25"/>
  </sheetData>
  <mergeCells count="3">
    <mergeCell ref="B20:M20"/>
    <mergeCell ref="B2:M2"/>
    <mergeCell ref="O3:R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FF47B-1085-4A5C-82E8-C1E070816C48}">
  <dimension ref="E31:J32"/>
  <sheetViews>
    <sheetView showGridLines="0" topLeftCell="A16" workbookViewId="0"/>
  </sheetViews>
  <sheetFormatPr defaultRowHeight="15" x14ac:dyDescent="0.25"/>
  <sheetData>
    <row r="31" spans="5:10" ht="21" x14ac:dyDescent="0.35">
      <c r="E31" s="77"/>
      <c r="J31" s="78" t="s">
        <v>106</v>
      </c>
    </row>
    <row r="32" spans="5:10" x14ac:dyDescent="0.25">
      <c r="E32" t="s">
        <v>107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8A33BEDC1107409ADD228F6E59EBD3" ma:contentTypeVersion="13" ma:contentTypeDescription="Crear nuevo documento." ma:contentTypeScope="" ma:versionID="5cee69c0b61d09487687ebf377f1bb7a">
  <xsd:schema xmlns:xsd="http://www.w3.org/2001/XMLSchema" xmlns:xs="http://www.w3.org/2001/XMLSchema" xmlns:p="http://schemas.microsoft.com/office/2006/metadata/properties" xmlns:ns3="4dc280eb-8b8a-43b9-8da7-ae5dae812df0" xmlns:ns4="5760de70-2caf-4489-919b-1ced75a36863" targetNamespace="http://schemas.microsoft.com/office/2006/metadata/properties" ma:root="true" ma:fieldsID="26d773d2c248722c5fe4f0cc4f748bb8" ns3:_="" ns4:_="">
    <xsd:import namespace="4dc280eb-8b8a-43b9-8da7-ae5dae812df0"/>
    <xsd:import namespace="5760de70-2caf-4489-919b-1ced75a368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280eb-8b8a-43b9-8da7-ae5dae812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0de70-2caf-4489-919b-1ced75a368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CE9ED8-4AE0-45C0-BD43-37BD1B3C4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c280eb-8b8a-43b9-8da7-ae5dae812df0"/>
    <ds:schemaRef ds:uri="5760de70-2caf-4489-919b-1ced75a368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2794B3-1965-4CE8-82BB-68C3E848B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508587-FCF1-468C-AE3C-E58F093142F5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5760de70-2caf-4489-919b-1ced75a36863"/>
    <ds:schemaRef ds:uri="http://purl.org/dc/terms/"/>
    <ds:schemaRef ds:uri="http://schemas.openxmlformats.org/package/2006/metadata/core-properties"/>
    <ds:schemaRef ds:uri="http://purl.org/dc/dcmitype/"/>
    <ds:schemaRef ds:uri="4dc280eb-8b8a-43b9-8da7-ae5dae812df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Definición Proyectos</vt:lpstr>
      <vt:lpstr>Definición de Criterios</vt:lpstr>
      <vt:lpstr>Criterios X Proyectos</vt:lpstr>
      <vt:lpstr>Modelo Puntuación Crit Mulp</vt:lpstr>
      <vt:lpstr>Modelo Puntuación Crit Mulp y-x</vt:lpstr>
      <vt:lpstr>Matriz de priorización 2x2</vt:lpstr>
      <vt:lpstr>RoadMap 5 años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Pablo</dc:creator>
  <cp:keywords/>
  <dc:description/>
  <cp:lastModifiedBy>Juan Pablo</cp:lastModifiedBy>
  <cp:revision/>
  <dcterms:created xsi:type="dcterms:W3CDTF">2021-08-23T23:56:59Z</dcterms:created>
  <dcterms:modified xsi:type="dcterms:W3CDTF">2022-03-01T03:02:16Z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0x010100998A33BEDC1107409ADD228F6E59EBD3</vt:lpwstr>
  </property>
  <property fmtid="{D5CDD505-2E9C-101B-9397-08002B2CF9AE}" pid="3" name="MSIP_Label_bad6f6f2-a951-4904-b531-92e1207fc7a5_Enabled">
    <vt:lpwstr>true</vt:lpwstr>
  </property>
  <property fmtid="{D5CDD505-2E9C-101B-9397-08002B2CF9AE}" pid="4" name="MSIP_Label_bad6f6f2-a951-4904-b531-92e1207fc7a5_SetDate">
    <vt:lpwstr>2021-10-15T01:59:52Z</vt:lpwstr>
  </property>
  <property fmtid="{D5CDD505-2E9C-101B-9397-08002B2CF9AE}" pid="5" name="MSIP_Label_bad6f6f2-a951-4904-b531-92e1207fc7a5_Method">
    <vt:lpwstr>Standard</vt:lpwstr>
  </property>
  <property fmtid="{D5CDD505-2E9C-101B-9397-08002B2CF9AE}" pid="6" name="MSIP_Label_bad6f6f2-a951-4904-b531-92e1207fc7a5_Name">
    <vt:lpwstr>No Restrictions - Internal</vt:lpwstr>
  </property>
  <property fmtid="{D5CDD505-2E9C-101B-9397-08002B2CF9AE}" pid="7" name="MSIP_Label_bad6f6f2-a951-4904-b531-92e1207fc7a5_SiteId">
    <vt:lpwstr>b7be7686-6f97-4db7-9081-a23cf09a96b5</vt:lpwstr>
  </property>
  <property fmtid="{D5CDD505-2E9C-101B-9397-08002B2CF9AE}" pid="8" name="MSIP_Label_bad6f6f2-a951-4904-b531-92e1207fc7a5_ActionId">
    <vt:lpwstr>47ed3fea-f6bd-4c63-a142-49f355fbd360</vt:lpwstr>
  </property>
  <property fmtid="{D5CDD505-2E9C-101B-9397-08002B2CF9AE}" pid="9" name="MSIP_Label_bad6f6f2-a951-4904-b531-92e1207fc7a5_ContentBits">
    <vt:lpwstr>0</vt:lpwstr>
  </property>
</Properties>
</file>