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DAF7269-6E10-41EE-9F3A-376402FA6D25}" xr6:coauthVersionLast="47" xr6:coauthVersionMax="47" xr10:uidLastSave="{00000000-0000-0000-0000-000000000000}"/>
  <bookViews>
    <workbookView xWindow="-108" yWindow="-108" windowWidth="23256" windowHeight="12456" xr2:uid="{3286A8ED-535F-4220-9233-8CE8D0134B7B}"/>
  </bookViews>
  <sheets>
    <sheet name="Presupuesto" sheetId="2" r:id="rId1"/>
    <sheet name="Tabla base Mano de Obra" sheetId="3" r:id="rId2"/>
    <sheet name="Gastos de Viaj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G17" i="2" s="1"/>
  <c r="G7" i="2"/>
  <c r="G13" i="2"/>
  <c r="G10" i="2"/>
  <c r="G12" i="2"/>
  <c r="G11" i="2"/>
  <c r="G9" i="2"/>
  <c r="G8" i="2"/>
  <c r="G5" i="2"/>
  <c r="H9" i="4"/>
  <c r="H10" i="4"/>
  <c r="H11" i="4"/>
  <c r="H12" i="4"/>
  <c r="H13" i="4"/>
  <c r="H14" i="4"/>
  <c r="H15" i="4"/>
  <c r="H16" i="4"/>
  <c r="H17" i="4"/>
  <c r="H18" i="4"/>
  <c r="H6" i="4"/>
  <c r="H7" i="4"/>
  <c r="H8" i="4"/>
  <c r="H19" i="4"/>
  <c r="H5" i="4"/>
  <c r="F4" i="4"/>
  <c r="H4" i="4" s="1"/>
  <c r="H20" i="4" s="1"/>
  <c r="G6" i="2" s="1"/>
  <c r="G14" i="2" s="1"/>
  <c r="G4" i="2"/>
  <c r="G15" i="2" l="1"/>
  <c r="G19" i="2" s="1"/>
</calcChain>
</file>

<file path=xl/sharedStrings.xml><?xml version="1.0" encoding="utf-8"?>
<sst xmlns="http://schemas.openxmlformats.org/spreadsheetml/2006/main" count="115" uniqueCount="69">
  <si>
    <t xml:space="preserve">Tipo de gasto </t>
  </si>
  <si>
    <t>Categoria</t>
  </si>
  <si>
    <t>Descripción</t>
  </si>
  <si>
    <t>Valor ($)</t>
  </si>
  <si>
    <t>Observaciones</t>
  </si>
  <si>
    <t>Directo</t>
  </si>
  <si>
    <t>Indirecto</t>
  </si>
  <si>
    <t>Mano de Obra técnica</t>
  </si>
  <si>
    <t>Cargo</t>
  </si>
  <si>
    <t>Valor por día hábil</t>
  </si>
  <si>
    <t>Coordinador de proyectos A</t>
  </si>
  <si>
    <t>Director de proyectos</t>
  </si>
  <si>
    <t>Técnico Interventor A</t>
  </si>
  <si>
    <t>Ingeniero de Diseño A</t>
  </si>
  <si>
    <t>Asistente SST</t>
  </si>
  <si>
    <t>Día de ingeniero de diseño</t>
  </si>
  <si>
    <t>Software</t>
  </si>
  <si>
    <t>AutoCAD</t>
  </si>
  <si>
    <t>Energía Eléctrica</t>
  </si>
  <si>
    <t>Consumo Oficina</t>
  </si>
  <si>
    <t>Estimado Proporcional</t>
  </si>
  <si>
    <t>Gastos de Viaje</t>
  </si>
  <si>
    <t>Viaticos ingeniero que realiza visita de factibilidad</t>
  </si>
  <si>
    <t>Gastos de viaje</t>
  </si>
  <si>
    <t>Descripcion de la tarea</t>
  </si>
  <si>
    <t>Aplica</t>
  </si>
  <si>
    <t>Cantidad</t>
  </si>
  <si>
    <t>Costo días</t>
  </si>
  <si>
    <t>Cantidad días a ejecutar</t>
  </si>
  <si>
    <t>Total</t>
  </si>
  <si>
    <t>Ingeniero día nómina</t>
  </si>
  <si>
    <t>Hospedaje Ingeniero</t>
  </si>
  <si>
    <t>Alimentación Ingeniero</t>
  </si>
  <si>
    <t>Transporte Local</t>
  </si>
  <si>
    <t>Transporte a Sitio</t>
  </si>
  <si>
    <t>Tecnico Servicios</t>
  </si>
  <si>
    <t>Hospedaje Tecnico</t>
  </si>
  <si>
    <t>Alimentación Tecnico</t>
  </si>
  <si>
    <t>Transporte a Sitio ida y vuelta</t>
  </si>
  <si>
    <t xml:space="preserve">Supervisor </t>
  </si>
  <si>
    <t>Hospedaje Supervisor</t>
  </si>
  <si>
    <t>Alimentación Supervisor</t>
  </si>
  <si>
    <t>Supervisora SISO</t>
  </si>
  <si>
    <t>No Aplica</t>
  </si>
  <si>
    <t>Servicio</t>
  </si>
  <si>
    <t>Diseño</t>
  </si>
  <si>
    <t>Simulación</t>
  </si>
  <si>
    <t>Día de ingeniero Electricista</t>
  </si>
  <si>
    <t>PVSol</t>
  </si>
  <si>
    <t>Internet</t>
  </si>
  <si>
    <t>General</t>
  </si>
  <si>
    <t>Consumo para simulación y diseño</t>
  </si>
  <si>
    <t>Presupuesto</t>
  </si>
  <si>
    <t>Cantidad por proyecto</t>
  </si>
  <si>
    <t>Unidad</t>
  </si>
  <si>
    <t>Día</t>
  </si>
  <si>
    <t>Mes/días</t>
  </si>
  <si>
    <t>Elaboración del presupuesto</t>
  </si>
  <si>
    <t xml:space="preserve">Impresión/documentos </t>
  </si>
  <si>
    <t>Material Fisico</t>
  </si>
  <si>
    <t>Imprevistos</t>
  </si>
  <si>
    <t>Subtotal</t>
  </si>
  <si>
    <t>Costo Total</t>
  </si>
  <si>
    <t>Margen</t>
  </si>
  <si>
    <t>Precio de Venta</t>
  </si>
  <si>
    <t>Mano de Obra SST</t>
  </si>
  <si>
    <t>Día de SST en visita de Factibilidad</t>
  </si>
  <si>
    <t xml:space="preserve">* Se ajusta de acuerdo al lugar del viaje </t>
  </si>
  <si>
    <t>Costo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</si>
</sst>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_-&quot;$&quot;\ * #,##0_-;\-&quot;$&quot;\ * #,##0_-;_-&quot;$&quot;\ * &quot;-&quot;_-;_-@_-"/>
    <numFmt numFmtId="166" formatCode="_-* #,##0.00_-;\-* #,##0.00_-;_-* &quot;-&quot;??_-;_-@_-"/>
    <numFmt numFmtId="167" formatCode="_-&quot;$&quot;* #,##0.00_-;\-&quot;$&quot;* #,##0.00_-;_-&quot;$&quot;* &quot;-&quot;??_-;_-@_-"/>
    <numFmt numFmtId="168" formatCode="_(&quot;$&quot;\ * #,##0_);_(&quot;$&quot;\ * \(#,##0\);_(&quot;$&quot;\ * &quot;-&quot;_);_(@_)"/>
    <numFmt numFmtId="169" formatCode="_(&quot;B/.&quot;\ * #,##0.00_);_(&quot;B/.&quot;\ * \(#,##0.00\);_(&quot;B/.&quot;\ * &quot;-&quot;??_);_(@_)"/>
    <numFmt numFmtId="184" formatCode="_(&quot;$&quot;\ * #,##0.00_);_(&quot;$&quot;\ * \(#,##0.00\);_(&quot;$&quot;\ * &quot;-&quot;??_);_(@_)"/>
    <numFmt numFmtId="186" formatCode="_-&quot;$&quot;\ * #,##0_-;\-&quot;$&quot;\ * #,##0_-;_-&quot;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9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" xfId="0" applyBorder="1"/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186" fontId="8" fillId="9" borderId="18" xfId="1" applyNumberFormat="1" applyFont="1" applyFill="1" applyBorder="1" applyAlignment="1">
      <alignment horizontal="center"/>
    </xf>
    <xf numFmtId="186" fontId="0" fillId="0" borderId="1" xfId="1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68" fontId="5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68" fontId="5" fillId="0" borderId="9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7" fillId="0" borderId="19" xfId="0" applyFont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 vertical="center" wrapText="1"/>
    </xf>
    <xf numFmtId="168" fontId="5" fillId="0" borderId="7" xfId="0" applyNumberFormat="1" applyFont="1" applyBorder="1" applyAlignment="1">
      <alignment horizontal="center" vertical="center" wrapText="1"/>
    </xf>
    <xf numFmtId="168" fontId="5" fillId="0" borderId="10" xfId="0" applyNumberFormat="1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left"/>
    </xf>
    <xf numFmtId="0" fontId="3" fillId="5" borderId="20" xfId="0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8" fontId="7" fillId="0" borderId="12" xfId="0" applyNumberFormat="1" applyFont="1" applyBorder="1" applyAlignment="1">
      <alignment horizontal="center" vertical="center" wrapText="1"/>
    </xf>
    <xf numFmtId="186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/>
    <xf numFmtId="186" fontId="0" fillId="0" borderId="2" xfId="1" applyNumberFormat="1" applyFont="1" applyBorder="1"/>
    <xf numFmtId="0" fontId="0" fillId="12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6" fontId="2" fillId="0" borderId="2" xfId="0" applyNumberFormat="1" applyFont="1" applyBorder="1"/>
    <xf numFmtId="0" fontId="2" fillId="5" borderId="1" xfId="0" applyFont="1" applyFill="1" applyBorder="1"/>
    <xf numFmtId="9" fontId="0" fillId="5" borderId="1" xfId="0" applyNumberFormat="1" applyFill="1" applyBorder="1" applyAlignment="1">
      <alignment horizontal="center"/>
    </xf>
    <xf numFmtId="186" fontId="0" fillId="4" borderId="1" xfId="0" applyNumberFormat="1" applyFill="1" applyBorder="1"/>
    <xf numFmtId="186" fontId="0" fillId="0" borderId="1" xfId="0" applyNumberFormat="1" applyBorder="1"/>
    <xf numFmtId="186" fontId="2" fillId="3" borderId="1" xfId="0" applyNumberFormat="1" applyFont="1" applyFill="1" applyBorder="1"/>
    <xf numFmtId="9" fontId="0" fillId="0" borderId="1" xfId="0" applyNumberFormat="1" applyBorder="1" applyAlignment="1">
      <alignment horizontal="center"/>
    </xf>
  </cellXfs>
  <cellStyles count="10">
    <cellStyle name="Hipervínculo 2" xfId="4" xr:uid="{9160FC0E-5317-487C-A6AC-FAD2F849537C}"/>
    <cellStyle name="Millares 2" xfId="6" xr:uid="{C4684F08-1DB7-48F6-B5B9-CB76000AEBB9}"/>
    <cellStyle name="Moneda" xfId="1" builtinId="4"/>
    <cellStyle name="Moneda [0] 2" xfId="8" xr:uid="{19B68882-BE6E-4321-A14F-CD5A92FDF815}"/>
    <cellStyle name="Moneda [0] 3" xfId="3" xr:uid="{C6EF6F6B-9253-459E-97AE-1E4F50A4E5DD}"/>
    <cellStyle name="Moneda 2" xfId="5" xr:uid="{B3F10E4F-B700-49FE-9B20-10BBF9A9CCB2}"/>
    <cellStyle name="Moneda 3" xfId="2" xr:uid="{68CEA3AE-4078-471A-AD74-E63D9E25AEBC}"/>
    <cellStyle name="Moneda 4" xfId="9" xr:uid="{5C2C25EB-AC1C-454F-8425-6D975B02B007}"/>
    <cellStyle name="Moneda 5" xfId="7" xr:uid="{D139582E-CE5C-40A2-B573-FA29ABDE417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E19F-CAE6-4AB4-896E-79599FF54D4A}">
  <dimension ref="A3:H20"/>
  <sheetViews>
    <sheetView showGridLines="0" tabSelected="1" zoomScale="90" zoomScaleNormal="90" workbookViewId="0">
      <selection activeCell="F11" sqref="F11"/>
    </sheetView>
  </sheetViews>
  <sheetFormatPr baseColWidth="10" defaultRowHeight="14.4" x14ac:dyDescent="0.3"/>
  <cols>
    <col min="1" max="1" width="14" customWidth="1"/>
    <col min="2" max="2" width="16" customWidth="1"/>
    <col min="3" max="3" width="21" customWidth="1"/>
    <col min="4" max="4" width="33.5546875" customWidth="1"/>
    <col min="5" max="5" width="18.109375" style="31" customWidth="1"/>
    <col min="6" max="6" width="17.33203125" style="31" customWidth="1"/>
    <col min="7" max="7" width="15.77734375" customWidth="1"/>
    <col min="8" max="8" width="20.44140625" bestFit="1" customWidth="1"/>
  </cols>
  <sheetData>
    <row r="3" spans="1:8" s="47" customFormat="1" ht="31.2" x14ac:dyDescent="0.3">
      <c r="A3" s="58" t="s">
        <v>44</v>
      </c>
      <c r="B3" s="58" t="s">
        <v>0</v>
      </c>
      <c r="C3" s="58" t="s">
        <v>1</v>
      </c>
      <c r="D3" s="58" t="s">
        <v>2</v>
      </c>
      <c r="E3" s="56" t="s">
        <v>53</v>
      </c>
      <c r="F3" s="56" t="s">
        <v>54</v>
      </c>
      <c r="G3" s="58" t="s">
        <v>3</v>
      </c>
      <c r="H3" s="58" t="s">
        <v>4</v>
      </c>
    </row>
    <row r="4" spans="1:8" x14ac:dyDescent="0.3">
      <c r="A4" s="50" t="s">
        <v>45</v>
      </c>
      <c r="B4" s="2" t="s">
        <v>5</v>
      </c>
      <c r="C4" s="2" t="s">
        <v>7</v>
      </c>
      <c r="D4" s="2" t="s">
        <v>15</v>
      </c>
      <c r="E4" s="54">
        <v>1</v>
      </c>
      <c r="F4" s="54" t="s">
        <v>55</v>
      </c>
      <c r="G4" s="9">
        <f>'Tabla base Mano de Obra'!C7</f>
        <v>271266</v>
      </c>
      <c r="H4" s="2"/>
    </row>
    <row r="5" spans="1:8" x14ac:dyDescent="0.3">
      <c r="A5" s="50" t="s">
        <v>45</v>
      </c>
      <c r="B5" s="2" t="s">
        <v>5</v>
      </c>
      <c r="C5" s="2" t="s">
        <v>16</v>
      </c>
      <c r="D5" s="2" t="s">
        <v>17</v>
      </c>
      <c r="E5" s="54">
        <v>1</v>
      </c>
      <c r="F5" s="54" t="s">
        <v>56</v>
      </c>
      <c r="G5" s="9">
        <f>400000/30</f>
        <v>13333.333333333334</v>
      </c>
      <c r="H5" s="2"/>
    </row>
    <row r="6" spans="1:8" s="1" customFormat="1" ht="28.8" x14ac:dyDescent="0.3">
      <c r="A6" s="50" t="s">
        <v>45</v>
      </c>
      <c r="B6" s="10" t="s">
        <v>5</v>
      </c>
      <c r="C6" s="10" t="s">
        <v>21</v>
      </c>
      <c r="D6" s="11" t="s">
        <v>22</v>
      </c>
      <c r="E6" s="57">
        <v>1</v>
      </c>
      <c r="F6" s="57" t="s">
        <v>55</v>
      </c>
      <c r="G6" s="46">
        <f>'Gastos de Viaje'!H20</f>
        <v>571266</v>
      </c>
      <c r="H6" s="2"/>
    </row>
    <row r="7" spans="1:8" s="12" customFormat="1" x14ac:dyDescent="0.3">
      <c r="A7" s="50" t="s">
        <v>45</v>
      </c>
      <c r="B7" s="10" t="s">
        <v>5</v>
      </c>
      <c r="C7" s="10" t="s">
        <v>65</v>
      </c>
      <c r="D7" s="11" t="s">
        <v>66</v>
      </c>
      <c r="E7" s="57">
        <v>1</v>
      </c>
      <c r="F7" s="57" t="s">
        <v>55</v>
      </c>
      <c r="G7" s="46">
        <f>'Tabla base Mano de Obra'!C8</f>
        <v>140091</v>
      </c>
      <c r="H7" s="30"/>
    </row>
    <row r="8" spans="1:8" x14ac:dyDescent="0.3">
      <c r="A8" s="51" t="s">
        <v>46</v>
      </c>
      <c r="B8" s="30" t="s">
        <v>5</v>
      </c>
      <c r="C8" s="30" t="s">
        <v>7</v>
      </c>
      <c r="D8" s="30" t="s">
        <v>47</v>
      </c>
      <c r="E8" s="54">
        <v>1</v>
      </c>
      <c r="F8" s="54" t="s">
        <v>55</v>
      </c>
      <c r="G8" s="9">
        <f>'Tabla base Mano de Obra'!C6</f>
        <v>197465</v>
      </c>
      <c r="H8" s="30"/>
    </row>
    <row r="9" spans="1:8" x14ac:dyDescent="0.3">
      <c r="A9" s="51" t="s">
        <v>46</v>
      </c>
      <c r="B9" s="30" t="s">
        <v>5</v>
      </c>
      <c r="C9" s="30" t="s">
        <v>16</v>
      </c>
      <c r="D9" s="30" t="s">
        <v>48</v>
      </c>
      <c r="E9" s="54">
        <v>1</v>
      </c>
      <c r="F9" s="54" t="s">
        <v>56</v>
      </c>
      <c r="G9" s="9">
        <f>(1460*4107)/30</f>
        <v>199874</v>
      </c>
      <c r="H9" s="30"/>
    </row>
    <row r="10" spans="1:8" s="12" customFormat="1" x14ac:dyDescent="0.3">
      <c r="A10" s="53" t="s">
        <v>52</v>
      </c>
      <c r="B10" s="30" t="s">
        <v>5</v>
      </c>
      <c r="C10" s="30" t="s">
        <v>7</v>
      </c>
      <c r="D10" s="48" t="s">
        <v>57</v>
      </c>
      <c r="E10" s="54">
        <v>1</v>
      </c>
      <c r="F10" s="57" t="s">
        <v>55</v>
      </c>
      <c r="G10" s="49">
        <f>'Tabla base Mano de Obra'!C4</f>
        <v>273775</v>
      </c>
      <c r="H10" s="30"/>
    </row>
    <row r="11" spans="1:8" x14ac:dyDescent="0.3">
      <c r="A11" s="52" t="s">
        <v>50</v>
      </c>
      <c r="B11" s="30" t="s">
        <v>6</v>
      </c>
      <c r="C11" s="30" t="s">
        <v>49</v>
      </c>
      <c r="D11" s="48" t="s">
        <v>19</v>
      </c>
      <c r="E11" s="54">
        <v>1</v>
      </c>
      <c r="F11" s="55" t="s">
        <v>56</v>
      </c>
      <c r="G11" s="49">
        <f>150000/30</f>
        <v>5000</v>
      </c>
      <c r="H11" s="30" t="s">
        <v>20</v>
      </c>
    </row>
    <row r="12" spans="1:8" x14ac:dyDescent="0.3">
      <c r="A12" s="52" t="s">
        <v>50</v>
      </c>
      <c r="B12" s="2" t="s">
        <v>6</v>
      </c>
      <c r="C12" s="2" t="s">
        <v>18</v>
      </c>
      <c r="D12" s="30" t="s">
        <v>51</v>
      </c>
      <c r="E12" s="54">
        <v>1</v>
      </c>
      <c r="F12" s="54" t="s">
        <v>56</v>
      </c>
      <c r="G12" s="9">
        <f>200000/30</f>
        <v>6666.666666666667</v>
      </c>
      <c r="H12" s="2" t="s">
        <v>20</v>
      </c>
    </row>
    <row r="13" spans="1:8" s="12" customFormat="1" x14ac:dyDescent="0.3">
      <c r="A13" s="52" t="s">
        <v>50</v>
      </c>
      <c r="B13" s="30" t="s">
        <v>6</v>
      </c>
      <c r="C13" s="30" t="s">
        <v>58</v>
      </c>
      <c r="D13" s="30" t="s">
        <v>59</v>
      </c>
      <c r="E13" s="54">
        <v>1</v>
      </c>
      <c r="F13" s="54" t="s">
        <v>55</v>
      </c>
      <c r="G13" s="9">
        <f>200000/30</f>
        <v>6666.666666666667</v>
      </c>
      <c r="H13" s="30" t="s">
        <v>20</v>
      </c>
    </row>
    <row r="14" spans="1:8" x14ac:dyDescent="0.3">
      <c r="F14" s="60" t="s">
        <v>61</v>
      </c>
      <c r="G14" s="61">
        <f>SUM(G4:G13)</f>
        <v>1685403.6666666667</v>
      </c>
    </row>
    <row r="15" spans="1:8" x14ac:dyDescent="0.3">
      <c r="E15" s="62" t="s">
        <v>60</v>
      </c>
      <c r="F15" s="63">
        <v>0.05</v>
      </c>
      <c r="G15" s="64">
        <f>G14*F15</f>
        <v>84270.183333333349</v>
      </c>
    </row>
    <row r="16" spans="1:8" s="12" customFormat="1" x14ac:dyDescent="0.3">
      <c r="E16" s="62" t="s">
        <v>68</v>
      </c>
      <c r="F16" s="63">
        <v>0.06</v>
      </c>
      <c r="G16" s="64">
        <f>G14*F16</f>
        <v>101124.22</v>
      </c>
    </row>
    <row r="17" spans="6:7" x14ac:dyDescent="0.3">
      <c r="F17" s="59" t="s">
        <v>62</v>
      </c>
      <c r="G17" s="65">
        <f>G14+G15+G16</f>
        <v>1870798.07</v>
      </c>
    </row>
    <row r="18" spans="6:7" x14ac:dyDescent="0.3">
      <c r="F18" s="59" t="s">
        <v>63</v>
      </c>
      <c r="G18" s="67">
        <v>0.4</v>
      </c>
    </row>
    <row r="19" spans="6:7" x14ac:dyDescent="0.3">
      <c r="F19" s="59" t="s">
        <v>64</v>
      </c>
      <c r="G19" s="66">
        <f>(G17*G18)+G17</f>
        <v>2619117.2980000004</v>
      </c>
    </row>
    <row r="20" spans="6:7" x14ac:dyDescent="0.3">
      <c r="G2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BB1C-F31A-4521-BAC9-02B3B507D460}">
  <dimension ref="B2:C8"/>
  <sheetViews>
    <sheetView showGridLines="0" workbookViewId="0">
      <selection activeCell="B18" sqref="B18"/>
    </sheetView>
  </sheetViews>
  <sheetFormatPr baseColWidth="10" defaultRowHeight="14.4" x14ac:dyDescent="0.3"/>
  <cols>
    <col min="2" max="2" width="27.88671875" customWidth="1"/>
    <col min="3" max="3" width="18.6640625" customWidth="1"/>
  </cols>
  <sheetData>
    <row r="2" spans="2:3" ht="15" thickBot="1" x14ac:dyDescent="0.35"/>
    <row r="3" spans="2:3" x14ac:dyDescent="0.3">
      <c r="B3" s="3" t="s">
        <v>8</v>
      </c>
      <c r="C3" s="4" t="s">
        <v>9</v>
      </c>
    </row>
    <row r="4" spans="2:3" x14ac:dyDescent="0.3">
      <c r="B4" s="5" t="s">
        <v>10</v>
      </c>
      <c r="C4" s="8">
        <v>273775</v>
      </c>
    </row>
    <row r="5" spans="2:3" x14ac:dyDescent="0.3">
      <c r="B5" s="5" t="s">
        <v>11</v>
      </c>
      <c r="C5" s="8">
        <v>507186</v>
      </c>
    </row>
    <row r="6" spans="2:3" x14ac:dyDescent="0.3">
      <c r="B6" s="5" t="s">
        <v>12</v>
      </c>
      <c r="C6" s="8">
        <v>197465</v>
      </c>
    </row>
    <row r="7" spans="2:3" x14ac:dyDescent="0.3">
      <c r="B7" s="6" t="s">
        <v>13</v>
      </c>
      <c r="C7" s="8">
        <v>271266</v>
      </c>
    </row>
    <row r="8" spans="2:3" x14ac:dyDescent="0.3">
      <c r="B8" s="7" t="s">
        <v>14</v>
      </c>
      <c r="C8" s="8">
        <v>140091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6974-A835-4FBE-8900-9A64A3F4D2D4}">
  <dimension ref="B1:I20"/>
  <sheetViews>
    <sheetView showGridLines="0" workbookViewId="0">
      <selection activeCell="I3" sqref="I3"/>
    </sheetView>
  </sheetViews>
  <sheetFormatPr baseColWidth="10" defaultRowHeight="14.4" x14ac:dyDescent="0.3"/>
  <sheetData>
    <row r="1" spans="2:9" ht="15" thickBot="1" x14ac:dyDescent="0.35"/>
    <row r="2" spans="2:9" x14ac:dyDescent="0.3">
      <c r="B2" s="36" t="s">
        <v>23</v>
      </c>
      <c r="C2" s="37"/>
      <c r="D2" s="37"/>
      <c r="E2" s="37"/>
      <c r="F2" s="37"/>
      <c r="G2" s="37"/>
      <c r="H2" s="38"/>
      <c r="I2" s="13" t="s">
        <v>67</v>
      </c>
    </row>
    <row r="3" spans="2:9" ht="24.6" thickBot="1" x14ac:dyDescent="0.35">
      <c r="B3" s="39" t="s">
        <v>24</v>
      </c>
      <c r="C3" s="32"/>
      <c r="D3" s="40" t="s">
        <v>25</v>
      </c>
      <c r="E3" s="41" t="s">
        <v>26</v>
      </c>
      <c r="F3" s="41" t="s">
        <v>27</v>
      </c>
      <c r="G3" s="41" t="s">
        <v>28</v>
      </c>
      <c r="H3" s="42" t="s">
        <v>29</v>
      </c>
    </row>
    <row r="4" spans="2:9" ht="24" x14ac:dyDescent="0.3">
      <c r="B4" s="19">
        <v>1</v>
      </c>
      <c r="C4" s="20" t="s">
        <v>30</v>
      </c>
      <c r="D4" s="21" t="s">
        <v>25</v>
      </c>
      <c r="E4" s="22">
        <v>1</v>
      </c>
      <c r="F4" s="23">
        <f>'Tabla base Mano de Obra'!C7</f>
        <v>271266</v>
      </c>
      <c r="G4" s="22">
        <v>1</v>
      </c>
      <c r="H4" s="33">
        <f>F4*G4</f>
        <v>271266</v>
      </c>
    </row>
    <row r="5" spans="2:9" ht="24" x14ac:dyDescent="0.3">
      <c r="B5" s="24">
        <v>2</v>
      </c>
      <c r="C5" s="18" t="s">
        <v>31</v>
      </c>
      <c r="D5" s="15" t="s">
        <v>25</v>
      </c>
      <c r="E5" s="17">
        <v>1</v>
      </c>
      <c r="F5" s="16">
        <v>90000</v>
      </c>
      <c r="G5" s="17">
        <v>0</v>
      </c>
      <c r="H5" s="34">
        <f>F5*G5</f>
        <v>0</v>
      </c>
    </row>
    <row r="6" spans="2:9" ht="24" x14ac:dyDescent="0.3">
      <c r="B6" s="24">
        <v>3</v>
      </c>
      <c r="C6" s="18" t="s">
        <v>32</v>
      </c>
      <c r="D6" s="15" t="s">
        <v>25</v>
      </c>
      <c r="E6" s="17">
        <v>1</v>
      </c>
      <c r="F6" s="16">
        <v>75000</v>
      </c>
      <c r="G6" s="17">
        <v>1</v>
      </c>
      <c r="H6" s="34">
        <f t="shared" ref="H6:H19" si="0">F6*G6</f>
        <v>75000</v>
      </c>
    </row>
    <row r="7" spans="2:9" ht="24" x14ac:dyDescent="0.3">
      <c r="B7" s="24">
        <v>4</v>
      </c>
      <c r="C7" s="18" t="s">
        <v>33</v>
      </c>
      <c r="D7" s="15" t="s">
        <v>25</v>
      </c>
      <c r="E7" s="17">
        <v>1</v>
      </c>
      <c r="F7" s="16">
        <v>35000</v>
      </c>
      <c r="G7" s="17">
        <v>1</v>
      </c>
      <c r="H7" s="34">
        <f t="shared" si="0"/>
        <v>35000</v>
      </c>
    </row>
    <row r="8" spans="2:9" ht="24" x14ac:dyDescent="0.3">
      <c r="B8" s="24">
        <v>5</v>
      </c>
      <c r="C8" s="18" t="s">
        <v>34</v>
      </c>
      <c r="D8" s="15" t="s">
        <v>25</v>
      </c>
      <c r="E8" s="17">
        <v>1</v>
      </c>
      <c r="F8" s="16">
        <v>600000</v>
      </c>
      <c r="G8" s="17">
        <v>0</v>
      </c>
      <c r="H8" s="34">
        <f t="shared" si="0"/>
        <v>0</v>
      </c>
    </row>
    <row r="9" spans="2:9" ht="24" x14ac:dyDescent="0.3">
      <c r="B9" s="24">
        <v>6</v>
      </c>
      <c r="C9" s="18" t="s">
        <v>35</v>
      </c>
      <c r="D9" s="15" t="s">
        <v>43</v>
      </c>
      <c r="E9" s="17">
        <v>1</v>
      </c>
      <c r="F9" s="16">
        <v>140000</v>
      </c>
      <c r="G9" s="17">
        <v>0</v>
      </c>
      <c r="H9" s="34">
        <f t="shared" si="0"/>
        <v>0</v>
      </c>
    </row>
    <row r="10" spans="2:9" ht="24" x14ac:dyDescent="0.3">
      <c r="B10" s="24">
        <v>7</v>
      </c>
      <c r="C10" s="18" t="s">
        <v>36</v>
      </c>
      <c r="D10" s="15" t="s">
        <v>43</v>
      </c>
      <c r="E10" s="17">
        <v>1</v>
      </c>
      <c r="F10" s="16">
        <v>90000</v>
      </c>
      <c r="G10" s="17">
        <v>0</v>
      </c>
      <c r="H10" s="34">
        <f t="shared" si="0"/>
        <v>0</v>
      </c>
    </row>
    <row r="11" spans="2:9" ht="24" x14ac:dyDescent="0.3">
      <c r="B11" s="24">
        <v>8</v>
      </c>
      <c r="C11" s="18" t="s">
        <v>37</v>
      </c>
      <c r="D11" s="15" t="s">
        <v>43</v>
      </c>
      <c r="E11" s="17">
        <v>1</v>
      </c>
      <c r="F11" s="16">
        <v>75000</v>
      </c>
      <c r="G11" s="17">
        <v>0</v>
      </c>
      <c r="H11" s="34">
        <f t="shared" si="0"/>
        <v>0</v>
      </c>
    </row>
    <row r="12" spans="2:9" ht="24" x14ac:dyDescent="0.3">
      <c r="B12" s="24">
        <v>9</v>
      </c>
      <c r="C12" s="18" t="s">
        <v>33</v>
      </c>
      <c r="D12" s="15" t="s">
        <v>43</v>
      </c>
      <c r="E12" s="17">
        <v>1</v>
      </c>
      <c r="F12" s="16">
        <v>20000</v>
      </c>
      <c r="G12" s="17">
        <v>0</v>
      </c>
      <c r="H12" s="34">
        <f t="shared" si="0"/>
        <v>0</v>
      </c>
    </row>
    <row r="13" spans="2:9" ht="36" x14ac:dyDescent="0.3">
      <c r="B13" s="24">
        <v>10</v>
      </c>
      <c r="C13" s="18" t="s">
        <v>38</v>
      </c>
      <c r="D13" s="15" t="s">
        <v>43</v>
      </c>
      <c r="E13" s="17">
        <v>1</v>
      </c>
      <c r="F13" s="16">
        <v>180000</v>
      </c>
      <c r="G13" s="17">
        <v>0</v>
      </c>
      <c r="H13" s="34">
        <f t="shared" si="0"/>
        <v>0</v>
      </c>
    </row>
    <row r="14" spans="2:9" x14ac:dyDescent="0.3">
      <c r="B14" s="24">
        <v>11</v>
      </c>
      <c r="C14" s="18" t="s">
        <v>39</v>
      </c>
      <c r="D14" s="15" t="s">
        <v>43</v>
      </c>
      <c r="E14" s="17">
        <v>1</v>
      </c>
      <c r="F14" s="16">
        <v>200000</v>
      </c>
      <c r="G14" s="17">
        <v>0</v>
      </c>
      <c r="H14" s="34">
        <f t="shared" si="0"/>
        <v>0</v>
      </c>
    </row>
    <row r="15" spans="2:9" ht="24" x14ac:dyDescent="0.3">
      <c r="B15" s="24">
        <v>12</v>
      </c>
      <c r="C15" s="18" t="s">
        <v>40</v>
      </c>
      <c r="D15" s="15" t="s">
        <v>43</v>
      </c>
      <c r="E15" s="17">
        <v>1</v>
      </c>
      <c r="F15" s="16">
        <v>90000</v>
      </c>
      <c r="G15" s="17">
        <v>0</v>
      </c>
      <c r="H15" s="34">
        <f t="shared" si="0"/>
        <v>0</v>
      </c>
    </row>
    <row r="16" spans="2:9" ht="24" x14ac:dyDescent="0.3">
      <c r="B16" s="24">
        <v>13</v>
      </c>
      <c r="C16" s="18" t="s">
        <v>41</v>
      </c>
      <c r="D16" s="15" t="s">
        <v>43</v>
      </c>
      <c r="E16" s="17">
        <v>1</v>
      </c>
      <c r="F16" s="16">
        <v>75000</v>
      </c>
      <c r="G16" s="17">
        <v>0</v>
      </c>
      <c r="H16" s="34">
        <f t="shared" si="0"/>
        <v>0</v>
      </c>
    </row>
    <row r="17" spans="2:8" ht="24" x14ac:dyDescent="0.3">
      <c r="B17" s="24">
        <v>14</v>
      </c>
      <c r="C17" s="18" t="s">
        <v>33</v>
      </c>
      <c r="D17" s="15" t="s">
        <v>43</v>
      </c>
      <c r="E17" s="17">
        <v>1</v>
      </c>
      <c r="F17" s="16">
        <v>30000</v>
      </c>
      <c r="G17" s="17">
        <v>0</v>
      </c>
      <c r="H17" s="34">
        <f t="shared" si="0"/>
        <v>0</v>
      </c>
    </row>
    <row r="18" spans="2:8" ht="24" x14ac:dyDescent="0.3">
      <c r="B18" s="24">
        <v>15</v>
      </c>
      <c r="C18" s="18" t="s">
        <v>34</v>
      </c>
      <c r="D18" s="15" t="s">
        <v>43</v>
      </c>
      <c r="E18" s="17">
        <v>1</v>
      </c>
      <c r="F18" s="16">
        <v>180000</v>
      </c>
      <c r="G18" s="17">
        <v>0</v>
      </c>
      <c r="H18" s="34">
        <f t="shared" si="0"/>
        <v>0</v>
      </c>
    </row>
    <row r="19" spans="2:8" ht="24.6" thickBot="1" x14ac:dyDescent="0.35">
      <c r="B19" s="25">
        <v>11</v>
      </c>
      <c r="C19" s="26" t="s">
        <v>42</v>
      </c>
      <c r="D19" s="27" t="s">
        <v>25</v>
      </c>
      <c r="E19" s="28">
        <v>1</v>
      </c>
      <c r="F19" s="29">
        <v>190000</v>
      </c>
      <c r="G19" s="28">
        <v>1</v>
      </c>
      <c r="H19" s="35">
        <f t="shared" si="0"/>
        <v>190000</v>
      </c>
    </row>
    <row r="20" spans="2:8" ht="15" thickBot="1" x14ac:dyDescent="0.35">
      <c r="B20" s="12"/>
      <c r="C20" s="14"/>
      <c r="D20" s="14"/>
      <c r="E20" s="14"/>
      <c r="F20" s="43" t="s">
        <v>29</v>
      </c>
      <c r="G20" s="44"/>
      <c r="H20" s="45">
        <f>SUM(H4:H19)</f>
        <v>571266</v>
      </c>
    </row>
  </sheetData>
  <mergeCells count="3">
    <mergeCell ref="B2:H2"/>
    <mergeCell ref="B3:C3"/>
    <mergeCell ref="F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</vt:lpstr>
      <vt:lpstr>Tabla base Mano de Obra</vt:lpstr>
      <vt:lpstr>Gastos de Viaje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Duque Ballesteros</dc:creator>
  <cp:lastModifiedBy>Luisa Fernanda Duque Ballesteros</cp:lastModifiedBy>
  <dcterms:created xsi:type="dcterms:W3CDTF">2025-04-17T19:56:35Z</dcterms:created>
  <dcterms:modified xsi:type="dcterms:W3CDTF">2025-04-17T22:08:35Z</dcterms:modified>
</cp:coreProperties>
</file>