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commentsmeta2"/>
  <Override ContentType="application/binary" PartName="/xl/metadata"/>
  <Override ContentType="application/binary" PartName="/xl/commentsmeta3"/>
  <Override ContentType="application/binary" PartName="/xl/commentsmeta0"/>
  <Override ContentType="application/binary" PartName="/xl/commentsmeta1"/>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4.xml"/>
  <Override ContentType="application/vnd.openxmlformats-officedocument.spreadsheetml.comments+xml" PartName="/xl/comments3.xml"/>
  <Override ContentType="application/vnd.openxmlformats-officedocument.spreadsheetml.comments+xml" PartName="/xl/comments2.xml"/>
  <Override ContentType="application/vnd.openxmlformats-officedocument.drawingml.chart+xml" PartName="/xl/charts/chart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enú" sheetId="1" r:id="rId4"/>
    <sheet state="visible" name="1" sheetId="2" r:id="rId5"/>
    <sheet state="visible" name="2" sheetId="3" r:id="rId6"/>
    <sheet state="visible" name="3" sheetId="4" r:id="rId7"/>
    <sheet state="visible" name="4" sheetId="5" r:id="rId8"/>
    <sheet state="visible" name="5" sheetId="6" r:id="rId9"/>
  </sheets>
  <definedNames/>
  <calcPr/>
  <extLst>
    <ext uri="GoogleSheetsCustomDataVersion2">
      <go:sheetsCustomData xmlns:go="http://customooxmlschemas.google.com/" r:id="rId10" roundtripDataChecksum="2mLtxxs7d3SpqDqddWMCvwLcxSZ1/nnvDTyK/xxqcmk="/>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Z1">
      <text>
        <t xml:space="preserve">======
ID#AAABukiRBgI
DARIO MAURICIO REYES GIRALDO    (2025-11-01 02:53:17)
Defina el año base o de inicio de la operación del negocio.</t>
      </text>
    </comment>
    <comment authorId="0" ref="D17">
      <text>
        <t xml:space="preserve">======
ID#AAABukiRBfg
DARIO MAURICIO REYES GIRALDO    (2025-11-01 02:53:17)
INCLUIR  SOLO LOS COSTOS VARIABLES UNITARIOS DE PRODUCCIÓN, COMERCIALIZACIÓN O DE PRESTACIÓN DEL SERVICIO.</t>
      </text>
    </comment>
    <comment authorId="0" ref="D3">
      <text>
        <t xml:space="preserve">======
ID#AAABukiRBfY
DARIO MAURICIO REYES GIRALDO    (2025-11-01 02:53:17)
Digita el precio UNITARIO, sin IVA, de cada pdto/servicio.</t>
      </text>
    </comment>
    <comment authorId="0" ref="AB7">
      <text>
        <t xml:space="preserve">======
ID#AAABukiRBfA
DARIO MAURICIO REYES GIRALDO    (2025-11-01 02:53:17)
incluya la tasa de impuesto de Renta vigente.</t>
      </text>
    </comment>
    <comment authorId="0" ref="H3">
      <text>
        <t xml:space="preserve">======
ID#AAABukiRBe8
DARIO MAURICIO REYES GIRALDO    (2025-11-01 02:53:17)
Ingrese en cada celda el crecimiento porcentual que se espera en las ventas para cada línea de producto o servicio, al pasar de un año a otro.</t>
      </text>
    </comment>
    <comment authorId="0" ref="B3">
      <text>
        <t xml:space="preserve">======
ID#AAABukiRBe4
DARIO MAURICIO REYES GIRALDO    (2025-11-01 02:53:17)
Digita el nombre de cada línea de producto o servicio a vender</t>
      </text>
    </comment>
    <comment authorId="0" ref="C3">
      <text>
        <t xml:space="preserve">======
ID#AAABukiRBe0
DARIO MAURICIO REYES GIRALDO    (2025-11-01 02:53:17)
Digita las cantidades a vender en el primer año de cada pdto/servicio.</t>
      </text>
    </comment>
    <comment authorId="0" ref="Y5">
      <text>
        <t xml:space="preserve">======
ID#AAABukiRBew
DARIO MAURICIO REYES GIRALDO    (2025-11-01 02:53:17)
Actualizar los datos según proyecciones macroeconómicas. Se pueden buscar en la página web del Banco de la República o del Banco de Colombia.</t>
      </text>
    </comment>
    <comment authorId="0" ref="J3">
      <text>
        <t xml:space="preserve">======
ID#AAABukiRBes
DARIO MAURICIO REYES GIRALDO    (2025-11-01 02:53:17)
Ingrese en cada celda el crecimiento porcentual que se espera en las ventas para cada línea de producto o servicio, al pasar de un año a otro.</t>
      </text>
    </comment>
    <comment authorId="0" ref="Y4">
      <text>
        <t xml:space="preserve">======
ID#AAABukiRBeo
DARIO MAURICIO REYES GIRALDO    (2025-11-01 02:53:17)
Actualizar los datos según proyecciones macroeconómicas. Se pueden buscar en la página web del Banco de la República o del Banco de Colombia.</t>
      </text>
    </comment>
  </commentList>
  <extLst>
    <ext uri="GoogleSheetsCustomDataVersion2">
      <go:sheetsCustomData xmlns:go="http://customooxmlschemas.google.com/" r:id="rId1" roundtripDataSignature="AMtx7midIRJTaYVSAJlKYUoQCjMCe35Mtg=="/>
    </ext>
  </extL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E26">
      <text>
        <t xml:space="preserve">======
ID#AAABukiRBgM
DARIO MAURICIO REYES GIRALDO    (2025-11-01 02:53:17)
Digite el nombre de los rubros adicionales.</t>
      </text>
    </comment>
    <comment authorId="0" ref="E28">
      <text>
        <t xml:space="preserve">======
ID#AAABukiRBgQ
DARIO MAURICIO REYES GIRALDO    (2025-11-01 02:53:17)
Digite el nombre de los rubros adicionales.</t>
      </text>
    </comment>
    <comment authorId="0" ref="E29">
      <text>
        <t xml:space="preserve">======
ID#AAABukiRBgE
DARIO MAURICIO REYES GIRALDO    (2025-11-01 02:53:17)
Digite el nombre de los rubros adicionales.</t>
      </text>
    </comment>
    <comment authorId="0" ref="C22">
      <text>
        <t xml:space="preserve">======
ID#AAABukiRBgA
DARIO MAURICIO REYES GIRALDO    (2025-11-01 02:53:17)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text>
    </comment>
    <comment authorId="0" ref="C4">
      <text>
        <t xml:space="preserve">======
ID#AAABukiRBf8
DARIO MAURICIO REYES GIRALDO    (2025-11-01 02:53:17)
Todos los valores deben se anuales.</t>
      </text>
    </comment>
    <comment authorId="0" ref="C25">
      <text>
        <t xml:space="preserve">======
ID#AAABukiRBf0
DARIO MAURICIO REYES GIRALDO    (2025-11-01 02:53:17)
Incluya el valor anual del presupuesto para el desarrollo de las estrategias de:
1. Producto (diseño, empaque, imagen)
2. Promoción.
3. Comunicación.
4. Servicio.
5. Precio (si hay presupuestos asociados para este proceso).</t>
      </text>
    </comment>
    <comment authorId="0" ref="C18">
      <text>
        <t xml:space="preserve">======
ID#AAABukiRBfk
DARIO MAURICIO REYES GIRALDO    (2025-11-01 02:53:17)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text>
    </comment>
    <comment authorId="0" ref="E27">
      <text>
        <t xml:space="preserve">======
ID#AAABukiRBfo
DARIO MAURICIO REYES GIRALDO    (2025-11-01 02:53:17)
Digite el nombre de los rubros adicionales.</t>
      </text>
    </comment>
    <comment authorId="0" ref="E30">
      <text>
        <t xml:space="preserve">======
ID#AAABukiRBfc
DARIO MAURICIO REYES GIRALDO    (2025-11-01 02:53:17)
Digite el nombre de los rubros adicionales.</t>
      </text>
    </comment>
    <comment authorId="0" ref="E25">
      <text>
        <t xml:space="preserve">======
ID#AAABukiRBfQ
DARIO MAURICIO REYES GIRALDO    (2025-11-01 02:53:17)
Digite el nombre de los rubros adicionales.</t>
      </text>
    </comment>
    <comment authorId="0" ref="C20">
      <text>
        <t xml:space="preserve">======
ID#AAABukiRBfM
DARIO MAURICIO REYES GIRALDO    (2025-11-01 02:53:17)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text>
    </comment>
    <comment authorId="0" ref="F18">
      <text>
        <t xml:space="preserve">======
ID#AAABukiRBfE
DARIO MAURICIO REYES GIRALDO    (2025-11-01 02:53:17)
Todos los valores deben se anuales.</t>
      </text>
    </comment>
  </commentList>
  <extLst>
    <ext uri="GoogleSheetsCustomDataVersion2">
      <go:sheetsCustomData xmlns:go="http://customooxmlschemas.google.com/" r:id="rId1" roundtripDataSignature="AMtx7miI5ZOlVwyE41sq3Vg1DJFV6tGDog=="/>
    </ext>
  </extLst>
</comments>
</file>

<file path=xl/comments3.xml><?xml version="1.0" encoding="utf-8"?>
<comments xmlns:r="http://schemas.openxmlformats.org/officeDocument/2006/relationships" xmlns="http://schemas.openxmlformats.org/spreadsheetml/2006/main" xmlns:xr="http://schemas.microsoft.com/office/spreadsheetml/2014/revision">
  <authors>
    <author/>
  </authors>
  <commentList>
    <comment authorId="0" ref="C7">
      <text>
        <t xml:space="preserve">======
ID#AAABukiRBgU
DARIO MAURICIO REYES GIRALDO    (2025-11-01 02:53:17)
Este valor debe ser el resultado de la política de Capital de Trabajo, es decir, deben calcular cuantos meses de efectivo  requieren para cubrir estas necesidades, hasta que se recuperen las primeras ventas. Luego el negocio debe ser autosuficiente por si mismo.</t>
      </text>
    </comment>
    <comment authorId="0" ref="J4">
      <text>
        <t xml:space="preserve">======
ID#AAABukiRBgY
DARIO MAURICIO REYES GIRALDO    (2025-11-01 02:53:17)
Escoja un valor entre 1 y 5.</t>
      </text>
    </comment>
    <comment authorId="0" ref="D15">
      <text>
        <t xml:space="preserve">======
ID#AAABukiRBf4
DARIO MAURICIO REYES GIRALDO    (2025-11-01 02:53:17)
Digitar el valor del aporte realizado por los emprendedores.</t>
      </text>
    </comment>
    <comment authorId="0" ref="F4">
      <text>
        <t xml:space="preserve">======
ID#AAABukiRBek
DARIO MAURICIO REYES GIRALDO    (2025-11-01 02:53:17)
Digite la tasa de interés anual a la que un banco les podría prestar esete dinero.</t>
      </text>
    </comment>
  </commentList>
  <extLst>
    <ext uri="GoogleSheetsCustomDataVersion2">
      <go:sheetsCustomData xmlns:go="http://customooxmlschemas.google.com/" r:id="rId1" roundtripDataSignature="AMtx7mi153lOFeXhqgiqR+iYcsI9FjO3ug=="/>
    </ext>
  </extLst>
</comments>
</file>

<file path=xl/comments4.xml><?xml version="1.0" encoding="utf-8"?>
<comments xmlns:r="http://schemas.openxmlformats.org/officeDocument/2006/relationships" xmlns="http://schemas.openxmlformats.org/spreadsheetml/2006/main" xmlns:xr="http://schemas.microsoft.com/office/spreadsheetml/2014/revision">
  <authors>
    <author/>
  </authors>
  <commentList>
    <comment authorId="0" ref="E3">
      <text>
        <t xml:space="preserve">======
ID#AAABukiRBfw
DARIO MAURICIO REYES GIRALDO    (2025-11-01 02:53:17)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t>
      </text>
    </comment>
    <comment authorId="0" ref="H11">
      <text>
        <t xml:space="preserve">======
ID#AAABukiRBfs
DARIO MAURICIO REYES GIRALDO    (2025-11-01 02:53:17)
Si el resultado es negativo, no es valido!</t>
      </text>
    </comment>
  </commentList>
  <extLst>
    <ext uri="GoogleSheetsCustomDataVersion2">
      <go:sheetsCustomData xmlns:go="http://customooxmlschemas.google.com/" r:id="rId1" roundtripDataSignature="AMtx7mjMUCAhGLyVx2UmZTQVpEEOzk75+A=="/>
    </ext>
  </extLst>
</comments>
</file>

<file path=xl/sharedStrings.xml><?xml version="1.0" encoding="utf-8"?>
<sst xmlns="http://schemas.openxmlformats.org/spreadsheetml/2006/main" count="173" uniqueCount="164">
  <si>
    <t>TUTORIAL</t>
  </si>
  <si>
    <t>INGRESOS/VENTAS DEL PRIMER AÑO</t>
  </si>
  <si>
    <t>CRECIMIENTO PORCENTUAL  EN VTAS (CANTIDADES)</t>
  </si>
  <si>
    <t>INCREMENTO EN PRECIO</t>
  </si>
  <si>
    <t>AÑO BASE</t>
  </si>
  <si>
    <t>NOMBRE DEL PRODUCTO O SERVICIO</t>
  </si>
  <si>
    <t>CANTIDADES</t>
  </si>
  <si>
    <t>PRECIO DE VENTA UNITARIO SIN IVA</t>
  </si>
  <si>
    <t>INGRESOS TOTALES</t>
  </si>
  <si>
    <t>AÑO:</t>
  </si>
  <si>
    <t>AÑO 2</t>
  </si>
  <si>
    <t>AÑO 3</t>
  </si>
  <si>
    <t>AÑO 4</t>
  </si>
  <si>
    <t>AÑO 5</t>
  </si>
  <si>
    <t>año 2</t>
  </si>
  <si>
    <t>año 3</t>
  </si>
  <si>
    <t>año 4</t>
  </si>
  <si>
    <t>año 5</t>
  </si>
  <si>
    <t>Suscripción Básica</t>
  </si>
  <si>
    <t>AÑO</t>
  </si>
  <si>
    <t>Suscripción Premium</t>
  </si>
  <si>
    <t>INFLACIÓN</t>
  </si>
  <si>
    <t>Servicios de formación y visibilidad</t>
  </si>
  <si>
    <t>IPP</t>
  </si>
  <si>
    <t>Comisión por venta</t>
  </si>
  <si>
    <t>TASA IMPTO RENTA</t>
  </si>
  <si>
    <t>TOTAL</t>
  </si>
  <si>
    <t>COSTOS DE CADA PRODUCTO O SERVICIO</t>
  </si>
  <si>
    <t>NOMBRE DEL PRODUCTO SERVICIO</t>
  </si>
  <si>
    <r>
      <rPr>
        <rFont val="Antique Olive"/>
        <b/>
        <color theme="1"/>
        <sz val="8.0"/>
      </rPr>
      <t xml:space="preserve">COSTO UNITARIO DEL PDTO O </t>
    </r>
    <r>
      <rPr>
        <rFont val="Antique Olive"/>
        <b/>
        <color theme="1"/>
        <sz val="8.0"/>
        <u/>
      </rPr>
      <t>SERVICIO</t>
    </r>
  </si>
  <si>
    <t>COSTOS TOTALES</t>
  </si>
  <si>
    <t>PROYECCIONES</t>
  </si>
  <si>
    <t>VENTAS ANUALES</t>
  </si>
  <si>
    <t>COSTOS ANUALES</t>
  </si>
  <si>
    <t>MARGEN OPERATIVO</t>
  </si>
  <si>
    <t>DEFINA LA INVERISIÓN INICIAL QUE REALIZARÁN PARA LA PUESTA EN MARCHA DEL NEGOCIO:</t>
  </si>
  <si>
    <t>INVERSIÓN INICIAL</t>
  </si>
  <si>
    <t>DEP</t>
  </si>
  <si>
    <t>TERRENOS</t>
  </si>
  <si>
    <t>PROPIEDAD PLANTA Y EQUIPO</t>
  </si>
  <si>
    <t>MUEBLES Y ENSERES</t>
  </si>
  <si>
    <t>EQUIPO DE OFICINA</t>
  </si>
  <si>
    <t>EQUIPO DE TRANSPORTE</t>
  </si>
  <si>
    <t>FRANQUICIAS</t>
  </si>
  <si>
    <t>PATENTES /INV en INTANGIBLES</t>
  </si>
  <si>
    <t>GASTOS DE PUESTA EN MARCHA</t>
  </si>
  <si>
    <t>TOTAL INVERSIONES</t>
  </si>
  <si>
    <t>INCLUYA EN CADA CATEGORÍA LOS COSTOS Y GASTOS FIJOS DEL PRIMER AÑO, EN LOS QUE DEBERÁN INCURRRIR PARA LA OPERACIÓN DEL NEGOCIO</t>
  </si>
  <si>
    <t>NÓMINAS:</t>
  </si>
  <si>
    <t>GASTOS FIJOS:</t>
  </si>
  <si>
    <t>VALOR AÑO 1</t>
  </si>
  <si>
    <t>ADMINISTRATIVA:</t>
  </si>
  <si>
    <t>ARRIENDO:</t>
  </si>
  <si>
    <t>SERVICIOS PÚBLICOS:</t>
  </si>
  <si>
    <t>VENTAS:</t>
  </si>
  <si>
    <t>TELEFONÍA CELULAR:</t>
  </si>
  <si>
    <t>INTERNET:</t>
  </si>
  <si>
    <t>PRODUCCIÓN/SERVICIO:</t>
  </si>
  <si>
    <t>PAPELERÍA:</t>
  </si>
  <si>
    <t>TOTAL NÓMINAS</t>
  </si>
  <si>
    <t>SERVICIOS DE SEGURIDAD:</t>
  </si>
  <si>
    <t>SERVICIOS DE ASEO:</t>
  </si>
  <si>
    <t>PRESUPUESTO DEL MARKETING MIX año de INICIO.</t>
  </si>
  <si>
    <t>polizas de seguro</t>
  </si>
  <si>
    <t>Outsourcing</t>
  </si>
  <si>
    <t>GASTO PUBLICITARIO AÑOS SIGUIENTES</t>
  </si>
  <si>
    <t>TOTAL GASTOS FIJOS</t>
  </si>
  <si>
    <t>INVERSIÓN TOTAL Y NECESIDADES DE FINANCIACIÓN</t>
  </si>
  <si>
    <t>TASA DE INT ANUAL CRÉDITO</t>
  </si>
  <si>
    <t>AÑOS DE CRÉDITO</t>
  </si>
  <si>
    <t>CALCULO DEL CAPITAL DE TRABAJO INICIAL</t>
  </si>
  <si>
    <t xml:space="preserve">CALCULO DEL PRÉSTAMO </t>
  </si>
  <si>
    <t>MESES</t>
  </si>
  <si>
    <t>VALOR</t>
  </si>
  <si>
    <t>inicial</t>
  </si>
  <si>
    <t>interés</t>
  </si>
  <si>
    <t>amort</t>
  </si>
  <si>
    <t>cuota</t>
  </si>
  <si>
    <t>final</t>
  </si>
  <si>
    <t>COSTOS OPERATIVOS</t>
  </si>
  <si>
    <t>AÑO 0</t>
  </si>
  <si>
    <t>NÓMINAS</t>
  </si>
  <si>
    <t>MARKETING MIX</t>
  </si>
  <si>
    <t>GASTOS FIJOS</t>
  </si>
  <si>
    <t>TOTAL INVERSIÓN</t>
  </si>
  <si>
    <t>APORTE DE LOS EMPRENDEDORES</t>
  </si>
  <si>
    <t>PRÉSTAMO A SOLICITAR</t>
  </si>
  <si>
    <t>ESTADOS FINANCIEROS BÁSICOS PROYECTADOS</t>
  </si>
  <si>
    <t>Todos los datos de los Estados financieros se generan de forma automática.</t>
  </si>
  <si>
    <t>ESTADO DE RESULTADOS</t>
  </si>
  <si>
    <t>VENTAS</t>
  </si>
  <si>
    <t>COSTO VENTAS</t>
  </si>
  <si>
    <t>UTILIDAD BRUTA</t>
  </si>
  <si>
    <t>GASTOS ADTIVOS Y VTAS</t>
  </si>
  <si>
    <t>GASTOS FIJOS DEL PERIODO</t>
  </si>
  <si>
    <t>OTROS GASTOS</t>
  </si>
  <si>
    <t>DEPRECIACIÓN</t>
  </si>
  <si>
    <t>UTILIDAD OPERATIVA</t>
  </si>
  <si>
    <t>GASTOS FINACIEROS</t>
  </si>
  <si>
    <t>UTILIDAD ANTES DE IMPTOS</t>
  </si>
  <si>
    <t>IMPUESTOS</t>
  </si>
  <si>
    <t>UTILIDAD NETA</t>
  </si>
  <si>
    <t>BALANCE</t>
  </si>
  <si>
    <t xml:space="preserve">ACTIVO </t>
  </si>
  <si>
    <t>CAJA/BANCOS</t>
  </si>
  <si>
    <t>FIJO NO DEPRECIABLE</t>
  </si>
  <si>
    <t>FIJO DEPRECIABLE</t>
  </si>
  <si>
    <t>DEPRECIACIÓN ACUMULADA</t>
  </si>
  <si>
    <t>ACTIVO FIJO NETO</t>
  </si>
  <si>
    <t>TOTAL ACTIVO</t>
  </si>
  <si>
    <t>PASIVO</t>
  </si>
  <si>
    <t>Impuestos X Pagar</t>
  </si>
  <si>
    <t>TOTAL PASIVO CORRIENTE</t>
  </si>
  <si>
    <t>Obligaciones Financieras</t>
  </si>
  <si>
    <t>PATRIMONIO</t>
  </si>
  <si>
    <t>Capital Social</t>
  </si>
  <si>
    <t>Utilidades del Ejercicio</t>
  </si>
  <si>
    <t>TOTAL PATRIMONIO</t>
  </si>
  <si>
    <t>TOTAL PAS + PAT</t>
  </si>
  <si>
    <t>CUADRE (ACT = PAS+PAT)</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</si>
  <si>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</si>
  <si>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</si>
  <si>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</si>
  <si>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</si>
  <si>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</si>
  <si>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</si>
  <si>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</si>
  <si>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</si>
  <si>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</si>
  <si>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</si>
  <si>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</si>
  <si>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</si>
  <si>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</si>
  <si>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</si>
  <si>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</si>
  <si>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EVALUACIÓN FINANCIERA Y PUNTO DE EQULIBRIO</t>
  </si>
  <si>
    <t>TASA DE EVALUACIÓN DEL PROYECTO</t>
  </si>
  <si>
    <t>FLUJO DE CAJA DE PROYECTO</t>
  </si>
  <si>
    <t>INVERSIÓN AÑO 0</t>
  </si>
  <si>
    <t>VALOR PRESENTE NETO DEL PROYECTO =</t>
  </si>
  <si>
    <t>TASA INTERNA DE RETORNO =</t>
  </si>
  <si>
    <t>PERIODO DE RECUPERACIÓN:</t>
  </si>
  <si>
    <t>AÑOS</t>
  </si>
  <si>
    <t>PUNTO DE EQULIBRIO</t>
  </si>
  <si>
    <t>MARGEN DE CONTRIBUCIÓN UNITARIO</t>
  </si>
  <si>
    <t>PARTICIPACIÓN % EN VENTAS TOTALES</t>
  </si>
  <si>
    <t>MARGEN DE CONTRIBUCIÓN PONDERADO</t>
  </si>
  <si>
    <t>PTO EQUILIBRIO POR REFERENCIA DE PDTO O SERVICIO</t>
  </si>
  <si>
    <t>COSTO</t>
  </si>
  <si>
    <t>UNIDADES</t>
  </si>
  <si>
    <t>TOTAL MARGEN DE CONTRIBUCIÓN PROMEDIO PONDERADO  =</t>
  </si>
  <si>
    <t>PUNTO DE EQULIBRIO = COSTOS Y GTOS FIJO/MCPP    =</t>
  </si>
  <si>
    <t>PUNTO DE EQULIBRIO EN PESOS (VALOR VENTAS MÍNIMAS EN TOTAL SIN IVA)</t>
  </si>
  <si>
    <t>COSTOS FIJO</t>
  </si>
  <si>
    <t>INGRESOS</t>
  </si>
  <si>
    <t>COSTO VAR</t>
  </si>
  <si>
    <t>COSTO TOTAL</t>
  </si>
  <si>
    <t xml:space="preserve">PRECIOS </t>
  </si>
  <si>
    <t>TOTAL VENTAS</t>
  </si>
  <si>
    <t>PASIVO /ACTIVOS</t>
  </si>
  <si>
    <t>PATRIMONIO/ACTIVOS</t>
  </si>
  <si>
    <t>IMPTO</t>
  </si>
  <si>
    <t>COSTO DEUDA</t>
  </si>
  <si>
    <t>TASA M R EMPRENDEDORES</t>
  </si>
</sst>
</file>

<file path=xl/styles.xml><?xml version="1.0" encoding="utf-8"?>
<styleSheet xmlns="http://schemas.openxmlformats.org/spreadsheetml/2006/main" xmlns:x14ac="http://schemas.microsoft.com/office/spreadsheetml/2009/9/ac" xmlns:mc="http://schemas.openxmlformats.org/markup-compatibility/2006">
  <numFmts count="17">
    <numFmt numFmtId="164" formatCode="_(* #,##0.00_);_(* \(#,##0.00\);_(* &quot;-&quot;??_);_(@_)"/>
    <numFmt numFmtId="165" formatCode="_(&quot;$&quot;\ * #,##0.00_);_(&quot;$&quot;\ * \(#,##0.00\);_(&quot;$&quot;\ * &quot;-&quot;??_);_(@_)"/>
    <numFmt numFmtId="166" formatCode="_(&quot;$&quot;\ * #,##0_);_(&quot;$&quot;\ * \(#,##0\);_(&quot;$&quot;\ * &quot;-&quot;??_);_(@_)"/>
    <numFmt numFmtId="167" formatCode="0.0%"/>
    <numFmt numFmtId="168" formatCode="_([$$-240A]\ * #,##0.00_);_([$$-240A]\ * \(#,##0.00\);_([$$-240A]\ * &quot;-&quot;??_);_(@_)"/>
    <numFmt numFmtId="169" formatCode="_(&quot;$&quot;\ * #,##0.0_);_(&quot;$&quot;\ * \(#,##0.0\);_(&quot;$&quot;\ * &quot;-&quot;??_);_(@_)"/>
    <numFmt numFmtId="170" formatCode="_(&quot;$&quot;\ * #,##0.00000_);_(&quot;$&quot;\ * \(#,##0.00000\);_(&quot;$&quot;\ * &quot;-&quot;??_);_(@_)"/>
    <numFmt numFmtId="171" formatCode="_(* #,##0.0_);_(* \(#,##0.0\);_(* &quot;-&quot;??_);_(@_)"/>
    <numFmt numFmtId="172" formatCode="_-&quot;$&quot;* #,##0.0_-;\-&quot;$&quot;* #,##0.0_-;_-&quot;$&quot;* &quot;-&quot;??_-;_-@"/>
    <numFmt numFmtId="173" formatCode="_(&quot;$&quot;\ * #,##0.0_);_(&quot;$&quot;\ * \(#,##0.0\);_(&quot;$&quot;\ * &quot;-&quot;?_);_(@_)"/>
    <numFmt numFmtId="174" formatCode="_(* #,##0_);_(* \(#,##0\);_(* &quot;-&quot;??_);_(@_)"/>
    <numFmt numFmtId="175" formatCode="_ &quot;$&quot;\ * #,##0_ ;_ &quot;$&quot;\ * \-#,##0_ ;_ &quot;$&quot;\ * &quot;-&quot;??_ ;_ @_ "/>
    <numFmt numFmtId="176" formatCode="_ &quot;$&quot;\ * #,##0.0_ ;_ &quot;$&quot;\ * \-#,##0.0_ ;_ &quot;$&quot;\ * &quot;-&quot;??_ ;_ @_ "/>
    <numFmt numFmtId="177" formatCode="&quot;$&quot;#,##0.00;[Red]\-&quot;$&quot;#,##0.00"/>
    <numFmt numFmtId="178" formatCode="_ * #,##0.00_ ;_ * \-#,##0.00_ ;_ * &quot;-&quot;??_ ;_ @_ "/>
    <numFmt numFmtId="179" formatCode="&quot;$&quot;#,##0.00"/>
    <numFmt numFmtId="180" formatCode="&quot;$&quot;\ #,##0.00_);[Red]\(&quot;$&quot;\ #,##0.00\)"/>
  </numFmts>
  <fonts count="47">
    <font>
      <sz val="11.0"/>
      <color theme="1"/>
      <name val="Calibri"/>
      <scheme val="minor"/>
    </font>
    <font>
      <u/>
      <sz val="16.0"/>
      <color rgb="FF0070C0"/>
      <name val="Arial"/>
    </font>
    <font/>
    <font>
      <b/>
      <sz val="14.0"/>
      <color theme="1"/>
      <name val="Aharoni"/>
    </font>
    <font>
      <sz val="11.0"/>
      <color theme="1"/>
      <name val="Calibri"/>
    </font>
    <font>
      <b/>
      <sz val="10.0"/>
      <color theme="1"/>
      <name val="Aharoni"/>
    </font>
    <font>
      <sz val="12.0"/>
      <color theme="0"/>
      <name val="Aharoni"/>
    </font>
    <font>
      <sz val="18.0"/>
      <color theme="0"/>
      <name val="Aharoni"/>
    </font>
    <font>
      <sz val="11.0"/>
      <color theme="1"/>
      <name val="Aharoni"/>
    </font>
    <font>
      <b/>
      <sz val="8.0"/>
      <color theme="1"/>
      <name val="Antique Olive"/>
    </font>
    <font>
      <b/>
      <sz val="18.0"/>
      <color theme="1"/>
      <name val="Aharoni"/>
    </font>
    <font>
      <b/>
      <sz val="11.0"/>
      <color theme="1"/>
      <name val="Arial"/>
    </font>
    <font>
      <sz val="11.0"/>
      <color theme="0"/>
      <name val="Arial"/>
    </font>
    <font>
      <sz val="11.0"/>
      <color rgb="FFFFFFFF"/>
      <name val="Arial"/>
    </font>
    <font>
      <sz val="11.0"/>
      <color theme="1"/>
      <name val="Arial"/>
    </font>
    <font>
      <b/>
      <sz val="8.0"/>
      <color theme="1"/>
      <name val="Aharoni"/>
    </font>
    <font>
      <sz val="18.0"/>
      <color rgb="FFFFFFFF"/>
      <name val="Aharoni"/>
    </font>
    <font>
      <b/>
      <sz val="11.0"/>
      <color theme="1"/>
      <name val="Aharoni"/>
    </font>
    <font>
      <b/>
      <sz val="11.0"/>
      <color theme="1"/>
      <name val="Calibri"/>
    </font>
    <font>
      <b/>
      <sz val="12.0"/>
      <color theme="1"/>
      <name val="Aharoni"/>
    </font>
    <font>
      <sz val="20.0"/>
      <color theme="1"/>
      <name val="Aharoni"/>
    </font>
    <font>
      <sz val="12.0"/>
      <color theme="1"/>
      <name val="Arial"/>
    </font>
    <font>
      <sz val="10.0"/>
      <color theme="1"/>
      <name val="Aharoni"/>
    </font>
    <font>
      <b/>
      <sz val="16.0"/>
      <color theme="1"/>
      <name val="Arial"/>
    </font>
    <font>
      <sz val="11.0"/>
      <color theme="0"/>
      <name val="Calibri"/>
    </font>
    <font>
      <sz val="11.0"/>
      <color rgb="FFFF0000"/>
      <name val="Calibri"/>
    </font>
    <font>
      <b/>
      <sz val="12.0"/>
      <color theme="1"/>
      <name val="Calibri"/>
    </font>
    <font>
      <b/>
      <sz val="9.0"/>
      <color theme="1"/>
      <name val="Aharoni"/>
    </font>
    <font>
      <sz val="11.0"/>
      <color rgb="FFFFFFFF"/>
      <name val="Calibri"/>
    </font>
    <font>
      <sz val="12.0"/>
      <color theme="1"/>
      <name val="Aharoni"/>
    </font>
    <font>
      <b/>
      <sz val="12.0"/>
      <color rgb="FFFF0000"/>
      <name val="Calibri"/>
    </font>
    <font>
      <sz val="18.0"/>
      <color theme="1"/>
      <name val="Aharoni"/>
    </font>
    <font>
      <sz val="14.0"/>
      <color theme="1"/>
      <name val="Aharoni"/>
    </font>
    <font>
      <sz val="10.0"/>
      <color theme="1"/>
      <name val="Arial"/>
    </font>
    <font>
      <b/>
      <sz val="10.0"/>
      <color theme="1"/>
      <name val="Arial"/>
    </font>
    <font>
      <b/>
      <sz val="9.0"/>
      <color theme="1"/>
      <name val="Arial"/>
    </font>
    <font>
      <b/>
      <sz val="16.0"/>
      <color rgb="FFFFFFFF"/>
      <name val="Arial"/>
    </font>
    <font>
      <b/>
      <sz val="16.0"/>
      <color theme="0"/>
      <name val="Arial"/>
    </font>
    <font>
      <sz val="14.0"/>
      <color theme="1"/>
      <name val="Calibri"/>
    </font>
    <font>
      <b/>
      <sz val="18.0"/>
      <color theme="1"/>
      <name val="Calibri"/>
    </font>
    <font>
      <sz val="22.0"/>
      <color theme="1"/>
      <name val="Aharoni"/>
    </font>
    <font>
      <b/>
      <sz val="14.0"/>
      <color theme="1"/>
      <name val="Calibri"/>
    </font>
    <font>
      <b/>
      <sz val="16.0"/>
      <color theme="1"/>
      <name val="Calibri"/>
    </font>
    <font>
      <sz val="9.0"/>
      <color theme="1"/>
      <name val="Aharoni"/>
    </font>
    <font>
      <b/>
      <sz val="20.0"/>
      <color theme="1"/>
      <name val="Aharoni"/>
    </font>
    <font>
      <b/>
      <sz val="11.0"/>
      <color theme="0"/>
      <name val="Calibri"/>
    </font>
    <font>
      <b/>
      <sz val="11.0"/>
      <color theme="0"/>
      <name val="Aharoni"/>
    </font>
  </fonts>
  <fills count="8">
    <fill>
      <patternFill patternType="none"/>
    </fill>
    <fill>
      <patternFill patternType="lightGray"/>
    </fill>
    <fill>
      <patternFill patternType="solid">
        <fgColor rgb="FFFFFF00"/>
        <bgColor rgb="FFFFFF00"/>
      </patternFill>
    </fill>
    <fill>
      <patternFill patternType="solid">
        <fgColor rgb="FF1F497D"/>
        <bgColor rgb="FF1F497D"/>
      </patternFill>
    </fill>
    <fill>
      <patternFill patternType="solid">
        <fgColor rgb="FFD6E3BC"/>
        <bgColor rgb="FFD6E3BC"/>
      </patternFill>
    </fill>
    <fill>
      <patternFill patternType="solid">
        <fgColor rgb="FF002060"/>
        <bgColor rgb="FF002060"/>
      </patternFill>
    </fill>
    <fill>
      <patternFill patternType="solid">
        <fgColor rgb="FFF2F2F2"/>
        <bgColor rgb="FFF2F2F2"/>
      </patternFill>
    </fill>
    <fill>
      <patternFill patternType="solid">
        <fgColor rgb="FF92D050"/>
        <bgColor rgb="FF92D050"/>
      </patternFill>
    </fill>
  </fills>
  <borders count="31">
    <border/>
    <border>
      <left/>
      <top/>
      <bottom/>
    </border>
    <border>
      <right/>
      <top/>
      <bottom/>
    </border>
    <border>
      <left/>
      <right/>
      <top/>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border>
    <border>
      <left/>
      <right style="medium">
        <color rgb="FF000000"/>
      </right>
      <top/>
      <bottom/>
    </border>
    <border>
      <left style="medium">
        <color rgb="FF000000"/>
      </left>
      <bottom style="medium">
        <color rgb="FF000000"/>
      </bottom>
    </border>
    <border>
      <left/>
      <right/>
      <top/>
      <bottom style="medium">
        <color rgb="FF000000"/>
      </bottom>
    </border>
    <border>
      <left/>
      <right style="medium">
        <color rgb="FF000000"/>
      </right>
      <top/>
      <bottom style="medium">
        <color rgb="FF000000"/>
      </bottom>
    </border>
    <border>
      <left/>
      <right/>
      <top style="medium">
        <color rgb="FF000000"/>
      </top>
      <bottom style="medium">
        <color rgb="FF000000"/>
      </bottom>
    </border>
    <border>
      <left/>
      <right/>
      <top style="thin">
        <color rgb="FF000000"/>
      </top>
      <bottom style="double">
        <color rgb="FF000000"/>
      </bottom>
    </border>
    <border>
      <left style="medium">
        <color rgb="FF000000"/>
      </left>
      <top style="medium">
        <color rgb="FF000000"/>
      </top>
    </border>
    <border>
      <top style="medium">
        <color rgb="FF000000"/>
      </top>
    </border>
    <border>
      <right style="medium">
        <color rgb="FF000000"/>
      </right>
      <top style="medium">
        <color rgb="FF000000"/>
      </top>
    </border>
    <border>
      <bottom style="medium">
        <color rgb="FF000000"/>
      </bottom>
    </border>
    <border>
      <right style="medium">
        <color rgb="FF000000"/>
      </right>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right style="medium">
        <color rgb="FF000000"/>
      </right>
    </border>
    <border>
      <top/>
      <bottom/>
    </border>
    <border>
      <top style="thin">
        <color rgb="FF000000"/>
      </top>
      <bottom style="double">
        <color rgb="FF000000"/>
      </bottom>
    </border>
    <border>
      <top style="thin">
        <color rgb="FF000000"/>
      </top>
      <bottom style="medium">
        <color rgb="FF000000"/>
      </bottom>
    </border>
    <border>
      <bottom style="double">
        <color rgb="FF000000"/>
      </bottom>
    </border>
    <border>
      <left/>
      <top/>
    </border>
    <border>
      <right/>
      <top/>
    </border>
    <border>
      <left/>
      <bottom/>
    </border>
    <border>
      <right/>
      <bottom/>
    </border>
    <border>
      <left/>
      <right style="medium">
        <color rgb="FF000000"/>
      </right>
      <top style="medium">
        <color rgb="FF000000"/>
      </top>
      <bottom style="medium">
        <color rgb="FF000000"/>
      </bottom>
    </border>
  </borders>
  <cellStyleXfs count="1">
    <xf borderId="0" fillId="0" fontId="0" numFmtId="0" applyAlignment="1" applyFont="1"/>
  </cellStyleXfs>
  <cellXfs count="159">
    <xf borderId="0" fillId="0" fontId="0" numFmtId="0" xfId="0" applyAlignment="1" applyFont="1">
      <alignment readingOrder="0" shrinkToFit="0" vertical="bottom" wrapText="0"/>
    </xf>
    <xf borderId="1" fillId="2" fontId="1" numFmtId="0" xfId="0" applyAlignment="1" applyBorder="1" applyFill="1" applyFont="1">
      <alignment horizontal="center"/>
    </xf>
    <xf borderId="2" fillId="0" fontId="2" numFmtId="0" xfId="0" applyBorder="1" applyFont="1"/>
    <xf borderId="0" fillId="0" fontId="3" numFmtId="0" xfId="0" applyAlignment="1" applyFont="1">
      <alignment horizontal="center" vertical="center"/>
    </xf>
    <xf borderId="0" fillId="0" fontId="4" numFmtId="0" xfId="0" applyFont="1"/>
    <xf borderId="0" fillId="0" fontId="5" numFmtId="0" xfId="0" applyAlignment="1" applyFont="1">
      <alignment horizontal="center" shrinkToFit="0" wrapText="1"/>
    </xf>
    <xf borderId="3" fillId="3" fontId="6" numFmtId="0" xfId="0" applyBorder="1" applyFill="1" applyFont="1"/>
    <xf borderId="3" fillId="3" fontId="7" numFmtId="0" xfId="0" applyBorder="1" applyFont="1"/>
    <xf borderId="0" fillId="0" fontId="8" numFmtId="0" xfId="0" applyFont="1"/>
    <xf borderId="0" fillId="0" fontId="9" numFmtId="0" xfId="0" applyAlignment="1" applyFont="1">
      <alignment shrinkToFit="0" wrapText="1"/>
    </xf>
    <xf borderId="0" fillId="0" fontId="9" numFmtId="0" xfId="0" applyAlignment="1" applyFont="1">
      <alignment shrinkToFit="0" vertical="center" wrapText="1"/>
    </xf>
    <xf borderId="0" fillId="0" fontId="3" numFmtId="0" xfId="0" applyAlignment="1" applyFont="1">
      <alignment horizontal="right"/>
    </xf>
    <xf borderId="3" fillId="4" fontId="10" numFmtId="0" xfId="0" applyAlignment="1" applyBorder="1" applyFill="1" applyFont="1">
      <alignment shrinkToFit="0" wrapText="1"/>
    </xf>
    <xf borderId="0" fillId="0" fontId="11" numFmtId="0" xfId="0" applyAlignment="1" applyFont="1">
      <alignment horizontal="center"/>
    </xf>
    <xf borderId="3" fillId="5" fontId="12" numFmtId="0" xfId="0" applyAlignment="1" applyBorder="1" applyFill="1" applyFont="1">
      <alignment readingOrder="0"/>
    </xf>
    <xf borderId="3" fillId="5" fontId="13" numFmtId="164" xfId="0" applyAlignment="1" applyBorder="1" applyFont="1" applyNumberFormat="1">
      <alignment readingOrder="0"/>
    </xf>
    <xf borderId="3" fillId="5" fontId="13" numFmtId="165" xfId="0" applyAlignment="1" applyBorder="1" applyFont="1" applyNumberFormat="1">
      <alignment readingOrder="0"/>
    </xf>
    <xf borderId="0" fillId="0" fontId="14" numFmtId="166" xfId="0" applyFont="1" applyNumberFormat="1"/>
    <xf borderId="0" fillId="0" fontId="4" numFmtId="9" xfId="0" applyAlignment="1" applyFont="1" applyNumberFormat="1">
      <alignment horizontal="center"/>
    </xf>
    <xf borderId="3" fillId="5" fontId="13" numFmtId="167" xfId="0" applyAlignment="1" applyBorder="1" applyFont="1" applyNumberFormat="1">
      <alignment readingOrder="0"/>
    </xf>
    <xf borderId="0" fillId="0" fontId="4" numFmtId="166" xfId="0" applyFont="1" applyNumberFormat="1"/>
    <xf borderId="0" fillId="0" fontId="4" numFmtId="165" xfId="0" applyFont="1" applyNumberFormat="1"/>
    <xf borderId="4" fillId="0" fontId="3" numFmtId="0" xfId="0" applyBorder="1" applyFont="1"/>
    <xf borderId="5" fillId="0" fontId="10" numFmtId="0" xfId="0" applyAlignment="1" applyBorder="1" applyFont="1">
      <alignment horizontal="center"/>
    </xf>
    <xf borderId="6" fillId="0" fontId="10" numFmtId="0" xfId="0" applyAlignment="1" applyBorder="1" applyFont="1">
      <alignment horizontal="center"/>
    </xf>
    <xf borderId="7" fillId="0" fontId="15" numFmtId="0" xfId="0" applyAlignment="1" applyBorder="1" applyFont="1">
      <alignment shrinkToFit="0" wrapText="1"/>
    </xf>
    <xf borderId="3" fillId="3" fontId="16" numFmtId="167" xfId="0" applyAlignment="1" applyBorder="1" applyFont="1" applyNumberFormat="1">
      <alignment readingOrder="0"/>
    </xf>
    <xf borderId="8" fillId="3" fontId="16" numFmtId="167" xfId="0" applyAlignment="1" applyBorder="1" applyFont="1" applyNumberFormat="1">
      <alignment readingOrder="0"/>
    </xf>
    <xf borderId="9" fillId="0" fontId="15" numFmtId="0" xfId="0" applyBorder="1" applyFont="1"/>
    <xf borderId="10" fillId="3" fontId="16" numFmtId="167" xfId="0" applyAlignment="1" applyBorder="1" applyFont="1" applyNumberFormat="1">
      <alignment readingOrder="0"/>
    </xf>
    <xf borderId="11" fillId="3" fontId="16" numFmtId="167" xfId="0" applyAlignment="1" applyBorder="1" applyFont="1" applyNumberFormat="1">
      <alignment readingOrder="0"/>
    </xf>
    <xf borderId="3" fillId="5" fontId="12" numFmtId="0" xfId="0" applyBorder="1" applyFont="1"/>
    <xf borderId="3" fillId="5" fontId="12" numFmtId="164" xfId="0" applyBorder="1" applyFont="1" applyNumberFormat="1"/>
    <xf borderId="3" fillId="5" fontId="12" numFmtId="165" xfId="0" applyBorder="1" applyFont="1" applyNumberFormat="1"/>
    <xf borderId="3" fillId="5" fontId="12" numFmtId="9" xfId="0" applyBorder="1" applyFont="1" applyNumberFormat="1"/>
    <xf borderId="4" fillId="0" fontId="17" numFmtId="0" xfId="0" applyBorder="1" applyFont="1"/>
    <xf borderId="5" fillId="0" fontId="4" numFmtId="0" xfId="0" applyBorder="1" applyFont="1"/>
    <xf borderId="12" fillId="3" fontId="7" numFmtId="167" xfId="0" applyBorder="1" applyFont="1" applyNumberFormat="1"/>
    <xf borderId="6" fillId="0" fontId="4" numFmtId="0" xfId="0" applyBorder="1" applyFont="1"/>
    <xf borderId="3" fillId="6" fontId="11" numFmtId="166" xfId="0" applyBorder="1" applyFill="1" applyFont="1" applyNumberFormat="1"/>
    <xf borderId="3" fillId="6" fontId="11" numFmtId="9" xfId="0" applyAlignment="1" applyBorder="1" applyFont="1" applyNumberFormat="1">
      <alignment horizontal="center"/>
    </xf>
    <xf borderId="0" fillId="0" fontId="18" numFmtId="165" xfId="0" applyFont="1" applyNumberFormat="1"/>
    <xf borderId="0" fillId="0" fontId="9" numFmtId="0" xfId="0" applyAlignment="1" applyFont="1">
      <alignment vertical="center"/>
    </xf>
    <xf borderId="0" fillId="0" fontId="14" numFmtId="0" xfId="0" applyAlignment="1" applyFont="1">
      <alignment horizontal="left"/>
    </xf>
    <xf borderId="0" fillId="0" fontId="14" numFmtId="164" xfId="0" applyAlignment="1" applyFont="1" applyNumberFormat="1">
      <alignment horizontal="center"/>
    </xf>
    <xf borderId="0" fillId="0" fontId="4" numFmtId="168" xfId="0" applyFont="1" applyNumberFormat="1"/>
    <xf borderId="0" fillId="0" fontId="14" numFmtId="49" xfId="0" applyFont="1" applyNumberFormat="1"/>
    <xf borderId="0" fillId="0" fontId="8" numFmtId="0" xfId="0" applyAlignment="1" applyFont="1">
      <alignment horizontal="center"/>
    </xf>
    <xf borderId="0" fillId="0" fontId="19" numFmtId="0" xfId="0" applyFont="1"/>
    <xf borderId="0" fillId="0" fontId="20" numFmtId="0" xfId="0" applyAlignment="1" applyFont="1">
      <alignment horizontal="center"/>
    </xf>
    <xf borderId="0" fillId="0" fontId="20" numFmtId="0" xfId="0" applyFont="1"/>
    <xf borderId="0" fillId="0" fontId="21" numFmtId="0" xfId="0" applyFont="1"/>
    <xf borderId="0" fillId="0" fontId="21" numFmtId="169" xfId="0" applyFont="1" applyNumberFormat="1"/>
    <xf borderId="0" fillId="0" fontId="22" numFmtId="0" xfId="0" applyFont="1"/>
    <xf borderId="13" fillId="2" fontId="23" numFmtId="169" xfId="0" applyBorder="1" applyFont="1" applyNumberFormat="1"/>
    <xf borderId="0" fillId="0" fontId="3" numFmtId="0" xfId="0" applyAlignment="1" applyFont="1">
      <alignment horizontal="left" shrinkToFit="0" wrapText="1"/>
    </xf>
    <xf borderId="0" fillId="0" fontId="24" numFmtId="0" xfId="0" applyFont="1"/>
    <xf borderId="0" fillId="0" fontId="25" numFmtId="0" xfId="0" applyFont="1"/>
    <xf borderId="0" fillId="0" fontId="24" numFmtId="165" xfId="0" applyFont="1" applyNumberFormat="1"/>
    <xf borderId="0" fillId="0" fontId="11" numFmtId="0" xfId="0" applyFont="1"/>
    <xf borderId="0" fillId="0" fontId="26" numFmtId="165" xfId="0" applyFont="1" applyNumberFormat="1"/>
    <xf borderId="14" fillId="7" fontId="17" numFmtId="0" xfId="0" applyAlignment="1" applyBorder="1" applyFill="1" applyFont="1">
      <alignment horizontal="left" shrinkToFit="0" wrapText="1"/>
    </xf>
    <xf borderId="15" fillId="0" fontId="2" numFmtId="0" xfId="0" applyBorder="1" applyFont="1"/>
    <xf borderId="16" fillId="0" fontId="2" numFmtId="0" xfId="0" applyBorder="1" applyFont="1"/>
    <xf borderId="9" fillId="0" fontId="2" numFmtId="0" xfId="0" applyBorder="1" applyFont="1"/>
    <xf borderId="17" fillId="0" fontId="2" numFmtId="0" xfId="0" applyBorder="1" applyFont="1"/>
    <xf borderId="18" fillId="0" fontId="2" numFmtId="0" xfId="0" applyBorder="1" applyFont="1"/>
    <xf borderId="0" fillId="0" fontId="17" numFmtId="0" xfId="0" applyAlignment="1" applyFont="1">
      <alignment horizontal="left" shrinkToFit="0" wrapText="1"/>
    </xf>
    <xf borderId="0" fillId="0" fontId="14" numFmtId="0" xfId="0" applyFont="1"/>
    <xf borderId="0" fillId="0" fontId="17" numFmtId="0" xfId="0" applyFont="1"/>
    <xf borderId="0" fillId="0" fontId="27" numFmtId="0" xfId="0" applyAlignment="1" applyFont="1">
      <alignment shrinkToFit="0" wrapText="1"/>
    </xf>
    <xf borderId="0" fillId="0" fontId="4" numFmtId="170" xfId="0" applyFont="1" applyNumberFormat="1"/>
    <xf borderId="0" fillId="0" fontId="18" numFmtId="0" xfId="0" applyFont="1"/>
    <xf borderId="0" fillId="0" fontId="18" numFmtId="0" xfId="0" applyAlignment="1" applyFont="1">
      <alignment horizontal="center"/>
    </xf>
    <xf borderId="0" fillId="0" fontId="4" numFmtId="0" xfId="0" applyAlignment="1" applyFont="1">
      <alignment horizontal="center"/>
    </xf>
    <xf borderId="1" fillId="5" fontId="13" numFmtId="10" xfId="0" applyAlignment="1" applyBorder="1" applyFont="1" applyNumberFormat="1">
      <alignment horizontal="center" readingOrder="0"/>
    </xf>
    <xf borderId="3" fillId="5" fontId="28" numFmtId="0" xfId="0" applyAlignment="1" applyBorder="1" applyFont="1">
      <alignment readingOrder="0"/>
    </xf>
    <xf borderId="0" fillId="0" fontId="22" numFmtId="0" xfId="0" applyAlignment="1" applyFont="1">
      <alignment horizontal="center"/>
    </xf>
    <xf borderId="14" fillId="0" fontId="4" numFmtId="0" xfId="0" applyBorder="1" applyFont="1"/>
    <xf borderId="19" fillId="0" fontId="11" numFmtId="0" xfId="0" applyAlignment="1" applyBorder="1" applyFont="1">
      <alignment horizontal="center"/>
    </xf>
    <xf borderId="20" fillId="0" fontId="11" numFmtId="0" xfId="0" applyAlignment="1" applyBorder="1" applyFont="1">
      <alignment horizontal="center"/>
    </xf>
    <xf borderId="3" fillId="5" fontId="13" numFmtId="171" xfId="0" applyAlignment="1" applyBorder="1" applyFont="1" applyNumberFormat="1">
      <alignment horizontal="center" readingOrder="0"/>
    </xf>
    <xf borderId="7" fillId="0" fontId="18" numFmtId="0" xfId="0" applyAlignment="1" applyBorder="1" applyFont="1">
      <alignment horizontal="center"/>
    </xf>
    <xf borderId="0" fillId="0" fontId="14" numFmtId="172" xfId="0" applyFont="1" applyNumberFormat="1"/>
    <xf borderId="21" fillId="0" fontId="14" numFmtId="172" xfId="0" applyBorder="1" applyFont="1" applyNumberFormat="1"/>
    <xf borderId="3" fillId="6" fontId="29" numFmtId="0" xfId="0" applyBorder="1" applyFont="1"/>
    <xf borderId="3" fillId="6" fontId="4" numFmtId="0" xfId="0" applyBorder="1" applyFont="1"/>
    <xf borderId="3" fillId="6" fontId="26" numFmtId="165" xfId="0" applyBorder="1" applyFont="1" applyNumberFormat="1"/>
    <xf borderId="9" fillId="0" fontId="18" numFmtId="0" xfId="0" applyAlignment="1" applyBorder="1" applyFont="1">
      <alignment horizontal="center"/>
    </xf>
    <xf borderId="17" fillId="0" fontId="14" numFmtId="172" xfId="0" applyBorder="1" applyFont="1" applyNumberFormat="1"/>
    <xf borderId="18" fillId="0" fontId="14" numFmtId="172" xfId="0" applyBorder="1" applyFont="1" applyNumberFormat="1"/>
    <xf borderId="3" fillId="5" fontId="13" numFmtId="165" xfId="0" applyAlignment="1" applyBorder="1" applyFont="1" applyNumberFormat="1">
      <alignment horizontal="center" readingOrder="0"/>
    </xf>
    <xf borderId="0" fillId="0" fontId="30" numFmtId="165" xfId="0" applyFont="1" applyNumberFormat="1"/>
    <xf borderId="0" fillId="0" fontId="10" numFmtId="0" xfId="0" applyAlignment="1" applyFont="1">
      <alignment horizontal="center" vertical="center"/>
    </xf>
    <xf borderId="1" fillId="6" fontId="10" numFmtId="0" xfId="0" applyAlignment="1" applyBorder="1" applyFont="1">
      <alignment horizontal="center" vertical="center"/>
    </xf>
    <xf borderId="22" fillId="0" fontId="2" numFmtId="0" xfId="0" applyBorder="1" applyFont="1"/>
    <xf borderId="0" fillId="0" fontId="19" numFmtId="0" xfId="0" applyAlignment="1" applyFont="1">
      <alignment horizontal="center"/>
    </xf>
    <xf borderId="0" fillId="0" fontId="31" numFmtId="0" xfId="0" applyAlignment="1" applyFont="1">
      <alignment horizontal="center" vertical="center"/>
    </xf>
    <xf borderId="0" fillId="0" fontId="4" numFmtId="169" xfId="0" applyFont="1" applyNumberFormat="1"/>
    <xf borderId="23" fillId="0" fontId="18" numFmtId="0" xfId="0" applyBorder="1" applyFont="1"/>
    <xf borderId="23" fillId="0" fontId="4" numFmtId="169" xfId="0" applyBorder="1" applyFont="1" applyNumberFormat="1"/>
    <xf borderId="23" fillId="0" fontId="4" numFmtId="173" xfId="0" applyBorder="1" applyFont="1" applyNumberFormat="1"/>
    <xf borderId="0" fillId="0" fontId="4" numFmtId="173" xfId="0" applyFont="1" applyNumberFormat="1"/>
    <xf borderId="24" fillId="0" fontId="18" numFmtId="0" xfId="0" applyBorder="1" applyFont="1"/>
    <xf borderId="24" fillId="0" fontId="18" numFmtId="173" xfId="0" applyBorder="1" applyFont="1" applyNumberFormat="1"/>
    <xf borderId="0" fillId="0" fontId="32" numFmtId="0" xfId="0" applyAlignment="1" applyFont="1">
      <alignment horizontal="center" vertical="center"/>
    </xf>
    <xf borderId="23" fillId="0" fontId="18" numFmtId="165" xfId="0" applyBorder="1" applyFont="1" applyNumberFormat="1"/>
    <xf borderId="3" fillId="6" fontId="4" numFmtId="165" xfId="0" applyBorder="1" applyFont="1" applyNumberFormat="1"/>
    <xf borderId="0" fillId="0" fontId="33" numFmtId="174" xfId="0" applyFont="1" applyNumberFormat="1"/>
    <xf borderId="0" fillId="0" fontId="4" numFmtId="175" xfId="0" applyFont="1" applyNumberFormat="1"/>
    <xf borderId="25" fillId="0" fontId="4" numFmtId="175" xfId="0" applyBorder="1" applyFont="1" applyNumberFormat="1"/>
    <xf borderId="0" fillId="0" fontId="34" numFmtId="175" xfId="0" applyFont="1" applyNumberFormat="1"/>
    <xf borderId="0" fillId="0" fontId="35" numFmtId="0" xfId="0" applyFont="1"/>
    <xf borderId="23" fillId="0" fontId="34" numFmtId="175" xfId="0" applyBorder="1" applyFont="1" applyNumberFormat="1"/>
    <xf borderId="0" fillId="0" fontId="17" numFmtId="0" xfId="0" applyAlignment="1" applyFont="1">
      <alignment horizontal="center"/>
    </xf>
    <xf borderId="0" fillId="0" fontId="4" numFmtId="176" xfId="0" applyFont="1" applyNumberFormat="1"/>
    <xf borderId="25" fillId="0" fontId="4" numFmtId="176" xfId="0" applyBorder="1" applyFont="1" applyNumberFormat="1"/>
    <xf borderId="3" fillId="6" fontId="11" numFmtId="0" xfId="0" applyBorder="1" applyFont="1"/>
    <xf borderId="13" fillId="6" fontId="34" numFmtId="175" xfId="0" applyBorder="1" applyFont="1" applyNumberFormat="1"/>
    <xf borderId="0" fillId="0" fontId="19" numFmtId="0" xfId="0" applyAlignment="1" applyFont="1">
      <alignment shrinkToFit="0" wrapText="1"/>
    </xf>
    <xf borderId="26" fillId="5" fontId="36" numFmtId="10" xfId="0" applyAlignment="1" applyBorder="1" applyFont="1" applyNumberFormat="1">
      <alignment horizontal="center" readingOrder="0" vertical="center"/>
    </xf>
    <xf borderId="27" fillId="0" fontId="2" numFmtId="0" xfId="0" applyBorder="1" applyFont="1"/>
    <xf borderId="28" fillId="0" fontId="2" numFmtId="0" xfId="0" applyBorder="1" applyFont="1"/>
    <xf borderId="29" fillId="0" fontId="2" numFmtId="0" xfId="0" applyBorder="1" applyFont="1"/>
    <xf borderId="0" fillId="0" fontId="4" numFmtId="177" xfId="0" applyFont="1" applyNumberFormat="1"/>
    <xf borderId="0" fillId="0" fontId="19" numFmtId="0" xfId="0" applyAlignment="1" applyFont="1">
      <alignment horizontal="left" shrinkToFit="0" wrapText="1"/>
    </xf>
    <xf borderId="0" fillId="0" fontId="37" numFmtId="10" xfId="0" applyAlignment="1" applyFont="1" applyNumberFormat="1">
      <alignment horizontal="center" vertical="center"/>
    </xf>
    <xf borderId="0" fillId="0" fontId="33" numFmtId="177" xfId="0" applyFont="1" applyNumberFormat="1"/>
    <xf borderId="14" fillId="0" fontId="26" numFmtId="0" xfId="0" applyBorder="1" applyFont="1"/>
    <xf borderId="15" fillId="0" fontId="32" numFmtId="0" xfId="0" applyAlignment="1" applyBorder="1" applyFont="1">
      <alignment horizontal="center" vertical="center"/>
    </xf>
    <xf borderId="15" fillId="0" fontId="31" numFmtId="0" xfId="0" applyAlignment="1" applyBorder="1" applyFont="1">
      <alignment horizontal="center" vertical="center"/>
    </xf>
    <xf borderId="16" fillId="0" fontId="31" numFmtId="0" xfId="0" applyAlignment="1" applyBorder="1" applyFont="1">
      <alignment horizontal="center" vertical="center"/>
    </xf>
    <xf borderId="0" fillId="0" fontId="33" numFmtId="178" xfId="0" applyFont="1" applyNumberFormat="1"/>
    <xf borderId="9" fillId="0" fontId="4" numFmtId="0" xfId="0" applyBorder="1" applyFont="1"/>
    <xf borderId="17" fillId="0" fontId="38" numFmtId="179" xfId="0" applyBorder="1" applyFont="1" applyNumberFormat="1"/>
    <xf borderId="18" fillId="0" fontId="38" numFmtId="179" xfId="0" applyBorder="1" applyFont="1" applyNumberFormat="1"/>
    <xf borderId="30" fillId="6" fontId="39" numFmtId="180" xfId="0" applyBorder="1" applyFont="1" applyNumberFormat="1"/>
    <xf borderId="4" fillId="0" fontId="19" numFmtId="0" xfId="0" applyBorder="1" applyFont="1"/>
    <xf borderId="6" fillId="0" fontId="40" numFmtId="10" xfId="0" applyAlignment="1" applyBorder="1" applyFont="1" applyNumberFormat="1">
      <alignment horizontal="center" vertical="center"/>
    </xf>
    <xf borderId="4" fillId="0" fontId="41" numFmtId="0" xfId="0" applyBorder="1" applyFont="1"/>
    <xf borderId="12" fillId="2" fontId="39" numFmtId="2" xfId="0" applyBorder="1" applyFont="1" applyNumberFormat="1"/>
    <xf borderId="6" fillId="0" fontId="42" numFmtId="0" xfId="0" applyBorder="1" applyFont="1"/>
    <xf borderId="0" fillId="0" fontId="33" numFmtId="0" xfId="0" applyFont="1"/>
    <xf borderId="1" fillId="6" fontId="3" numFmtId="0" xfId="0" applyAlignment="1" applyBorder="1" applyFont="1">
      <alignment horizontal="center"/>
    </xf>
    <xf borderId="0" fillId="0" fontId="43" numFmtId="0" xfId="0" applyAlignment="1" applyFont="1">
      <alignment shrinkToFit="0" wrapText="1"/>
    </xf>
    <xf borderId="0" fillId="0" fontId="14" numFmtId="165" xfId="0" applyFont="1" applyNumberFormat="1"/>
    <xf borderId="0" fillId="0" fontId="14" numFmtId="9" xfId="0" applyFont="1" applyNumberFormat="1"/>
    <xf borderId="0" fillId="0" fontId="14" numFmtId="164" xfId="0" applyFont="1" applyNumberFormat="1"/>
    <xf borderId="0" fillId="0" fontId="24" numFmtId="164" xfId="0" applyFont="1" applyNumberFormat="1"/>
    <xf borderId="0" fillId="0" fontId="4" numFmtId="9" xfId="0" applyFont="1" applyNumberFormat="1"/>
    <xf borderId="0" fillId="0" fontId="44" numFmtId="164" xfId="0" applyFont="1" applyNumberFormat="1"/>
    <xf borderId="0" fillId="0" fontId="17" numFmtId="0" xfId="0" applyAlignment="1" applyFont="1">
      <alignment horizontal="left"/>
    </xf>
    <xf borderId="0" fillId="0" fontId="44" numFmtId="165" xfId="0" applyFont="1" applyNumberFormat="1"/>
    <xf borderId="0" fillId="0" fontId="18" numFmtId="164" xfId="0" applyFont="1" applyNumberFormat="1"/>
    <xf borderId="0" fillId="0" fontId="24" numFmtId="0" xfId="0" applyAlignment="1" applyFont="1">
      <alignment horizontal="center"/>
    </xf>
    <xf borderId="0" fillId="0" fontId="45" numFmtId="165" xfId="0" applyFont="1" applyNumberFormat="1"/>
    <xf borderId="0" fillId="0" fontId="46" numFmtId="0" xfId="0" applyAlignment="1" applyFont="1">
      <alignment horizontal="left"/>
    </xf>
    <xf borderId="0" fillId="0" fontId="24" numFmtId="9" xfId="0" applyFont="1" applyNumberFormat="1"/>
    <xf borderId="0" fillId="0" fontId="24" numFmtId="167" xfId="0" applyFont="1" applyNumberFormat="1"/>
  </cellXfs>
  <cellStyles count="1">
    <cellStyle xfId="0" name="Normal" builtinId="0"/>
  </cellStyles>
  <dxfs count="5">
    <dxf>
      <font>
        <color rgb="FFFF0000"/>
      </font>
      <fill>
        <patternFill patternType="solid">
          <fgColor rgb="FFFFFF00"/>
          <bgColor rgb="FFFFFF00"/>
        </patternFill>
      </fill>
      <border/>
    </dxf>
    <dxf>
      <font>
        <color rgb="FF9C0006"/>
      </font>
      <fill>
        <patternFill patternType="none"/>
      </fill>
      <border/>
    </dxf>
    <dxf>
      <font>
        <color rgb="FF9C0006"/>
      </font>
      <fill>
        <patternFill patternType="solid">
          <fgColor rgb="FFFFC7CE"/>
          <bgColor rgb="FFFFC7CE"/>
        </patternFill>
      </fill>
      <border/>
    </dxf>
    <dxf>
      <font>
        <color rgb="FF9C6500"/>
      </font>
      <fill>
        <patternFill patternType="solid">
          <fgColor rgb="FFFFEB9C"/>
          <bgColor rgb="FFFFEB9C"/>
        </patternFill>
      </fill>
      <border/>
    </dxf>
    <dxf>
      <font>
        <color rgb="FF0C0C0C"/>
      </font>
      <fill>
        <patternFill patternType="solid">
          <fgColor rgb="FF00B050"/>
          <bgColor rgb="FF00B050"/>
        </patternFill>
      </fill>
      <border/>
    </dxf>
  </dxfs>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comments4.xml.rels><?xml version="1.0" encoding="UTF-8" standalone="yes"?><Relationships xmlns="http://schemas.openxmlformats.org/package/2006/relationships"><Relationship Id="rId1" Type="http://customschemas.google.com/relationships/workbookmetadata" Target="commentsmeta3"/></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manualLayout>
          <c:xMode val="edge"/>
          <c:yMode val="edge"/>
          <c:x val="0.20978299507161174"/>
          <c:y val="0.04235581504048678"/>
          <c:w val="0.7080019420752269"/>
          <c:h val="0.8014143449798387"/>
        </c:manualLayout>
      </c:layout>
      <c:lineChart>
        <c:ser>
          <c:idx val="0"/>
          <c:order val="0"/>
          <c:tx>
            <c:v>COSTOS FIJO</c:v>
          </c:tx>
          <c:spPr>
            <a:ln cmpd="sng">
              <a:solidFill>
                <a:srgbClr val="4F81BD"/>
              </a:solidFill>
            </a:ln>
          </c:spPr>
          <c:marker>
            <c:symbol val="none"/>
          </c:marker>
          <c:cat>
            <c:strRef>
              <c:f>'5'!$B$33:$B$35</c:f>
            </c:strRef>
          </c:cat>
          <c:val>
            <c:numRef>
              <c:f>'5'!$C$33:$C$35</c:f>
              <c:numCache/>
            </c:numRef>
          </c:val>
          <c:smooth val="0"/>
        </c:ser>
        <c:ser>
          <c:idx val="1"/>
          <c:order val="1"/>
          <c:tx>
            <c:v>INGRESOS</c:v>
          </c:tx>
          <c:spPr>
            <a:ln cmpd="sng">
              <a:solidFill>
                <a:srgbClr val="C0504D"/>
              </a:solidFill>
            </a:ln>
          </c:spPr>
          <c:marker>
            <c:symbol val="none"/>
          </c:marker>
          <c:cat>
            <c:strRef>
              <c:f>'5'!$B$33:$B$35</c:f>
            </c:strRef>
          </c:cat>
          <c:val>
            <c:numRef>
              <c:f>'5'!$D$33:$D$35</c:f>
              <c:numCache/>
            </c:numRef>
          </c:val>
          <c:smooth val="0"/>
        </c:ser>
        <c:ser>
          <c:idx val="2"/>
          <c:order val="2"/>
          <c:tx>
            <c:v>COSTO TOTAL</c:v>
          </c:tx>
          <c:spPr>
            <a:ln cmpd="sng">
              <a:solidFill>
                <a:srgbClr val="9BBB59"/>
              </a:solidFill>
            </a:ln>
          </c:spPr>
          <c:marker>
            <c:symbol val="none"/>
          </c:marker>
          <c:cat>
            <c:strRef>
              <c:f>'5'!$B$33:$B$35</c:f>
            </c:strRef>
          </c:cat>
          <c:val>
            <c:numRef>
              <c:f>'5'!$F$33:$F$35</c:f>
              <c:numCache/>
            </c:numRef>
          </c:val>
          <c:smooth val="0"/>
        </c:ser>
        <c:axId val="1364329804"/>
        <c:axId val="1019771233"/>
      </c:lineChart>
      <c:catAx>
        <c:axId val="1364329804"/>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spPr/>
        <c:txPr>
          <a:bodyPr/>
          <a:lstStyle/>
          <a:p>
            <a:pPr lvl="0">
              <a:defRPr b="0">
                <a:solidFill>
                  <a:srgbClr val="000000"/>
                </a:solidFill>
                <a:latin typeface="+mn-lt"/>
              </a:defRPr>
            </a:pPr>
          </a:p>
        </c:txPr>
        <c:crossAx val="1019771233"/>
      </c:catAx>
      <c:valAx>
        <c:axId val="1019771233"/>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1" i="0" sz="800">
                <a:solidFill>
                  <a:srgbClr val="000000"/>
                </a:solidFill>
                <a:latin typeface="Arial"/>
              </a:defRPr>
            </a:pPr>
          </a:p>
        </c:txPr>
        <c:crossAx val="1364329804"/>
      </c:valAx>
    </c:plotArea>
    <c:legend>
      <c:legendPos val="r"/>
      <c:layout>
        <c:manualLayout>
          <c:xMode val="edge"/>
          <c:yMode val="edge"/>
          <c:x val="0.022698594538394724"/>
          <c:y val="0.93824729917921"/>
        </c:manualLayout>
      </c:layout>
      <c:overlay val="0"/>
      <c:txPr>
        <a:bodyPr/>
        <a:lstStyle/>
        <a:p>
          <a:pPr lvl="0">
            <a:defRPr b="0">
              <a:solidFill>
                <a:srgbClr val="1A1A1A"/>
              </a:solidFill>
              <a:latin typeface="+mn-lt"/>
            </a:defRPr>
          </a:pPr>
        </a:p>
      </c:txPr>
    </c:legend>
    <c:plotVisOnly val="1"/>
  </c:chart>
</c:chartSpace>
</file>

<file path=xl/drawings/_rels/drawing1.xml.rels><?xml version="1.0" encoding="UTF-8" standalone="yes"?><Relationships xmlns="http://schemas.openxmlformats.org/package/2006/relationships"><Relationship Id="rId1" Type="http://schemas.openxmlformats.org/officeDocument/2006/relationships/hyperlink" Target="#'1'!A1" TargetMode="External"/><Relationship Id="rId2" Type="http://schemas.openxmlformats.org/officeDocument/2006/relationships/hyperlink" Target="#'2'!A1" TargetMode="External"/><Relationship Id="rId3" Type="http://schemas.openxmlformats.org/officeDocument/2006/relationships/hyperlink" Target="#'3'!A1" TargetMode="External"/><Relationship Id="rId4" Type="http://schemas.openxmlformats.org/officeDocument/2006/relationships/hyperlink" Target="#'4'!A1" TargetMode="External"/><Relationship Id="rId5" Type="http://schemas.openxmlformats.org/officeDocument/2006/relationships/hyperlink" Target="#'5'!A1" TargetMode="External"/><Relationship Id="rId6" Type="http://schemas.openxmlformats.org/officeDocument/2006/relationships/hyperlink" Target="mailto:dmreyes@ean.edu.co"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Men&#250;!A1" TargetMode="External"/><Relationship Id="rId2" Type="http://schemas.openxmlformats.org/officeDocument/2006/relationships/hyperlink" Target="mailto:dmreyes@ean.edu.co" TargetMode="External"/></Relationships>
</file>

<file path=xl/drawings/_rels/drawing3.xml.rels><?xml version="1.0" encoding="UTF-8" standalone="yes"?><Relationships xmlns="http://schemas.openxmlformats.org/package/2006/relationships"><Relationship Id="rId1" Type="http://schemas.openxmlformats.org/officeDocument/2006/relationships/hyperlink" Target="#Men&#250;!A1" TargetMode="External"/><Relationship Id="rId2" Type="http://schemas.openxmlformats.org/officeDocument/2006/relationships/hyperlink" Target="mailto:dmreyes@ean.edu.co" TargetMode="External"/></Relationships>
</file>

<file path=xl/drawings/_rels/drawing4.xml.rels><?xml version="1.0" encoding="UTF-8" standalone="yes"?><Relationships xmlns="http://schemas.openxmlformats.org/package/2006/relationships"><Relationship Id="rId1" Type="http://schemas.openxmlformats.org/officeDocument/2006/relationships/hyperlink" Target="#Men&#250;!A1" TargetMode="External"/><Relationship Id="rId2" Type="http://schemas.openxmlformats.org/officeDocument/2006/relationships/hyperlink" Target="mailto:dmreyes@ean.edu.co" TargetMode="External"/></Relationships>
</file>

<file path=xl/drawings/_rels/drawing5.xml.rels><?xml version="1.0" encoding="UTF-8" standalone="yes"?><Relationships xmlns="http://schemas.openxmlformats.org/package/2006/relationships"><Relationship Id="rId1" Type="http://schemas.openxmlformats.org/officeDocument/2006/relationships/hyperlink" Target="#Men&#250;!A1" TargetMode="External"/><Relationship Id="rId2" Type="http://schemas.openxmlformats.org/officeDocument/2006/relationships/hyperlink" Target="mailto:dmreyes@ean.edu.co" TargetMode="External"/></Relationships>
</file>

<file path=xl/drawings/_rels/drawing6.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hyperlink" Target="#Men&#250;!A1" TargetMode="External"/><Relationship Id="rId3" Type="http://schemas.openxmlformats.org/officeDocument/2006/relationships/hyperlink" Target="#Men&#250;!A1" TargetMode="External"/><Relationship Id="rId4" Type="http://schemas.openxmlformats.org/officeDocument/2006/relationships/hyperlink" Target="mailto:dmreyes@ean.edu.co" TargetMode="Externa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190500</xdr:colOff>
      <xdr:row>2</xdr:row>
      <xdr:rowOff>9525</xdr:rowOff>
    </xdr:from>
    <xdr:ext cx="2857500" cy="4076700"/>
    <xdr:sp>
      <xdr:nvSpPr>
        <xdr:cNvPr id="3" name="Shape 3"/>
        <xdr:cNvSpPr txBox="1"/>
      </xdr:nvSpPr>
      <xdr:spPr>
        <a:xfrm>
          <a:off x="3922013" y="1741650"/>
          <a:ext cx="2847975" cy="4076700"/>
        </a:xfrm>
        <a:prstGeom prst="rect">
          <a:avLst/>
        </a:prstGeom>
        <a:solidFill>
          <a:schemeClr val="lt1"/>
        </a:solidFill>
        <a:ln>
          <a:noFill/>
        </a:ln>
      </xdr:spPr>
      <xdr:txBody>
        <a:bodyPr anchorCtr="0" anchor="t" bIns="45700" lIns="91425" spcFirstLastPara="1" rIns="91425" wrap="square" tIns="45700">
          <a:noAutofit/>
        </a:bodyPr>
        <a:lstStyle/>
        <a:p>
          <a:pPr indent="0" lvl="0" marL="0" rtl="0" algn="just">
            <a:spcBef>
              <a:spcPts val="0"/>
            </a:spcBef>
            <a:spcAft>
              <a:spcPts val="0"/>
            </a:spcAft>
            <a:buNone/>
          </a:pPr>
          <a:r>
            <a:rPr lang="en-US" sz="1200">
              <a:solidFill>
                <a:schemeClr val="dk1"/>
              </a:solidFill>
              <a:latin typeface="Aharoni"/>
              <a:ea typeface="Aharoni"/>
              <a:cs typeface="Aharoni"/>
              <a:sym typeface="Aharoni"/>
            </a:rPr>
            <a:t>BIENVENIDO A LA SIMULACIÓN</a:t>
          </a:r>
          <a:r>
            <a:rPr lang="en-US" sz="1200">
              <a:solidFill>
                <a:schemeClr val="dk1"/>
              </a:solidFill>
              <a:latin typeface="Aharoni"/>
              <a:ea typeface="Aharoni"/>
              <a:cs typeface="Aharoni"/>
              <a:sym typeface="Aharoni"/>
            </a:rPr>
            <a:t> FINANCIERA BÁSICA DE TU MODELO DE NEGOCIO.</a:t>
          </a:r>
          <a:endParaRPr sz="1400"/>
        </a:p>
        <a:p>
          <a:pPr indent="0" lvl="0" marL="0" rtl="0" algn="just">
            <a:spcBef>
              <a:spcPts val="0"/>
            </a:spcBef>
            <a:spcAft>
              <a:spcPts val="0"/>
            </a:spcAft>
            <a:buNone/>
          </a:pPr>
          <a:r>
            <a:t/>
          </a:r>
          <a:endParaRPr sz="1200">
            <a:latin typeface="Aharoni"/>
            <a:ea typeface="Aharoni"/>
            <a:cs typeface="Aharoni"/>
            <a:sym typeface="Aharoni"/>
          </a:endParaRPr>
        </a:p>
        <a:p>
          <a:pPr indent="0" lvl="0" marL="0" rtl="0" algn="just">
            <a:spcBef>
              <a:spcPts val="0"/>
            </a:spcBef>
            <a:spcAft>
              <a:spcPts val="0"/>
            </a:spcAft>
            <a:buNone/>
          </a:pPr>
          <a:r>
            <a:rPr lang="en-US" sz="1200">
              <a:solidFill>
                <a:schemeClr val="dk1"/>
              </a:solidFill>
              <a:latin typeface="Aharoni"/>
              <a:ea typeface="Aharoni"/>
              <a:cs typeface="Aharoni"/>
              <a:sym typeface="Aharoni"/>
            </a:rPr>
            <a:t>ANTES DE DIGITAR LA INFORMACIÓN EN ESTE SIMULADOR, TEN EN CUENTA QUE:</a:t>
          </a:r>
          <a:endParaRPr sz="1400"/>
        </a:p>
        <a:p>
          <a:pPr indent="0" lvl="0" marL="0" rtl="0" algn="just">
            <a:spcBef>
              <a:spcPts val="0"/>
            </a:spcBef>
            <a:spcAft>
              <a:spcPts val="0"/>
            </a:spcAft>
            <a:buNone/>
          </a:pPr>
          <a:r>
            <a:t/>
          </a:r>
          <a:endParaRPr sz="1200">
            <a:latin typeface="Aharoni"/>
            <a:ea typeface="Aharoni"/>
            <a:cs typeface="Aharoni"/>
            <a:sym typeface="Aharoni"/>
          </a:endParaRPr>
        </a:p>
        <a:p>
          <a:pPr indent="0" lvl="0" marL="0" rtl="0" algn="just">
            <a:spcBef>
              <a:spcPts val="0"/>
            </a:spcBef>
            <a:spcAft>
              <a:spcPts val="0"/>
            </a:spcAft>
            <a:buNone/>
          </a:pPr>
          <a:r>
            <a:rPr lang="en-US" sz="1800">
              <a:solidFill>
                <a:schemeClr val="dk1"/>
              </a:solidFill>
              <a:latin typeface="Aharoni"/>
              <a:ea typeface="Aharoni"/>
              <a:cs typeface="Aharoni"/>
              <a:sym typeface="Aharoni"/>
            </a:rPr>
            <a:t>1. </a:t>
          </a:r>
          <a:r>
            <a:rPr lang="en-US" sz="1100">
              <a:solidFill>
                <a:schemeClr val="dk1"/>
              </a:solidFill>
              <a:latin typeface="Aharoni"/>
              <a:ea typeface="Aharoni"/>
              <a:cs typeface="Aharoni"/>
              <a:sym typeface="Aharoni"/>
            </a:rPr>
            <a:t>SOLO SE PODRÁN MODIFICAR LAS CELDAS RESALTAS CON COLOR AZUL</a:t>
          </a:r>
          <a:r>
            <a:rPr lang="en-US" sz="1200">
              <a:solidFill>
                <a:schemeClr val="dk1"/>
              </a:solidFill>
              <a:latin typeface="Aharoni"/>
              <a:ea typeface="Aharoni"/>
              <a:cs typeface="Aharoni"/>
              <a:sym typeface="Aharoni"/>
            </a:rPr>
            <a:t>.</a:t>
          </a:r>
          <a:endParaRPr sz="1400"/>
        </a:p>
        <a:p>
          <a:pPr indent="0" lvl="0" marL="0" rtl="0" algn="just">
            <a:spcBef>
              <a:spcPts val="0"/>
            </a:spcBef>
            <a:spcAft>
              <a:spcPts val="0"/>
            </a:spcAft>
            <a:buNone/>
          </a:pPr>
          <a:r>
            <a:t/>
          </a:r>
          <a:endParaRPr sz="1200">
            <a:latin typeface="Aharoni"/>
            <a:ea typeface="Aharoni"/>
            <a:cs typeface="Aharoni"/>
            <a:sym typeface="Aharoni"/>
          </a:endParaRPr>
        </a:p>
        <a:p>
          <a:pPr indent="0" lvl="0" marL="0" rtl="0" algn="just">
            <a:spcBef>
              <a:spcPts val="0"/>
            </a:spcBef>
            <a:spcAft>
              <a:spcPts val="0"/>
            </a:spcAft>
            <a:buNone/>
          </a:pPr>
          <a:r>
            <a:rPr lang="en-US" sz="1600">
              <a:solidFill>
                <a:schemeClr val="dk1"/>
              </a:solidFill>
              <a:latin typeface="Aharoni"/>
              <a:ea typeface="Aharoni"/>
              <a:cs typeface="Aharoni"/>
              <a:sym typeface="Aharoni"/>
            </a:rPr>
            <a:t>2. </a:t>
          </a:r>
          <a:r>
            <a:rPr lang="en-US" sz="1100">
              <a:solidFill>
                <a:schemeClr val="dk1"/>
              </a:solidFill>
              <a:latin typeface="Aharoni"/>
              <a:ea typeface="Aharoni"/>
              <a:cs typeface="Aharoni"/>
              <a:sym typeface="Aharoni"/>
            </a:rPr>
            <a:t>REVISA LOS COMENTARIOS DE LAS CELDAS, TE DARÁN CLAVES PARA EL CORRECTO DILIGENCIAMIENTO DE LA INFORMACIÓN.</a:t>
          </a:r>
          <a:endParaRPr sz="1400"/>
        </a:p>
        <a:p>
          <a:pPr indent="0" lvl="0" marL="0" rtl="0" algn="just">
            <a:spcBef>
              <a:spcPts val="0"/>
            </a:spcBef>
            <a:spcAft>
              <a:spcPts val="0"/>
            </a:spcAft>
            <a:buNone/>
          </a:pPr>
          <a:r>
            <a:t/>
          </a:r>
          <a:endParaRPr sz="1200">
            <a:latin typeface="Aharoni"/>
            <a:ea typeface="Aharoni"/>
            <a:cs typeface="Aharoni"/>
            <a:sym typeface="Aharoni"/>
          </a:endParaRPr>
        </a:p>
        <a:p>
          <a:pPr indent="0" lvl="0" marL="0" rtl="0" algn="just">
            <a:spcBef>
              <a:spcPts val="0"/>
            </a:spcBef>
            <a:spcAft>
              <a:spcPts val="0"/>
            </a:spcAft>
            <a:buNone/>
          </a:pPr>
          <a:r>
            <a:rPr lang="en-US" sz="1600">
              <a:solidFill>
                <a:schemeClr val="dk1"/>
              </a:solidFill>
              <a:latin typeface="Aharoni"/>
              <a:ea typeface="Aharoni"/>
              <a:cs typeface="Aharoni"/>
              <a:sym typeface="Aharoni"/>
            </a:rPr>
            <a:t>3. </a:t>
          </a:r>
          <a:r>
            <a:rPr lang="en-US" sz="1100">
              <a:solidFill>
                <a:schemeClr val="dk1"/>
              </a:solidFill>
              <a:latin typeface="Aharoni"/>
              <a:ea typeface="Aharoni"/>
              <a:cs typeface="Aharoni"/>
              <a:sym typeface="Aharoni"/>
            </a:rPr>
            <a:t>LOS ESTADOS FINANCIEROS SE ELABORAN DE FORMA AUTÓMATICA Y NO REQUIEREN NINGUNA INTERVENCIÓN DEL EMPRENDEDOR.</a:t>
          </a:r>
          <a:endParaRPr sz="1400"/>
        </a:p>
        <a:p>
          <a:pPr indent="0" lvl="0" marL="0" rtl="0" algn="just">
            <a:spcBef>
              <a:spcPts val="0"/>
            </a:spcBef>
            <a:spcAft>
              <a:spcPts val="0"/>
            </a:spcAft>
            <a:buNone/>
          </a:pPr>
          <a:r>
            <a:t/>
          </a:r>
          <a:endParaRPr sz="1200">
            <a:latin typeface="Aharoni"/>
            <a:ea typeface="Aharoni"/>
            <a:cs typeface="Aharoni"/>
            <a:sym typeface="Aharoni"/>
          </a:endParaRPr>
        </a:p>
        <a:p>
          <a:pPr indent="0" lvl="0" marL="0" rtl="0" algn="l">
            <a:spcBef>
              <a:spcPts val="0"/>
            </a:spcBef>
            <a:spcAft>
              <a:spcPts val="0"/>
            </a:spcAft>
            <a:buNone/>
          </a:pPr>
          <a:r>
            <a:t/>
          </a:r>
          <a:endParaRPr sz="1100"/>
        </a:p>
        <a:p>
          <a:pPr indent="0" lvl="0" marL="0" rtl="0" algn="l">
            <a:spcBef>
              <a:spcPts val="0"/>
            </a:spcBef>
            <a:spcAft>
              <a:spcPts val="0"/>
            </a:spcAft>
            <a:buNone/>
          </a:pPr>
          <a:r>
            <a:t/>
          </a:r>
          <a:endParaRPr sz="1100"/>
        </a:p>
      </xdr:txBody>
    </xdr:sp>
    <xdr:clientData fLocksWithSheet="0"/>
  </xdr:oneCellAnchor>
  <xdr:oneCellAnchor>
    <xdr:from>
      <xdr:col>9</xdr:col>
      <xdr:colOff>247650</xdr:colOff>
      <xdr:row>19</xdr:row>
      <xdr:rowOff>57150</xdr:rowOff>
    </xdr:from>
    <xdr:ext cx="190500" cy="266700"/>
    <xdr:sp>
      <xdr:nvSpPr>
        <xdr:cNvPr id="4" name="Shape 4"/>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5</xdr:col>
      <xdr:colOff>228600</xdr:colOff>
      <xdr:row>2</xdr:row>
      <xdr:rowOff>161925</xdr:rowOff>
    </xdr:from>
    <xdr:ext cx="2419350" cy="590550"/>
    <xdr:sp>
      <xdr:nvSpPr>
        <xdr:cNvPr id="5" name="Shape 5">
          <a:hlinkClick r:id="rId1"/>
        </xdr:cNvPr>
        <xdr:cNvSpPr txBox="1"/>
      </xdr:nvSpPr>
      <xdr:spPr>
        <a:xfrm>
          <a:off x="4136325" y="3489488"/>
          <a:ext cx="2419350" cy="581025"/>
        </a:xfrm>
        <a:prstGeom prst="rect">
          <a:avLst/>
        </a:prstGeom>
        <a:gradFill>
          <a:gsLst>
            <a:gs pos="0">
              <a:srgbClr val="759336"/>
            </a:gs>
            <a:gs pos="80000">
              <a:srgbClr val="99C247"/>
            </a:gs>
            <a:gs pos="100000">
              <a:srgbClr val="9BC545"/>
            </a:gs>
          </a:gsLst>
          <a:lin ang="16200000" scaled="0"/>
        </a:grad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400">
              <a:solidFill>
                <a:schemeClr val="lt1"/>
              </a:solidFill>
              <a:latin typeface="Arial"/>
              <a:ea typeface="Arial"/>
              <a:cs typeface="Arial"/>
              <a:sym typeface="Arial"/>
            </a:rPr>
            <a:t>PROYECCIÓN</a:t>
          </a:r>
          <a:r>
            <a:rPr b="1" lang="en-US" sz="1400">
              <a:solidFill>
                <a:schemeClr val="lt1"/>
              </a:solidFill>
              <a:latin typeface="Arial"/>
              <a:ea typeface="Arial"/>
              <a:cs typeface="Arial"/>
              <a:sym typeface="Arial"/>
            </a:rPr>
            <a:t> DE VENTAS Y PREMISAS</a:t>
          </a:r>
          <a:endParaRPr b="1" sz="1400">
            <a:latin typeface="Arial"/>
            <a:ea typeface="Arial"/>
            <a:cs typeface="Arial"/>
            <a:sym typeface="Arial"/>
          </a:endParaRPr>
        </a:p>
      </xdr:txBody>
    </xdr:sp>
    <xdr:clientData fLocksWithSheet="0"/>
  </xdr:oneCellAnchor>
  <xdr:oneCellAnchor>
    <xdr:from>
      <xdr:col>5</xdr:col>
      <xdr:colOff>219075</xdr:colOff>
      <xdr:row>6</xdr:row>
      <xdr:rowOff>161925</xdr:rowOff>
    </xdr:from>
    <xdr:ext cx="2419350" cy="590550"/>
    <xdr:sp>
      <xdr:nvSpPr>
        <xdr:cNvPr id="6" name="Shape 6">
          <a:hlinkClick r:id="rId2"/>
        </xdr:cNvPr>
        <xdr:cNvSpPr txBox="1"/>
      </xdr:nvSpPr>
      <xdr:spPr>
        <a:xfrm>
          <a:off x="4136325" y="3489488"/>
          <a:ext cx="2419350" cy="581025"/>
        </a:xfrm>
        <a:prstGeom prst="rect">
          <a:avLst/>
        </a:prstGeom>
        <a:gradFill>
          <a:gsLst>
            <a:gs pos="0">
              <a:srgbClr val="759336"/>
            </a:gs>
            <a:gs pos="80000">
              <a:srgbClr val="99C247"/>
            </a:gs>
            <a:gs pos="100000">
              <a:srgbClr val="9BC545"/>
            </a:gs>
          </a:gsLst>
          <a:lin ang="16200000" scaled="0"/>
        </a:grad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400">
              <a:solidFill>
                <a:schemeClr val="lt1"/>
              </a:solidFill>
              <a:latin typeface="Arial"/>
              <a:ea typeface="Arial"/>
              <a:cs typeface="Arial"/>
              <a:sym typeface="Arial"/>
            </a:rPr>
            <a:t>INFRAESTRUCTURA</a:t>
          </a:r>
          <a:r>
            <a:rPr b="1" lang="en-US" sz="1400">
              <a:solidFill>
                <a:schemeClr val="lt1"/>
              </a:solidFill>
              <a:latin typeface="Arial"/>
              <a:ea typeface="Arial"/>
              <a:cs typeface="Arial"/>
              <a:sym typeface="Arial"/>
            </a:rPr>
            <a:t>  Y GASTOS</a:t>
          </a:r>
          <a:endParaRPr b="1" sz="1400">
            <a:latin typeface="Arial"/>
            <a:ea typeface="Arial"/>
            <a:cs typeface="Arial"/>
            <a:sym typeface="Arial"/>
          </a:endParaRPr>
        </a:p>
      </xdr:txBody>
    </xdr:sp>
    <xdr:clientData fLocksWithSheet="0"/>
  </xdr:oneCellAnchor>
  <xdr:oneCellAnchor>
    <xdr:from>
      <xdr:col>5</xdr:col>
      <xdr:colOff>200025</xdr:colOff>
      <xdr:row>10</xdr:row>
      <xdr:rowOff>114300</xdr:rowOff>
    </xdr:from>
    <xdr:ext cx="2419350" cy="590550"/>
    <xdr:sp>
      <xdr:nvSpPr>
        <xdr:cNvPr id="7" name="Shape 7">
          <a:hlinkClick r:id="rId3"/>
        </xdr:cNvPr>
        <xdr:cNvSpPr txBox="1"/>
      </xdr:nvSpPr>
      <xdr:spPr>
        <a:xfrm>
          <a:off x="4136325" y="3489488"/>
          <a:ext cx="2419350" cy="581025"/>
        </a:xfrm>
        <a:prstGeom prst="rect">
          <a:avLst/>
        </a:prstGeom>
        <a:gradFill>
          <a:gsLst>
            <a:gs pos="0">
              <a:srgbClr val="759336"/>
            </a:gs>
            <a:gs pos="80000">
              <a:srgbClr val="99C247"/>
            </a:gs>
            <a:gs pos="100000">
              <a:srgbClr val="9BC545"/>
            </a:gs>
          </a:gsLst>
          <a:lin ang="16200000" scaled="0"/>
        </a:grad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400">
              <a:solidFill>
                <a:schemeClr val="lt1"/>
              </a:solidFill>
              <a:latin typeface="Arial"/>
              <a:ea typeface="Arial"/>
              <a:cs typeface="Arial"/>
              <a:sym typeface="Arial"/>
            </a:rPr>
            <a:t>INVERSIÓN</a:t>
          </a:r>
          <a:r>
            <a:rPr b="1" lang="en-US" sz="1400">
              <a:solidFill>
                <a:schemeClr val="lt1"/>
              </a:solidFill>
              <a:latin typeface="Arial"/>
              <a:ea typeface="Arial"/>
              <a:cs typeface="Arial"/>
              <a:sym typeface="Arial"/>
            </a:rPr>
            <a:t> TOTAL Y FINANCIACIÓN</a:t>
          </a:r>
          <a:endParaRPr b="1" sz="1400">
            <a:latin typeface="Arial"/>
            <a:ea typeface="Arial"/>
            <a:cs typeface="Arial"/>
            <a:sym typeface="Arial"/>
          </a:endParaRPr>
        </a:p>
      </xdr:txBody>
    </xdr:sp>
    <xdr:clientData fLocksWithSheet="0"/>
  </xdr:oneCellAnchor>
  <xdr:oneCellAnchor>
    <xdr:from>
      <xdr:col>5</xdr:col>
      <xdr:colOff>190500</xdr:colOff>
      <xdr:row>14</xdr:row>
      <xdr:rowOff>28575</xdr:rowOff>
    </xdr:from>
    <xdr:ext cx="2419350" cy="590550"/>
    <xdr:sp>
      <xdr:nvSpPr>
        <xdr:cNvPr id="8" name="Shape 8">
          <a:hlinkClick r:id="rId4"/>
        </xdr:cNvPr>
        <xdr:cNvSpPr txBox="1"/>
      </xdr:nvSpPr>
      <xdr:spPr>
        <a:xfrm>
          <a:off x="4136325" y="3489488"/>
          <a:ext cx="2419350" cy="581025"/>
        </a:xfrm>
        <a:prstGeom prst="rect">
          <a:avLst/>
        </a:prstGeom>
        <a:gradFill>
          <a:gsLst>
            <a:gs pos="0">
              <a:srgbClr val="759336"/>
            </a:gs>
            <a:gs pos="80000">
              <a:srgbClr val="99C247"/>
            </a:gs>
            <a:gs pos="100000">
              <a:srgbClr val="9BC545"/>
            </a:gs>
          </a:gsLst>
          <a:lin ang="16200000" scaled="0"/>
        </a:grad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400">
              <a:solidFill>
                <a:schemeClr val="lt1"/>
              </a:solidFill>
              <a:latin typeface="Arial"/>
              <a:ea typeface="Arial"/>
              <a:cs typeface="Arial"/>
              <a:sym typeface="Arial"/>
            </a:rPr>
            <a:t>ESTADOS</a:t>
          </a:r>
          <a:r>
            <a:rPr b="1" lang="en-US" sz="1400">
              <a:solidFill>
                <a:schemeClr val="lt1"/>
              </a:solidFill>
              <a:latin typeface="Arial"/>
              <a:ea typeface="Arial"/>
              <a:cs typeface="Arial"/>
              <a:sym typeface="Arial"/>
            </a:rPr>
            <a:t> FINANCIEROS</a:t>
          </a:r>
          <a:endParaRPr b="1" sz="1400">
            <a:latin typeface="Arial"/>
            <a:ea typeface="Arial"/>
            <a:cs typeface="Arial"/>
            <a:sym typeface="Arial"/>
          </a:endParaRPr>
        </a:p>
      </xdr:txBody>
    </xdr:sp>
    <xdr:clientData fLocksWithSheet="0"/>
  </xdr:oneCellAnchor>
  <xdr:oneCellAnchor>
    <xdr:from>
      <xdr:col>5</xdr:col>
      <xdr:colOff>171450</xdr:colOff>
      <xdr:row>18</xdr:row>
      <xdr:rowOff>9525</xdr:rowOff>
    </xdr:from>
    <xdr:ext cx="2419350" cy="590550"/>
    <xdr:sp>
      <xdr:nvSpPr>
        <xdr:cNvPr id="9" name="Shape 9">
          <a:hlinkClick r:id="rId5"/>
        </xdr:cNvPr>
        <xdr:cNvSpPr txBox="1"/>
      </xdr:nvSpPr>
      <xdr:spPr>
        <a:xfrm>
          <a:off x="4136325" y="3489488"/>
          <a:ext cx="2419350" cy="581025"/>
        </a:xfrm>
        <a:prstGeom prst="rect">
          <a:avLst/>
        </a:prstGeom>
        <a:gradFill>
          <a:gsLst>
            <a:gs pos="0">
              <a:srgbClr val="759336"/>
            </a:gs>
            <a:gs pos="80000">
              <a:srgbClr val="99C247"/>
            </a:gs>
            <a:gs pos="100000">
              <a:srgbClr val="9BC545"/>
            </a:gs>
          </a:gsLst>
          <a:lin ang="16200000" scaled="0"/>
        </a:grad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400">
              <a:solidFill>
                <a:schemeClr val="lt1"/>
              </a:solidFill>
              <a:latin typeface="Arial"/>
              <a:ea typeface="Arial"/>
              <a:cs typeface="Arial"/>
              <a:sym typeface="Arial"/>
            </a:rPr>
            <a:t>RESULTADOS DE LA SIMULACIÓN </a:t>
          </a:r>
          <a:endParaRPr sz="1400"/>
        </a:p>
      </xdr:txBody>
    </xdr:sp>
    <xdr:clientData fLocksWithSheet="0"/>
  </xdr:oneCellAnchor>
  <xdr:oneCellAnchor>
    <xdr:from>
      <xdr:col>1</xdr:col>
      <xdr:colOff>200025</xdr:colOff>
      <xdr:row>21</xdr:row>
      <xdr:rowOff>76200</xdr:rowOff>
    </xdr:from>
    <xdr:ext cx="2857500" cy="409575"/>
    <xdr:sp>
      <xdr:nvSpPr>
        <xdr:cNvPr id="10" name="Shape 10">
          <a:hlinkClick r:id="rId6"/>
        </xdr:cNvPr>
        <xdr:cNvSpPr txBox="1"/>
      </xdr:nvSpPr>
      <xdr:spPr>
        <a:xfrm>
          <a:off x="3922013" y="3579975"/>
          <a:ext cx="2847975" cy="400050"/>
        </a:xfrm>
        <a:prstGeom prst="rect">
          <a:avLst/>
        </a:prstGeom>
        <a:solidFill>
          <a:schemeClr val="lt1"/>
        </a:solidFill>
        <a:ln>
          <a:noFill/>
        </a:ln>
      </xdr:spPr>
      <xdr:txBody>
        <a:bodyPr anchorCtr="0" anchor="t" bIns="45700" lIns="91425" spcFirstLastPara="1" rIns="91425" wrap="square" tIns="45700">
          <a:noAutofit/>
        </a:bodyPr>
        <a:lstStyle/>
        <a:p>
          <a:pPr indent="0" lvl="0" marL="0" rtl="0" algn="l">
            <a:lnSpc>
              <a:spcPct val="112500"/>
            </a:lnSpc>
            <a:spcBef>
              <a:spcPts val="0"/>
            </a:spcBef>
            <a:spcAft>
              <a:spcPts val="0"/>
            </a:spcAft>
            <a:buNone/>
          </a:pPr>
          <a:r>
            <a:rPr b="1" lang="en-US" sz="800">
              <a:solidFill>
                <a:schemeClr val="dk1"/>
              </a:solidFill>
              <a:latin typeface="Calibri"/>
              <a:ea typeface="Calibri"/>
              <a:cs typeface="Calibri"/>
              <a:sym typeface="Calibri"/>
            </a:rPr>
            <a:t>Desarrollado por: Magíster Mauricio</a:t>
          </a:r>
          <a:r>
            <a:rPr b="1" lang="en-US" sz="800">
              <a:solidFill>
                <a:schemeClr val="dk1"/>
              </a:solidFill>
              <a:latin typeface="Calibri"/>
              <a:ea typeface="Calibri"/>
              <a:cs typeface="Calibri"/>
              <a:sym typeface="Calibri"/>
            </a:rPr>
            <a:t> Reyes Giraldo.</a:t>
          </a:r>
          <a:endParaRPr sz="1400"/>
        </a:p>
        <a:p>
          <a:pPr indent="0" lvl="0" marL="0" rtl="0" algn="l">
            <a:lnSpc>
              <a:spcPct val="112500"/>
            </a:lnSpc>
            <a:spcBef>
              <a:spcPts val="0"/>
            </a:spcBef>
            <a:spcAft>
              <a:spcPts val="0"/>
            </a:spcAft>
            <a:buNone/>
          </a:pPr>
          <a:r>
            <a:rPr b="1" lang="en-US" sz="800">
              <a:solidFill>
                <a:schemeClr val="dk1"/>
              </a:solidFill>
              <a:latin typeface="Calibri"/>
              <a:ea typeface="Calibri"/>
              <a:cs typeface="Calibri"/>
              <a:sym typeface="Calibri"/>
            </a:rPr>
            <a:t>Docente Asociado Universidad  Univerisdad  -EAN.</a:t>
          </a:r>
          <a:endParaRPr sz="1400"/>
        </a:p>
        <a:p>
          <a:pPr indent="0" lvl="0" marL="0" rtl="0" algn="l">
            <a:lnSpc>
              <a:spcPct val="112500"/>
            </a:lnSpc>
            <a:spcBef>
              <a:spcPts val="0"/>
            </a:spcBef>
            <a:spcAft>
              <a:spcPts val="0"/>
            </a:spcAft>
            <a:buNone/>
          </a:pPr>
          <a:r>
            <a:rPr b="1" lang="en-US" sz="800">
              <a:solidFill>
                <a:schemeClr val="dk1"/>
              </a:solidFill>
              <a:latin typeface="Calibri"/>
              <a:ea typeface="Calibri"/>
              <a:cs typeface="Calibri"/>
              <a:sym typeface="Calibri"/>
            </a:rPr>
            <a:t>contacto: dmreyes@ean.edu.co - @dmreyesg</a:t>
          </a:r>
          <a:endParaRPr sz="1400"/>
        </a:p>
        <a:p>
          <a:pPr indent="0" lvl="0" marL="0" rtl="0" algn="l">
            <a:lnSpc>
              <a:spcPct val="112500"/>
            </a:lnSpc>
            <a:spcBef>
              <a:spcPts val="0"/>
            </a:spcBef>
            <a:spcAft>
              <a:spcPts val="0"/>
            </a:spcAft>
            <a:buNone/>
          </a:pPr>
          <a:r>
            <a:rPr b="1" lang="en-US" sz="800">
              <a:solidFill>
                <a:schemeClr val="dk1"/>
              </a:solidFill>
              <a:latin typeface="Calibri"/>
              <a:ea typeface="Calibri"/>
              <a:cs typeface="Calibri"/>
              <a:sym typeface="Calibri"/>
            </a:rPr>
            <a:t> </a:t>
          </a:r>
          <a:endParaRPr sz="1400"/>
        </a:p>
        <a:p>
          <a:pPr indent="0" lvl="0" marL="0" rtl="0" algn="l">
            <a:lnSpc>
              <a:spcPct val="100000"/>
            </a:lnSpc>
            <a:spcBef>
              <a:spcPts val="0"/>
            </a:spcBef>
            <a:spcAft>
              <a:spcPts val="0"/>
            </a:spcAft>
            <a:buNone/>
          </a:pPr>
          <a:r>
            <a:t/>
          </a:r>
          <a:endParaRPr sz="500"/>
        </a:p>
      </xdr:txBody>
    </xdr:sp>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28575</xdr:colOff>
      <xdr:row>13</xdr:row>
      <xdr:rowOff>123825</xdr:rowOff>
    </xdr:from>
    <xdr:ext cx="1409700" cy="4562475"/>
    <xdr:sp>
      <xdr:nvSpPr>
        <xdr:cNvPr id="11" name="Shape 11"/>
        <xdr:cNvSpPr/>
      </xdr:nvSpPr>
      <xdr:spPr>
        <a:xfrm rot="10800000">
          <a:off x="4650675" y="1508288"/>
          <a:ext cx="1390650" cy="4543425"/>
        </a:xfrm>
        <a:prstGeom prst="bentArrow">
          <a:avLst>
            <a:gd fmla="val 25000" name="adj1"/>
            <a:gd fmla="val 25000" name="adj2"/>
            <a:gd fmla="val 25000" name="adj3"/>
            <a:gd fmla="val 43750" name="adj4"/>
          </a:avLst>
        </a:prstGeom>
        <a:solidFill>
          <a:schemeClr val="accent1"/>
        </a:solidFill>
        <a:ln cap="flat" cmpd="sng" w="25400">
          <a:solidFill>
            <a:srgbClr val="395E89"/>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solidFill>
              <a:schemeClr val="dk1"/>
            </a:solidFill>
          </a:endParaRPr>
        </a:p>
      </xdr:txBody>
    </xdr:sp>
    <xdr:clientData fLocksWithSheet="0"/>
  </xdr:oneCellAnchor>
  <xdr:oneCellAnchor>
    <xdr:from>
      <xdr:col>8</xdr:col>
      <xdr:colOff>390525</xdr:colOff>
      <xdr:row>13</xdr:row>
      <xdr:rowOff>142875</xdr:rowOff>
    </xdr:from>
    <xdr:ext cx="409575" cy="4038600"/>
    <xdr:sp>
      <xdr:nvSpPr>
        <xdr:cNvPr id="12" name="Shape 12"/>
        <xdr:cNvSpPr txBox="1"/>
      </xdr:nvSpPr>
      <xdr:spPr>
        <a:xfrm rot="5400000">
          <a:off x="3331463" y="3579975"/>
          <a:ext cx="4029075" cy="40005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rPr lang="en-US" sz="900">
              <a:solidFill>
                <a:schemeClr val="dk1"/>
              </a:solidFill>
              <a:latin typeface="Arial Black"/>
              <a:ea typeface="Arial Black"/>
              <a:cs typeface="Arial Black"/>
              <a:sym typeface="Arial Black"/>
            </a:rPr>
            <a:t>REVISA</a:t>
          </a:r>
          <a:r>
            <a:rPr lang="en-US" sz="900">
              <a:solidFill>
                <a:schemeClr val="dk1"/>
              </a:solidFill>
              <a:latin typeface="Arial Black"/>
              <a:ea typeface="Arial Black"/>
              <a:cs typeface="Arial Black"/>
              <a:sym typeface="Arial Black"/>
            </a:rPr>
            <a:t> LAS PROYECCIONES</a:t>
          </a:r>
          <a:endParaRPr sz="900">
            <a:latin typeface="Arial Black"/>
            <a:ea typeface="Arial Black"/>
            <a:cs typeface="Arial Black"/>
            <a:sym typeface="Arial Black"/>
          </a:endParaRPr>
        </a:p>
      </xdr:txBody>
    </xdr:sp>
    <xdr:clientData fLocksWithSheet="0"/>
  </xdr:oneCellAnchor>
  <xdr:oneCellAnchor>
    <xdr:from>
      <xdr:col>10</xdr:col>
      <xdr:colOff>247650</xdr:colOff>
      <xdr:row>9</xdr:row>
      <xdr:rowOff>66675</xdr:rowOff>
    </xdr:from>
    <xdr:ext cx="14649450" cy="428625"/>
    <xdr:sp>
      <xdr:nvSpPr>
        <xdr:cNvPr id="13" name="Shape 13">
          <a:hlinkClick r:id="rId1"/>
        </xdr:cNvPr>
        <xdr:cNvSpPr txBox="1"/>
      </xdr:nvSpPr>
      <xdr:spPr>
        <a:xfrm>
          <a:off x="0" y="3565688"/>
          <a:ext cx="10692000" cy="428625"/>
        </a:xfrm>
        <a:prstGeom prst="rect">
          <a:avLst/>
        </a:prstGeom>
        <a:gradFill>
          <a:gsLst>
            <a:gs pos="0">
              <a:srgbClr val="759336"/>
            </a:gs>
            <a:gs pos="80000">
              <a:srgbClr val="99C247"/>
            </a:gs>
            <a:gs pos="100000">
              <a:srgbClr val="9BC545"/>
            </a:gs>
          </a:gsLst>
          <a:lin ang="16200000" scaled="0"/>
        </a:grad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400">
              <a:solidFill>
                <a:schemeClr val="lt1"/>
              </a:solidFill>
              <a:latin typeface="Arial"/>
              <a:ea typeface="Arial"/>
              <a:cs typeface="Arial"/>
              <a:sym typeface="Arial"/>
            </a:rPr>
            <a:t>VOLVER AL MENÚ</a:t>
          </a:r>
          <a:endParaRPr sz="1400"/>
        </a:p>
      </xdr:txBody>
    </xdr:sp>
    <xdr:clientData fLocksWithSheet="0"/>
  </xdr:oneCellAnchor>
  <xdr:oneCellAnchor>
    <xdr:from>
      <xdr:col>6</xdr:col>
      <xdr:colOff>285750</xdr:colOff>
      <xdr:row>12</xdr:row>
      <xdr:rowOff>123825</xdr:rowOff>
    </xdr:from>
    <xdr:ext cx="638175" cy="1447800"/>
    <xdr:sp>
      <xdr:nvSpPr>
        <xdr:cNvPr id="14" name="Shape 14"/>
        <xdr:cNvSpPr/>
      </xdr:nvSpPr>
      <xdr:spPr>
        <a:xfrm>
          <a:off x="5036438" y="3065625"/>
          <a:ext cx="619125" cy="1428750"/>
        </a:xfrm>
        <a:prstGeom prst="downArrow">
          <a:avLst>
            <a:gd fmla="val 50000" name="adj1"/>
            <a:gd fmla="val 50000" name="adj2"/>
          </a:avLst>
        </a:prstGeom>
        <a:solidFill>
          <a:schemeClr val="accent1"/>
        </a:solidFill>
        <a:ln cap="flat" cmpd="sng" w="25400">
          <a:solidFill>
            <a:srgbClr val="395E89"/>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11</xdr:col>
      <xdr:colOff>0</xdr:colOff>
      <xdr:row>37</xdr:row>
      <xdr:rowOff>0</xdr:rowOff>
    </xdr:from>
    <xdr:ext cx="15821025" cy="742950"/>
    <xdr:sp>
      <xdr:nvSpPr>
        <xdr:cNvPr id="15" name="Shape 15">
          <a:hlinkClick r:id="rId2"/>
        </xdr:cNvPr>
        <xdr:cNvSpPr txBox="1"/>
      </xdr:nvSpPr>
      <xdr:spPr>
        <a:xfrm>
          <a:off x="0" y="3413288"/>
          <a:ext cx="10692000" cy="733425"/>
        </a:xfrm>
        <a:prstGeom prst="rect">
          <a:avLst/>
        </a:prstGeom>
        <a:solidFill>
          <a:schemeClr val="lt1"/>
        </a:solidFill>
        <a:ln>
          <a:noFill/>
        </a:ln>
      </xdr:spPr>
      <xdr:txBody>
        <a:bodyPr anchorCtr="0" anchor="t" bIns="45700" lIns="91425" spcFirstLastPara="1" rIns="91425" wrap="square" tIns="45700">
          <a:noAutofit/>
        </a:bodyPr>
        <a:lstStyle/>
        <a:p>
          <a:pPr indent="0" lvl="0" marL="0" rtl="0" algn="l">
            <a:lnSpc>
              <a:spcPct val="112500"/>
            </a:lnSpc>
            <a:spcBef>
              <a:spcPts val="0"/>
            </a:spcBef>
            <a:spcAft>
              <a:spcPts val="0"/>
            </a:spcAft>
            <a:buNone/>
          </a:pPr>
          <a:r>
            <a:rPr b="1" lang="en-US" sz="800">
              <a:solidFill>
                <a:schemeClr val="dk1"/>
              </a:solidFill>
              <a:latin typeface="Calibri"/>
              <a:ea typeface="Calibri"/>
              <a:cs typeface="Calibri"/>
              <a:sym typeface="Calibri"/>
            </a:rPr>
            <a:t>Desarrollado por: Magíster Mauricio</a:t>
          </a:r>
          <a:r>
            <a:rPr b="1" lang="en-US" sz="800">
              <a:solidFill>
                <a:schemeClr val="dk1"/>
              </a:solidFill>
              <a:latin typeface="Calibri"/>
              <a:ea typeface="Calibri"/>
              <a:cs typeface="Calibri"/>
              <a:sym typeface="Calibri"/>
            </a:rPr>
            <a:t> Reyes Giraldo.</a:t>
          </a:r>
          <a:endParaRPr sz="1400"/>
        </a:p>
        <a:p>
          <a:pPr indent="0" lvl="0" marL="0" rtl="0" algn="l">
            <a:lnSpc>
              <a:spcPct val="112500"/>
            </a:lnSpc>
            <a:spcBef>
              <a:spcPts val="0"/>
            </a:spcBef>
            <a:spcAft>
              <a:spcPts val="0"/>
            </a:spcAft>
            <a:buNone/>
          </a:pPr>
          <a:r>
            <a:rPr b="1" lang="en-US" sz="800">
              <a:solidFill>
                <a:schemeClr val="dk1"/>
              </a:solidFill>
              <a:latin typeface="Calibri"/>
              <a:ea typeface="Calibri"/>
              <a:cs typeface="Calibri"/>
              <a:sym typeface="Calibri"/>
            </a:rPr>
            <a:t>Docente de Tiempo Completo Universidad EAN.</a:t>
          </a:r>
          <a:endParaRPr sz="1400"/>
        </a:p>
        <a:p>
          <a:pPr indent="0" lvl="0" marL="0" rtl="0" algn="l">
            <a:lnSpc>
              <a:spcPct val="112500"/>
            </a:lnSpc>
            <a:spcBef>
              <a:spcPts val="0"/>
            </a:spcBef>
            <a:spcAft>
              <a:spcPts val="0"/>
            </a:spcAft>
            <a:buNone/>
          </a:pPr>
          <a:r>
            <a:rPr b="1" lang="en-US" sz="800">
              <a:solidFill>
                <a:schemeClr val="dk1"/>
              </a:solidFill>
              <a:latin typeface="Calibri"/>
              <a:ea typeface="Calibri"/>
              <a:cs typeface="Calibri"/>
              <a:sym typeface="Calibri"/>
            </a:rPr>
            <a:t>Coordinador Núcleo de Emprendimiento Universidad  FEAV Univerisdad  -EAN.</a:t>
          </a:r>
          <a:endParaRPr sz="1400"/>
        </a:p>
        <a:p>
          <a:pPr indent="0" lvl="0" marL="0" rtl="0" algn="l">
            <a:lnSpc>
              <a:spcPct val="112500"/>
            </a:lnSpc>
            <a:spcBef>
              <a:spcPts val="0"/>
            </a:spcBef>
            <a:spcAft>
              <a:spcPts val="0"/>
            </a:spcAft>
            <a:buNone/>
          </a:pPr>
          <a:r>
            <a:rPr b="1" lang="en-US" sz="800">
              <a:solidFill>
                <a:schemeClr val="dk1"/>
              </a:solidFill>
              <a:latin typeface="Calibri"/>
              <a:ea typeface="Calibri"/>
              <a:cs typeface="Calibri"/>
              <a:sym typeface="Calibri"/>
            </a:rPr>
            <a:t>contacto: dmreyes@ean.edu.co</a:t>
          </a:r>
          <a:endParaRPr sz="1400"/>
        </a:p>
        <a:p>
          <a:pPr indent="0" lvl="0" marL="0" rtl="0" algn="l">
            <a:lnSpc>
              <a:spcPct val="112500"/>
            </a:lnSpc>
            <a:spcBef>
              <a:spcPts val="0"/>
            </a:spcBef>
            <a:spcAft>
              <a:spcPts val="0"/>
            </a:spcAft>
            <a:buNone/>
          </a:pPr>
          <a:r>
            <a:rPr b="1" lang="en-US" sz="800">
              <a:solidFill>
                <a:schemeClr val="dk1"/>
              </a:solidFill>
              <a:latin typeface="Calibri"/>
              <a:ea typeface="Calibri"/>
              <a:cs typeface="Calibri"/>
              <a:sym typeface="Calibri"/>
            </a:rPr>
            <a:t> </a:t>
          </a:r>
          <a:endParaRPr sz="1400"/>
        </a:p>
        <a:p>
          <a:pPr indent="0" lvl="0" marL="0" rtl="0" algn="l">
            <a:lnSpc>
              <a:spcPct val="100000"/>
            </a:lnSpc>
            <a:spcBef>
              <a:spcPts val="0"/>
            </a:spcBef>
            <a:spcAft>
              <a:spcPts val="0"/>
            </a:spcAft>
            <a:buNone/>
          </a:pPr>
          <a:r>
            <a:t/>
          </a:r>
          <a:endParaRPr sz="500"/>
        </a:p>
      </xdr:txBody>
    </xdr:sp>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0</xdr:colOff>
      <xdr:row>5</xdr:row>
      <xdr:rowOff>0</xdr:rowOff>
    </xdr:from>
    <xdr:ext cx="2562225" cy="428625"/>
    <xdr:sp>
      <xdr:nvSpPr>
        <xdr:cNvPr id="16" name="Shape 16">
          <a:hlinkClick r:id="rId1"/>
        </xdr:cNvPr>
        <xdr:cNvSpPr txBox="1"/>
      </xdr:nvSpPr>
      <xdr:spPr>
        <a:xfrm>
          <a:off x="4064888" y="3565688"/>
          <a:ext cx="2562225" cy="428625"/>
        </a:xfrm>
        <a:prstGeom prst="rect">
          <a:avLst/>
        </a:prstGeom>
        <a:gradFill>
          <a:gsLst>
            <a:gs pos="0">
              <a:srgbClr val="759336"/>
            </a:gs>
            <a:gs pos="80000">
              <a:srgbClr val="99C247"/>
            </a:gs>
            <a:gs pos="100000">
              <a:srgbClr val="9BC545"/>
            </a:gs>
          </a:gsLst>
          <a:lin ang="16200000" scaled="0"/>
        </a:grad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400">
              <a:solidFill>
                <a:schemeClr val="lt1"/>
              </a:solidFill>
              <a:latin typeface="Arial"/>
              <a:ea typeface="Arial"/>
              <a:cs typeface="Arial"/>
              <a:sym typeface="Arial"/>
            </a:rPr>
            <a:t>VOLVER</a:t>
          </a:r>
          <a:r>
            <a:rPr b="1" lang="en-US" sz="1400">
              <a:solidFill>
                <a:schemeClr val="lt1"/>
              </a:solidFill>
              <a:latin typeface="Arial"/>
              <a:ea typeface="Arial"/>
              <a:cs typeface="Arial"/>
              <a:sym typeface="Arial"/>
            </a:rPr>
            <a:t> AL MENÚ</a:t>
          </a:r>
          <a:endParaRPr b="1" sz="1400">
            <a:latin typeface="Arial"/>
            <a:ea typeface="Arial"/>
            <a:cs typeface="Arial"/>
            <a:sym typeface="Arial"/>
          </a:endParaRPr>
        </a:p>
      </xdr:txBody>
    </xdr:sp>
    <xdr:clientData fLocksWithSheet="0"/>
  </xdr:oneCellAnchor>
  <xdr:oneCellAnchor>
    <xdr:from>
      <xdr:col>8</xdr:col>
      <xdr:colOff>676275</xdr:colOff>
      <xdr:row>19</xdr:row>
      <xdr:rowOff>161925</xdr:rowOff>
    </xdr:from>
    <xdr:ext cx="3048000" cy="752475"/>
    <xdr:sp>
      <xdr:nvSpPr>
        <xdr:cNvPr id="17" name="Shape 17">
          <a:hlinkClick r:id="rId2"/>
        </xdr:cNvPr>
        <xdr:cNvSpPr txBox="1"/>
      </xdr:nvSpPr>
      <xdr:spPr>
        <a:xfrm>
          <a:off x="3826763" y="3408525"/>
          <a:ext cx="3038475" cy="742950"/>
        </a:xfrm>
        <a:prstGeom prst="rect">
          <a:avLst/>
        </a:prstGeom>
        <a:solidFill>
          <a:schemeClr val="lt1"/>
        </a:solidFill>
        <a:ln>
          <a:noFill/>
        </a:ln>
      </xdr:spPr>
      <xdr:txBody>
        <a:bodyPr anchorCtr="0" anchor="t" bIns="45700" lIns="91425" spcFirstLastPara="1" rIns="91425" wrap="square" tIns="45700">
          <a:noAutofit/>
        </a:bodyPr>
        <a:lstStyle/>
        <a:p>
          <a:pPr indent="0" lvl="0" marL="0" rtl="0" algn="l">
            <a:lnSpc>
              <a:spcPct val="112500"/>
            </a:lnSpc>
            <a:spcBef>
              <a:spcPts val="0"/>
            </a:spcBef>
            <a:spcAft>
              <a:spcPts val="0"/>
            </a:spcAft>
            <a:buNone/>
          </a:pPr>
          <a:r>
            <a:rPr b="1" lang="en-US" sz="800">
              <a:solidFill>
                <a:schemeClr val="dk1"/>
              </a:solidFill>
              <a:latin typeface="Calibri"/>
              <a:ea typeface="Calibri"/>
              <a:cs typeface="Calibri"/>
              <a:sym typeface="Calibri"/>
            </a:rPr>
            <a:t>Desarrollado por: Magíster Mauricio</a:t>
          </a:r>
          <a:r>
            <a:rPr b="1" lang="en-US" sz="800">
              <a:solidFill>
                <a:schemeClr val="dk1"/>
              </a:solidFill>
              <a:latin typeface="Calibri"/>
              <a:ea typeface="Calibri"/>
              <a:cs typeface="Calibri"/>
              <a:sym typeface="Calibri"/>
            </a:rPr>
            <a:t> Reyes Giraldo.</a:t>
          </a:r>
          <a:endParaRPr sz="1400"/>
        </a:p>
        <a:p>
          <a:pPr indent="0" lvl="0" marL="0" rtl="0" algn="l">
            <a:lnSpc>
              <a:spcPct val="112500"/>
            </a:lnSpc>
            <a:spcBef>
              <a:spcPts val="0"/>
            </a:spcBef>
            <a:spcAft>
              <a:spcPts val="0"/>
            </a:spcAft>
            <a:buNone/>
          </a:pPr>
          <a:r>
            <a:rPr b="1" lang="en-US" sz="800">
              <a:solidFill>
                <a:schemeClr val="dk1"/>
              </a:solidFill>
              <a:latin typeface="Calibri"/>
              <a:ea typeface="Calibri"/>
              <a:cs typeface="Calibri"/>
              <a:sym typeface="Calibri"/>
            </a:rPr>
            <a:t>Docente de Tiempo Completo Universidad EAN.</a:t>
          </a:r>
          <a:endParaRPr sz="1400"/>
        </a:p>
        <a:p>
          <a:pPr indent="0" lvl="0" marL="0" rtl="0" algn="l">
            <a:lnSpc>
              <a:spcPct val="112500"/>
            </a:lnSpc>
            <a:spcBef>
              <a:spcPts val="0"/>
            </a:spcBef>
            <a:spcAft>
              <a:spcPts val="0"/>
            </a:spcAft>
            <a:buNone/>
          </a:pPr>
          <a:r>
            <a:rPr b="1" lang="en-US" sz="800">
              <a:solidFill>
                <a:schemeClr val="dk1"/>
              </a:solidFill>
              <a:latin typeface="Calibri"/>
              <a:ea typeface="Calibri"/>
              <a:cs typeface="Calibri"/>
              <a:sym typeface="Calibri"/>
            </a:rPr>
            <a:t>Coordinador Núcleo de Emprendimiento Universidad  FEAV Univerisdad  -EAN.</a:t>
          </a:r>
          <a:endParaRPr sz="1400"/>
        </a:p>
        <a:p>
          <a:pPr indent="0" lvl="0" marL="0" rtl="0" algn="l">
            <a:lnSpc>
              <a:spcPct val="112500"/>
            </a:lnSpc>
            <a:spcBef>
              <a:spcPts val="0"/>
            </a:spcBef>
            <a:spcAft>
              <a:spcPts val="0"/>
            </a:spcAft>
            <a:buNone/>
          </a:pPr>
          <a:r>
            <a:rPr b="1" lang="en-US" sz="800">
              <a:solidFill>
                <a:schemeClr val="dk1"/>
              </a:solidFill>
              <a:latin typeface="Calibri"/>
              <a:ea typeface="Calibri"/>
              <a:cs typeface="Calibri"/>
              <a:sym typeface="Calibri"/>
            </a:rPr>
            <a:t>contacto: dmreyes@ean.edu.co</a:t>
          </a:r>
          <a:endParaRPr sz="1400"/>
        </a:p>
        <a:p>
          <a:pPr indent="0" lvl="0" marL="0" rtl="0" algn="l">
            <a:lnSpc>
              <a:spcPct val="112500"/>
            </a:lnSpc>
            <a:spcBef>
              <a:spcPts val="0"/>
            </a:spcBef>
            <a:spcAft>
              <a:spcPts val="0"/>
            </a:spcAft>
            <a:buNone/>
          </a:pPr>
          <a:r>
            <a:rPr b="1" lang="en-US" sz="800">
              <a:solidFill>
                <a:schemeClr val="dk1"/>
              </a:solidFill>
              <a:latin typeface="Calibri"/>
              <a:ea typeface="Calibri"/>
              <a:cs typeface="Calibri"/>
              <a:sym typeface="Calibri"/>
            </a:rPr>
            <a:t> </a:t>
          </a:r>
          <a:endParaRPr sz="1400"/>
        </a:p>
        <a:p>
          <a:pPr indent="0" lvl="0" marL="0" rtl="0" algn="l">
            <a:lnSpc>
              <a:spcPct val="100000"/>
            </a:lnSpc>
            <a:spcBef>
              <a:spcPts val="0"/>
            </a:spcBef>
            <a:spcAft>
              <a:spcPts val="0"/>
            </a:spcAft>
            <a:buNone/>
          </a:pPr>
          <a:r>
            <a:t/>
          </a:r>
          <a:endParaRPr sz="500"/>
        </a:p>
      </xdr:txBody>
    </xdr:sp>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771525</xdr:colOff>
      <xdr:row>13</xdr:row>
      <xdr:rowOff>142875</xdr:rowOff>
    </xdr:from>
    <xdr:ext cx="2695575" cy="390525"/>
    <xdr:sp>
      <xdr:nvSpPr>
        <xdr:cNvPr id="18" name="Shape 18">
          <a:hlinkClick r:id="rId1"/>
        </xdr:cNvPr>
        <xdr:cNvSpPr txBox="1"/>
      </xdr:nvSpPr>
      <xdr:spPr>
        <a:xfrm>
          <a:off x="4002975" y="3589500"/>
          <a:ext cx="2686050" cy="381000"/>
        </a:xfrm>
        <a:prstGeom prst="rect">
          <a:avLst/>
        </a:prstGeom>
        <a:gradFill>
          <a:gsLst>
            <a:gs pos="0">
              <a:srgbClr val="759336"/>
            </a:gs>
            <a:gs pos="80000">
              <a:srgbClr val="99C247"/>
            </a:gs>
            <a:gs pos="100000">
              <a:srgbClr val="9BC545"/>
            </a:gs>
          </a:gsLst>
          <a:lin ang="16200000" scaled="0"/>
        </a:grad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400">
              <a:solidFill>
                <a:schemeClr val="lt1"/>
              </a:solidFill>
              <a:latin typeface="Arial"/>
              <a:ea typeface="Arial"/>
              <a:cs typeface="Arial"/>
              <a:sym typeface="Arial"/>
            </a:rPr>
            <a:t>VOLVER</a:t>
          </a:r>
          <a:r>
            <a:rPr b="1" lang="en-US" sz="1400">
              <a:solidFill>
                <a:schemeClr val="lt1"/>
              </a:solidFill>
              <a:latin typeface="Arial"/>
              <a:ea typeface="Arial"/>
              <a:cs typeface="Arial"/>
              <a:sym typeface="Arial"/>
            </a:rPr>
            <a:t> AL MENÚ</a:t>
          </a:r>
          <a:endParaRPr b="1" sz="1400">
            <a:latin typeface="Arial"/>
            <a:ea typeface="Arial"/>
            <a:cs typeface="Arial"/>
            <a:sym typeface="Arial"/>
          </a:endParaRPr>
        </a:p>
      </xdr:txBody>
    </xdr:sp>
    <xdr:clientData fLocksWithSheet="0"/>
  </xdr:oneCellAnchor>
  <xdr:oneCellAnchor>
    <xdr:from>
      <xdr:col>8</xdr:col>
      <xdr:colOff>628650</xdr:colOff>
      <xdr:row>17</xdr:row>
      <xdr:rowOff>9525</xdr:rowOff>
    </xdr:from>
    <xdr:ext cx="3248025" cy="742950"/>
    <xdr:sp>
      <xdr:nvSpPr>
        <xdr:cNvPr id="19" name="Shape 19">
          <a:hlinkClick r:id="rId2"/>
        </xdr:cNvPr>
        <xdr:cNvSpPr txBox="1"/>
      </xdr:nvSpPr>
      <xdr:spPr>
        <a:xfrm>
          <a:off x="3726750" y="3413288"/>
          <a:ext cx="3238500" cy="733425"/>
        </a:xfrm>
        <a:prstGeom prst="rect">
          <a:avLst/>
        </a:prstGeom>
        <a:solidFill>
          <a:schemeClr val="lt1"/>
        </a:solidFill>
        <a:ln>
          <a:noFill/>
        </a:ln>
      </xdr:spPr>
      <xdr:txBody>
        <a:bodyPr anchorCtr="0" anchor="t" bIns="45700" lIns="91425" spcFirstLastPara="1" rIns="91425" wrap="square" tIns="45700">
          <a:noAutofit/>
        </a:bodyPr>
        <a:lstStyle/>
        <a:p>
          <a:pPr indent="0" lvl="0" marL="0" rtl="0" algn="l">
            <a:lnSpc>
              <a:spcPct val="112500"/>
            </a:lnSpc>
            <a:spcBef>
              <a:spcPts val="0"/>
            </a:spcBef>
            <a:spcAft>
              <a:spcPts val="0"/>
            </a:spcAft>
            <a:buNone/>
          </a:pPr>
          <a:r>
            <a:rPr b="1" lang="en-US" sz="800">
              <a:solidFill>
                <a:schemeClr val="dk1"/>
              </a:solidFill>
              <a:latin typeface="Calibri"/>
              <a:ea typeface="Calibri"/>
              <a:cs typeface="Calibri"/>
              <a:sym typeface="Calibri"/>
            </a:rPr>
            <a:t>Desarrollado por: Magíster Mauricio</a:t>
          </a:r>
          <a:r>
            <a:rPr b="1" lang="en-US" sz="800">
              <a:solidFill>
                <a:schemeClr val="dk1"/>
              </a:solidFill>
              <a:latin typeface="Calibri"/>
              <a:ea typeface="Calibri"/>
              <a:cs typeface="Calibri"/>
              <a:sym typeface="Calibri"/>
            </a:rPr>
            <a:t> Reyes Giraldo.</a:t>
          </a:r>
          <a:endParaRPr sz="1400"/>
        </a:p>
        <a:p>
          <a:pPr indent="0" lvl="0" marL="0" rtl="0" algn="l">
            <a:lnSpc>
              <a:spcPct val="112500"/>
            </a:lnSpc>
            <a:spcBef>
              <a:spcPts val="0"/>
            </a:spcBef>
            <a:spcAft>
              <a:spcPts val="0"/>
            </a:spcAft>
            <a:buNone/>
          </a:pPr>
          <a:r>
            <a:rPr b="1" lang="en-US" sz="800">
              <a:solidFill>
                <a:schemeClr val="dk1"/>
              </a:solidFill>
              <a:latin typeface="Calibri"/>
              <a:ea typeface="Calibri"/>
              <a:cs typeface="Calibri"/>
              <a:sym typeface="Calibri"/>
            </a:rPr>
            <a:t>Docente de Tiempo Completo Universidad EAN.</a:t>
          </a:r>
          <a:endParaRPr sz="1400"/>
        </a:p>
        <a:p>
          <a:pPr indent="0" lvl="0" marL="0" rtl="0" algn="l">
            <a:lnSpc>
              <a:spcPct val="112500"/>
            </a:lnSpc>
            <a:spcBef>
              <a:spcPts val="0"/>
            </a:spcBef>
            <a:spcAft>
              <a:spcPts val="0"/>
            </a:spcAft>
            <a:buNone/>
          </a:pPr>
          <a:r>
            <a:rPr b="1" lang="en-US" sz="800">
              <a:solidFill>
                <a:schemeClr val="dk1"/>
              </a:solidFill>
              <a:latin typeface="Calibri"/>
              <a:ea typeface="Calibri"/>
              <a:cs typeface="Calibri"/>
              <a:sym typeface="Calibri"/>
            </a:rPr>
            <a:t>Coordinador Núcleo de Emprendimiento Universidad  FEAV Univerisdad  -EAN.</a:t>
          </a:r>
          <a:endParaRPr sz="1400"/>
        </a:p>
        <a:p>
          <a:pPr indent="0" lvl="0" marL="0" rtl="0" algn="l">
            <a:lnSpc>
              <a:spcPct val="112500"/>
            </a:lnSpc>
            <a:spcBef>
              <a:spcPts val="0"/>
            </a:spcBef>
            <a:spcAft>
              <a:spcPts val="0"/>
            </a:spcAft>
            <a:buNone/>
          </a:pPr>
          <a:r>
            <a:rPr b="1" lang="en-US" sz="800">
              <a:solidFill>
                <a:schemeClr val="dk1"/>
              </a:solidFill>
              <a:latin typeface="Calibri"/>
              <a:ea typeface="Calibri"/>
              <a:cs typeface="Calibri"/>
              <a:sym typeface="Calibri"/>
            </a:rPr>
            <a:t>contacto: dmreyes@ean.edu.co</a:t>
          </a:r>
          <a:endParaRPr sz="1400"/>
        </a:p>
        <a:p>
          <a:pPr indent="0" lvl="0" marL="0" rtl="0" algn="l">
            <a:lnSpc>
              <a:spcPct val="112500"/>
            </a:lnSpc>
            <a:spcBef>
              <a:spcPts val="0"/>
            </a:spcBef>
            <a:spcAft>
              <a:spcPts val="0"/>
            </a:spcAft>
            <a:buNone/>
          </a:pPr>
          <a:r>
            <a:rPr b="1" lang="en-US" sz="800">
              <a:solidFill>
                <a:schemeClr val="dk1"/>
              </a:solidFill>
              <a:latin typeface="Calibri"/>
              <a:ea typeface="Calibri"/>
              <a:cs typeface="Calibri"/>
              <a:sym typeface="Calibri"/>
            </a:rPr>
            <a:t> </a:t>
          </a:r>
          <a:endParaRPr sz="1400"/>
        </a:p>
        <a:p>
          <a:pPr indent="0" lvl="0" marL="0" rtl="0" algn="l">
            <a:lnSpc>
              <a:spcPct val="100000"/>
            </a:lnSpc>
            <a:spcBef>
              <a:spcPts val="0"/>
            </a:spcBef>
            <a:spcAft>
              <a:spcPts val="0"/>
            </a:spcAft>
            <a:buNone/>
          </a:pPr>
          <a:r>
            <a:t/>
          </a:r>
          <a:endParaRPr sz="500"/>
        </a:p>
      </xdr:txBody>
    </xdr:sp>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66675</xdr:colOff>
      <xdr:row>0</xdr:row>
      <xdr:rowOff>57150</xdr:rowOff>
    </xdr:from>
    <xdr:ext cx="2066925" cy="304800"/>
    <xdr:sp>
      <xdr:nvSpPr>
        <xdr:cNvPr id="20" name="Shape 20">
          <a:hlinkClick r:id="rId1"/>
        </xdr:cNvPr>
        <xdr:cNvSpPr txBox="1"/>
      </xdr:nvSpPr>
      <xdr:spPr>
        <a:xfrm>
          <a:off x="4317300" y="3627600"/>
          <a:ext cx="2057400" cy="304800"/>
        </a:xfrm>
        <a:prstGeom prst="rect">
          <a:avLst/>
        </a:prstGeom>
        <a:gradFill>
          <a:gsLst>
            <a:gs pos="0">
              <a:srgbClr val="759336"/>
            </a:gs>
            <a:gs pos="80000">
              <a:srgbClr val="99C247"/>
            </a:gs>
            <a:gs pos="100000">
              <a:srgbClr val="9BC545"/>
            </a:gs>
          </a:gsLst>
          <a:lin ang="16200000" scaled="0"/>
        </a:grad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400">
              <a:solidFill>
                <a:schemeClr val="lt1"/>
              </a:solidFill>
              <a:latin typeface="Arial"/>
              <a:ea typeface="Arial"/>
              <a:cs typeface="Arial"/>
              <a:sym typeface="Arial"/>
            </a:rPr>
            <a:t>VOLVER</a:t>
          </a:r>
          <a:r>
            <a:rPr b="1" lang="en-US" sz="1400">
              <a:solidFill>
                <a:schemeClr val="lt1"/>
              </a:solidFill>
              <a:latin typeface="Arial"/>
              <a:ea typeface="Arial"/>
              <a:cs typeface="Arial"/>
              <a:sym typeface="Arial"/>
            </a:rPr>
            <a:t> AL MENÚ</a:t>
          </a:r>
          <a:endParaRPr b="1" sz="1400">
            <a:latin typeface="Arial"/>
            <a:ea typeface="Arial"/>
            <a:cs typeface="Arial"/>
            <a:sym typeface="Arial"/>
          </a:endParaRPr>
        </a:p>
      </xdr:txBody>
    </xdr:sp>
    <xdr:clientData fLocksWithSheet="0"/>
  </xdr:oneCellAnchor>
  <xdr:oneCellAnchor>
    <xdr:from>
      <xdr:col>7</xdr:col>
      <xdr:colOff>180975</xdr:colOff>
      <xdr:row>51</xdr:row>
      <xdr:rowOff>152400</xdr:rowOff>
    </xdr:from>
    <xdr:ext cx="2905125" cy="742950"/>
    <xdr:sp>
      <xdr:nvSpPr>
        <xdr:cNvPr id="21" name="Shape 21">
          <a:hlinkClick r:id="rId2"/>
        </xdr:cNvPr>
        <xdr:cNvSpPr txBox="1"/>
      </xdr:nvSpPr>
      <xdr:spPr>
        <a:xfrm>
          <a:off x="3898200" y="3413288"/>
          <a:ext cx="2895600" cy="733425"/>
        </a:xfrm>
        <a:prstGeom prst="rect">
          <a:avLst/>
        </a:prstGeom>
        <a:solidFill>
          <a:schemeClr val="lt1"/>
        </a:solidFill>
        <a:ln>
          <a:noFill/>
        </a:ln>
      </xdr:spPr>
      <xdr:txBody>
        <a:bodyPr anchorCtr="0" anchor="t" bIns="45700" lIns="91425" spcFirstLastPara="1" rIns="91425" wrap="square" tIns="45700">
          <a:noAutofit/>
        </a:bodyPr>
        <a:lstStyle/>
        <a:p>
          <a:pPr indent="0" lvl="0" marL="0" rtl="0" algn="l">
            <a:lnSpc>
              <a:spcPct val="112500"/>
            </a:lnSpc>
            <a:spcBef>
              <a:spcPts val="0"/>
            </a:spcBef>
            <a:spcAft>
              <a:spcPts val="0"/>
            </a:spcAft>
            <a:buNone/>
          </a:pPr>
          <a:r>
            <a:rPr b="1" lang="en-US" sz="800">
              <a:solidFill>
                <a:schemeClr val="dk1"/>
              </a:solidFill>
              <a:latin typeface="Calibri"/>
              <a:ea typeface="Calibri"/>
              <a:cs typeface="Calibri"/>
              <a:sym typeface="Calibri"/>
            </a:rPr>
            <a:t>Desarrollado por: Magíster Mauricio</a:t>
          </a:r>
          <a:r>
            <a:rPr b="1" lang="en-US" sz="800">
              <a:solidFill>
                <a:schemeClr val="dk1"/>
              </a:solidFill>
              <a:latin typeface="Calibri"/>
              <a:ea typeface="Calibri"/>
              <a:cs typeface="Calibri"/>
              <a:sym typeface="Calibri"/>
            </a:rPr>
            <a:t> Reyes Giraldo.</a:t>
          </a:r>
          <a:endParaRPr sz="1400"/>
        </a:p>
        <a:p>
          <a:pPr indent="0" lvl="0" marL="0" rtl="0" algn="l">
            <a:lnSpc>
              <a:spcPct val="112500"/>
            </a:lnSpc>
            <a:spcBef>
              <a:spcPts val="0"/>
            </a:spcBef>
            <a:spcAft>
              <a:spcPts val="0"/>
            </a:spcAft>
            <a:buNone/>
          </a:pPr>
          <a:r>
            <a:rPr b="1" lang="en-US" sz="800">
              <a:solidFill>
                <a:schemeClr val="dk1"/>
              </a:solidFill>
              <a:latin typeface="Calibri"/>
              <a:ea typeface="Calibri"/>
              <a:cs typeface="Calibri"/>
              <a:sym typeface="Calibri"/>
            </a:rPr>
            <a:t>Docente de Tiempo Completo Universidad EAN.</a:t>
          </a:r>
          <a:endParaRPr sz="1400"/>
        </a:p>
        <a:p>
          <a:pPr indent="0" lvl="0" marL="0" rtl="0" algn="l">
            <a:lnSpc>
              <a:spcPct val="112500"/>
            </a:lnSpc>
            <a:spcBef>
              <a:spcPts val="0"/>
            </a:spcBef>
            <a:spcAft>
              <a:spcPts val="0"/>
            </a:spcAft>
            <a:buNone/>
          </a:pPr>
          <a:r>
            <a:rPr b="1" lang="en-US" sz="800">
              <a:solidFill>
                <a:schemeClr val="dk1"/>
              </a:solidFill>
              <a:latin typeface="Calibri"/>
              <a:ea typeface="Calibri"/>
              <a:cs typeface="Calibri"/>
              <a:sym typeface="Calibri"/>
            </a:rPr>
            <a:t>Coordinador Núcleo de Emprendimiento Universidad  FEAV Univerisdad  -EAN.</a:t>
          </a:r>
          <a:endParaRPr sz="1400"/>
        </a:p>
        <a:p>
          <a:pPr indent="0" lvl="0" marL="0" rtl="0" algn="l">
            <a:lnSpc>
              <a:spcPct val="112500"/>
            </a:lnSpc>
            <a:spcBef>
              <a:spcPts val="0"/>
            </a:spcBef>
            <a:spcAft>
              <a:spcPts val="0"/>
            </a:spcAft>
            <a:buNone/>
          </a:pPr>
          <a:r>
            <a:rPr b="1" lang="en-US" sz="800">
              <a:solidFill>
                <a:schemeClr val="dk1"/>
              </a:solidFill>
              <a:latin typeface="Calibri"/>
              <a:ea typeface="Calibri"/>
              <a:cs typeface="Calibri"/>
              <a:sym typeface="Calibri"/>
            </a:rPr>
            <a:t>contacto: dmreyes@ean.edu.co</a:t>
          </a:r>
          <a:endParaRPr sz="1400"/>
        </a:p>
        <a:p>
          <a:pPr indent="0" lvl="0" marL="0" rtl="0" algn="l">
            <a:lnSpc>
              <a:spcPct val="112500"/>
            </a:lnSpc>
            <a:spcBef>
              <a:spcPts val="0"/>
            </a:spcBef>
            <a:spcAft>
              <a:spcPts val="0"/>
            </a:spcAft>
            <a:buNone/>
          </a:pPr>
          <a:r>
            <a:rPr b="1" lang="en-US" sz="800">
              <a:solidFill>
                <a:schemeClr val="dk1"/>
              </a:solidFill>
              <a:latin typeface="Calibri"/>
              <a:ea typeface="Calibri"/>
              <a:cs typeface="Calibri"/>
              <a:sym typeface="Calibri"/>
            </a:rPr>
            <a:t> </a:t>
          </a:r>
          <a:endParaRPr sz="1400"/>
        </a:p>
        <a:p>
          <a:pPr indent="0" lvl="0" marL="0" rtl="0" algn="l">
            <a:lnSpc>
              <a:spcPct val="100000"/>
            </a:lnSpc>
            <a:spcBef>
              <a:spcPts val="0"/>
            </a:spcBef>
            <a:spcAft>
              <a:spcPts val="0"/>
            </a:spcAft>
            <a:buNone/>
          </a:pPr>
          <a:r>
            <a:t/>
          </a:r>
          <a:endParaRPr sz="500"/>
        </a:p>
      </xdr:txBody>
    </xdr:sp>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847725</xdr:colOff>
      <xdr:row>13</xdr:row>
      <xdr:rowOff>123825</xdr:rowOff>
    </xdr:from>
    <xdr:ext cx="5181600" cy="2466975"/>
    <xdr:graphicFrame>
      <xdr:nvGraphicFramePr>
        <xdr:cNvPr id="263367622" name="Chart 1"/>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6</xdr:col>
      <xdr:colOff>552450</xdr:colOff>
      <xdr:row>1</xdr:row>
      <xdr:rowOff>190500</xdr:rowOff>
    </xdr:from>
    <xdr:ext cx="2876550" cy="371475"/>
    <xdr:sp>
      <xdr:nvSpPr>
        <xdr:cNvPr id="22" name="Shape 22">
          <a:hlinkClick r:id="rId2"/>
        </xdr:cNvPr>
        <xdr:cNvSpPr txBox="1"/>
      </xdr:nvSpPr>
      <xdr:spPr>
        <a:xfrm>
          <a:off x="3907725" y="3599025"/>
          <a:ext cx="2876550" cy="361950"/>
        </a:xfrm>
        <a:prstGeom prst="rect">
          <a:avLst/>
        </a:prstGeom>
        <a:gradFill>
          <a:gsLst>
            <a:gs pos="0">
              <a:srgbClr val="759336"/>
            </a:gs>
            <a:gs pos="80000">
              <a:srgbClr val="99C247"/>
            </a:gs>
            <a:gs pos="100000">
              <a:srgbClr val="9BC545"/>
            </a:gs>
          </a:gsLst>
          <a:lin ang="16200000" scaled="0"/>
        </a:grad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400">
              <a:solidFill>
                <a:schemeClr val="lt1"/>
              </a:solidFill>
              <a:latin typeface="Arial"/>
              <a:ea typeface="Arial"/>
              <a:cs typeface="Arial"/>
              <a:sym typeface="Arial"/>
            </a:rPr>
            <a:t>VOLVER AL MENÚ</a:t>
          </a:r>
          <a:endParaRPr sz="1400"/>
        </a:p>
      </xdr:txBody>
    </xdr:sp>
    <xdr:clientData fLocksWithSheet="0"/>
  </xdr:oneCellAnchor>
  <xdr:oneCellAnchor>
    <xdr:from>
      <xdr:col>6</xdr:col>
      <xdr:colOff>857250</xdr:colOff>
      <xdr:row>26</xdr:row>
      <xdr:rowOff>152400</xdr:rowOff>
    </xdr:from>
    <xdr:ext cx="2886075" cy="371475"/>
    <xdr:sp>
      <xdr:nvSpPr>
        <xdr:cNvPr id="23" name="Shape 23">
          <a:hlinkClick r:id="rId3"/>
        </xdr:cNvPr>
        <xdr:cNvSpPr txBox="1"/>
      </xdr:nvSpPr>
      <xdr:spPr>
        <a:xfrm>
          <a:off x="3907725" y="3599025"/>
          <a:ext cx="2876550" cy="361950"/>
        </a:xfrm>
        <a:prstGeom prst="rect">
          <a:avLst/>
        </a:prstGeom>
        <a:gradFill>
          <a:gsLst>
            <a:gs pos="0">
              <a:srgbClr val="759336"/>
            </a:gs>
            <a:gs pos="80000">
              <a:srgbClr val="99C247"/>
            </a:gs>
            <a:gs pos="100000">
              <a:srgbClr val="9BC545"/>
            </a:gs>
          </a:gsLst>
          <a:lin ang="16200000" scaled="0"/>
        </a:grad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400">
              <a:solidFill>
                <a:schemeClr val="lt1"/>
              </a:solidFill>
              <a:latin typeface="Arial"/>
              <a:ea typeface="Arial"/>
              <a:cs typeface="Arial"/>
              <a:sym typeface="Arial"/>
            </a:rPr>
            <a:t>VOLVER AL MENÚ</a:t>
          </a:r>
          <a:endParaRPr sz="1400"/>
        </a:p>
      </xdr:txBody>
    </xdr:sp>
    <xdr:clientData fLocksWithSheet="0"/>
  </xdr:oneCellAnchor>
  <xdr:oneCellAnchor>
    <xdr:from>
      <xdr:col>8</xdr:col>
      <xdr:colOff>47625</xdr:colOff>
      <xdr:row>30</xdr:row>
      <xdr:rowOff>142875</xdr:rowOff>
    </xdr:from>
    <xdr:ext cx="3057525" cy="762000"/>
    <xdr:sp>
      <xdr:nvSpPr>
        <xdr:cNvPr id="24" name="Shape 24">
          <a:hlinkClick r:id="rId4"/>
        </xdr:cNvPr>
        <xdr:cNvSpPr txBox="1"/>
      </xdr:nvSpPr>
      <xdr:spPr>
        <a:xfrm>
          <a:off x="3822000" y="3403763"/>
          <a:ext cx="3048000" cy="752475"/>
        </a:xfrm>
        <a:prstGeom prst="rect">
          <a:avLst/>
        </a:prstGeom>
        <a:solidFill>
          <a:schemeClr val="lt1"/>
        </a:solidFill>
        <a:ln>
          <a:noFill/>
        </a:ln>
      </xdr:spPr>
      <xdr:txBody>
        <a:bodyPr anchorCtr="0" anchor="t" bIns="45700" lIns="91425" spcFirstLastPara="1" rIns="91425" wrap="square" tIns="45700">
          <a:noAutofit/>
        </a:bodyPr>
        <a:lstStyle/>
        <a:p>
          <a:pPr indent="0" lvl="0" marL="0" rtl="0" algn="l">
            <a:lnSpc>
              <a:spcPct val="112500"/>
            </a:lnSpc>
            <a:spcBef>
              <a:spcPts val="0"/>
            </a:spcBef>
            <a:spcAft>
              <a:spcPts val="0"/>
            </a:spcAft>
            <a:buNone/>
          </a:pPr>
          <a:r>
            <a:rPr b="1" lang="en-US" sz="800">
              <a:solidFill>
                <a:schemeClr val="dk1"/>
              </a:solidFill>
              <a:latin typeface="Calibri"/>
              <a:ea typeface="Calibri"/>
              <a:cs typeface="Calibri"/>
              <a:sym typeface="Calibri"/>
            </a:rPr>
            <a:t>Desarrollado por: Magíster Mauricio</a:t>
          </a:r>
          <a:r>
            <a:rPr b="1" lang="en-US" sz="800">
              <a:solidFill>
                <a:schemeClr val="dk1"/>
              </a:solidFill>
              <a:latin typeface="Calibri"/>
              <a:ea typeface="Calibri"/>
              <a:cs typeface="Calibri"/>
              <a:sym typeface="Calibri"/>
            </a:rPr>
            <a:t> Reyes Giraldo.</a:t>
          </a:r>
          <a:endParaRPr sz="1400"/>
        </a:p>
        <a:p>
          <a:pPr indent="0" lvl="0" marL="0" rtl="0" algn="l">
            <a:lnSpc>
              <a:spcPct val="112500"/>
            </a:lnSpc>
            <a:spcBef>
              <a:spcPts val="0"/>
            </a:spcBef>
            <a:spcAft>
              <a:spcPts val="0"/>
            </a:spcAft>
            <a:buNone/>
          </a:pPr>
          <a:r>
            <a:rPr b="1" lang="en-US" sz="800">
              <a:solidFill>
                <a:schemeClr val="dk1"/>
              </a:solidFill>
              <a:latin typeface="Calibri"/>
              <a:ea typeface="Calibri"/>
              <a:cs typeface="Calibri"/>
              <a:sym typeface="Calibri"/>
            </a:rPr>
            <a:t>Docente de Tiempo Completo Universidad EAN.</a:t>
          </a:r>
          <a:endParaRPr sz="1400"/>
        </a:p>
        <a:p>
          <a:pPr indent="0" lvl="0" marL="0" rtl="0" algn="l">
            <a:lnSpc>
              <a:spcPct val="112500"/>
            </a:lnSpc>
            <a:spcBef>
              <a:spcPts val="0"/>
            </a:spcBef>
            <a:spcAft>
              <a:spcPts val="0"/>
            </a:spcAft>
            <a:buNone/>
          </a:pPr>
          <a:r>
            <a:rPr b="1" lang="en-US" sz="800">
              <a:solidFill>
                <a:schemeClr val="dk1"/>
              </a:solidFill>
              <a:latin typeface="Calibri"/>
              <a:ea typeface="Calibri"/>
              <a:cs typeface="Calibri"/>
              <a:sym typeface="Calibri"/>
            </a:rPr>
            <a:t>Coordinador Núcleo de Emprendimiento Universidad  FEAV Univerisdad  -EAN.</a:t>
          </a:r>
          <a:endParaRPr sz="1400"/>
        </a:p>
        <a:p>
          <a:pPr indent="0" lvl="0" marL="0" rtl="0" algn="l">
            <a:lnSpc>
              <a:spcPct val="112500"/>
            </a:lnSpc>
            <a:spcBef>
              <a:spcPts val="0"/>
            </a:spcBef>
            <a:spcAft>
              <a:spcPts val="0"/>
            </a:spcAft>
            <a:buNone/>
          </a:pPr>
          <a:r>
            <a:rPr b="1" lang="en-US" sz="800">
              <a:solidFill>
                <a:schemeClr val="dk1"/>
              </a:solidFill>
              <a:latin typeface="Calibri"/>
              <a:ea typeface="Calibri"/>
              <a:cs typeface="Calibri"/>
              <a:sym typeface="Calibri"/>
            </a:rPr>
            <a:t>contacto: dmreyes@ean.edu.co</a:t>
          </a:r>
          <a:endParaRPr sz="1400"/>
        </a:p>
        <a:p>
          <a:pPr indent="0" lvl="0" marL="0" rtl="0" algn="l">
            <a:lnSpc>
              <a:spcPct val="112500"/>
            </a:lnSpc>
            <a:spcBef>
              <a:spcPts val="0"/>
            </a:spcBef>
            <a:spcAft>
              <a:spcPts val="0"/>
            </a:spcAft>
            <a:buNone/>
          </a:pPr>
          <a:r>
            <a:rPr b="1" lang="en-US" sz="800">
              <a:solidFill>
                <a:schemeClr val="dk1"/>
              </a:solidFill>
              <a:latin typeface="Calibri"/>
              <a:ea typeface="Calibri"/>
              <a:cs typeface="Calibri"/>
              <a:sym typeface="Calibri"/>
            </a:rPr>
            <a:t> </a:t>
          </a:r>
          <a:endParaRPr sz="1400"/>
        </a:p>
        <a:p>
          <a:pPr indent="0" lvl="0" marL="0" rtl="0" algn="l">
            <a:lnSpc>
              <a:spcPct val="100000"/>
            </a:lnSpc>
            <a:spcBef>
              <a:spcPts val="0"/>
            </a:spcBef>
            <a:spcAft>
              <a:spcPts val="0"/>
            </a:spcAft>
            <a:buNone/>
          </a:pPr>
          <a:r>
            <a:t/>
          </a:r>
          <a:endParaRPr sz="500"/>
        </a:p>
      </xdr:txBody>
    </xdr:sp>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youtube.com/watch?v=m2meVNuuANI"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2.xml"/><Relationship Id="rId3"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3.xml"/><Relationship Id="rId3"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drawing" Target="../drawings/drawing4.xml"/><Relationship Id="rId3"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comments" Target="../comments4.xml"/><Relationship Id="rId2" Type="http://schemas.openxmlformats.org/officeDocument/2006/relationships/drawing" Target="../drawings/drawing6.xml"/><Relationship Id="rId3"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26" width="10.71"/>
  </cols>
  <sheetData>
    <row r="21" ht="15.75" customHeight="1"/>
    <row r="22" ht="15.75" customHeight="1"/>
    <row r="23" ht="15.75" customHeight="1">
      <c r="G23" s="1" t="s">
        <v>0</v>
      </c>
      <c r="H23" s="2"/>
    </row>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G23:H23"/>
  </mergeCells>
  <hyperlinks>
    <hyperlink r:id="rId1" ref="G23"/>
  </hyperlinks>
  <printOptions/>
  <pageMargins bottom="0.75" footer="0.0" header="0.0" left="0.7" right="0.7" top="0.75"/>
  <pageSetup paperSize="9" scale="69" orientation="portrait"/>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2.57"/>
    <col customWidth="1" min="2" max="2" width="34.57"/>
    <col customWidth="1" min="3" max="6" width="26.0"/>
    <col customWidth="1" min="7" max="10" width="9.43"/>
    <col customWidth="1" min="11" max="11" width="4.29"/>
    <col customWidth="1" hidden="1" min="12" max="15" width="11.43"/>
    <col customWidth="1" hidden="1" min="16" max="19" width="12.0"/>
    <col customWidth="1" hidden="1" min="20" max="24" width="15.57"/>
    <col customWidth="1" min="25" max="25" width="22.14"/>
    <col customWidth="1" min="26" max="27" width="9.43"/>
    <col customWidth="1" min="28" max="28" width="11.43"/>
    <col customWidth="1" min="29" max="29" width="9.43"/>
    <col customWidth="1" min="30" max="30" width="10.71"/>
  </cols>
  <sheetData>
    <row r="1" ht="30.75" customHeight="1">
      <c r="A1" s="3" t="s">
        <v>1</v>
      </c>
      <c r="F1" s="4"/>
      <c r="G1" s="5" t="s">
        <v>2</v>
      </c>
      <c r="K1" s="4"/>
      <c r="L1" s="4"/>
      <c r="M1" s="4"/>
      <c r="N1" s="4"/>
      <c r="O1" s="4"/>
      <c r="P1" s="4" t="s">
        <v>3</v>
      </c>
      <c r="Q1" s="4"/>
      <c r="R1" s="4"/>
      <c r="S1" s="4"/>
      <c r="T1" s="4"/>
      <c r="U1" s="4"/>
      <c r="V1" s="4"/>
      <c r="W1" s="4"/>
      <c r="X1" s="4"/>
      <c r="Y1" s="6" t="s">
        <v>4</v>
      </c>
      <c r="Z1" s="7">
        <v>2022.0</v>
      </c>
      <c r="AA1" s="8"/>
      <c r="AB1" s="4"/>
      <c r="AC1" s="4"/>
      <c r="AD1" s="4"/>
    </row>
    <row r="2" ht="32.25" customHeight="1">
      <c r="A2" s="4"/>
      <c r="B2" s="9" t="s">
        <v>5</v>
      </c>
      <c r="C2" s="10" t="s">
        <v>6</v>
      </c>
      <c r="D2" s="9" t="s">
        <v>7</v>
      </c>
      <c r="E2" s="10" t="s">
        <v>8</v>
      </c>
      <c r="F2" s="11" t="s">
        <v>9</v>
      </c>
      <c r="G2" s="12">
        <f>'1'!Z1+1</f>
        <v>2023</v>
      </c>
      <c r="H2" s="12">
        <f t="shared" ref="H2:J2" si="1">G2+1</f>
        <v>2024</v>
      </c>
      <c r="I2" s="12">
        <f t="shared" si="1"/>
        <v>2025</v>
      </c>
      <c r="J2" s="12">
        <f t="shared" si="1"/>
        <v>2026</v>
      </c>
      <c r="K2" s="4"/>
      <c r="L2" s="4">
        <f t="shared" ref="L2:M2" si="2">G2</f>
        <v>2023</v>
      </c>
      <c r="M2" s="4">
        <f t="shared" si="2"/>
        <v>2024</v>
      </c>
      <c r="N2" s="4">
        <f t="shared" ref="N2:O2" si="3">M2+1</f>
        <v>2025</v>
      </c>
      <c r="O2" s="4">
        <f t="shared" si="3"/>
        <v>2026</v>
      </c>
      <c r="P2" s="4" t="s">
        <v>10</v>
      </c>
      <c r="Q2" s="4" t="s">
        <v>11</v>
      </c>
      <c r="R2" s="4" t="s">
        <v>12</v>
      </c>
      <c r="S2" s="4" t="s">
        <v>13</v>
      </c>
      <c r="T2" s="4" t="s">
        <v>14</v>
      </c>
      <c r="U2" s="4" t="s">
        <v>15</v>
      </c>
      <c r="V2" s="4" t="s">
        <v>16</v>
      </c>
      <c r="W2" s="4" t="s">
        <v>17</v>
      </c>
      <c r="X2" s="4"/>
      <c r="Y2" s="8"/>
      <c r="Z2" s="8"/>
      <c r="AA2" s="8"/>
      <c r="AB2" s="4"/>
      <c r="AC2" s="4"/>
      <c r="AD2" s="4"/>
    </row>
    <row r="3">
      <c r="A3" s="13">
        <v>1.0</v>
      </c>
      <c r="B3" s="14" t="s">
        <v>18</v>
      </c>
      <c r="C3" s="15">
        <v>1200.0</v>
      </c>
      <c r="D3" s="16">
        <v>50000.0</v>
      </c>
      <c r="E3" s="17">
        <f t="shared" ref="E3:E12" si="7">C3*D3</f>
        <v>60000000</v>
      </c>
      <c r="F3" s="18">
        <f t="shared" ref="F3:F12" si="8">IF($E$13=0,0,E3/$E$13)</f>
        <v>0.4285714286</v>
      </c>
      <c r="G3" s="19">
        <v>0.4</v>
      </c>
      <c r="H3" s="19">
        <v>0.4</v>
      </c>
      <c r="I3" s="19">
        <v>0.4</v>
      </c>
      <c r="J3" s="19">
        <v>0.4</v>
      </c>
      <c r="K3" s="20"/>
      <c r="L3" s="4">
        <f t="shared" ref="L3:L12" si="9">C3*(1+G3)</f>
        <v>1680</v>
      </c>
      <c r="M3" s="4">
        <f t="shared" ref="M3:O3" si="4">L3*(1+H3)</f>
        <v>2352</v>
      </c>
      <c r="N3" s="4">
        <f t="shared" si="4"/>
        <v>3292.8</v>
      </c>
      <c r="O3" s="4">
        <f t="shared" si="4"/>
        <v>4609.92</v>
      </c>
      <c r="P3" s="21">
        <f>D3*(1+'1'!$Z$4)</f>
        <v>53000</v>
      </c>
      <c r="Q3" s="21">
        <f>P3*(1+'1'!$AA$4)</f>
        <v>56180</v>
      </c>
      <c r="R3" s="21">
        <f>Q3*(1+'1'!$AB$4)</f>
        <v>59550.8</v>
      </c>
      <c r="S3" s="21">
        <f>R3*(1+'1'!$AC$4)</f>
        <v>63123.848</v>
      </c>
      <c r="T3" s="21">
        <f t="shared" ref="T3:W3" si="5">L3*P3</f>
        <v>89040000</v>
      </c>
      <c r="U3" s="21">
        <f t="shared" si="5"/>
        <v>132135360</v>
      </c>
      <c r="V3" s="21">
        <f t="shared" si="5"/>
        <v>196088874.2</v>
      </c>
      <c r="W3" s="21">
        <f t="shared" si="5"/>
        <v>290995889.4</v>
      </c>
      <c r="X3" s="21"/>
      <c r="Y3" s="22" t="s">
        <v>19</v>
      </c>
      <c r="Z3" s="23">
        <f>G2</f>
        <v>2023</v>
      </c>
      <c r="AA3" s="23">
        <f t="shared" ref="AA3:AC3" si="6">Z3+1</f>
        <v>2024</v>
      </c>
      <c r="AB3" s="23">
        <f t="shared" si="6"/>
        <v>2025</v>
      </c>
      <c r="AC3" s="24">
        <f t="shared" si="6"/>
        <v>2026</v>
      </c>
      <c r="AD3" s="4"/>
    </row>
    <row r="4">
      <c r="A4" s="13">
        <f t="shared" ref="A4:A12" si="12">A3+1</f>
        <v>2</v>
      </c>
      <c r="B4" s="14" t="s">
        <v>20</v>
      </c>
      <c r="C4" s="15">
        <v>600.0</v>
      </c>
      <c r="D4" s="16">
        <v>100000.0</v>
      </c>
      <c r="E4" s="17">
        <f t="shared" si="7"/>
        <v>60000000</v>
      </c>
      <c r="F4" s="18">
        <f t="shared" si="8"/>
        <v>0.4285714286</v>
      </c>
      <c r="G4" s="19">
        <v>0.4</v>
      </c>
      <c r="H4" s="19">
        <v>0.4</v>
      </c>
      <c r="I4" s="19">
        <v>0.4</v>
      </c>
      <c r="J4" s="19">
        <v>0.4</v>
      </c>
      <c r="K4" s="20"/>
      <c r="L4" s="4">
        <f t="shared" si="9"/>
        <v>840</v>
      </c>
      <c r="M4" s="4">
        <f t="shared" ref="M4:O4" si="10">L4*(1+H4)</f>
        <v>1176</v>
      </c>
      <c r="N4" s="4">
        <f t="shared" si="10"/>
        <v>1646.4</v>
      </c>
      <c r="O4" s="4">
        <f t="shared" si="10"/>
        <v>2304.96</v>
      </c>
      <c r="P4" s="21">
        <f>D4*(1+'1'!$Z$4)</f>
        <v>106000</v>
      </c>
      <c r="Q4" s="21">
        <f>P4*(1+'1'!$AA$4)</f>
        <v>112360</v>
      </c>
      <c r="R4" s="21">
        <f>Q4*(1+'1'!$AB$4)</f>
        <v>119101.6</v>
      </c>
      <c r="S4" s="21">
        <f>R4*(1+'1'!$AC$4)</f>
        <v>126247.696</v>
      </c>
      <c r="T4" s="21">
        <f t="shared" ref="T4:W4" si="11">L4*P4</f>
        <v>89040000</v>
      </c>
      <c r="U4" s="21">
        <f t="shared" si="11"/>
        <v>132135360</v>
      </c>
      <c r="V4" s="21">
        <f t="shared" si="11"/>
        <v>196088874.2</v>
      </c>
      <c r="W4" s="21">
        <f t="shared" si="11"/>
        <v>290995889.4</v>
      </c>
      <c r="X4" s="21"/>
      <c r="Y4" s="25" t="s">
        <v>21</v>
      </c>
      <c r="Z4" s="26">
        <v>0.06</v>
      </c>
      <c r="AA4" s="26">
        <v>0.06</v>
      </c>
      <c r="AB4" s="26">
        <v>0.06</v>
      </c>
      <c r="AC4" s="27">
        <v>0.06</v>
      </c>
      <c r="AD4" s="4"/>
    </row>
    <row r="5">
      <c r="A5" s="13">
        <f t="shared" si="12"/>
        <v>3</v>
      </c>
      <c r="B5" s="14" t="s">
        <v>22</v>
      </c>
      <c r="C5" s="15">
        <v>10.0</v>
      </c>
      <c r="D5" s="16">
        <v>200000.0</v>
      </c>
      <c r="E5" s="17">
        <f t="shared" si="7"/>
        <v>2000000</v>
      </c>
      <c r="F5" s="18">
        <f t="shared" si="8"/>
        <v>0.01428571429</v>
      </c>
      <c r="G5" s="19">
        <v>0.4</v>
      </c>
      <c r="H5" s="19">
        <v>0.4</v>
      </c>
      <c r="I5" s="19">
        <v>0.4</v>
      </c>
      <c r="J5" s="19">
        <v>0.4</v>
      </c>
      <c r="K5" s="20"/>
      <c r="L5" s="4">
        <f t="shared" si="9"/>
        <v>14</v>
      </c>
      <c r="M5" s="4">
        <f t="shared" ref="M5:O5" si="13">L5*(1+H5)</f>
        <v>19.6</v>
      </c>
      <c r="N5" s="4">
        <f t="shared" si="13"/>
        <v>27.44</v>
      </c>
      <c r="O5" s="4">
        <f t="shared" si="13"/>
        <v>38.416</v>
      </c>
      <c r="P5" s="21">
        <f>D5*(1+'1'!$Z$4)</f>
        <v>212000</v>
      </c>
      <c r="Q5" s="21">
        <f>P5*(1+'1'!$AA$4)</f>
        <v>224720</v>
      </c>
      <c r="R5" s="21">
        <f>Q5*(1+'1'!$AB$4)</f>
        <v>238203.2</v>
      </c>
      <c r="S5" s="21">
        <f>R5*(1+'1'!$AC$4)</f>
        <v>252495.392</v>
      </c>
      <c r="T5" s="21">
        <f t="shared" ref="T5:W5" si="14">L5*P5</f>
        <v>2968000</v>
      </c>
      <c r="U5" s="21">
        <f t="shared" si="14"/>
        <v>4404512</v>
      </c>
      <c r="V5" s="21">
        <f t="shared" si="14"/>
        <v>6536295.808</v>
      </c>
      <c r="W5" s="21">
        <f t="shared" si="14"/>
        <v>9699862.979</v>
      </c>
      <c r="X5" s="21"/>
      <c r="Y5" s="28" t="s">
        <v>23</v>
      </c>
      <c r="Z5" s="29">
        <v>0.06</v>
      </c>
      <c r="AA5" s="29">
        <v>0.06</v>
      </c>
      <c r="AB5" s="29">
        <v>0.06</v>
      </c>
      <c r="AC5" s="30">
        <v>0.06</v>
      </c>
      <c r="AD5" s="4"/>
    </row>
    <row r="6">
      <c r="A6" s="13">
        <f t="shared" si="12"/>
        <v>4</v>
      </c>
      <c r="B6" s="14" t="s">
        <v>24</v>
      </c>
      <c r="C6" s="15">
        <v>3000.0</v>
      </c>
      <c r="D6" s="16">
        <v>6000.0</v>
      </c>
      <c r="E6" s="17">
        <f t="shared" si="7"/>
        <v>18000000</v>
      </c>
      <c r="F6" s="18">
        <f t="shared" si="8"/>
        <v>0.1285714286</v>
      </c>
      <c r="G6" s="19">
        <v>0.4</v>
      </c>
      <c r="H6" s="19">
        <v>0.4</v>
      </c>
      <c r="I6" s="19">
        <v>0.4</v>
      </c>
      <c r="J6" s="19">
        <v>0.4</v>
      </c>
      <c r="K6" s="20"/>
      <c r="L6" s="4">
        <f t="shared" si="9"/>
        <v>4200</v>
      </c>
      <c r="M6" s="4">
        <f t="shared" ref="M6:O6" si="15">L6*(1+H6)</f>
        <v>5880</v>
      </c>
      <c r="N6" s="4">
        <f t="shared" si="15"/>
        <v>8232</v>
      </c>
      <c r="O6" s="4">
        <f t="shared" si="15"/>
        <v>11524.8</v>
      </c>
      <c r="P6" s="21">
        <f>D6*(1+'1'!$Z$4)</f>
        <v>6360</v>
      </c>
      <c r="Q6" s="21">
        <f>P6*(1+'1'!$AA$4)</f>
        <v>6741.6</v>
      </c>
      <c r="R6" s="21">
        <f>Q6*(1+'1'!$AB$4)</f>
        <v>7146.096</v>
      </c>
      <c r="S6" s="21">
        <f>R6*(1+'1'!$AC$4)</f>
        <v>7574.86176</v>
      </c>
      <c r="T6" s="21">
        <f t="shared" ref="T6:W6" si="16">L6*P6</f>
        <v>26712000</v>
      </c>
      <c r="U6" s="21">
        <f t="shared" si="16"/>
        <v>39640608</v>
      </c>
      <c r="V6" s="21">
        <f t="shared" si="16"/>
        <v>58826662.27</v>
      </c>
      <c r="W6" s="21">
        <f t="shared" si="16"/>
        <v>87298766.81</v>
      </c>
      <c r="X6" s="21"/>
      <c r="Y6" s="4"/>
      <c r="Z6" s="4"/>
      <c r="AA6" s="4"/>
      <c r="AB6" s="4"/>
      <c r="AC6" s="4"/>
      <c r="AD6" s="4"/>
    </row>
    <row r="7">
      <c r="A7" s="13">
        <f t="shared" si="12"/>
        <v>5</v>
      </c>
      <c r="B7" s="31"/>
      <c r="C7" s="32">
        <v>0.0</v>
      </c>
      <c r="D7" s="33">
        <v>0.0</v>
      </c>
      <c r="E7" s="17">
        <f t="shared" si="7"/>
        <v>0</v>
      </c>
      <c r="F7" s="18">
        <f t="shared" si="8"/>
        <v>0</v>
      </c>
      <c r="G7" s="34">
        <v>0.0</v>
      </c>
      <c r="H7" s="34">
        <v>0.0</v>
      </c>
      <c r="I7" s="34">
        <v>0.0</v>
      </c>
      <c r="J7" s="34">
        <v>0.0</v>
      </c>
      <c r="K7" s="20"/>
      <c r="L7" s="4">
        <f t="shared" si="9"/>
        <v>0</v>
      </c>
      <c r="M7" s="4">
        <f t="shared" ref="M7:O7" si="17">L7*(1+H7)</f>
        <v>0</v>
      </c>
      <c r="N7" s="4">
        <f t="shared" si="17"/>
        <v>0</v>
      </c>
      <c r="O7" s="4">
        <f t="shared" si="17"/>
        <v>0</v>
      </c>
      <c r="P7" s="21">
        <f>D7*(1+'1'!$Z$4)</f>
        <v>0</v>
      </c>
      <c r="Q7" s="21">
        <f>P7*(1+'1'!$AA$4)</f>
        <v>0</v>
      </c>
      <c r="R7" s="21">
        <f>Q7*(1+'1'!$AB$4)</f>
        <v>0</v>
      </c>
      <c r="S7" s="21">
        <f>R7*(1+'1'!$AC$4)</f>
        <v>0</v>
      </c>
      <c r="T7" s="21">
        <f t="shared" ref="T7:W7" si="18">L7*P7</f>
        <v>0</v>
      </c>
      <c r="U7" s="21">
        <f t="shared" si="18"/>
        <v>0</v>
      </c>
      <c r="V7" s="21">
        <f t="shared" si="18"/>
        <v>0</v>
      </c>
      <c r="W7" s="21">
        <f t="shared" si="18"/>
        <v>0</v>
      </c>
      <c r="X7" s="21"/>
      <c r="Y7" s="35" t="s">
        <v>25</v>
      </c>
      <c r="Z7" s="36"/>
      <c r="AA7" s="36"/>
      <c r="AB7" s="37">
        <v>0.34</v>
      </c>
      <c r="AC7" s="38"/>
      <c r="AD7" s="4"/>
    </row>
    <row r="8">
      <c r="A8" s="13">
        <f t="shared" si="12"/>
        <v>6</v>
      </c>
      <c r="B8" s="31"/>
      <c r="C8" s="32">
        <v>0.0</v>
      </c>
      <c r="D8" s="33">
        <v>0.0</v>
      </c>
      <c r="E8" s="17">
        <f t="shared" si="7"/>
        <v>0</v>
      </c>
      <c r="F8" s="18">
        <f t="shared" si="8"/>
        <v>0</v>
      </c>
      <c r="G8" s="34">
        <v>0.0</v>
      </c>
      <c r="H8" s="34">
        <v>0.0</v>
      </c>
      <c r="I8" s="34">
        <v>0.0</v>
      </c>
      <c r="J8" s="34">
        <v>0.0</v>
      </c>
      <c r="K8" s="20"/>
      <c r="L8" s="4">
        <f t="shared" si="9"/>
        <v>0</v>
      </c>
      <c r="M8" s="4">
        <f t="shared" ref="M8:O8" si="19">L8*(1+H8)</f>
        <v>0</v>
      </c>
      <c r="N8" s="4">
        <f t="shared" si="19"/>
        <v>0</v>
      </c>
      <c r="O8" s="4">
        <f t="shared" si="19"/>
        <v>0</v>
      </c>
      <c r="P8" s="21">
        <f>D8*(1+'1'!$Z$4)</f>
        <v>0</v>
      </c>
      <c r="Q8" s="21">
        <f>P8*(1+'1'!$AA$4)</f>
        <v>0</v>
      </c>
      <c r="R8" s="21">
        <f>Q8*(1+'1'!$AB$4)</f>
        <v>0</v>
      </c>
      <c r="S8" s="21">
        <f>R8*(1+'1'!$AC$4)</f>
        <v>0</v>
      </c>
      <c r="T8" s="21">
        <f t="shared" ref="T8:W8" si="20">L8*P8</f>
        <v>0</v>
      </c>
      <c r="U8" s="21">
        <f t="shared" si="20"/>
        <v>0</v>
      </c>
      <c r="V8" s="21">
        <f t="shared" si="20"/>
        <v>0</v>
      </c>
      <c r="W8" s="21">
        <f t="shared" si="20"/>
        <v>0</v>
      </c>
      <c r="X8" s="21"/>
      <c r="Y8" s="4"/>
      <c r="Z8" s="4"/>
      <c r="AA8" s="4"/>
      <c r="AB8" s="4"/>
      <c r="AC8" s="4"/>
      <c r="AD8" s="4"/>
    </row>
    <row r="9">
      <c r="A9" s="13">
        <f t="shared" si="12"/>
        <v>7</v>
      </c>
      <c r="B9" s="31"/>
      <c r="C9" s="32">
        <v>0.0</v>
      </c>
      <c r="D9" s="33">
        <v>0.0</v>
      </c>
      <c r="E9" s="17">
        <f t="shared" si="7"/>
        <v>0</v>
      </c>
      <c r="F9" s="18">
        <f t="shared" si="8"/>
        <v>0</v>
      </c>
      <c r="G9" s="34">
        <v>0.0</v>
      </c>
      <c r="H9" s="34">
        <v>0.0</v>
      </c>
      <c r="I9" s="34">
        <v>0.0</v>
      </c>
      <c r="J9" s="34">
        <v>0.0</v>
      </c>
      <c r="K9" s="20"/>
      <c r="L9" s="4">
        <f t="shared" si="9"/>
        <v>0</v>
      </c>
      <c r="M9" s="4">
        <f t="shared" ref="M9:O9" si="21">L9*(1+H9)</f>
        <v>0</v>
      </c>
      <c r="N9" s="4">
        <f t="shared" si="21"/>
        <v>0</v>
      </c>
      <c r="O9" s="4">
        <f t="shared" si="21"/>
        <v>0</v>
      </c>
      <c r="P9" s="21">
        <f>D9*(1+'1'!$Z$4)</f>
        <v>0</v>
      </c>
      <c r="Q9" s="21">
        <f>P9*(1+'1'!$AA$4)</f>
        <v>0</v>
      </c>
      <c r="R9" s="21">
        <f>Q9*(1+'1'!$AB$4)</f>
        <v>0</v>
      </c>
      <c r="S9" s="21">
        <f>R9*(1+'1'!$AC$4)</f>
        <v>0</v>
      </c>
      <c r="T9" s="21">
        <f t="shared" ref="T9:W9" si="22">L9*P9</f>
        <v>0</v>
      </c>
      <c r="U9" s="21">
        <f t="shared" si="22"/>
        <v>0</v>
      </c>
      <c r="V9" s="21">
        <f t="shared" si="22"/>
        <v>0</v>
      </c>
      <c r="W9" s="21">
        <f t="shared" si="22"/>
        <v>0</v>
      </c>
      <c r="X9" s="21"/>
      <c r="Y9" s="4"/>
      <c r="Z9" s="4"/>
      <c r="AA9" s="4"/>
      <c r="AB9" s="4"/>
      <c r="AC9" s="4"/>
      <c r="AD9" s="4"/>
    </row>
    <row r="10">
      <c r="A10" s="13">
        <f t="shared" si="12"/>
        <v>8</v>
      </c>
      <c r="B10" s="31"/>
      <c r="C10" s="32">
        <v>0.0</v>
      </c>
      <c r="D10" s="33">
        <v>0.0</v>
      </c>
      <c r="E10" s="17">
        <f t="shared" si="7"/>
        <v>0</v>
      </c>
      <c r="F10" s="18">
        <f t="shared" si="8"/>
        <v>0</v>
      </c>
      <c r="G10" s="34">
        <v>0.0</v>
      </c>
      <c r="H10" s="34">
        <v>0.0</v>
      </c>
      <c r="I10" s="34">
        <v>0.0</v>
      </c>
      <c r="J10" s="34">
        <v>0.0</v>
      </c>
      <c r="K10" s="20"/>
      <c r="L10" s="4">
        <f t="shared" si="9"/>
        <v>0</v>
      </c>
      <c r="M10" s="4">
        <f t="shared" ref="M10:O10" si="23">L10*(1+H10)</f>
        <v>0</v>
      </c>
      <c r="N10" s="4">
        <f t="shared" si="23"/>
        <v>0</v>
      </c>
      <c r="O10" s="4">
        <f t="shared" si="23"/>
        <v>0</v>
      </c>
      <c r="P10" s="21">
        <f>D10*(1+'1'!$Z$4)</f>
        <v>0</v>
      </c>
      <c r="Q10" s="21">
        <f>P10*(1+'1'!$AA$4)</f>
        <v>0</v>
      </c>
      <c r="R10" s="21">
        <f>Q10*(1+'1'!$AB$4)</f>
        <v>0</v>
      </c>
      <c r="S10" s="21">
        <f>R10*(1+'1'!$AC$4)</f>
        <v>0</v>
      </c>
      <c r="T10" s="21">
        <f t="shared" ref="T10:W10" si="24">L10*P10</f>
        <v>0</v>
      </c>
      <c r="U10" s="21">
        <f t="shared" si="24"/>
        <v>0</v>
      </c>
      <c r="V10" s="21">
        <f t="shared" si="24"/>
        <v>0</v>
      </c>
      <c r="W10" s="21">
        <f t="shared" si="24"/>
        <v>0</v>
      </c>
      <c r="X10" s="21"/>
      <c r="Y10" s="4"/>
      <c r="Z10" s="4"/>
      <c r="AA10" s="4"/>
      <c r="AB10" s="4"/>
      <c r="AC10" s="4"/>
      <c r="AD10" s="4"/>
    </row>
    <row r="11">
      <c r="A11" s="13">
        <f t="shared" si="12"/>
        <v>9</v>
      </c>
      <c r="B11" s="31"/>
      <c r="C11" s="32">
        <v>0.0</v>
      </c>
      <c r="D11" s="33">
        <v>0.0</v>
      </c>
      <c r="E11" s="17">
        <f t="shared" si="7"/>
        <v>0</v>
      </c>
      <c r="F11" s="18">
        <f t="shared" si="8"/>
        <v>0</v>
      </c>
      <c r="G11" s="34">
        <v>0.0</v>
      </c>
      <c r="H11" s="34">
        <v>0.0</v>
      </c>
      <c r="I11" s="34">
        <v>0.0</v>
      </c>
      <c r="J11" s="34">
        <v>0.0</v>
      </c>
      <c r="K11" s="20"/>
      <c r="L11" s="4">
        <f t="shared" si="9"/>
        <v>0</v>
      </c>
      <c r="M11" s="4">
        <f t="shared" ref="M11:O11" si="25">L11*(1+H11)</f>
        <v>0</v>
      </c>
      <c r="N11" s="4">
        <f t="shared" si="25"/>
        <v>0</v>
      </c>
      <c r="O11" s="4">
        <f t="shared" si="25"/>
        <v>0</v>
      </c>
      <c r="P11" s="21">
        <f>D11*(1+'1'!$Z$4)</f>
        <v>0</v>
      </c>
      <c r="Q11" s="21">
        <f>P11*(1+'1'!$AA$4)</f>
        <v>0</v>
      </c>
      <c r="R11" s="21">
        <f>Q11*(1+'1'!$AB$4)</f>
        <v>0</v>
      </c>
      <c r="S11" s="21">
        <f>R11*(1+'1'!$AC$4)</f>
        <v>0</v>
      </c>
      <c r="T11" s="21">
        <f t="shared" ref="T11:W11" si="26">L11*P11</f>
        <v>0</v>
      </c>
      <c r="U11" s="21">
        <f t="shared" si="26"/>
        <v>0</v>
      </c>
      <c r="V11" s="21">
        <f t="shared" si="26"/>
        <v>0</v>
      </c>
      <c r="W11" s="21">
        <f t="shared" si="26"/>
        <v>0</v>
      </c>
      <c r="X11" s="21"/>
      <c r="Y11" s="4"/>
      <c r="Z11" s="4"/>
      <c r="AA11" s="4"/>
      <c r="AB11" s="4"/>
      <c r="AC11" s="4"/>
      <c r="AD11" s="4"/>
    </row>
    <row r="12">
      <c r="A12" s="13">
        <f t="shared" si="12"/>
        <v>10</v>
      </c>
      <c r="B12" s="31"/>
      <c r="C12" s="32">
        <v>0.0</v>
      </c>
      <c r="D12" s="33">
        <v>0.0</v>
      </c>
      <c r="E12" s="17">
        <f t="shared" si="7"/>
        <v>0</v>
      </c>
      <c r="F12" s="18">
        <f t="shared" si="8"/>
        <v>0</v>
      </c>
      <c r="G12" s="34">
        <v>0.0</v>
      </c>
      <c r="H12" s="34">
        <v>0.0</v>
      </c>
      <c r="I12" s="34">
        <v>0.0</v>
      </c>
      <c r="J12" s="34">
        <v>0.0</v>
      </c>
      <c r="K12" s="20"/>
      <c r="L12" s="4">
        <f t="shared" si="9"/>
        <v>0</v>
      </c>
      <c r="M12" s="4">
        <f t="shared" ref="M12:O12" si="27">L12*(1+H12)</f>
        <v>0</v>
      </c>
      <c r="N12" s="4">
        <f t="shared" si="27"/>
        <v>0</v>
      </c>
      <c r="O12" s="4">
        <f t="shared" si="27"/>
        <v>0</v>
      </c>
      <c r="P12" s="21">
        <f>D12*(1+'1'!$Z$4)</f>
        <v>0</v>
      </c>
      <c r="Q12" s="21">
        <f>P12*(1+'1'!$AA$4)</f>
        <v>0</v>
      </c>
      <c r="R12" s="21">
        <f>Q12*(1+'1'!$AB$4)</f>
        <v>0</v>
      </c>
      <c r="S12" s="21">
        <f>R12*(1+'1'!$AC$4)</f>
        <v>0</v>
      </c>
      <c r="T12" s="21">
        <f t="shared" ref="T12:W12" si="28">L12*P12</f>
        <v>0</v>
      </c>
      <c r="U12" s="21">
        <f t="shared" si="28"/>
        <v>0</v>
      </c>
      <c r="V12" s="21">
        <f t="shared" si="28"/>
        <v>0</v>
      </c>
      <c r="W12" s="21">
        <f t="shared" si="28"/>
        <v>0</v>
      </c>
      <c r="X12" s="21"/>
      <c r="Y12" s="4"/>
      <c r="Z12" s="4"/>
      <c r="AA12" s="4"/>
      <c r="AB12" s="4"/>
      <c r="AC12" s="4"/>
      <c r="AD12" s="4"/>
    </row>
    <row r="13">
      <c r="A13" s="4"/>
      <c r="B13" s="4"/>
      <c r="C13" s="4"/>
      <c r="D13" s="4" t="s">
        <v>26</v>
      </c>
      <c r="E13" s="39">
        <f t="shared" ref="E13:F13" si="29">SUM(E3:E12)</f>
        <v>140000000</v>
      </c>
      <c r="F13" s="40">
        <f t="shared" si="29"/>
        <v>1</v>
      </c>
      <c r="G13" s="4"/>
      <c r="H13" s="4"/>
      <c r="I13" s="4"/>
      <c r="J13" s="4"/>
      <c r="K13" s="4"/>
      <c r="L13" s="4"/>
      <c r="M13" s="4"/>
      <c r="N13" s="4"/>
      <c r="O13" s="4"/>
      <c r="P13" s="4"/>
      <c r="Q13" s="4"/>
      <c r="R13" s="4"/>
      <c r="S13" s="4"/>
      <c r="T13" s="41">
        <f t="shared" ref="T13:W13" si="30">SUM(T3:T12)</f>
        <v>207760000</v>
      </c>
      <c r="U13" s="41">
        <f t="shared" si="30"/>
        <v>308315840</v>
      </c>
      <c r="V13" s="41">
        <f t="shared" si="30"/>
        <v>457540706.6</v>
      </c>
      <c r="W13" s="41">
        <f t="shared" si="30"/>
        <v>678990408.5</v>
      </c>
      <c r="X13" s="21"/>
      <c r="Y13" s="4"/>
      <c r="Z13" s="4"/>
      <c r="AA13" s="4"/>
      <c r="AB13" s="4"/>
      <c r="AC13" s="4"/>
      <c r="AD13" s="4"/>
    </row>
    <row r="14">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row>
    <row r="15" ht="23.25" customHeight="1">
      <c r="A15" s="3" t="s">
        <v>27</v>
      </c>
      <c r="F15" s="4"/>
      <c r="G15" s="20"/>
      <c r="H15" s="4"/>
      <c r="I15" s="4"/>
      <c r="J15" s="4"/>
      <c r="K15" s="4"/>
      <c r="L15" s="4"/>
      <c r="M15" s="4"/>
      <c r="N15" s="4"/>
      <c r="O15" s="4"/>
      <c r="P15" s="4"/>
      <c r="Q15" s="4"/>
      <c r="R15" s="4"/>
      <c r="S15" s="4"/>
      <c r="T15" s="4"/>
      <c r="U15" s="4"/>
      <c r="V15" s="4"/>
      <c r="W15" s="4"/>
      <c r="X15" s="4"/>
      <c r="Y15" s="4"/>
      <c r="Z15" s="4"/>
      <c r="AA15" s="4"/>
      <c r="AB15" s="4"/>
      <c r="AC15" s="4"/>
      <c r="AD15" s="4"/>
    </row>
    <row r="16" ht="25.5" customHeight="1">
      <c r="A16" s="4"/>
      <c r="B16" s="9" t="s">
        <v>28</v>
      </c>
      <c r="C16" s="42" t="s">
        <v>6</v>
      </c>
      <c r="D16" s="9" t="s">
        <v>29</v>
      </c>
      <c r="E16" s="10" t="s">
        <v>30</v>
      </c>
      <c r="F16" s="4"/>
      <c r="G16" s="4"/>
      <c r="H16" s="4"/>
      <c r="I16" s="4"/>
      <c r="J16" s="4"/>
      <c r="K16" s="4"/>
      <c r="L16" s="4">
        <f t="shared" ref="L16:W16" si="31">L2</f>
        <v>2023</v>
      </c>
      <c r="M16" s="4">
        <f t="shared" si="31"/>
        <v>2024</v>
      </c>
      <c r="N16" s="4">
        <f t="shared" si="31"/>
        <v>2025</v>
      </c>
      <c r="O16" s="4">
        <f t="shared" si="31"/>
        <v>2026</v>
      </c>
      <c r="P16" s="4" t="str">
        <f t="shared" si="31"/>
        <v>AÑO 2</v>
      </c>
      <c r="Q16" s="4" t="str">
        <f t="shared" si="31"/>
        <v>AÑO 3</v>
      </c>
      <c r="R16" s="4" t="str">
        <f t="shared" si="31"/>
        <v>AÑO 4</v>
      </c>
      <c r="S16" s="4" t="str">
        <f t="shared" si="31"/>
        <v>AÑO 5</v>
      </c>
      <c r="T16" s="4" t="str">
        <f t="shared" si="31"/>
        <v>año 2</v>
      </c>
      <c r="U16" s="4" t="str">
        <f t="shared" si="31"/>
        <v>año 3</v>
      </c>
      <c r="V16" s="4" t="str">
        <f t="shared" si="31"/>
        <v>año 4</v>
      </c>
      <c r="W16" s="4" t="str">
        <f t="shared" si="31"/>
        <v>año 5</v>
      </c>
      <c r="X16" s="4"/>
      <c r="Y16" s="4"/>
      <c r="Z16" s="4"/>
      <c r="AA16" s="4"/>
      <c r="AB16" s="4"/>
      <c r="AC16" s="4"/>
      <c r="AD16" s="4"/>
    </row>
    <row r="17">
      <c r="A17" s="13">
        <f t="shared" ref="A17:C17" si="32">A3</f>
        <v>1</v>
      </c>
      <c r="B17" s="43" t="str">
        <f t="shared" si="32"/>
        <v>Suscripción Básica</v>
      </c>
      <c r="C17" s="44">
        <f t="shared" si="32"/>
        <v>1200</v>
      </c>
      <c r="D17" s="16">
        <v>0.0</v>
      </c>
      <c r="E17" s="17">
        <f t="shared" ref="E17:E26" si="36">C17*D17</f>
        <v>0</v>
      </c>
      <c r="F17" s="18">
        <f t="shared" ref="F17:F26" si="37">IF($E$27=0,0,E17/$E$27)</f>
        <v>0</v>
      </c>
      <c r="G17" s="4"/>
      <c r="H17" s="4"/>
      <c r="I17" s="4"/>
      <c r="J17" s="4"/>
      <c r="K17" s="4"/>
      <c r="L17" s="4">
        <f t="shared" ref="L17:L26" si="38">C17*(1+G3)</f>
        <v>1680</v>
      </c>
      <c r="M17" s="4">
        <f t="shared" ref="M17:O17" si="33">L17*(1+H3)</f>
        <v>2352</v>
      </c>
      <c r="N17" s="4">
        <f t="shared" si="33"/>
        <v>3292.8</v>
      </c>
      <c r="O17" s="4">
        <f t="shared" si="33"/>
        <v>4609.92</v>
      </c>
      <c r="P17" s="45">
        <f>D17*(1+'1'!$Z$5)</f>
        <v>0</v>
      </c>
      <c r="Q17" s="21">
        <f>P17*(1+'1'!$AA$5)</f>
        <v>0</v>
      </c>
      <c r="R17" s="21">
        <f>Q17*(1+'1'!$AB$5)</f>
        <v>0</v>
      </c>
      <c r="S17" s="21">
        <f>R17*(1+'1'!$AC$5)</f>
        <v>0</v>
      </c>
      <c r="T17" s="45">
        <f t="shared" ref="T17:W17" si="34">L17*P17</f>
        <v>0</v>
      </c>
      <c r="U17" s="21">
        <f t="shared" si="34"/>
        <v>0</v>
      </c>
      <c r="V17" s="21">
        <f t="shared" si="34"/>
        <v>0</v>
      </c>
      <c r="W17" s="21">
        <f t="shared" si="34"/>
        <v>0</v>
      </c>
      <c r="X17" s="21"/>
      <c r="Y17" s="4"/>
      <c r="Z17" s="4"/>
      <c r="AA17" s="4"/>
      <c r="AB17" s="4"/>
      <c r="AC17" s="4"/>
      <c r="AD17" s="4"/>
    </row>
    <row r="18">
      <c r="A18" s="13">
        <f t="shared" ref="A18:C18" si="35">A4</f>
        <v>2</v>
      </c>
      <c r="B18" s="46" t="str">
        <f t="shared" si="35"/>
        <v>Suscripción Premium</v>
      </c>
      <c r="C18" s="44">
        <f t="shared" si="35"/>
        <v>600</v>
      </c>
      <c r="D18" s="16">
        <v>0.0</v>
      </c>
      <c r="E18" s="17">
        <f t="shared" si="36"/>
        <v>0</v>
      </c>
      <c r="F18" s="18">
        <f t="shared" si="37"/>
        <v>0</v>
      </c>
      <c r="G18" s="4"/>
      <c r="H18" s="4"/>
      <c r="I18" s="4"/>
      <c r="J18" s="4"/>
      <c r="K18" s="4"/>
      <c r="L18" s="4">
        <f t="shared" si="38"/>
        <v>840</v>
      </c>
      <c r="M18" s="4">
        <f t="shared" ref="M18:O18" si="39">L18*(1+H4)</f>
        <v>1176</v>
      </c>
      <c r="N18" s="4">
        <f t="shared" si="39"/>
        <v>1646.4</v>
      </c>
      <c r="O18" s="4">
        <f t="shared" si="39"/>
        <v>2304.96</v>
      </c>
      <c r="P18" s="45">
        <f>D18*(1+'1'!$Z$5)</f>
        <v>0</v>
      </c>
      <c r="Q18" s="21">
        <f>P18*(1+'1'!$AA$5)</f>
        <v>0</v>
      </c>
      <c r="R18" s="21">
        <f>Q18*(1+'1'!$AB$5)</f>
        <v>0</v>
      </c>
      <c r="S18" s="21">
        <f>R18*(1+'1'!$AC$5)</f>
        <v>0</v>
      </c>
      <c r="T18" s="45">
        <f t="shared" ref="T18:W18" si="40">L18*P18</f>
        <v>0</v>
      </c>
      <c r="U18" s="21">
        <f t="shared" si="40"/>
        <v>0</v>
      </c>
      <c r="V18" s="21">
        <f t="shared" si="40"/>
        <v>0</v>
      </c>
      <c r="W18" s="21">
        <f t="shared" si="40"/>
        <v>0</v>
      </c>
      <c r="X18" s="21"/>
      <c r="Y18" s="4"/>
      <c r="Z18" s="4"/>
      <c r="AA18" s="4"/>
      <c r="AB18" s="4"/>
      <c r="AC18" s="4"/>
      <c r="AD18" s="4"/>
    </row>
    <row r="19">
      <c r="A19" s="13">
        <f t="shared" ref="A19:C19" si="41">A5</f>
        <v>3</v>
      </c>
      <c r="B19" s="46" t="str">
        <f t="shared" si="41"/>
        <v>Servicios de formación y visibilidad</v>
      </c>
      <c r="C19" s="44">
        <f t="shared" si="41"/>
        <v>10</v>
      </c>
      <c r="D19" s="16">
        <v>0.0</v>
      </c>
      <c r="E19" s="17">
        <f t="shared" si="36"/>
        <v>0</v>
      </c>
      <c r="F19" s="18">
        <f t="shared" si="37"/>
        <v>0</v>
      </c>
      <c r="G19" s="4"/>
      <c r="H19" s="4"/>
      <c r="I19" s="4"/>
      <c r="J19" s="4"/>
      <c r="K19" s="4"/>
      <c r="L19" s="4">
        <f t="shared" si="38"/>
        <v>14</v>
      </c>
      <c r="M19" s="4">
        <f t="shared" ref="M19:O19" si="42">L19*(1+H5)</f>
        <v>19.6</v>
      </c>
      <c r="N19" s="4">
        <f t="shared" si="42"/>
        <v>27.44</v>
      </c>
      <c r="O19" s="4">
        <f t="shared" si="42"/>
        <v>38.416</v>
      </c>
      <c r="P19" s="45">
        <f>D19*(1+'1'!$Z$5)</f>
        <v>0</v>
      </c>
      <c r="Q19" s="21">
        <f>P19*(1+'1'!$AA$5)</f>
        <v>0</v>
      </c>
      <c r="R19" s="21">
        <f>Q19*(1+'1'!$AB$5)</f>
        <v>0</v>
      </c>
      <c r="S19" s="21">
        <f>R19*(1+'1'!$AC$5)</f>
        <v>0</v>
      </c>
      <c r="T19" s="45">
        <f t="shared" ref="T19:W19" si="43">L19*P19</f>
        <v>0</v>
      </c>
      <c r="U19" s="21">
        <f t="shared" si="43"/>
        <v>0</v>
      </c>
      <c r="V19" s="21">
        <f t="shared" si="43"/>
        <v>0</v>
      </c>
      <c r="W19" s="21">
        <f t="shared" si="43"/>
        <v>0</v>
      </c>
      <c r="X19" s="21"/>
      <c r="Y19" s="4"/>
      <c r="Z19" s="4"/>
      <c r="AA19" s="4"/>
      <c r="AB19" s="4"/>
      <c r="AC19" s="4"/>
      <c r="AD19" s="4"/>
    </row>
    <row r="20">
      <c r="A20" s="13">
        <f t="shared" ref="A20:C20" si="44">A6</f>
        <v>4</v>
      </c>
      <c r="B20" s="46" t="str">
        <f t="shared" si="44"/>
        <v>Comisión por venta</v>
      </c>
      <c r="C20" s="44">
        <f t="shared" si="44"/>
        <v>3000</v>
      </c>
      <c r="D20" s="16">
        <v>0.0</v>
      </c>
      <c r="E20" s="17">
        <f t="shared" si="36"/>
        <v>0</v>
      </c>
      <c r="F20" s="18">
        <f t="shared" si="37"/>
        <v>0</v>
      </c>
      <c r="G20" s="4"/>
      <c r="H20" s="4"/>
      <c r="I20" s="4"/>
      <c r="J20" s="4"/>
      <c r="K20" s="4"/>
      <c r="L20" s="4">
        <f t="shared" si="38"/>
        <v>4200</v>
      </c>
      <c r="M20" s="4">
        <f t="shared" ref="M20:O20" si="45">L20*(1+H6)</f>
        <v>5880</v>
      </c>
      <c r="N20" s="4">
        <f t="shared" si="45"/>
        <v>8232</v>
      </c>
      <c r="O20" s="4">
        <f t="shared" si="45"/>
        <v>11524.8</v>
      </c>
      <c r="P20" s="45">
        <f>D20*(1+'1'!$Z$5)</f>
        <v>0</v>
      </c>
      <c r="Q20" s="21">
        <f>P20*(1+'1'!$AA$5)</f>
        <v>0</v>
      </c>
      <c r="R20" s="21">
        <f>Q20*(1+'1'!$AB$5)</f>
        <v>0</v>
      </c>
      <c r="S20" s="21">
        <f>R20*(1+'1'!$AC$5)</f>
        <v>0</v>
      </c>
      <c r="T20" s="45">
        <f t="shared" ref="T20:W20" si="46">L20*P20</f>
        <v>0</v>
      </c>
      <c r="U20" s="21">
        <f t="shared" si="46"/>
        <v>0</v>
      </c>
      <c r="V20" s="21">
        <f t="shared" si="46"/>
        <v>0</v>
      </c>
      <c r="W20" s="21">
        <f t="shared" si="46"/>
        <v>0</v>
      </c>
      <c r="X20" s="21"/>
      <c r="Y20" s="4"/>
      <c r="Z20" s="4"/>
      <c r="AA20" s="4"/>
      <c r="AB20" s="4"/>
      <c r="AC20" s="4"/>
      <c r="AD20" s="4"/>
    </row>
    <row r="21" ht="15.75" customHeight="1">
      <c r="A21" s="13">
        <f t="shared" ref="A21:C21" si="47">A7</f>
        <v>5</v>
      </c>
      <c r="B21" s="46" t="str">
        <f t="shared" si="47"/>
        <v/>
      </c>
      <c r="C21" s="44">
        <f t="shared" si="47"/>
        <v>0</v>
      </c>
      <c r="D21" s="33">
        <v>0.0</v>
      </c>
      <c r="E21" s="17">
        <f t="shared" si="36"/>
        <v>0</v>
      </c>
      <c r="F21" s="18">
        <f t="shared" si="37"/>
        <v>0</v>
      </c>
      <c r="G21" s="4"/>
      <c r="H21" s="4"/>
      <c r="I21" s="4"/>
      <c r="J21" s="4"/>
      <c r="K21" s="4"/>
      <c r="L21" s="4">
        <f t="shared" si="38"/>
        <v>0</v>
      </c>
      <c r="M21" s="4">
        <f t="shared" ref="M21:O21" si="48">L21*(1+H7)</f>
        <v>0</v>
      </c>
      <c r="N21" s="4">
        <f t="shared" si="48"/>
        <v>0</v>
      </c>
      <c r="O21" s="4">
        <f t="shared" si="48"/>
        <v>0</v>
      </c>
      <c r="P21" s="45">
        <f>D21*(1+'1'!$Z$5)</f>
        <v>0</v>
      </c>
      <c r="Q21" s="21">
        <f>P21*(1+'1'!$AA$5)</f>
        <v>0</v>
      </c>
      <c r="R21" s="21">
        <f>Q21*(1+'1'!$AB$5)</f>
        <v>0</v>
      </c>
      <c r="S21" s="21">
        <f>R21*(1+'1'!$AC$5)</f>
        <v>0</v>
      </c>
      <c r="T21" s="45">
        <f t="shared" ref="T21:W21" si="49">L21*P21</f>
        <v>0</v>
      </c>
      <c r="U21" s="21">
        <f t="shared" si="49"/>
        <v>0</v>
      </c>
      <c r="V21" s="21">
        <f t="shared" si="49"/>
        <v>0</v>
      </c>
      <c r="W21" s="21">
        <f t="shared" si="49"/>
        <v>0</v>
      </c>
      <c r="X21" s="21"/>
      <c r="Y21" s="4"/>
      <c r="Z21" s="4"/>
      <c r="AA21" s="4"/>
      <c r="AB21" s="4"/>
      <c r="AC21" s="4"/>
      <c r="AD21" s="4"/>
    </row>
    <row r="22" ht="15.75" customHeight="1">
      <c r="A22" s="13">
        <f t="shared" ref="A22:C22" si="50">A8</f>
        <v>6</v>
      </c>
      <c r="B22" s="46" t="str">
        <f t="shared" si="50"/>
        <v/>
      </c>
      <c r="C22" s="44">
        <f t="shared" si="50"/>
        <v>0</v>
      </c>
      <c r="D22" s="33">
        <v>0.0</v>
      </c>
      <c r="E22" s="17">
        <f t="shared" si="36"/>
        <v>0</v>
      </c>
      <c r="F22" s="18">
        <f t="shared" si="37"/>
        <v>0</v>
      </c>
      <c r="G22" s="4"/>
      <c r="H22" s="4"/>
      <c r="I22" s="4"/>
      <c r="J22" s="4"/>
      <c r="K22" s="4"/>
      <c r="L22" s="4">
        <f t="shared" si="38"/>
        <v>0</v>
      </c>
      <c r="M22" s="4">
        <f t="shared" ref="M22:O22" si="51">L22*(1+H8)</f>
        <v>0</v>
      </c>
      <c r="N22" s="4">
        <f t="shared" si="51"/>
        <v>0</v>
      </c>
      <c r="O22" s="4">
        <f t="shared" si="51"/>
        <v>0</v>
      </c>
      <c r="P22" s="45">
        <f>D22*(1+'1'!$Z$5)</f>
        <v>0</v>
      </c>
      <c r="Q22" s="21">
        <f>P22*(1+'1'!$AA$5)</f>
        <v>0</v>
      </c>
      <c r="R22" s="21">
        <f>Q22*(1+'1'!$AB$5)</f>
        <v>0</v>
      </c>
      <c r="S22" s="21">
        <f>R22*(1+'1'!$AC$5)</f>
        <v>0</v>
      </c>
      <c r="T22" s="45">
        <f t="shared" ref="T22:W22" si="52">L22*P22</f>
        <v>0</v>
      </c>
      <c r="U22" s="21">
        <f t="shared" si="52"/>
        <v>0</v>
      </c>
      <c r="V22" s="21">
        <f t="shared" si="52"/>
        <v>0</v>
      </c>
      <c r="W22" s="21">
        <f t="shared" si="52"/>
        <v>0</v>
      </c>
      <c r="X22" s="21"/>
      <c r="Y22" s="4"/>
      <c r="Z22" s="4"/>
      <c r="AA22" s="4"/>
      <c r="AB22" s="4"/>
      <c r="AC22" s="4"/>
      <c r="AD22" s="4"/>
    </row>
    <row r="23" ht="15.75" customHeight="1">
      <c r="A23" s="13">
        <f t="shared" ref="A23:C23" si="53">A9</f>
        <v>7</v>
      </c>
      <c r="B23" s="46" t="str">
        <f t="shared" si="53"/>
        <v/>
      </c>
      <c r="C23" s="44">
        <f t="shared" si="53"/>
        <v>0</v>
      </c>
      <c r="D23" s="33">
        <v>0.0</v>
      </c>
      <c r="E23" s="17">
        <f t="shared" si="36"/>
        <v>0</v>
      </c>
      <c r="F23" s="18">
        <f t="shared" si="37"/>
        <v>0</v>
      </c>
      <c r="G23" s="4"/>
      <c r="H23" s="4"/>
      <c r="I23" s="4"/>
      <c r="J23" s="4"/>
      <c r="K23" s="4"/>
      <c r="L23" s="4">
        <f t="shared" si="38"/>
        <v>0</v>
      </c>
      <c r="M23" s="4">
        <f t="shared" ref="M23:O23" si="54">L23*(1+H9)</f>
        <v>0</v>
      </c>
      <c r="N23" s="4">
        <f t="shared" si="54"/>
        <v>0</v>
      </c>
      <c r="O23" s="4">
        <f t="shared" si="54"/>
        <v>0</v>
      </c>
      <c r="P23" s="45">
        <f>D23*(1+'1'!$Z$5)</f>
        <v>0</v>
      </c>
      <c r="Q23" s="21">
        <f>P23*(1+'1'!$AA$5)</f>
        <v>0</v>
      </c>
      <c r="R23" s="21">
        <f>Q23*(1+'1'!$AB$5)</f>
        <v>0</v>
      </c>
      <c r="S23" s="21">
        <f>R23*(1+'1'!$AC$5)</f>
        <v>0</v>
      </c>
      <c r="T23" s="45">
        <f t="shared" ref="T23:W23" si="55">L23*P23</f>
        <v>0</v>
      </c>
      <c r="U23" s="21">
        <f t="shared" si="55"/>
        <v>0</v>
      </c>
      <c r="V23" s="21">
        <f t="shared" si="55"/>
        <v>0</v>
      </c>
      <c r="W23" s="21">
        <f t="shared" si="55"/>
        <v>0</v>
      </c>
      <c r="X23" s="21"/>
      <c r="Y23" s="4"/>
      <c r="Z23" s="4"/>
      <c r="AA23" s="4"/>
      <c r="AB23" s="4"/>
      <c r="AC23" s="4"/>
      <c r="AD23" s="4"/>
    </row>
    <row r="24" ht="15.75" customHeight="1">
      <c r="A24" s="13">
        <f t="shared" ref="A24:C24" si="56">A10</f>
        <v>8</v>
      </c>
      <c r="B24" s="46" t="str">
        <f t="shared" si="56"/>
        <v/>
      </c>
      <c r="C24" s="44">
        <f t="shared" si="56"/>
        <v>0</v>
      </c>
      <c r="D24" s="33">
        <v>0.0</v>
      </c>
      <c r="E24" s="17">
        <f t="shared" si="36"/>
        <v>0</v>
      </c>
      <c r="F24" s="18">
        <f t="shared" si="37"/>
        <v>0</v>
      </c>
      <c r="G24" s="4"/>
      <c r="H24" s="4"/>
      <c r="I24" s="4"/>
      <c r="J24" s="4"/>
      <c r="K24" s="4"/>
      <c r="L24" s="4">
        <f t="shared" si="38"/>
        <v>0</v>
      </c>
      <c r="M24" s="4">
        <f t="shared" ref="M24:O24" si="57">L24*(1+H10)</f>
        <v>0</v>
      </c>
      <c r="N24" s="4">
        <f t="shared" si="57"/>
        <v>0</v>
      </c>
      <c r="O24" s="4">
        <f t="shared" si="57"/>
        <v>0</v>
      </c>
      <c r="P24" s="45">
        <f>D24*(1+'1'!$Z$5)</f>
        <v>0</v>
      </c>
      <c r="Q24" s="21">
        <f>P24*(1+'1'!$AA$5)</f>
        <v>0</v>
      </c>
      <c r="R24" s="21">
        <f>Q24*(1+'1'!$AB$5)</f>
        <v>0</v>
      </c>
      <c r="S24" s="21">
        <f>R24*(1+'1'!$AC$5)</f>
        <v>0</v>
      </c>
      <c r="T24" s="45">
        <f t="shared" ref="T24:W24" si="58">L24*P24</f>
        <v>0</v>
      </c>
      <c r="U24" s="21">
        <f t="shared" si="58"/>
        <v>0</v>
      </c>
      <c r="V24" s="21">
        <f t="shared" si="58"/>
        <v>0</v>
      </c>
      <c r="W24" s="21">
        <f t="shared" si="58"/>
        <v>0</v>
      </c>
      <c r="X24" s="21"/>
      <c r="Y24" s="4"/>
      <c r="Z24" s="4"/>
      <c r="AA24" s="4"/>
      <c r="AB24" s="4"/>
      <c r="AC24" s="4"/>
      <c r="AD24" s="4"/>
    </row>
    <row r="25" ht="15.75" customHeight="1">
      <c r="A25" s="13">
        <f t="shared" ref="A25:C25" si="59">A11</f>
        <v>9</v>
      </c>
      <c r="B25" s="46" t="str">
        <f t="shared" si="59"/>
        <v/>
      </c>
      <c r="C25" s="44">
        <f t="shared" si="59"/>
        <v>0</v>
      </c>
      <c r="D25" s="33">
        <v>0.0</v>
      </c>
      <c r="E25" s="17">
        <f t="shared" si="36"/>
        <v>0</v>
      </c>
      <c r="F25" s="18">
        <f t="shared" si="37"/>
        <v>0</v>
      </c>
      <c r="G25" s="4"/>
      <c r="H25" s="4"/>
      <c r="I25" s="4"/>
      <c r="J25" s="4"/>
      <c r="K25" s="4"/>
      <c r="L25" s="4">
        <f t="shared" si="38"/>
        <v>0</v>
      </c>
      <c r="M25" s="4">
        <f t="shared" ref="M25:O25" si="60">L25*(1+H11)</f>
        <v>0</v>
      </c>
      <c r="N25" s="4">
        <f t="shared" si="60"/>
        <v>0</v>
      </c>
      <c r="O25" s="4">
        <f t="shared" si="60"/>
        <v>0</v>
      </c>
      <c r="P25" s="45">
        <f>D25*(1+'1'!$Z$5)</f>
        <v>0</v>
      </c>
      <c r="Q25" s="21">
        <f>P25*(1+'1'!$AA$5)</f>
        <v>0</v>
      </c>
      <c r="R25" s="21">
        <f>Q25*(1+'1'!$AB$5)</f>
        <v>0</v>
      </c>
      <c r="S25" s="21">
        <f>R25*(1+'1'!$AC$5)</f>
        <v>0</v>
      </c>
      <c r="T25" s="45">
        <f t="shared" ref="T25:W25" si="61">L25*P25</f>
        <v>0</v>
      </c>
      <c r="U25" s="21">
        <f t="shared" si="61"/>
        <v>0</v>
      </c>
      <c r="V25" s="21">
        <f t="shared" si="61"/>
        <v>0</v>
      </c>
      <c r="W25" s="21">
        <f t="shared" si="61"/>
        <v>0</v>
      </c>
      <c r="X25" s="21"/>
      <c r="Y25" s="4"/>
      <c r="Z25" s="4"/>
      <c r="AA25" s="4"/>
      <c r="AB25" s="4"/>
      <c r="AC25" s="4"/>
      <c r="AD25" s="4"/>
    </row>
    <row r="26" ht="15.75" customHeight="1">
      <c r="A26" s="13">
        <f t="shared" ref="A26:C26" si="62">A12</f>
        <v>10</v>
      </c>
      <c r="B26" s="46" t="str">
        <f t="shared" si="62"/>
        <v/>
      </c>
      <c r="C26" s="44">
        <f t="shared" si="62"/>
        <v>0</v>
      </c>
      <c r="D26" s="33">
        <v>0.0</v>
      </c>
      <c r="E26" s="17">
        <f t="shared" si="36"/>
        <v>0</v>
      </c>
      <c r="F26" s="18">
        <f t="shared" si="37"/>
        <v>0</v>
      </c>
      <c r="G26" s="4"/>
      <c r="H26" s="4"/>
      <c r="I26" s="4"/>
      <c r="J26" s="4"/>
      <c r="K26" s="4"/>
      <c r="L26" s="4">
        <f t="shared" si="38"/>
        <v>0</v>
      </c>
      <c r="M26" s="4">
        <f t="shared" ref="M26:O26" si="63">L26*(1+H12)</f>
        <v>0</v>
      </c>
      <c r="N26" s="4">
        <f t="shared" si="63"/>
        <v>0</v>
      </c>
      <c r="O26" s="4">
        <f t="shared" si="63"/>
        <v>0</v>
      </c>
      <c r="P26" s="45">
        <f>D26*(1+'1'!$Z$5)</f>
        <v>0</v>
      </c>
      <c r="Q26" s="21">
        <f>P26*(1+'1'!$AA$5)</f>
        <v>0</v>
      </c>
      <c r="R26" s="21">
        <f>Q26*(1+'1'!$AB$5)</f>
        <v>0</v>
      </c>
      <c r="S26" s="21">
        <f>R26*(1+'1'!$AC$5)</f>
        <v>0</v>
      </c>
      <c r="T26" s="45">
        <f t="shared" ref="T26:W26" si="64">L26*P26</f>
        <v>0</v>
      </c>
      <c r="U26" s="21">
        <f t="shared" si="64"/>
        <v>0</v>
      </c>
      <c r="V26" s="21">
        <f t="shared" si="64"/>
        <v>0</v>
      </c>
      <c r="W26" s="21">
        <f t="shared" si="64"/>
        <v>0</v>
      </c>
      <c r="X26" s="21"/>
      <c r="Y26" s="4"/>
      <c r="Z26" s="4"/>
      <c r="AA26" s="4"/>
      <c r="AB26" s="4"/>
      <c r="AC26" s="4"/>
      <c r="AD26" s="4"/>
    </row>
    <row r="27" ht="15.75" customHeight="1">
      <c r="A27" s="4"/>
      <c r="B27" s="4"/>
      <c r="C27" s="4"/>
      <c r="D27" s="4" t="str">
        <f>D13</f>
        <v>TOTAL</v>
      </c>
      <c r="E27" s="39">
        <f t="shared" ref="E27:F27" si="65">SUM(E17:E26)</f>
        <v>0</v>
      </c>
      <c r="F27" s="40">
        <f t="shared" si="65"/>
        <v>0</v>
      </c>
      <c r="G27" s="4"/>
      <c r="H27" s="4"/>
      <c r="I27" s="4"/>
      <c r="J27" s="4"/>
      <c r="K27" s="4"/>
      <c r="L27" s="4"/>
      <c r="M27" s="4"/>
      <c r="N27" s="4"/>
      <c r="O27" s="4"/>
      <c r="P27" s="4"/>
      <c r="Q27" s="4"/>
      <c r="R27" s="4"/>
      <c r="S27" s="4"/>
      <c r="T27" s="41">
        <f t="shared" ref="T27:W27" si="66">SUM(T17:T26)</f>
        <v>0</v>
      </c>
      <c r="U27" s="41">
        <f t="shared" si="66"/>
        <v>0</v>
      </c>
      <c r="V27" s="41">
        <f t="shared" si="66"/>
        <v>0</v>
      </c>
      <c r="W27" s="41">
        <f t="shared" si="66"/>
        <v>0</v>
      </c>
      <c r="X27" s="21"/>
      <c r="Y27" s="4"/>
      <c r="Z27" s="4"/>
      <c r="AA27" s="4"/>
      <c r="AB27" s="4"/>
      <c r="AC27" s="4"/>
      <c r="AD27" s="4"/>
    </row>
    <row r="28" ht="15.75" customHeight="1">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row>
    <row r="29" ht="15.75" customHeight="1">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row>
    <row r="30" ht="15.75" customHeight="1">
      <c r="A30" s="47" t="s">
        <v>31</v>
      </c>
      <c r="G30" s="4"/>
      <c r="H30" s="4"/>
      <c r="I30" s="4"/>
      <c r="J30" s="4"/>
      <c r="K30" s="4"/>
      <c r="L30" s="4"/>
      <c r="M30" s="4"/>
      <c r="N30" s="4"/>
      <c r="O30" s="4"/>
      <c r="P30" s="4"/>
      <c r="Q30" s="4"/>
      <c r="R30" s="4"/>
      <c r="S30" s="4"/>
      <c r="T30" s="4"/>
      <c r="U30" s="4"/>
      <c r="V30" s="4"/>
      <c r="W30" s="4"/>
      <c r="X30" s="4"/>
      <c r="Y30" s="4"/>
      <c r="Z30" s="4"/>
      <c r="AA30" s="4"/>
      <c r="AB30" s="4"/>
      <c r="AC30" s="4"/>
      <c r="AD30" s="4"/>
    </row>
    <row r="31" ht="15.75" customHeight="1">
      <c r="A31" s="48" t="s">
        <v>19</v>
      </c>
      <c r="B31" s="49">
        <f>'1'!Z1</f>
        <v>2022</v>
      </c>
      <c r="C31" s="49">
        <f t="shared" ref="C31:F31" si="67">B31+1</f>
        <v>2023</v>
      </c>
      <c r="D31" s="49">
        <f t="shared" si="67"/>
        <v>2024</v>
      </c>
      <c r="E31" s="49">
        <f t="shared" si="67"/>
        <v>2025</v>
      </c>
      <c r="F31" s="49">
        <f t="shared" si="67"/>
        <v>2026</v>
      </c>
      <c r="G31" s="4"/>
      <c r="H31" s="50"/>
      <c r="I31" s="50"/>
      <c r="J31" s="50"/>
      <c r="K31" s="50"/>
      <c r="L31" s="50"/>
      <c r="M31" s="50"/>
      <c r="N31" s="50"/>
      <c r="O31" s="50"/>
      <c r="P31" s="50"/>
      <c r="Q31" s="50"/>
      <c r="R31" s="50"/>
      <c r="S31" s="50"/>
      <c r="T31" s="50"/>
      <c r="U31" s="50"/>
      <c r="V31" s="50"/>
      <c r="W31" s="4"/>
      <c r="X31" s="4"/>
      <c r="Y31" s="4"/>
      <c r="Z31" s="4"/>
      <c r="AA31" s="4"/>
      <c r="AB31" s="4"/>
      <c r="AC31" s="4"/>
      <c r="AD31" s="4"/>
    </row>
    <row r="32" ht="15.75" customHeight="1">
      <c r="A32" s="51" t="s">
        <v>32</v>
      </c>
      <c r="B32" s="52">
        <f>'1'!E13</f>
        <v>140000000</v>
      </c>
      <c r="C32" s="52">
        <f>'1'!T13</f>
        <v>207760000</v>
      </c>
      <c r="D32" s="52">
        <f>'1'!U13</f>
        <v>308315840</v>
      </c>
      <c r="E32" s="52">
        <f>'1'!V13</f>
        <v>457540706.6</v>
      </c>
      <c r="F32" s="52">
        <f>'1'!W13</f>
        <v>678990408.5</v>
      </c>
      <c r="G32" s="4"/>
      <c r="H32" s="4"/>
      <c r="I32" s="4"/>
      <c r="J32" s="4"/>
      <c r="K32" s="4"/>
      <c r="L32" s="4"/>
      <c r="M32" s="4"/>
      <c r="N32" s="4"/>
      <c r="O32" s="4"/>
      <c r="P32" s="4"/>
      <c r="Q32" s="4"/>
      <c r="R32" s="4"/>
      <c r="S32" s="4"/>
      <c r="T32" s="4"/>
      <c r="U32" s="4"/>
      <c r="V32" s="4"/>
      <c r="W32" s="4"/>
      <c r="X32" s="4"/>
      <c r="Y32" s="4"/>
      <c r="Z32" s="4"/>
      <c r="AA32" s="4"/>
      <c r="AB32" s="4"/>
      <c r="AC32" s="4"/>
      <c r="AD32" s="4"/>
    </row>
    <row r="33" ht="15.75" customHeight="1">
      <c r="A33" s="51" t="s">
        <v>33</v>
      </c>
      <c r="B33" s="52">
        <f>'1'!E27</f>
        <v>0</v>
      </c>
      <c r="C33" s="52">
        <f>'1'!T27</f>
        <v>0</v>
      </c>
      <c r="D33" s="52">
        <f>'1'!U27</f>
        <v>0</v>
      </c>
      <c r="E33" s="52">
        <f>'1'!V27</f>
        <v>0</v>
      </c>
      <c r="F33" s="52">
        <f>'1'!W27</f>
        <v>0</v>
      </c>
      <c r="G33" s="4"/>
      <c r="H33" s="4"/>
      <c r="I33" s="4"/>
      <c r="J33" s="4"/>
      <c r="K33" s="4"/>
      <c r="L33" s="4"/>
      <c r="M33" s="4"/>
      <c r="N33" s="4"/>
      <c r="O33" s="4"/>
      <c r="P33" s="4"/>
      <c r="Q33" s="4"/>
      <c r="R33" s="4"/>
      <c r="S33" s="4"/>
      <c r="T33" s="4"/>
      <c r="U33" s="4"/>
      <c r="V33" s="4"/>
      <c r="W33" s="4"/>
      <c r="X33" s="4"/>
      <c r="Y33" s="4"/>
      <c r="Z33" s="4"/>
      <c r="AA33" s="4"/>
      <c r="AB33" s="4"/>
      <c r="AC33" s="4"/>
      <c r="AD33" s="4"/>
    </row>
    <row r="34" ht="15.75" customHeight="1">
      <c r="A34" s="53" t="s">
        <v>34</v>
      </c>
      <c r="B34" s="54">
        <f t="shared" ref="B34:F34" si="68">B32-B33</f>
        <v>140000000</v>
      </c>
      <c r="C34" s="54">
        <f t="shared" si="68"/>
        <v>207760000</v>
      </c>
      <c r="D34" s="54">
        <f t="shared" si="68"/>
        <v>308315840</v>
      </c>
      <c r="E34" s="54">
        <f t="shared" si="68"/>
        <v>457540706.6</v>
      </c>
      <c r="F34" s="54">
        <f t="shared" si="68"/>
        <v>678990408.5</v>
      </c>
      <c r="G34" s="4"/>
      <c r="H34" s="4"/>
      <c r="I34" s="4"/>
      <c r="J34" s="4"/>
      <c r="K34" s="4"/>
      <c r="L34" s="4"/>
      <c r="M34" s="4"/>
      <c r="N34" s="4"/>
      <c r="O34" s="4"/>
      <c r="P34" s="4"/>
      <c r="Q34" s="4"/>
      <c r="R34" s="4"/>
      <c r="S34" s="4"/>
      <c r="T34" s="4"/>
      <c r="U34" s="4"/>
      <c r="V34" s="4"/>
      <c r="W34" s="4"/>
      <c r="X34" s="4"/>
      <c r="Y34" s="4"/>
      <c r="Z34" s="4"/>
      <c r="AA34" s="4"/>
      <c r="AB34" s="4"/>
      <c r="AC34" s="4"/>
      <c r="AD34" s="4"/>
    </row>
    <row r="35" ht="15.75" customHeight="1">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row>
    <row r="36" ht="15.75" customHeight="1">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row>
    <row r="37" ht="15.75" customHeight="1">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row>
    <row r="38" ht="15.75" customHeight="1">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row>
    <row r="39" ht="15.75" customHeight="1">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row>
    <row r="40" ht="15.75" customHeight="1">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row>
    <row r="41" ht="15.75" customHeight="1">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row>
    <row r="42" ht="15.75" customHeight="1">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row>
    <row r="43" ht="15.75" customHeight="1">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row>
    <row r="44" ht="15.75" customHeight="1">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row>
    <row r="45" ht="15.75" customHeight="1">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row>
    <row r="46" ht="15.75" customHeight="1">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row>
    <row r="47" ht="15.75" customHeight="1">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row>
    <row r="48" ht="15.75" customHeight="1">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row>
    <row r="49" ht="15.75" customHeight="1">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row>
    <row r="50" ht="15.75" customHeight="1">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row>
    <row r="51" ht="15.75" customHeight="1">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row>
    <row r="52" ht="15.75" customHeight="1">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row>
    <row r="53" ht="15.75" customHeight="1">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row>
    <row r="54" ht="15.75" customHeight="1">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row>
    <row r="55" ht="15.75" customHeight="1">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row>
    <row r="56" ht="15.75" customHeight="1">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row>
    <row r="57" ht="15.75" customHeight="1">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row>
    <row r="58" ht="15.75" customHeight="1">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row>
    <row r="59" ht="15.75" customHeight="1">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row>
    <row r="60" ht="15.75" customHeight="1">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row>
    <row r="61" ht="15.75" customHeight="1">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row>
    <row r="62" ht="15.75" customHeight="1">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row>
    <row r="63" ht="15.75" customHeight="1">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row>
    <row r="64" ht="15.75" customHeight="1">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row>
    <row r="65" ht="15.75" customHeight="1">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row>
    <row r="66" ht="15.75" customHeight="1">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row>
    <row r="67" ht="15.75" customHeight="1">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row>
    <row r="68" ht="15.75" customHeight="1">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row>
    <row r="69" ht="15.75" customHeight="1">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row>
    <row r="70" ht="15.75" customHeight="1">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row>
    <row r="71" ht="15.75" customHeight="1">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row>
    <row r="72" ht="15.75" customHeight="1">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row>
    <row r="73" ht="15.75" customHeight="1">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row>
    <row r="74" ht="15.75" customHeight="1">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row>
    <row r="75" ht="15.75" customHeight="1">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row>
    <row r="76" ht="15.75" customHeight="1">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row>
    <row r="77" ht="15.75" customHeight="1">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row>
    <row r="78" ht="15.75" customHeight="1">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row>
    <row r="79" ht="15.75" customHeight="1">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row>
    <row r="80" ht="15.75" customHeight="1">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row>
    <row r="81" ht="15.75" customHeight="1">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row>
    <row r="82" ht="15.75" customHeight="1">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row>
    <row r="83" ht="15.75" customHeight="1">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row>
    <row r="84" ht="15.75" customHeight="1">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row>
    <row r="85" ht="15.75" customHeight="1">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row>
    <row r="86" ht="15.75" customHeight="1">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row>
    <row r="87" ht="15.75" customHeight="1">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row>
    <row r="88" ht="15.75" customHeight="1">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row>
    <row r="89" ht="15.75" customHeight="1">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row>
    <row r="90" ht="15.75" customHeight="1">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row>
    <row r="91" ht="15.75" customHeight="1">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row>
    <row r="92" ht="15.75" customHeight="1">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row>
    <row r="93" ht="15.75" customHeight="1">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row>
    <row r="94" ht="15.75" customHeight="1">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row>
    <row r="95" ht="15.75" customHeight="1">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row>
    <row r="96" ht="15.75" customHeight="1">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row>
    <row r="97" ht="15.75" customHeight="1">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row>
    <row r="98" ht="15.75" customHeight="1">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row>
    <row r="99" ht="15.75" customHeight="1">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row>
    <row r="100" ht="15.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row>
    <row r="101" ht="15.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row>
    <row r="102" ht="15.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row>
    <row r="103" ht="15.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row>
    <row r="104" ht="15.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row>
    <row r="105" ht="15.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row>
    <row r="106" ht="15.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row>
    <row r="107" ht="15.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row>
    <row r="108" ht="15.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row>
    <row r="109" ht="15.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row>
    <row r="110" ht="15.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row>
    <row r="111" ht="15.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row>
    <row r="112" ht="15.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row>
    <row r="113" ht="15.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row>
    <row r="114" ht="15.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row>
    <row r="115" ht="15.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row>
    <row r="116" ht="15.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row>
    <row r="117" ht="15.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row>
    <row r="118" ht="15.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row>
    <row r="119" ht="15.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row>
    <row r="120" ht="15.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row>
    <row r="121" ht="15.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row>
    <row r="122" ht="15.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row>
    <row r="123" ht="15.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row>
    <row r="124" ht="15.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row>
    <row r="125" ht="15.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row>
    <row r="126" ht="15.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row>
    <row r="127" ht="15.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row>
    <row r="128" ht="15.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row>
    <row r="129" ht="15.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row>
    <row r="130" ht="15.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row>
    <row r="131" ht="15.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row>
    <row r="132" ht="15.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row>
    <row r="133" ht="15.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row>
    <row r="134" ht="15.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row>
    <row r="135" ht="15.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row>
    <row r="136" ht="15.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row>
    <row r="137" ht="15.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row>
    <row r="138" ht="15.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row>
    <row r="139" ht="15.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row>
    <row r="140" ht="15.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row>
    <row r="141" ht="15.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row>
    <row r="142" ht="15.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row>
    <row r="143" ht="15.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row>
    <row r="144" ht="15.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row>
    <row r="145" ht="15.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row>
    <row r="146" ht="15.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row>
    <row r="147" ht="15.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row>
    <row r="148" ht="15.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row>
    <row r="149" ht="15.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row>
    <row r="150" ht="15.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row>
    <row r="151" ht="15.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row>
    <row r="152" ht="15.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row>
    <row r="153" ht="15.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row>
    <row r="154" ht="15.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row>
    <row r="155" ht="15.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row>
    <row r="156" ht="15.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row>
    <row r="157" ht="15.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row>
    <row r="158" ht="15.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row>
    <row r="159" ht="15.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row>
    <row r="160" ht="15.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row>
    <row r="161" ht="15.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row>
    <row r="162" ht="15.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row>
    <row r="163" ht="15.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row>
    <row r="164" ht="15.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row>
    <row r="165" ht="15.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row>
    <row r="166" ht="15.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row>
    <row r="167" ht="15.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row>
    <row r="168" ht="15.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row>
    <row r="169" ht="15.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row>
    <row r="170" ht="15.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row>
    <row r="171" ht="15.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row>
    <row r="172" ht="15.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row>
    <row r="173" ht="15.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row>
    <row r="174" ht="15.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row>
    <row r="175" ht="15.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row>
    <row r="176" ht="15.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row>
    <row r="177" ht="15.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row>
    <row r="178" ht="15.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row>
    <row r="179" ht="15.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row>
    <row r="180" ht="15.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row>
    <row r="181" ht="15.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row>
    <row r="182" ht="15.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row>
    <row r="183" ht="15.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row>
    <row r="184" ht="15.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row>
    <row r="185" ht="15.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row>
    <row r="186" ht="15.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row>
    <row r="187" ht="15.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row>
    <row r="188" ht="15.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row>
    <row r="189" ht="15.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row>
    <row r="190" ht="15.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row>
    <row r="191" ht="15.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row>
    <row r="192" ht="15.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row>
    <row r="193" ht="15.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row>
    <row r="194" ht="15.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row>
    <row r="195" ht="15.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row>
    <row r="196" ht="15.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row>
    <row r="197" ht="15.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row>
    <row r="198" ht="15.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row>
    <row r="199" ht="15.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row>
    <row r="200" ht="15.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row>
    <row r="201" ht="15.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row>
    <row r="202" ht="15.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row>
    <row r="203" ht="15.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row>
    <row r="204" ht="15.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row>
    <row r="205" ht="15.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row>
    <row r="206" ht="15.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row>
    <row r="207" ht="15.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row>
    <row r="208" ht="15.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row>
    <row r="209" ht="15.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row>
    <row r="210" ht="15.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row>
    <row r="211" ht="15.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row>
    <row r="212" ht="15.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row>
    <row r="213" ht="15.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row>
    <row r="214" ht="15.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row>
    <row r="215" ht="15.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row>
    <row r="216" ht="15.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row>
    <row r="217" ht="15.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row>
    <row r="218" ht="15.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row>
    <row r="219" ht="15.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row>
    <row r="220" ht="15.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row>
    <row r="221" ht="15.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row>
    <row r="222" ht="15.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row>
    <row r="223" ht="15.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row>
    <row r="224" ht="15.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row>
    <row r="225" ht="15.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row>
    <row r="226" ht="15.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row>
    <row r="227" ht="15.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row>
    <row r="228" ht="15.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row>
    <row r="229" ht="15.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row>
    <row r="230" ht="15.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row>
    <row r="231" ht="15.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row>
    <row r="232" ht="15.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row>
    <row r="233" ht="15.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row>
    <row r="234" ht="15.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row>
    <row r="235" ht="15.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row>
    <row r="236" ht="15.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row>
    <row r="237" ht="15.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row>
    <row r="238" ht="15.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row>
    <row r="239" ht="15.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row>
    <row r="240" ht="15.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row>
    <row r="241" ht="15.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row>
    <row r="242" ht="15.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row>
    <row r="243" ht="15.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row>
    <row r="244" ht="15.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row>
    <row r="245" ht="15.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row>
    <row r="246" ht="15.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row>
    <row r="247" ht="15.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row>
    <row r="248" ht="15.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row>
    <row r="249" ht="15.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row>
    <row r="250" ht="15.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row>
    <row r="251" ht="15.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row>
    <row r="252" ht="15.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row>
    <row r="253" ht="15.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row>
    <row r="254" ht="15.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row>
    <row r="255" ht="15.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row>
    <row r="256" ht="15.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row>
    <row r="257" ht="15.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row>
    <row r="258" ht="15.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row>
    <row r="259" ht="15.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row>
    <row r="260" ht="15.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row>
    <row r="261" ht="15.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row>
    <row r="262" ht="15.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row>
    <row r="263" ht="15.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row>
    <row r="264" ht="15.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row>
    <row r="265" ht="15.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row>
    <row r="266" ht="15.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row>
    <row r="267" ht="15.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row>
    <row r="268" ht="15.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row>
    <row r="269" ht="15.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row>
    <row r="270" ht="15.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row>
    <row r="271" ht="15.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row>
    <row r="272" ht="15.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row>
    <row r="273" ht="15.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row>
    <row r="274" ht="15.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row>
    <row r="275" ht="15.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row>
    <row r="276" ht="15.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row>
    <row r="277" ht="15.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row>
    <row r="278" ht="15.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row>
    <row r="279" ht="15.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row>
    <row r="280" ht="15.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row>
    <row r="281" ht="15.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row>
    <row r="282" ht="15.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row>
    <row r="283" ht="15.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row>
    <row r="284" ht="15.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row>
    <row r="285" ht="15.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row>
    <row r="286" ht="15.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row>
    <row r="287" ht="15.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row>
    <row r="288" ht="15.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row>
    <row r="289" ht="15.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row>
    <row r="290" ht="15.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row>
    <row r="291" ht="15.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row>
    <row r="292" ht="15.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row>
    <row r="293" ht="15.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row>
    <row r="294" ht="15.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row>
    <row r="295" ht="15.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row>
    <row r="296" ht="15.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row>
    <row r="297" ht="15.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row>
    <row r="298" ht="15.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row>
    <row r="299" ht="15.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row>
    <row r="300" ht="15.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row>
    <row r="301" ht="15.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row>
    <row r="302" ht="15.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row>
    <row r="303" ht="15.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row>
    <row r="304" ht="15.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row>
    <row r="305" ht="15.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row>
    <row r="306" ht="15.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row>
    <row r="307" ht="15.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row>
    <row r="308" ht="15.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row>
    <row r="309" ht="15.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row>
    <row r="310" ht="15.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row>
    <row r="311" ht="15.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row>
    <row r="312" ht="15.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row>
    <row r="313" ht="15.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row>
    <row r="314" ht="15.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row>
    <row r="315" ht="15.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row>
    <row r="316" ht="15.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row>
    <row r="317" ht="15.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row>
    <row r="318" ht="15.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row>
    <row r="319" ht="15.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row>
    <row r="320" ht="15.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row>
    <row r="321" ht="15.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row>
    <row r="322" ht="15.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row>
    <row r="323" ht="15.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row>
    <row r="324" ht="15.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row>
    <row r="325" ht="15.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row>
    <row r="326" ht="15.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row>
    <row r="327" ht="15.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row>
    <row r="328" ht="15.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row>
    <row r="329" ht="15.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row>
    <row r="330" ht="15.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row>
    <row r="331" ht="15.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row>
    <row r="332" ht="15.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row>
    <row r="333" ht="15.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row>
    <row r="334" ht="15.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row>
    <row r="335" ht="15.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row>
    <row r="336" ht="15.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row>
    <row r="337" ht="15.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row>
    <row r="338" ht="15.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row>
    <row r="339" ht="15.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row>
    <row r="340" ht="15.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row>
    <row r="341" ht="15.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row>
    <row r="342" ht="15.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row>
    <row r="343" ht="15.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row>
    <row r="344" ht="15.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row>
    <row r="345" ht="15.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row>
    <row r="346" ht="15.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row>
    <row r="347" ht="15.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row>
    <row r="348" ht="15.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row>
    <row r="349" ht="15.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row>
    <row r="350" ht="15.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row>
    <row r="351" ht="15.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row>
    <row r="352" ht="15.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row>
    <row r="353" ht="15.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row>
    <row r="354" ht="15.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row>
    <row r="355" ht="15.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row>
    <row r="356" ht="15.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row>
    <row r="357" ht="15.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row>
    <row r="358" ht="15.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row>
    <row r="359" ht="15.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row>
    <row r="360" ht="15.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row>
    <row r="361" ht="15.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row>
    <row r="362" ht="15.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row>
    <row r="363" ht="15.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row>
    <row r="364" ht="15.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row>
    <row r="365" ht="15.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row>
    <row r="366" ht="15.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row>
    <row r="367" ht="15.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row>
    <row r="368" ht="15.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row>
    <row r="369" ht="15.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row>
    <row r="370" ht="15.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row>
    <row r="371" ht="15.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row>
    <row r="372" ht="15.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row>
    <row r="373" ht="15.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row>
    <row r="374" ht="15.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row>
    <row r="375" ht="15.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row>
    <row r="376" ht="15.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row>
    <row r="377" ht="15.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row>
    <row r="378" ht="15.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row>
    <row r="379" ht="15.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row>
    <row r="380" ht="15.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row>
    <row r="381" ht="15.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row>
    <row r="382" ht="15.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row>
    <row r="383" ht="15.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row>
    <row r="384" ht="15.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row>
    <row r="385" ht="15.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row>
    <row r="386" ht="15.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row>
    <row r="387" ht="15.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row>
    <row r="388" ht="15.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row>
    <row r="389" ht="15.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row>
    <row r="390" ht="15.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row>
    <row r="391" ht="15.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row>
    <row r="392" ht="15.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row>
    <row r="393" ht="15.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row>
    <row r="394" ht="15.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row>
    <row r="395" ht="15.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row>
    <row r="396" ht="15.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row>
    <row r="397" ht="15.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row>
    <row r="398" ht="15.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row>
    <row r="399" ht="15.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row>
    <row r="400" ht="15.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row>
    <row r="401" ht="15.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row>
    <row r="402" ht="15.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row>
    <row r="403" ht="15.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row>
    <row r="404" ht="15.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row>
    <row r="405" ht="15.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row>
    <row r="406" ht="15.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row>
    <row r="407" ht="15.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row>
    <row r="408" ht="15.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row>
    <row r="409" ht="15.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row>
    <row r="410" ht="15.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row>
    <row r="411" ht="15.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row>
    <row r="412" ht="15.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row>
    <row r="413" ht="15.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row>
    <row r="414" ht="15.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row>
    <row r="415" ht="15.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row>
    <row r="416" ht="15.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row>
    <row r="417" ht="15.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row>
    <row r="418" ht="15.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row>
    <row r="419" ht="15.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row>
    <row r="420" ht="15.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row>
    <row r="421" ht="15.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row>
    <row r="422" ht="15.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row>
    <row r="423" ht="15.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row>
    <row r="424" ht="15.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row>
    <row r="425" ht="15.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row>
    <row r="426" ht="15.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row>
    <row r="427" ht="15.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row>
    <row r="428" ht="15.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row>
    <row r="429" ht="15.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row>
    <row r="430" ht="15.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row>
    <row r="431" ht="15.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row>
    <row r="432" ht="15.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row>
    <row r="433" ht="15.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row>
    <row r="434" ht="15.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row>
    <row r="435" ht="15.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row>
    <row r="436" ht="15.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row>
    <row r="437" ht="15.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row>
    <row r="438" ht="15.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row>
    <row r="439" ht="15.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row>
    <row r="440" ht="15.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row>
    <row r="441" ht="15.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row>
    <row r="442" ht="15.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row>
    <row r="443" ht="15.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row>
    <row r="444" ht="15.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row>
    <row r="445" ht="15.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row>
    <row r="446" ht="15.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row>
    <row r="447" ht="15.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row>
    <row r="448" ht="15.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row>
    <row r="449" ht="15.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row>
    <row r="450" ht="15.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row>
    <row r="451" ht="15.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row>
    <row r="452" ht="15.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row>
    <row r="453" ht="15.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row>
    <row r="454" ht="15.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row>
    <row r="455" ht="15.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row>
    <row r="456" ht="15.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row>
    <row r="457" ht="15.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row>
    <row r="458" ht="15.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row>
    <row r="459" ht="15.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row>
    <row r="460" ht="15.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row>
    <row r="461" ht="15.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row>
    <row r="462" ht="15.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row>
    <row r="463" ht="15.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row>
    <row r="464" ht="15.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row>
    <row r="465" ht="15.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row>
    <row r="466" ht="15.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row>
    <row r="467" ht="15.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row>
    <row r="468" ht="15.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row>
    <row r="469" ht="15.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row>
    <row r="470" ht="15.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row>
    <row r="471" ht="15.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row>
    <row r="472" ht="15.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row>
    <row r="473" ht="15.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row>
    <row r="474" ht="15.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row>
    <row r="475" ht="15.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row>
    <row r="476" ht="15.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row>
    <row r="477" ht="15.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row>
    <row r="478" ht="15.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row>
    <row r="479" ht="15.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row>
    <row r="480" ht="15.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row>
    <row r="481" ht="15.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row>
    <row r="482" ht="15.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row>
    <row r="483" ht="15.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row>
    <row r="484" ht="15.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row>
    <row r="485" ht="15.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row>
    <row r="486" ht="15.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row>
    <row r="487" ht="15.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row>
    <row r="488" ht="15.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row>
    <row r="489" ht="15.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row>
    <row r="490" ht="15.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row>
    <row r="491" ht="15.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row>
    <row r="492" ht="15.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row>
    <row r="493" ht="15.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row>
    <row r="494" ht="15.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row>
    <row r="495" ht="15.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row>
    <row r="496" ht="15.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row>
    <row r="497" ht="15.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row>
    <row r="498" ht="15.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row>
    <row r="499" ht="15.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row>
    <row r="500" ht="15.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row>
    <row r="501" ht="15.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row>
    <row r="502" ht="15.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row>
    <row r="503" ht="15.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row>
    <row r="504" ht="15.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row>
    <row r="505" ht="15.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row>
    <row r="506" ht="15.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row>
    <row r="507" ht="15.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row>
    <row r="508" ht="15.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row>
    <row r="509" ht="15.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row>
    <row r="510" ht="15.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row>
    <row r="511" ht="15.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row>
    <row r="512" ht="15.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row>
    <row r="513" ht="15.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row>
    <row r="514" ht="15.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row>
    <row r="515" ht="15.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row>
    <row r="516" ht="15.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row>
    <row r="517" ht="15.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row>
    <row r="518" ht="15.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row>
    <row r="519" ht="15.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row>
    <row r="520" ht="15.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row>
    <row r="521" ht="15.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row>
    <row r="522" ht="15.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row>
    <row r="523" ht="15.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row>
    <row r="524" ht="15.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row>
    <row r="525" ht="15.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row>
    <row r="526" ht="15.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row>
    <row r="527" ht="15.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row>
    <row r="528" ht="15.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row>
    <row r="529" ht="15.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row>
    <row r="530" ht="15.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row>
    <row r="531" ht="15.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row>
    <row r="532" ht="15.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row>
    <row r="533" ht="15.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row>
    <row r="534" ht="15.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row>
    <row r="535" ht="15.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row>
    <row r="536" ht="15.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row>
    <row r="537" ht="15.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row>
    <row r="538" ht="15.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row>
    <row r="539" ht="15.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row>
    <row r="540" ht="15.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row>
    <row r="541" ht="15.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row>
    <row r="542" ht="15.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row>
    <row r="543" ht="15.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row>
    <row r="544" ht="15.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row>
    <row r="545" ht="15.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row>
    <row r="546" ht="15.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row>
    <row r="547" ht="15.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row>
    <row r="548" ht="15.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row>
    <row r="549" ht="15.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row>
    <row r="550" ht="15.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row>
    <row r="551" ht="15.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row>
    <row r="552" ht="15.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row>
    <row r="553" ht="15.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row>
    <row r="554" ht="15.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row>
    <row r="555" ht="15.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row>
    <row r="556" ht="15.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row>
    <row r="557" ht="15.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row>
    <row r="558" ht="15.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row>
    <row r="559" ht="15.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row>
    <row r="560" ht="15.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row>
    <row r="561" ht="15.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row>
    <row r="562" ht="15.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row>
    <row r="563" ht="15.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row>
    <row r="564" ht="15.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row>
    <row r="565" ht="15.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row>
    <row r="566" ht="15.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row>
    <row r="567" ht="15.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row>
    <row r="568" ht="15.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row>
    <row r="569" ht="15.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row>
    <row r="570" ht="15.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row>
    <row r="571" ht="15.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row>
    <row r="572" ht="15.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row>
    <row r="573" ht="15.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row>
    <row r="574" ht="15.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row>
    <row r="575" ht="15.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row>
    <row r="576" ht="15.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row>
    <row r="577" ht="15.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row>
    <row r="578" ht="15.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row>
    <row r="579" ht="15.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row>
    <row r="580" ht="15.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row>
    <row r="581" ht="15.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row>
    <row r="582" ht="15.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row>
    <row r="583" ht="15.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row>
    <row r="584" ht="15.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row>
    <row r="585" ht="15.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row>
    <row r="586" ht="15.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row>
    <row r="587" ht="15.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row>
    <row r="588" ht="15.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row>
    <row r="589" ht="15.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row>
    <row r="590" ht="15.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row>
    <row r="591" ht="15.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row>
    <row r="592" ht="15.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row>
    <row r="593" ht="15.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row>
    <row r="594" ht="15.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row>
    <row r="595" ht="15.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row>
    <row r="596" ht="15.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row>
    <row r="597" ht="15.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row>
    <row r="598" ht="15.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row>
    <row r="599" ht="15.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row>
    <row r="600" ht="15.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row>
    <row r="601" ht="15.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row>
    <row r="602" ht="15.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row>
    <row r="603" ht="15.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row>
    <row r="604" ht="15.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row>
    <row r="605" ht="15.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row>
    <row r="606" ht="15.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row>
    <row r="607" ht="15.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row>
    <row r="608" ht="15.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row>
    <row r="609" ht="15.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row>
    <row r="610" ht="15.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row>
    <row r="611" ht="15.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row>
    <row r="612" ht="15.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row>
    <row r="613" ht="15.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row>
    <row r="614" ht="15.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row>
    <row r="615" ht="15.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row>
    <row r="616" ht="15.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row>
    <row r="617" ht="15.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row>
    <row r="618" ht="15.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row>
    <row r="619" ht="15.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row>
    <row r="620" ht="15.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row>
    <row r="621" ht="15.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row>
    <row r="622" ht="15.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row>
    <row r="623" ht="15.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row>
    <row r="624" ht="15.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row>
    <row r="625" ht="15.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row>
    <row r="626" ht="15.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row>
    <row r="627" ht="15.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row>
    <row r="628" ht="15.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row>
    <row r="629" ht="15.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row>
    <row r="630" ht="15.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row>
    <row r="631" ht="15.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row>
    <row r="632" ht="15.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row>
    <row r="633" ht="15.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row>
    <row r="634" ht="15.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row>
    <row r="635" ht="15.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row>
    <row r="636" ht="15.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row>
    <row r="637" ht="15.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row>
    <row r="638" ht="15.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row>
    <row r="639" ht="15.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row>
    <row r="640" ht="15.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row>
    <row r="641" ht="15.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row>
    <row r="642" ht="15.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row>
    <row r="643" ht="15.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row>
    <row r="644" ht="15.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row>
    <row r="645" ht="15.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row>
    <row r="646" ht="15.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row>
    <row r="647" ht="15.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row>
    <row r="648" ht="15.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row>
    <row r="649" ht="15.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row>
    <row r="650" ht="15.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row>
    <row r="651" ht="15.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row>
    <row r="652" ht="15.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row>
    <row r="653" ht="15.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row>
    <row r="654" ht="15.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row>
    <row r="655" ht="15.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row>
    <row r="656" ht="15.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row>
    <row r="657" ht="15.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row>
    <row r="658" ht="15.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row>
    <row r="659" ht="15.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row>
    <row r="660" ht="15.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row>
    <row r="661" ht="15.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row>
    <row r="662" ht="15.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row>
    <row r="663" ht="15.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row>
    <row r="664" ht="15.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row>
    <row r="665" ht="15.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row>
    <row r="666" ht="15.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row>
    <row r="667" ht="15.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row>
    <row r="668" ht="15.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row>
    <row r="669" ht="15.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row>
    <row r="670" ht="15.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row>
    <row r="671" ht="15.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row>
    <row r="672" ht="15.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row>
    <row r="673" ht="15.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row>
    <row r="674" ht="15.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row>
    <row r="675" ht="15.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row>
    <row r="676" ht="15.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row>
    <row r="677" ht="15.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row>
    <row r="678" ht="15.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row>
    <row r="679" ht="15.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row>
    <row r="680" ht="15.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row>
    <row r="681" ht="15.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row>
    <row r="682" ht="15.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row>
    <row r="683" ht="15.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row>
    <row r="684" ht="15.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row>
    <row r="685" ht="15.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row>
    <row r="686" ht="15.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row>
    <row r="687" ht="15.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row>
    <row r="688" ht="15.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row>
    <row r="689" ht="15.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row>
    <row r="690" ht="15.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row>
    <row r="691" ht="15.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row>
    <row r="692" ht="15.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row>
    <row r="693" ht="15.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row>
    <row r="694" ht="15.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row>
    <row r="695" ht="15.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row>
    <row r="696" ht="15.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row>
    <row r="697" ht="15.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row>
    <row r="698" ht="15.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row>
    <row r="699" ht="15.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row>
    <row r="700" ht="15.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row>
    <row r="701" ht="15.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row>
    <row r="702" ht="15.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row>
    <row r="703" ht="15.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row>
    <row r="704" ht="15.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row>
    <row r="705" ht="15.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row>
    <row r="706" ht="15.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row>
    <row r="707" ht="15.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row>
    <row r="708" ht="15.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row>
    <row r="709" ht="15.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row>
    <row r="710" ht="15.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row>
    <row r="711" ht="15.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row>
    <row r="712" ht="15.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row>
    <row r="713" ht="15.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row>
    <row r="714" ht="15.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row>
    <row r="715" ht="15.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row>
    <row r="716" ht="15.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row>
    <row r="717" ht="15.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row>
    <row r="718" ht="15.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row>
    <row r="719" ht="15.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row>
    <row r="720" ht="15.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row>
    <row r="721" ht="15.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row>
    <row r="722" ht="15.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row>
    <row r="723" ht="15.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row>
    <row r="724" ht="15.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row>
    <row r="725" ht="15.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row>
    <row r="726" ht="15.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row>
    <row r="727" ht="15.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row>
    <row r="728" ht="15.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row>
    <row r="729" ht="15.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row>
    <row r="730" ht="15.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row>
    <row r="731" ht="15.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row>
    <row r="732" ht="15.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row>
    <row r="733" ht="15.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row>
    <row r="734" ht="15.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row>
    <row r="735" ht="15.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row>
    <row r="736" ht="15.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row>
    <row r="737" ht="15.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row>
    <row r="738" ht="15.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row>
    <row r="739" ht="15.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row>
    <row r="740" ht="15.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row>
    <row r="741" ht="15.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row>
    <row r="742" ht="15.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row>
    <row r="743" ht="15.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row>
    <row r="744" ht="15.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row>
    <row r="745" ht="15.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row>
    <row r="746" ht="15.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row>
    <row r="747" ht="15.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row>
    <row r="748" ht="15.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row>
    <row r="749" ht="15.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row>
    <row r="750" ht="15.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row>
    <row r="751" ht="15.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row>
    <row r="752" ht="15.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row>
    <row r="753" ht="15.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row>
    <row r="754" ht="15.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row>
    <row r="755" ht="15.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row>
    <row r="756" ht="15.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row>
    <row r="757" ht="15.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row>
    <row r="758" ht="15.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row>
    <row r="759" ht="15.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row>
    <row r="760" ht="15.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row>
    <row r="761" ht="15.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row>
    <row r="762" ht="15.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row>
    <row r="763" ht="15.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row>
    <row r="764" ht="15.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row>
    <row r="765" ht="15.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row>
    <row r="766" ht="15.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row>
    <row r="767" ht="15.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row>
    <row r="768" ht="15.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row>
    <row r="769" ht="15.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row>
    <row r="770" ht="15.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row>
    <row r="771" ht="15.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row>
    <row r="772" ht="15.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row>
    <row r="773" ht="15.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row>
    <row r="774" ht="15.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row>
    <row r="775" ht="15.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row>
    <row r="776" ht="15.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row>
    <row r="777" ht="15.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row>
    <row r="778" ht="15.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row>
    <row r="779" ht="15.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row>
    <row r="780" ht="15.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row>
    <row r="781" ht="15.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row>
    <row r="782" ht="15.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row>
    <row r="783" ht="15.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row>
    <row r="784" ht="15.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row>
    <row r="785" ht="15.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row>
    <row r="786" ht="15.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row>
    <row r="787" ht="15.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row>
    <row r="788" ht="15.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row>
    <row r="789" ht="15.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row>
    <row r="790" ht="15.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row>
    <row r="791" ht="15.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row>
    <row r="792" ht="15.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row>
    <row r="793" ht="15.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row>
    <row r="794" ht="15.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row>
    <row r="795" ht="15.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row>
    <row r="796" ht="15.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row>
    <row r="797" ht="15.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row>
    <row r="798" ht="15.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row>
    <row r="799" ht="15.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row>
    <row r="800" ht="15.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row>
    <row r="801" ht="15.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row>
    <row r="802" ht="15.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row>
    <row r="803" ht="15.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row>
    <row r="804" ht="15.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row>
    <row r="805" ht="15.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row>
    <row r="806" ht="15.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row>
    <row r="807" ht="15.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row>
    <row r="808" ht="15.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row>
    <row r="809" ht="15.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row>
    <row r="810" ht="15.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row>
    <row r="811" ht="15.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row>
    <row r="812" ht="15.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row>
    <row r="813" ht="15.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row>
    <row r="814" ht="15.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row>
    <row r="815" ht="15.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row>
    <row r="816" ht="15.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row>
    <row r="817" ht="15.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row>
    <row r="818" ht="15.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row>
    <row r="819" ht="15.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row>
    <row r="820" ht="15.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row>
    <row r="821" ht="15.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row>
    <row r="822" ht="15.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row>
    <row r="823" ht="15.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row>
    <row r="824" ht="15.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row>
    <row r="825" ht="15.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row>
    <row r="826" ht="15.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row>
    <row r="827" ht="15.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row>
    <row r="828" ht="15.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row>
    <row r="829" ht="15.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row>
    <row r="830" ht="15.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row>
    <row r="831" ht="15.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row>
    <row r="832" ht="15.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row>
    <row r="833" ht="15.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row>
    <row r="834" ht="15.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row>
    <row r="835" ht="15.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row>
    <row r="836" ht="15.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row>
    <row r="837" ht="15.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row>
    <row r="838" ht="15.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row>
    <row r="839" ht="15.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row>
    <row r="840" ht="15.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row>
    <row r="841" ht="15.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row>
    <row r="842" ht="15.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row>
    <row r="843" ht="15.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row>
    <row r="844" ht="15.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row>
    <row r="845" ht="15.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row>
    <row r="846" ht="15.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row>
    <row r="847" ht="15.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row>
    <row r="848" ht="15.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row>
    <row r="849" ht="15.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row>
    <row r="850" ht="15.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row>
    <row r="851" ht="15.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row>
    <row r="852" ht="15.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row>
    <row r="853" ht="15.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row>
    <row r="854" ht="15.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row>
    <row r="855" ht="15.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row>
    <row r="856" ht="15.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row>
    <row r="857" ht="15.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row>
    <row r="858" ht="15.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row>
    <row r="859" ht="15.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row>
    <row r="860" ht="15.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row>
    <row r="861" ht="15.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row>
    <row r="862" ht="15.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row>
    <row r="863" ht="15.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row>
    <row r="864" ht="15.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row>
    <row r="865" ht="15.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row>
    <row r="866" ht="15.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row>
    <row r="867" ht="15.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row>
    <row r="868" ht="15.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row>
    <row r="869" ht="15.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row>
    <row r="870" ht="15.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row>
    <row r="871" ht="15.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row>
    <row r="872" ht="15.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row>
    <row r="873" ht="15.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row>
    <row r="874" ht="15.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row>
    <row r="875" ht="15.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row>
    <row r="876" ht="15.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row>
    <row r="877" ht="15.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row>
    <row r="878" ht="15.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row>
    <row r="879" ht="15.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row>
    <row r="880" ht="15.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row>
    <row r="881" ht="15.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row>
    <row r="882" ht="15.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row>
    <row r="883" ht="15.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row>
    <row r="884" ht="15.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row>
    <row r="885" ht="15.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row>
    <row r="886" ht="15.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row>
    <row r="887" ht="15.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row>
    <row r="888" ht="15.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row>
    <row r="889" ht="15.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row>
    <row r="890" ht="15.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row>
    <row r="891" ht="15.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row>
    <row r="892" ht="15.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row>
    <row r="893" ht="15.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row>
    <row r="894" ht="15.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row>
    <row r="895" ht="15.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row>
    <row r="896" ht="15.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row>
    <row r="897" ht="15.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row>
    <row r="898" ht="15.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row>
    <row r="899" ht="15.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row>
    <row r="900" ht="15.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row>
    <row r="901" ht="15.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row>
    <row r="902" ht="15.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row>
    <row r="903" ht="15.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row>
    <row r="904" ht="15.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row>
    <row r="905" ht="15.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row>
    <row r="906" ht="15.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row>
    <row r="907" ht="15.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row>
    <row r="908" ht="15.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row>
    <row r="909" ht="15.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row>
    <row r="910" ht="15.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row>
    <row r="911" ht="15.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row>
    <row r="912" ht="15.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row>
    <row r="913" ht="15.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row>
    <row r="914" ht="15.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row>
    <row r="915" ht="15.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row>
    <row r="916" ht="15.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row>
    <row r="917" ht="15.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row>
    <row r="918" ht="15.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row>
    <row r="919" ht="15.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row>
    <row r="920" ht="15.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row>
    <row r="921" ht="15.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row>
    <row r="922" ht="15.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row>
    <row r="923" ht="15.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row>
    <row r="924" ht="15.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row>
    <row r="925" ht="15.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row>
    <row r="926" ht="15.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row>
    <row r="927" ht="15.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row>
    <row r="928" ht="15.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row>
    <row r="929" ht="15.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row>
    <row r="930" ht="15.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row>
    <row r="931" ht="15.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row>
    <row r="932" ht="15.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row>
    <row r="933" ht="15.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row>
    <row r="934" ht="15.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row>
    <row r="935" ht="15.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row>
    <row r="936" ht="15.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row>
    <row r="937" ht="15.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row>
    <row r="938" ht="15.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row>
    <row r="939" ht="15.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row>
    <row r="940" ht="15.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row>
    <row r="941" ht="15.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row>
    <row r="942" ht="15.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row>
    <row r="943" ht="15.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row>
    <row r="944" ht="15.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row>
    <row r="945" ht="15.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row>
    <row r="946" ht="15.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row>
    <row r="947" ht="15.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row>
    <row r="948" ht="15.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row>
    <row r="949" ht="15.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row>
    <row r="950" ht="15.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row>
    <row r="951" ht="15.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row>
    <row r="952" ht="15.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row>
    <row r="953" ht="15.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row>
    <row r="954" ht="15.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row>
    <row r="955" ht="15.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row>
    <row r="956" ht="15.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row>
    <row r="957" ht="15.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row>
    <row r="958" ht="15.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row>
    <row r="959" ht="15.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row>
    <row r="960" ht="15.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row>
    <row r="961" ht="15.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row>
    <row r="962" ht="15.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row>
    <row r="963" ht="15.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row>
    <row r="964" ht="15.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row>
    <row r="965" ht="15.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row>
    <row r="966" ht="15.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row>
    <row r="967" ht="15.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row>
    <row r="968" ht="15.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row>
    <row r="969" ht="15.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row>
    <row r="970" ht="15.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row>
    <row r="971" ht="15.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row>
    <row r="972" ht="15.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row>
    <row r="973" ht="15.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row>
    <row r="974" ht="15.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row>
    <row r="975" ht="15.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row>
    <row r="976" ht="15.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row>
    <row r="977" ht="15.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row>
    <row r="978" ht="15.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row>
    <row r="979" ht="15.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row>
    <row r="980" ht="15.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row>
    <row r="981" ht="15.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row>
    <row r="982" ht="15.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row>
    <row r="983" ht="15.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row>
    <row r="984" ht="15.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row>
    <row r="985" ht="15.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row>
    <row r="986" ht="15.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row>
    <row r="987" ht="15.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row>
    <row r="988" ht="15.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row>
    <row r="989" ht="15.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row>
    <row r="990" ht="15.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row>
    <row r="991" ht="15.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row>
    <row r="992" ht="15.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row>
    <row r="993" ht="15.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row>
    <row r="994" ht="15.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row>
    <row r="995" ht="15.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row>
    <row r="996" ht="15.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c r="AC996" s="4"/>
      <c r="AD996" s="4"/>
    </row>
    <row r="997" ht="15.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c r="AC997" s="4"/>
      <c r="AD997" s="4"/>
    </row>
    <row r="998" ht="15.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c r="AB998" s="4"/>
      <c r="AC998" s="4"/>
      <c r="AD998" s="4"/>
    </row>
    <row r="999" ht="15.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c r="AB999" s="4"/>
      <c r="AC999" s="4"/>
      <c r="AD999" s="4"/>
    </row>
    <row r="1000" ht="15.7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row>
  </sheetData>
  <mergeCells count="4">
    <mergeCell ref="A1:E1"/>
    <mergeCell ref="G1:J1"/>
    <mergeCell ref="A15:E15"/>
    <mergeCell ref="A30:F30"/>
  </mergeCells>
  <conditionalFormatting sqref="B34:F34">
    <cfRule type="cellIs" dxfId="0" priority="1" operator="lessThan">
      <formula>0</formula>
    </cfRule>
  </conditionalFormatting>
  <printOptions/>
  <pageMargins bottom="0.75" footer="0.0" header="0.0" left="0.7" right="0.7" top="0.75"/>
  <pageSetup orientation="portrait"/>
  <drawing r:id="rId2"/>
  <legacy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14.0" topLeftCell="A15" activePane="bottomLeft" state="frozen"/>
      <selection activeCell="B16" sqref="B16" pane="bottomLeft"/>
    </sheetView>
  </sheetViews>
  <sheetFormatPr customHeight="1" defaultColWidth="14.43" defaultRowHeight="15.0"/>
  <cols>
    <col customWidth="1" min="1" max="1" width="5.43"/>
    <col customWidth="1" min="2" max="2" width="29.43"/>
    <col customWidth="1" min="3" max="3" width="20.29"/>
    <col customWidth="1" min="4" max="4" width="11.43"/>
    <col customWidth="1" min="5" max="5" width="23.29"/>
    <col customWidth="1" min="6" max="6" width="17.71"/>
    <col customWidth="1" min="7" max="7" width="15.57"/>
    <col customWidth="1" min="8" max="13" width="11.43"/>
    <col customWidth="1" min="14" max="26" width="10.71"/>
  </cols>
  <sheetData>
    <row r="1">
      <c r="A1" s="4"/>
      <c r="B1" s="55" t="s">
        <v>35</v>
      </c>
      <c r="I1" s="4"/>
      <c r="J1" s="4"/>
      <c r="K1" s="4"/>
      <c r="L1" s="4"/>
      <c r="M1" s="4"/>
      <c r="N1" s="4"/>
      <c r="O1" s="4"/>
      <c r="P1" s="4"/>
      <c r="Q1" s="4"/>
      <c r="R1" s="4"/>
      <c r="S1" s="4"/>
      <c r="T1" s="4"/>
      <c r="U1" s="4"/>
      <c r="V1" s="4"/>
      <c r="W1" s="4"/>
      <c r="X1" s="4"/>
      <c r="Y1" s="4"/>
      <c r="Z1" s="4"/>
    </row>
    <row r="2" ht="3.75" customHeight="1">
      <c r="A2" s="4"/>
      <c r="I2" s="4"/>
      <c r="J2" s="4"/>
      <c r="K2" s="4"/>
      <c r="L2" s="4"/>
      <c r="M2" s="4"/>
      <c r="N2" s="4"/>
      <c r="O2" s="4"/>
      <c r="P2" s="4"/>
      <c r="Q2" s="4"/>
      <c r="R2" s="4"/>
      <c r="S2" s="4"/>
      <c r="T2" s="4"/>
      <c r="U2" s="4"/>
      <c r="V2" s="4"/>
      <c r="W2" s="4"/>
      <c r="X2" s="4"/>
      <c r="Y2" s="4"/>
      <c r="Z2" s="4"/>
    </row>
    <row r="3">
      <c r="A3" s="4"/>
      <c r="B3" s="4"/>
      <c r="C3" s="13" t="s">
        <v>36</v>
      </c>
      <c r="D3" s="4"/>
      <c r="E3" s="4"/>
      <c r="F3" s="56" t="s">
        <v>37</v>
      </c>
      <c r="G3" s="57"/>
      <c r="H3" s="57"/>
      <c r="I3" s="57"/>
      <c r="J3" s="57"/>
      <c r="K3" s="57"/>
      <c r="L3" s="57"/>
      <c r="M3" s="57"/>
      <c r="N3" s="4"/>
      <c r="O3" s="4"/>
      <c r="P3" s="4"/>
      <c r="Q3" s="4"/>
      <c r="R3" s="4"/>
      <c r="S3" s="4"/>
      <c r="T3" s="4"/>
      <c r="U3" s="4"/>
      <c r="V3" s="4"/>
      <c r="W3" s="4"/>
      <c r="X3" s="4"/>
      <c r="Y3" s="4"/>
      <c r="Z3" s="4"/>
    </row>
    <row r="4">
      <c r="A4" s="4"/>
      <c r="B4" s="53" t="s">
        <v>38</v>
      </c>
      <c r="C4" s="33">
        <v>0.0</v>
      </c>
      <c r="D4" s="4"/>
      <c r="E4" s="4"/>
      <c r="F4" s="56"/>
      <c r="G4" s="56"/>
      <c r="H4" s="56"/>
      <c r="I4" s="57"/>
      <c r="J4" s="57"/>
      <c r="K4" s="57"/>
      <c r="L4" s="57"/>
      <c r="M4" s="57"/>
      <c r="N4" s="4"/>
      <c r="O4" s="4"/>
      <c r="P4" s="4"/>
      <c r="Q4" s="4"/>
      <c r="R4" s="4"/>
      <c r="S4" s="4"/>
      <c r="T4" s="4"/>
      <c r="U4" s="4"/>
      <c r="V4" s="4"/>
      <c r="W4" s="4"/>
      <c r="X4" s="4"/>
      <c r="Y4" s="4"/>
      <c r="Z4" s="4"/>
    </row>
    <row r="5">
      <c r="A5" s="4"/>
      <c r="B5" s="53" t="s">
        <v>39</v>
      </c>
      <c r="C5" s="16"/>
      <c r="D5" s="4"/>
      <c r="E5" s="4"/>
      <c r="F5" s="56">
        <v>10.0</v>
      </c>
      <c r="G5" s="58">
        <f t="shared" ref="G5:G11" si="1">C5/F5</f>
        <v>0</v>
      </c>
      <c r="H5" s="56"/>
      <c r="I5" s="57"/>
      <c r="J5" s="57"/>
      <c r="K5" s="57"/>
      <c r="L5" s="57"/>
      <c r="M5" s="57"/>
      <c r="N5" s="4"/>
      <c r="O5" s="4"/>
      <c r="P5" s="4"/>
      <c r="Q5" s="4"/>
      <c r="R5" s="4"/>
      <c r="S5" s="4"/>
      <c r="T5" s="4"/>
      <c r="U5" s="4"/>
      <c r="V5" s="4"/>
      <c r="W5" s="4"/>
      <c r="X5" s="4"/>
      <c r="Y5" s="4"/>
      <c r="Z5" s="4"/>
    </row>
    <row r="6">
      <c r="A6" s="4"/>
      <c r="B6" s="53" t="s">
        <v>40</v>
      </c>
      <c r="C6" s="33">
        <v>0.0</v>
      </c>
      <c r="D6" s="4"/>
      <c r="E6" s="4"/>
      <c r="F6" s="56">
        <v>5.0</v>
      </c>
      <c r="G6" s="58">
        <f t="shared" si="1"/>
        <v>0</v>
      </c>
      <c r="H6" s="56"/>
      <c r="I6" s="57"/>
      <c r="J6" s="57"/>
      <c r="K6" s="57"/>
      <c r="L6" s="57"/>
      <c r="M6" s="57"/>
      <c r="N6" s="4"/>
      <c r="O6" s="4"/>
      <c r="P6" s="4"/>
      <c r="Q6" s="4"/>
      <c r="R6" s="4"/>
      <c r="S6" s="4"/>
      <c r="T6" s="4"/>
      <c r="U6" s="4"/>
      <c r="V6" s="4"/>
      <c r="W6" s="4"/>
      <c r="X6" s="4"/>
      <c r="Y6" s="4"/>
      <c r="Z6" s="4"/>
    </row>
    <row r="7">
      <c r="A7" s="4"/>
      <c r="B7" s="53" t="s">
        <v>41</v>
      </c>
      <c r="C7" s="16">
        <v>2.0E7</v>
      </c>
      <c r="D7" s="4"/>
      <c r="E7" s="4"/>
      <c r="F7" s="56">
        <v>5.0</v>
      </c>
      <c r="G7" s="58">
        <f t="shared" si="1"/>
        <v>4000000</v>
      </c>
      <c r="H7" s="56"/>
      <c r="I7" s="57"/>
      <c r="J7" s="57"/>
      <c r="K7" s="57"/>
      <c r="L7" s="57"/>
      <c r="M7" s="57"/>
      <c r="N7" s="4"/>
      <c r="O7" s="4"/>
      <c r="P7" s="4"/>
      <c r="Q7" s="4"/>
      <c r="R7" s="4"/>
      <c r="S7" s="4"/>
      <c r="T7" s="4"/>
      <c r="U7" s="4"/>
      <c r="V7" s="4"/>
      <c r="W7" s="4"/>
      <c r="X7" s="4"/>
      <c r="Y7" s="4"/>
      <c r="Z7" s="4"/>
    </row>
    <row r="8">
      <c r="A8" s="4"/>
      <c r="B8" s="53" t="s">
        <v>42</v>
      </c>
      <c r="C8" s="33">
        <v>0.0</v>
      </c>
      <c r="D8" s="4"/>
      <c r="E8" s="4"/>
      <c r="F8" s="56">
        <v>5.0</v>
      </c>
      <c r="G8" s="58">
        <f t="shared" si="1"/>
        <v>0</v>
      </c>
      <c r="H8" s="56"/>
      <c r="I8" s="57"/>
      <c r="J8" s="57"/>
      <c r="K8" s="57"/>
      <c r="L8" s="57"/>
      <c r="M8" s="57"/>
      <c r="N8" s="4"/>
      <c r="O8" s="4"/>
      <c r="P8" s="4"/>
      <c r="Q8" s="4"/>
      <c r="R8" s="4"/>
      <c r="S8" s="4"/>
      <c r="T8" s="4"/>
      <c r="U8" s="4"/>
      <c r="V8" s="4"/>
      <c r="W8" s="4"/>
      <c r="X8" s="4"/>
      <c r="Y8" s="4"/>
      <c r="Z8" s="4"/>
    </row>
    <row r="9">
      <c r="A9" s="4"/>
      <c r="B9" s="53" t="s">
        <v>43</v>
      </c>
      <c r="C9" s="33">
        <v>0.0</v>
      </c>
      <c r="D9" s="4"/>
      <c r="E9" s="4"/>
      <c r="F9" s="56">
        <v>5.0</v>
      </c>
      <c r="G9" s="58">
        <f t="shared" si="1"/>
        <v>0</v>
      </c>
      <c r="H9" s="56"/>
      <c r="I9" s="57"/>
      <c r="J9" s="57"/>
      <c r="K9" s="57"/>
      <c r="L9" s="57"/>
      <c r="M9" s="57"/>
      <c r="N9" s="4"/>
      <c r="O9" s="4"/>
      <c r="P9" s="4"/>
      <c r="Q9" s="4"/>
      <c r="R9" s="4"/>
      <c r="S9" s="4"/>
      <c r="T9" s="4"/>
      <c r="U9" s="4"/>
      <c r="V9" s="4"/>
      <c r="W9" s="4"/>
      <c r="X9" s="4"/>
      <c r="Y9" s="4"/>
      <c r="Z9" s="4"/>
    </row>
    <row r="10">
      <c r="A10" s="4"/>
      <c r="B10" s="53" t="s">
        <v>44</v>
      </c>
      <c r="C10" s="16">
        <v>4000000.0</v>
      </c>
      <c r="D10" s="4"/>
      <c r="E10" s="4"/>
      <c r="F10" s="56">
        <v>5.0</v>
      </c>
      <c r="G10" s="58">
        <f t="shared" si="1"/>
        <v>800000</v>
      </c>
      <c r="H10" s="56"/>
      <c r="I10" s="57"/>
      <c r="J10" s="57"/>
      <c r="K10" s="57"/>
      <c r="L10" s="57"/>
      <c r="M10" s="57"/>
      <c r="N10" s="4"/>
      <c r="O10" s="4"/>
      <c r="P10" s="4"/>
      <c r="Q10" s="4"/>
      <c r="R10" s="4"/>
      <c r="S10" s="4"/>
      <c r="T10" s="4"/>
      <c r="U10" s="4"/>
      <c r="V10" s="4"/>
      <c r="W10" s="4"/>
      <c r="X10" s="4"/>
      <c r="Y10" s="4"/>
      <c r="Z10" s="4"/>
    </row>
    <row r="11">
      <c r="A11" s="4"/>
      <c r="B11" s="53" t="s">
        <v>45</v>
      </c>
      <c r="C11" s="16">
        <v>5000000.0</v>
      </c>
      <c r="D11" s="4"/>
      <c r="E11" s="4"/>
      <c r="F11" s="56">
        <v>5.0</v>
      </c>
      <c r="G11" s="58">
        <f t="shared" si="1"/>
        <v>1000000</v>
      </c>
      <c r="H11" s="56"/>
      <c r="I11" s="57"/>
      <c r="J11" s="57"/>
      <c r="K11" s="57"/>
      <c r="L11" s="57"/>
      <c r="M11" s="57"/>
      <c r="N11" s="4"/>
      <c r="O11" s="4"/>
      <c r="P11" s="4"/>
      <c r="Q11" s="4"/>
      <c r="R11" s="4"/>
      <c r="S11" s="4"/>
      <c r="T11" s="4"/>
      <c r="U11" s="4"/>
      <c r="V11" s="4"/>
      <c r="W11" s="4"/>
      <c r="X11" s="4"/>
      <c r="Y11" s="4"/>
      <c r="Z11" s="4"/>
    </row>
    <row r="12">
      <c r="A12" s="4"/>
      <c r="B12" s="59" t="s">
        <v>46</v>
      </c>
      <c r="C12" s="60">
        <f>SUM(C4:C11)</f>
        <v>29000000</v>
      </c>
      <c r="D12" s="4"/>
      <c r="E12" s="4"/>
      <c r="F12" s="56"/>
      <c r="G12" s="58">
        <f>SUM(G5:G11)</f>
        <v>5800000</v>
      </c>
      <c r="H12" s="56"/>
      <c r="I12" s="57"/>
      <c r="J12" s="57"/>
      <c r="K12" s="57"/>
      <c r="L12" s="57"/>
      <c r="M12" s="57"/>
      <c r="N12" s="4"/>
      <c r="O12" s="4"/>
      <c r="P12" s="4"/>
      <c r="Q12" s="4"/>
      <c r="R12" s="4"/>
      <c r="S12" s="4"/>
      <c r="T12" s="4"/>
      <c r="U12" s="4"/>
      <c r="V12" s="4"/>
      <c r="W12" s="4"/>
      <c r="X12" s="4"/>
      <c r="Y12" s="4"/>
      <c r="Z12" s="4"/>
    </row>
    <row r="13">
      <c r="A13" s="4"/>
      <c r="B13" s="61" t="s">
        <v>47</v>
      </c>
      <c r="C13" s="62"/>
      <c r="D13" s="62"/>
      <c r="E13" s="62"/>
      <c r="F13" s="62"/>
      <c r="G13" s="62"/>
      <c r="H13" s="63"/>
      <c r="I13" s="4"/>
      <c r="J13" s="4"/>
      <c r="K13" s="4"/>
      <c r="L13" s="4"/>
      <c r="M13" s="4"/>
      <c r="N13" s="4"/>
      <c r="O13" s="4"/>
      <c r="P13" s="4"/>
      <c r="Q13" s="4"/>
      <c r="R13" s="4"/>
      <c r="S13" s="4"/>
      <c r="T13" s="4"/>
      <c r="U13" s="4"/>
      <c r="V13" s="4"/>
      <c r="W13" s="4"/>
      <c r="X13" s="4"/>
      <c r="Y13" s="4"/>
      <c r="Z13" s="4"/>
    </row>
    <row r="14">
      <c r="A14" s="4"/>
      <c r="B14" s="64"/>
      <c r="C14" s="65"/>
      <c r="D14" s="65"/>
      <c r="E14" s="65"/>
      <c r="F14" s="65"/>
      <c r="G14" s="65"/>
      <c r="H14" s="66"/>
      <c r="I14" s="4"/>
      <c r="J14" s="4"/>
      <c r="K14" s="4"/>
      <c r="L14" s="4"/>
      <c r="M14" s="4"/>
      <c r="N14" s="4"/>
      <c r="O14" s="4"/>
      <c r="P14" s="4"/>
      <c r="Q14" s="4"/>
      <c r="R14" s="4"/>
      <c r="S14" s="4"/>
      <c r="T14" s="4"/>
      <c r="U14" s="4"/>
      <c r="V14" s="4"/>
      <c r="W14" s="4"/>
      <c r="X14" s="4"/>
      <c r="Y14" s="4"/>
      <c r="Z14" s="4"/>
    </row>
    <row r="15">
      <c r="A15" s="4"/>
      <c r="B15" s="67"/>
      <c r="C15" s="67"/>
      <c r="D15" s="67"/>
      <c r="E15" s="67"/>
      <c r="F15" s="67"/>
      <c r="G15" s="67"/>
      <c r="H15" s="67"/>
      <c r="I15" s="4"/>
      <c r="J15" s="4"/>
      <c r="K15" s="4"/>
      <c r="L15" s="4"/>
      <c r="M15" s="4"/>
      <c r="N15" s="4"/>
      <c r="O15" s="4"/>
      <c r="P15" s="4"/>
      <c r="Q15" s="4"/>
      <c r="R15" s="4"/>
      <c r="S15" s="4"/>
      <c r="T15" s="4"/>
      <c r="U15" s="4"/>
      <c r="V15" s="4"/>
      <c r="W15" s="4"/>
      <c r="X15" s="4"/>
      <c r="Y15" s="4"/>
      <c r="Z15" s="4"/>
    </row>
    <row r="16">
      <c r="A16" s="4"/>
      <c r="B16" s="59" t="s">
        <v>48</v>
      </c>
      <c r="C16" s="4"/>
      <c r="D16" s="4"/>
      <c r="E16" s="59" t="s">
        <v>49</v>
      </c>
      <c r="F16" s="68"/>
      <c r="G16" s="4"/>
      <c r="H16" s="4"/>
      <c r="I16" s="4"/>
      <c r="J16" s="4"/>
      <c r="K16" s="4"/>
      <c r="L16" s="4"/>
      <c r="M16" s="4"/>
      <c r="N16" s="4"/>
      <c r="O16" s="4"/>
      <c r="P16" s="4"/>
      <c r="Q16" s="4"/>
      <c r="R16" s="4"/>
      <c r="S16" s="4"/>
      <c r="T16" s="4"/>
      <c r="U16" s="4"/>
      <c r="V16" s="4"/>
      <c r="W16" s="4"/>
      <c r="X16" s="4"/>
      <c r="Y16" s="4"/>
      <c r="Z16" s="4"/>
    </row>
    <row r="17">
      <c r="A17" s="4"/>
      <c r="B17" s="4"/>
      <c r="C17" s="59" t="s">
        <v>50</v>
      </c>
      <c r="D17" s="4"/>
      <c r="E17" s="4"/>
      <c r="F17" s="59" t="str">
        <f>C17</f>
        <v>VALOR AÑO 1</v>
      </c>
      <c r="G17" s="4"/>
      <c r="H17" s="4"/>
      <c r="I17" s="4"/>
      <c r="J17" s="4"/>
      <c r="K17" s="4"/>
      <c r="L17" s="4"/>
      <c r="M17" s="4"/>
      <c r="N17" s="4"/>
      <c r="O17" s="4"/>
      <c r="P17" s="4"/>
      <c r="Q17" s="4"/>
      <c r="R17" s="4"/>
      <c r="S17" s="4"/>
      <c r="T17" s="4"/>
      <c r="U17" s="4"/>
      <c r="V17" s="4"/>
      <c r="W17" s="4"/>
      <c r="X17" s="4"/>
      <c r="Y17" s="4"/>
      <c r="Z17" s="4"/>
    </row>
    <row r="18">
      <c r="A18" s="4"/>
      <c r="B18" s="69" t="s">
        <v>51</v>
      </c>
      <c r="C18" s="16">
        <v>72.0</v>
      </c>
      <c r="D18" s="4"/>
      <c r="E18" s="70" t="s">
        <v>52</v>
      </c>
      <c r="F18" s="33">
        <v>0.0</v>
      </c>
      <c r="G18" s="4"/>
      <c r="H18" s="4"/>
      <c r="I18" s="4"/>
      <c r="J18" s="4"/>
      <c r="K18" s="4"/>
      <c r="L18" s="4"/>
      <c r="M18" s="4"/>
      <c r="N18" s="4"/>
      <c r="O18" s="4"/>
      <c r="P18" s="4"/>
      <c r="Q18" s="4"/>
      <c r="R18" s="4"/>
      <c r="S18" s="4"/>
      <c r="T18" s="4"/>
      <c r="U18" s="4"/>
      <c r="V18" s="4"/>
      <c r="W18" s="4"/>
      <c r="X18" s="4"/>
      <c r="Y18" s="4"/>
      <c r="Z18" s="4"/>
    </row>
    <row r="19">
      <c r="A19" s="4"/>
      <c r="B19" s="4"/>
      <c r="C19" s="71"/>
      <c r="D19" s="4"/>
      <c r="E19" s="70" t="s">
        <v>53</v>
      </c>
      <c r="F19" s="33">
        <v>0.0</v>
      </c>
      <c r="G19" s="4"/>
      <c r="H19" s="4"/>
      <c r="I19" s="4"/>
      <c r="J19" s="4"/>
      <c r="K19" s="4"/>
      <c r="L19" s="4"/>
      <c r="M19" s="4"/>
      <c r="N19" s="4"/>
      <c r="O19" s="4"/>
      <c r="P19" s="4"/>
      <c r="Q19" s="4"/>
      <c r="R19" s="4"/>
      <c r="S19" s="4"/>
      <c r="T19" s="4"/>
      <c r="U19" s="4"/>
      <c r="V19" s="4"/>
      <c r="W19" s="4"/>
      <c r="X19" s="4"/>
      <c r="Y19" s="4"/>
      <c r="Z19" s="4"/>
    </row>
    <row r="20">
      <c r="A20" s="4"/>
      <c r="B20" s="69" t="s">
        <v>54</v>
      </c>
      <c r="C20" s="16">
        <v>3.0E7</v>
      </c>
      <c r="D20" s="4"/>
      <c r="E20" s="70" t="s">
        <v>55</v>
      </c>
      <c r="F20" s="16">
        <v>600000.0</v>
      </c>
      <c r="G20" s="4"/>
      <c r="H20" s="4"/>
      <c r="I20" s="4"/>
      <c r="J20" s="4"/>
      <c r="K20" s="4"/>
      <c r="L20" s="4"/>
      <c r="M20" s="4"/>
      <c r="N20" s="4"/>
      <c r="O20" s="4"/>
      <c r="P20" s="4"/>
      <c r="Q20" s="4"/>
      <c r="R20" s="4"/>
      <c r="S20" s="4"/>
      <c r="T20" s="4"/>
      <c r="U20" s="4"/>
      <c r="V20" s="4"/>
      <c r="W20" s="4"/>
      <c r="X20" s="4"/>
      <c r="Y20" s="4"/>
      <c r="Z20" s="4"/>
    </row>
    <row r="21" ht="15.75" customHeight="1">
      <c r="A21" s="4"/>
      <c r="B21" s="4"/>
      <c r="C21" s="71"/>
      <c r="D21" s="4"/>
      <c r="E21" s="70" t="s">
        <v>56</v>
      </c>
      <c r="F21" s="16">
        <v>3000000.0</v>
      </c>
      <c r="G21" s="4"/>
      <c r="H21" s="4"/>
      <c r="I21" s="4"/>
      <c r="J21" s="4"/>
      <c r="K21" s="4"/>
      <c r="L21" s="4"/>
      <c r="M21" s="4"/>
      <c r="N21" s="4"/>
      <c r="O21" s="4"/>
      <c r="P21" s="4"/>
      <c r="Q21" s="4"/>
      <c r="R21" s="4"/>
      <c r="S21" s="4"/>
      <c r="T21" s="4"/>
      <c r="U21" s="4"/>
      <c r="V21" s="4"/>
      <c r="W21" s="4"/>
      <c r="X21" s="4"/>
      <c r="Y21" s="4"/>
      <c r="Z21" s="4"/>
    </row>
    <row r="22" ht="15.75" customHeight="1">
      <c r="A22" s="4"/>
      <c r="B22" s="69" t="s">
        <v>57</v>
      </c>
      <c r="C22" s="16">
        <v>5.0E7</v>
      </c>
      <c r="D22" s="4"/>
      <c r="E22" s="70" t="s">
        <v>58</v>
      </c>
      <c r="F22" s="16">
        <v>2000000.0</v>
      </c>
      <c r="G22" s="4"/>
      <c r="H22" s="4"/>
      <c r="I22" s="4"/>
      <c r="J22" s="4"/>
      <c r="K22" s="4"/>
      <c r="L22" s="4"/>
      <c r="M22" s="4"/>
      <c r="N22" s="4"/>
      <c r="O22" s="4"/>
      <c r="P22" s="4"/>
      <c r="Q22" s="4"/>
      <c r="R22" s="4"/>
      <c r="S22" s="4"/>
      <c r="T22" s="4"/>
      <c r="U22" s="4"/>
      <c r="V22" s="4"/>
      <c r="W22" s="4"/>
      <c r="X22" s="4"/>
      <c r="Y22" s="4"/>
      <c r="Z22" s="4"/>
    </row>
    <row r="23" ht="15.75" customHeight="1">
      <c r="A23" s="4"/>
      <c r="B23" s="4" t="s">
        <v>59</v>
      </c>
      <c r="C23" s="60">
        <f>C18+C20+C22</f>
        <v>80000072</v>
      </c>
      <c r="D23" s="4"/>
      <c r="E23" s="70" t="s">
        <v>60</v>
      </c>
      <c r="F23" s="16">
        <v>0.0</v>
      </c>
      <c r="G23" s="4"/>
      <c r="H23" s="4"/>
      <c r="I23" s="4"/>
      <c r="J23" s="4"/>
      <c r="K23" s="4"/>
      <c r="L23" s="4"/>
      <c r="M23" s="4"/>
      <c r="N23" s="4"/>
      <c r="O23" s="4"/>
      <c r="P23" s="4"/>
      <c r="Q23" s="4"/>
      <c r="R23" s="4"/>
      <c r="S23" s="4"/>
      <c r="T23" s="4"/>
      <c r="U23" s="4"/>
      <c r="V23" s="4"/>
      <c r="W23" s="4"/>
      <c r="X23" s="4"/>
      <c r="Y23" s="4"/>
      <c r="Z23" s="4"/>
    </row>
    <row r="24" ht="15.75" customHeight="1">
      <c r="A24" s="4"/>
      <c r="B24" s="4"/>
      <c r="C24" s="4"/>
      <c r="D24" s="4"/>
      <c r="E24" s="70" t="s">
        <v>61</v>
      </c>
      <c r="F24" s="16">
        <v>0.0</v>
      </c>
      <c r="G24" s="4"/>
      <c r="H24" s="4"/>
      <c r="I24" s="4"/>
      <c r="J24" s="4"/>
      <c r="K24" s="4"/>
      <c r="L24" s="4"/>
      <c r="M24" s="4"/>
      <c r="N24" s="4"/>
      <c r="O24" s="4"/>
      <c r="P24" s="4"/>
      <c r="Q24" s="4"/>
      <c r="R24" s="4"/>
      <c r="S24" s="4"/>
      <c r="T24" s="4"/>
      <c r="U24" s="4"/>
      <c r="V24" s="4"/>
      <c r="W24" s="4"/>
      <c r="X24" s="4"/>
      <c r="Y24" s="4"/>
      <c r="Z24" s="4"/>
    </row>
    <row r="25" ht="15.75" customHeight="1">
      <c r="A25" s="4"/>
      <c r="B25" s="70" t="s">
        <v>62</v>
      </c>
      <c r="C25" s="16">
        <v>5000000.0</v>
      </c>
      <c r="D25" s="4"/>
      <c r="E25" s="70" t="s">
        <v>63</v>
      </c>
      <c r="F25" s="16">
        <v>8000000.0</v>
      </c>
      <c r="G25" s="4"/>
      <c r="H25" s="4"/>
      <c r="I25" s="4"/>
      <c r="J25" s="4"/>
      <c r="K25" s="4"/>
      <c r="L25" s="4"/>
      <c r="M25" s="4"/>
      <c r="N25" s="4"/>
      <c r="O25" s="4"/>
      <c r="P25" s="4"/>
      <c r="Q25" s="4"/>
      <c r="R25" s="4"/>
      <c r="S25" s="4"/>
      <c r="T25" s="4"/>
      <c r="U25" s="4"/>
      <c r="V25" s="4"/>
      <c r="W25" s="4"/>
      <c r="X25" s="4"/>
      <c r="Y25" s="4"/>
      <c r="Z25" s="4"/>
    </row>
    <row r="26" ht="15.75" customHeight="1">
      <c r="A26" s="4"/>
      <c r="B26" s="4"/>
      <c r="C26" s="4"/>
      <c r="D26" s="4"/>
      <c r="E26" s="70" t="s">
        <v>64</v>
      </c>
      <c r="F26" s="16">
        <v>3000000.0</v>
      </c>
      <c r="G26" s="4"/>
      <c r="H26" s="4"/>
      <c r="I26" s="4"/>
      <c r="J26" s="4"/>
      <c r="K26" s="4"/>
      <c r="L26" s="4"/>
      <c r="M26" s="4"/>
      <c r="N26" s="4"/>
      <c r="O26" s="4"/>
      <c r="P26" s="4"/>
      <c r="Q26" s="4"/>
      <c r="R26" s="4"/>
      <c r="S26" s="4"/>
      <c r="T26" s="4"/>
      <c r="U26" s="4"/>
      <c r="V26" s="4"/>
      <c r="W26" s="4"/>
      <c r="X26" s="4"/>
      <c r="Y26" s="4"/>
      <c r="Z26" s="4"/>
    </row>
    <row r="27" ht="15.75" customHeight="1">
      <c r="A27" s="4"/>
      <c r="B27" s="72" t="s">
        <v>65</v>
      </c>
      <c r="C27" s="72"/>
      <c r="D27" s="4"/>
      <c r="E27" s="70"/>
      <c r="F27" s="33"/>
      <c r="G27" s="4"/>
      <c r="H27" s="4"/>
      <c r="I27" s="4"/>
      <c r="J27" s="4"/>
      <c r="K27" s="4"/>
      <c r="L27" s="4"/>
      <c r="M27" s="4"/>
      <c r="N27" s="4"/>
      <c r="O27" s="4"/>
      <c r="P27" s="4"/>
      <c r="Q27" s="4"/>
      <c r="R27" s="4"/>
      <c r="S27" s="4"/>
      <c r="T27" s="4"/>
      <c r="U27" s="4"/>
      <c r="V27" s="4"/>
      <c r="W27" s="4"/>
      <c r="X27" s="4"/>
      <c r="Y27" s="4"/>
      <c r="Z27" s="4"/>
    </row>
    <row r="28" ht="15.75" customHeight="1">
      <c r="A28" s="4"/>
      <c r="B28" s="73">
        <f>'1'!G2</f>
        <v>2023</v>
      </c>
      <c r="C28" s="16">
        <v>5400000.0</v>
      </c>
      <c r="D28" s="4"/>
      <c r="E28" s="70"/>
      <c r="F28" s="33">
        <v>0.0</v>
      </c>
      <c r="G28" s="4"/>
      <c r="H28" s="4"/>
      <c r="I28" s="4"/>
      <c r="J28" s="4"/>
      <c r="K28" s="4"/>
      <c r="L28" s="4"/>
      <c r="M28" s="4"/>
      <c r="N28" s="4"/>
      <c r="O28" s="4"/>
      <c r="P28" s="4"/>
      <c r="Q28" s="4"/>
      <c r="R28" s="4"/>
      <c r="S28" s="4"/>
      <c r="T28" s="4"/>
      <c r="U28" s="4"/>
      <c r="V28" s="4"/>
      <c r="W28" s="4"/>
      <c r="X28" s="4"/>
      <c r="Y28" s="4"/>
      <c r="Z28" s="4"/>
    </row>
    <row r="29" ht="15.75" customHeight="1">
      <c r="A29" s="4"/>
      <c r="B29" s="73">
        <f>'1'!H2</f>
        <v>2024</v>
      </c>
      <c r="C29" s="16">
        <v>6000000.0</v>
      </c>
      <c r="D29" s="4"/>
      <c r="E29" s="70"/>
      <c r="F29" s="33">
        <v>0.0</v>
      </c>
      <c r="G29" s="4"/>
      <c r="H29" s="4"/>
      <c r="I29" s="4"/>
      <c r="J29" s="4"/>
      <c r="K29" s="4"/>
      <c r="L29" s="4"/>
      <c r="M29" s="4"/>
      <c r="N29" s="4"/>
      <c r="O29" s="4"/>
      <c r="P29" s="4"/>
      <c r="Q29" s="4"/>
      <c r="R29" s="4"/>
      <c r="S29" s="4"/>
      <c r="T29" s="4"/>
      <c r="U29" s="4"/>
      <c r="V29" s="4"/>
      <c r="W29" s="4"/>
      <c r="X29" s="4"/>
      <c r="Y29" s="4"/>
      <c r="Z29" s="4"/>
    </row>
    <row r="30" ht="15.75" customHeight="1">
      <c r="A30" s="4"/>
      <c r="B30" s="73">
        <f>'1'!I2</f>
        <v>2025</v>
      </c>
      <c r="C30" s="16">
        <v>6300000.0</v>
      </c>
      <c r="D30" s="4"/>
      <c r="E30" s="70"/>
      <c r="F30" s="33">
        <v>0.0</v>
      </c>
      <c r="G30" s="4"/>
      <c r="H30" s="4"/>
      <c r="I30" s="4"/>
      <c r="J30" s="4"/>
      <c r="K30" s="4"/>
      <c r="L30" s="4"/>
      <c r="M30" s="4"/>
      <c r="N30" s="4"/>
      <c r="O30" s="4"/>
      <c r="P30" s="4"/>
      <c r="Q30" s="4"/>
      <c r="R30" s="4"/>
      <c r="S30" s="4"/>
      <c r="T30" s="4"/>
      <c r="U30" s="4"/>
      <c r="V30" s="4"/>
      <c r="W30" s="4"/>
      <c r="X30" s="4"/>
      <c r="Y30" s="4"/>
      <c r="Z30" s="4"/>
    </row>
    <row r="31" ht="15.75" customHeight="1">
      <c r="A31" s="4"/>
      <c r="B31" s="73">
        <f>'1'!J2</f>
        <v>2026</v>
      </c>
      <c r="C31" s="16">
        <v>7200000.0</v>
      </c>
      <c r="D31" s="4"/>
      <c r="E31" s="70" t="s">
        <v>66</v>
      </c>
      <c r="F31" s="60">
        <f>SUM(F18:F30)</f>
        <v>16600000</v>
      </c>
      <c r="G31" s="4"/>
      <c r="H31" s="4"/>
      <c r="I31" s="4"/>
      <c r="J31" s="4"/>
      <c r="K31" s="4"/>
      <c r="L31" s="4"/>
      <c r="M31" s="4"/>
      <c r="N31" s="4"/>
      <c r="O31" s="4"/>
      <c r="P31" s="4"/>
      <c r="Q31" s="4"/>
      <c r="R31" s="4"/>
      <c r="S31" s="4"/>
      <c r="T31" s="4"/>
      <c r="U31" s="4"/>
      <c r="V31" s="4"/>
      <c r="W31" s="4"/>
      <c r="X31" s="4"/>
      <c r="Y31" s="4"/>
      <c r="Z31" s="4"/>
    </row>
    <row r="32" ht="15.75" customHeight="1">
      <c r="A32" s="4"/>
      <c r="B32" s="4"/>
      <c r="C32" s="4"/>
      <c r="D32" s="4"/>
      <c r="E32" s="4"/>
      <c r="F32" s="4"/>
      <c r="G32" s="4"/>
      <c r="H32" s="4"/>
      <c r="I32" s="4"/>
      <c r="J32" s="4"/>
      <c r="K32" s="4"/>
      <c r="L32" s="4"/>
      <c r="M32" s="4"/>
      <c r="N32" s="4"/>
      <c r="O32" s="4"/>
      <c r="P32" s="4"/>
      <c r="Q32" s="4"/>
      <c r="R32" s="4"/>
      <c r="S32" s="4"/>
      <c r="T32" s="4"/>
      <c r="U32" s="4"/>
      <c r="V32" s="4"/>
      <c r="W32" s="4"/>
      <c r="X32" s="4"/>
      <c r="Y32" s="4"/>
      <c r="Z32" s="4"/>
    </row>
    <row r="33" ht="15.75" customHeight="1">
      <c r="A33" s="4"/>
      <c r="B33" s="4"/>
      <c r="C33" s="4"/>
      <c r="D33" s="4"/>
      <c r="E33" s="4"/>
      <c r="F33" s="4"/>
      <c r="G33" s="4"/>
      <c r="H33" s="4"/>
      <c r="I33" s="4"/>
      <c r="J33" s="4"/>
      <c r="K33" s="4"/>
      <c r="L33" s="4"/>
      <c r="M33" s="4"/>
      <c r="N33" s="4"/>
      <c r="O33" s="4"/>
      <c r="P33" s="4"/>
      <c r="Q33" s="4"/>
      <c r="R33" s="4"/>
      <c r="S33" s="4"/>
      <c r="T33" s="4"/>
      <c r="U33" s="4"/>
      <c r="V33" s="4"/>
      <c r="W33" s="4"/>
      <c r="X33" s="4"/>
      <c r="Y33" s="4"/>
      <c r="Z33" s="4"/>
    </row>
    <row r="34" ht="15.75" customHeight="1">
      <c r="A34" s="4"/>
      <c r="B34" s="4"/>
      <c r="C34" s="4"/>
      <c r="D34" s="4"/>
      <c r="E34" s="4"/>
      <c r="F34" s="4"/>
      <c r="G34" s="4"/>
      <c r="H34" s="4"/>
      <c r="I34" s="4"/>
      <c r="J34" s="4"/>
      <c r="K34" s="4"/>
      <c r="L34" s="4"/>
      <c r="M34" s="4"/>
      <c r="N34" s="4"/>
      <c r="O34" s="4"/>
      <c r="P34" s="4"/>
      <c r="Q34" s="4"/>
      <c r="R34" s="4"/>
      <c r="S34" s="4"/>
      <c r="T34" s="4"/>
      <c r="U34" s="4"/>
      <c r="V34" s="4"/>
      <c r="W34" s="4"/>
      <c r="X34" s="4"/>
      <c r="Y34" s="4"/>
      <c r="Z34" s="4"/>
    </row>
    <row r="35" ht="15.75" customHeight="1">
      <c r="A35" s="4"/>
      <c r="B35" s="4"/>
      <c r="C35" s="4"/>
      <c r="D35" s="4"/>
      <c r="E35" s="4"/>
      <c r="F35" s="4"/>
      <c r="G35" s="4"/>
      <c r="H35" s="4"/>
      <c r="I35" s="4"/>
      <c r="J35" s="4"/>
      <c r="K35" s="4"/>
      <c r="L35" s="4"/>
      <c r="M35" s="4"/>
      <c r="N35" s="4"/>
      <c r="O35" s="4"/>
      <c r="P35" s="4"/>
      <c r="Q35" s="4"/>
      <c r="R35" s="4"/>
      <c r="S35" s="4"/>
      <c r="T35" s="4"/>
      <c r="U35" s="4"/>
      <c r="V35" s="4"/>
      <c r="W35" s="4"/>
      <c r="X35" s="4"/>
      <c r="Y35" s="4"/>
      <c r="Z35" s="4"/>
    </row>
    <row r="36" ht="15.75" customHeight="1">
      <c r="A36" s="4"/>
      <c r="B36" s="4"/>
      <c r="C36" s="4"/>
      <c r="D36" s="4"/>
      <c r="E36" s="4"/>
      <c r="F36" s="4"/>
      <c r="G36" s="4"/>
      <c r="H36" s="4"/>
      <c r="I36" s="4"/>
      <c r="J36" s="4"/>
      <c r="K36" s="4"/>
      <c r="L36" s="4"/>
      <c r="M36" s="4"/>
      <c r="N36" s="4"/>
      <c r="O36" s="4"/>
      <c r="P36" s="4"/>
      <c r="Q36" s="4"/>
      <c r="R36" s="4"/>
      <c r="S36" s="4"/>
      <c r="T36" s="4"/>
      <c r="U36" s="4"/>
      <c r="V36" s="4"/>
      <c r="W36" s="4"/>
      <c r="X36" s="4"/>
      <c r="Y36" s="4"/>
      <c r="Z36" s="4"/>
    </row>
    <row r="37" ht="15.75" customHeight="1">
      <c r="A37" s="4"/>
      <c r="B37" s="4"/>
      <c r="C37" s="4"/>
      <c r="D37" s="4"/>
      <c r="E37" s="4"/>
      <c r="F37" s="4"/>
      <c r="G37" s="4"/>
      <c r="H37" s="4"/>
      <c r="I37" s="4"/>
      <c r="J37" s="4"/>
      <c r="K37" s="4"/>
      <c r="L37" s="4"/>
      <c r="M37" s="4"/>
      <c r="N37" s="4"/>
      <c r="O37" s="4"/>
      <c r="P37" s="4"/>
      <c r="Q37" s="4"/>
      <c r="R37" s="4"/>
      <c r="S37" s="4"/>
      <c r="T37" s="4"/>
      <c r="U37" s="4"/>
      <c r="V37" s="4"/>
      <c r="W37" s="4"/>
      <c r="X37" s="4"/>
      <c r="Y37" s="4"/>
      <c r="Z37" s="4"/>
    </row>
    <row r="38" ht="15.75" customHeight="1">
      <c r="A38" s="4"/>
      <c r="B38" s="4"/>
      <c r="C38" s="4"/>
      <c r="D38" s="4"/>
      <c r="E38" s="4"/>
      <c r="F38" s="4"/>
      <c r="G38" s="4"/>
      <c r="H38" s="4"/>
      <c r="I38" s="4"/>
      <c r="J38" s="4"/>
      <c r="K38" s="4"/>
      <c r="L38" s="4"/>
      <c r="M38" s="4"/>
      <c r="N38" s="4"/>
      <c r="O38" s="4"/>
      <c r="P38" s="4"/>
      <c r="Q38" s="4"/>
      <c r="R38" s="4"/>
      <c r="S38" s="4"/>
      <c r="T38" s="4"/>
      <c r="U38" s="4"/>
      <c r="V38" s="4"/>
      <c r="W38" s="4"/>
      <c r="X38" s="4"/>
      <c r="Y38" s="4"/>
      <c r="Z38" s="4"/>
    </row>
    <row r="39" ht="15.75" customHeight="1">
      <c r="A39" s="4"/>
      <c r="B39" s="4"/>
      <c r="C39" s="4"/>
      <c r="D39" s="4"/>
      <c r="E39" s="4"/>
      <c r="F39" s="4"/>
      <c r="G39" s="4"/>
      <c r="H39" s="4"/>
      <c r="I39" s="4"/>
      <c r="J39" s="4"/>
      <c r="K39" s="4"/>
      <c r="L39" s="4"/>
      <c r="M39" s="4"/>
      <c r="N39" s="4"/>
      <c r="O39" s="4"/>
      <c r="P39" s="4"/>
      <c r="Q39" s="4"/>
      <c r="R39" s="4"/>
      <c r="S39" s="4"/>
      <c r="T39" s="4"/>
      <c r="U39" s="4"/>
      <c r="V39" s="4"/>
      <c r="W39" s="4"/>
      <c r="X39" s="4"/>
      <c r="Y39" s="4"/>
      <c r="Z39" s="4"/>
    </row>
    <row r="40" ht="15.75" customHeight="1">
      <c r="A40" s="4"/>
      <c r="B40" s="4"/>
      <c r="C40" s="4"/>
      <c r="D40" s="4"/>
      <c r="E40" s="4"/>
      <c r="F40" s="4"/>
      <c r="G40" s="4"/>
      <c r="H40" s="4"/>
      <c r="I40" s="4"/>
      <c r="J40" s="4"/>
      <c r="K40" s="4"/>
      <c r="L40" s="4"/>
      <c r="M40" s="4"/>
      <c r="N40" s="4"/>
      <c r="O40" s="4"/>
      <c r="P40" s="4"/>
      <c r="Q40" s="4"/>
      <c r="R40" s="4"/>
      <c r="S40" s="4"/>
      <c r="T40" s="4"/>
      <c r="U40" s="4"/>
      <c r="V40" s="4"/>
      <c r="W40" s="4"/>
      <c r="X40" s="4"/>
      <c r="Y40" s="4"/>
      <c r="Z40" s="4"/>
    </row>
    <row r="41" ht="15.75" customHeight="1">
      <c r="A41" s="4"/>
      <c r="B41" s="4"/>
      <c r="C41" s="4"/>
      <c r="D41" s="4"/>
      <c r="E41" s="4"/>
      <c r="F41" s="4"/>
      <c r="G41" s="4"/>
      <c r="H41" s="4"/>
      <c r="I41" s="4"/>
      <c r="J41" s="4"/>
      <c r="K41" s="4"/>
      <c r="L41" s="4"/>
      <c r="M41" s="4"/>
      <c r="N41" s="4"/>
      <c r="O41" s="4"/>
      <c r="P41" s="4"/>
      <c r="Q41" s="4"/>
      <c r="R41" s="4"/>
      <c r="S41" s="4"/>
      <c r="T41" s="4"/>
      <c r="U41" s="4"/>
      <c r="V41" s="4"/>
      <c r="W41" s="4"/>
      <c r="X41" s="4"/>
      <c r="Y41" s="4"/>
      <c r="Z41" s="4"/>
    </row>
    <row r="42" ht="15.75" customHeight="1">
      <c r="A42" s="4"/>
      <c r="B42" s="4"/>
      <c r="C42" s="4"/>
      <c r="D42" s="4"/>
      <c r="E42" s="4"/>
      <c r="F42" s="4"/>
      <c r="G42" s="4"/>
      <c r="H42" s="4"/>
      <c r="I42" s="4"/>
      <c r="J42" s="4"/>
      <c r="K42" s="4"/>
      <c r="L42" s="4"/>
      <c r="M42" s="4"/>
      <c r="N42" s="4"/>
      <c r="O42" s="4"/>
      <c r="P42" s="4"/>
      <c r="Q42" s="4"/>
      <c r="R42" s="4"/>
      <c r="S42" s="4"/>
      <c r="T42" s="4"/>
      <c r="U42" s="4"/>
      <c r="V42" s="4"/>
      <c r="W42" s="4"/>
      <c r="X42" s="4"/>
      <c r="Y42" s="4"/>
      <c r="Z42" s="4"/>
    </row>
    <row r="43" ht="15.75" customHeight="1">
      <c r="A43" s="4"/>
      <c r="B43" s="4"/>
      <c r="C43" s="4"/>
      <c r="D43" s="4"/>
      <c r="E43" s="4"/>
      <c r="F43" s="4"/>
      <c r="G43" s="4"/>
      <c r="H43" s="4"/>
      <c r="I43" s="4"/>
      <c r="J43" s="4"/>
      <c r="K43" s="4"/>
      <c r="L43" s="4"/>
      <c r="M43" s="4"/>
      <c r="N43" s="4"/>
      <c r="O43" s="4"/>
      <c r="P43" s="4"/>
      <c r="Q43" s="4"/>
      <c r="R43" s="4"/>
      <c r="S43" s="4"/>
      <c r="T43" s="4"/>
      <c r="U43" s="4"/>
      <c r="V43" s="4"/>
      <c r="W43" s="4"/>
      <c r="X43" s="4"/>
      <c r="Y43" s="4"/>
      <c r="Z43" s="4"/>
    </row>
    <row r="44" ht="15.75" customHeight="1">
      <c r="A44" s="4"/>
      <c r="B44" s="4"/>
      <c r="C44" s="4"/>
      <c r="D44" s="4"/>
      <c r="E44" s="4"/>
      <c r="F44" s="4"/>
      <c r="G44" s="4"/>
      <c r="H44" s="4"/>
      <c r="I44" s="4"/>
      <c r="J44" s="4"/>
      <c r="K44" s="4"/>
      <c r="L44" s="4"/>
      <c r="M44" s="4"/>
      <c r="N44" s="4"/>
      <c r="O44" s="4"/>
      <c r="P44" s="4"/>
      <c r="Q44" s="4"/>
      <c r="R44" s="4"/>
      <c r="S44" s="4"/>
      <c r="T44" s="4"/>
      <c r="U44" s="4"/>
      <c r="V44" s="4"/>
      <c r="W44" s="4"/>
      <c r="X44" s="4"/>
      <c r="Y44" s="4"/>
      <c r="Z44" s="4"/>
    </row>
    <row r="45" ht="15.75" customHeight="1">
      <c r="A45" s="4"/>
      <c r="B45" s="4"/>
      <c r="C45" s="4"/>
      <c r="D45" s="4"/>
      <c r="E45" s="4"/>
      <c r="F45" s="4"/>
      <c r="G45" s="4"/>
      <c r="H45" s="4"/>
      <c r="I45" s="4"/>
      <c r="J45" s="4"/>
      <c r="K45" s="4"/>
      <c r="L45" s="4"/>
      <c r="M45" s="4"/>
      <c r="N45" s="4"/>
      <c r="O45" s="4"/>
      <c r="P45" s="4"/>
      <c r="Q45" s="4"/>
      <c r="R45" s="4"/>
      <c r="S45" s="4"/>
      <c r="T45" s="4"/>
      <c r="U45" s="4"/>
      <c r="V45" s="4"/>
      <c r="W45" s="4"/>
      <c r="X45" s="4"/>
      <c r="Y45" s="4"/>
      <c r="Z45" s="4"/>
    </row>
    <row r="46" ht="15.75" customHeight="1">
      <c r="A46" s="4"/>
      <c r="B46" s="4"/>
      <c r="C46" s="4"/>
      <c r="D46" s="4"/>
      <c r="E46" s="4"/>
      <c r="F46" s="4"/>
      <c r="G46" s="4"/>
      <c r="H46" s="4"/>
      <c r="I46" s="4"/>
      <c r="J46" s="4"/>
      <c r="K46" s="4"/>
      <c r="L46" s="4"/>
      <c r="M46" s="4"/>
      <c r="N46" s="4"/>
      <c r="O46" s="4"/>
      <c r="P46" s="4"/>
      <c r="Q46" s="4"/>
      <c r="R46" s="4"/>
      <c r="S46" s="4"/>
      <c r="T46" s="4"/>
      <c r="U46" s="4"/>
      <c r="V46" s="4"/>
      <c r="W46" s="4"/>
      <c r="X46" s="4"/>
      <c r="Y46" s="4"/>
      <c r="Z46" s="4"/>
    </row>
    <row r="47" ht="15.75" customHeight="1">
      <c r="A47" s="4"/>
      <c r="B47" s="4"/>
      <c r="C47" s="4"/>
      <c r="D47" s="4"/>
      <c r="E47" s="4"/>
      <c r="F47" s="4"/>
      <c r="G47" s="4"/>
      <c r="H47" s="4"/>
      <c r="I47" s="4"/>
      <c r="J47" s="4"/>
      <c r="K47" s="4"/>
      <c r="L47" s="4"/>
      <c r="M47" s="4"/>
      <c r="N47" s="4"/>
      <c r="O47" s="4"/>
      <c r="P47" s="4"/>
      <c r="Q47" s="4"/>
      <c r="R47" s="4"/>
      <c r="S47" s="4"/>
      <c r="T47" s="4"/>
      <c r="U47" s="4"/>
      <c r="V47" s="4"/>
      <c r="W47" s="4"/>
      <c r="X47" s="4"/>
      <c r="Y47" s="4"/>
      <c r="Z47" s="4"/>
    </row>
    <row r="48" ht="15.75" customHeight="1">
      <c r="A48" s="4"/>
      <c r="B48" s="4"/>
      <c r="C48" s="4"/>
      <c r="D48" s="4"/>
      <c r="E48" s="4"/>
      <c r="F48" s="4"/>
      <c r="G48" s="4"/>
      <c r="H48" s="4"/>
      <c r="I48" s="4"/>
      <c r="J48" s="4"/>
      <c r="K48" s="4"/>
      <c r="L48" s="4"/>
      <c r="M48" s="4"/>
      <c r="N48" s="4"/>
      <c r="O48" s="4"/>
      <c r="P48" s="4"/>
      <c r="Q48" s="4"/>
      <c r="R48" s="4"/>
      <c r="S48" s="4"/>
      <c r="T48" s="4"/>
      <c r="U48" s="4"/>
      <c r="V48" s="4"/>
      <c r="W48" s="4"/>
      <c r="X48" s="4"/>
      <c r="Y48" s="4"/>
      <c r="Z48" s="4"/>
    </row>
    <row r="49" ht="15.75" customHeight="1">
      <c r="A49" s="4"/>
      <c r="B49" s="4"/>
      <c r="C49" s="4"/>
      <c r="D49" s="4"/>
      <c r="E49" s="4"/>
      <c r="F49" s="4"/>
      <c r="G49" s="4"/>
      <c r="H49" s="4"/>
      <c r="I49" s="4"/>
      <c r="J49" s="4"/>
      <c r="K49" s="4"/>
      <c r="L49" s="4"/>
      <c r="M49" s="4"/>
      <c r="N49" s="4"/>
      <c r="O49" s="4"/>
      <c r="P49" s="4"/>
      <c r="Q49" s="4"/>
      <c r="R49" s="4"/>
      <c r="S49" s="4"/>
      <c r="T49" s="4"/>
      <c r="U49" s="4"/>
      <c r="V49" s="4"/>
      <c r="W49" s="4"/>
      <c r="X49" s="4"/>
      <c r="Y49" s="4"/>
      <c r="Z49" s="4"/>
    </row>
    <row r="50" ht="15.75" customHeight="1">
      <c r="A50" s="4"/>
      <c r="B50" s="4"/>
      <c r="C50" s="4"/>
      <c r="D50" s="4"/>
      <c r="E50" s="4"/>
      <c r="F50" s="4"/>
      <c r="G50" s="4"/>
      <c r="H50" s="4"/>
      <c r="I50" s="4"/>
      <c r="J50" s="4"/>
      <c r="K50" s="4"/>
      <c r="L50" s="4"/>
      <c r="M50" s="4"/>
      <c r="N50" s="4"/>
      <c r="O50" s="4"/>
      <c r="P50" s="4"/>
      <c r="Q50" s="4"/>
      <c r="R50" s="4"/>
      <c r="S50" s="4"/>
      <c r="T50" s="4"/>
      <c r="U50" s="4"/>
      <c r="V50" s="4"/>
      <c r="W50" s="4"/>
      <c r="X50" s="4"/>
      <c r="Y50" s="4"/>
      <c r="Z50" s="4"/>
    </row>
    <row r="51" ht="15.75" customHeight="1">
      <c r="A51" s="4"/>
      <c r="B51" s="4"/>
      <c r="C51" s="4"/>
      <c r="D51" s="4"/>
      <c r="E51" s="4"/>
      <c r="F51" s="4"/>
      <c r="G51" s="4"/>
      <c r="H51" s="4"/>
      <c r="I51" s="4"/>
      <c r="J51" s="4"/>
      <c r="K51" s="4"/>
      <c r="L51" s="4"/>
      <c r="M51" s="4"/>
      <c r="N51" s="4"/>
      <c r="O51" s="4"/>
      <c r="P51" s="4"/>
      <c r="Q51" s="4"/>
      <c r="R51" s="4"/>
      <c r="S51" s="4"/>
      <c r="T51" s="4"/>
      <c r="U51" s="4"/>
      <c r="V51" s="4"/>
      <c r="W51" s="4"/>
      <c r="X51" s="4"/>
      <c r="Y51" s="4"/>
      <c r="Z51" s="4"/>
    </row>
    <row r="52" ht="15.75" customHeight="1">
      <c r="A52" s="4"/>
      <c r="B52" s="4"/>
      <c r="C52" s="4"/>
      <c r="D52" s="4"/>
      <c r="E52" s="4"/>
      <c r="F52" s="4"/>
      <c r="G52" s="4"/>
      <c r="H52" s="4"/>
      <c r="I52" s="4"/>
      <c r="J52" s="4"/>
      <c r="K52" s="4"/>
      <c r="L52" s="4"/>
      <c r="M52" s="4"/>
      <c r="N52" s="4"/>
      <c r="O52" s="4"/>
      <c r="P52" s="4"/>
      <c r="Q52" s="4"/>
      <c r="R52" s="4"/>
      <c r="S52" s="4"/>
      <c r="T52" s="4"/>
      <c r="U52" s="4"/>
      <c r="V52" s="4"/>
      <c r="W52" s="4"/>
      <c r="X52" s="4"/>
      <c r="Y52" s="4"/>
      <c r="Z52" s="4"/>
    </row>
    <row r="53" ht="15.75" customHeight="1">
      <c r="A53" s="4"/>
      <c r="B53" s="4"/>
      <c r="C53" s="4"/>
      <c r="D53" s="4"/>
      <c r="E53" s="4"/>
      <c r="F53" s="4"/>
      <c r="G53" s="4"/>
      <c r="H53" s="4"/>
      <c r="I53" s="4"/>
      <c r="J53" s="4"/>
      <c r="K53" s="4"/>
      <c r="L53" s="4"/>
      <c r="M53" s="4"/>
      <c r="N53" s="4"/>
      <c r="O53" s="4"/>
      <c r="P53" s="4"/>
      <c r="Q53" s="4"/>
      <c r="R53" s="4"/>
      <c r="S53" s="4"/>
      <c r="T53" s="4"/>
      <c r="U53" s="4"/>
      <c r="V53" s="4"/>
      <c r="W53" s="4"/>
      <c r="X53" s="4"/>
      <c r="Y53" s="4"/>
      <c r="Z53" s="4"/>
    </row>
    <row r="54" ht="15.75" customHeight="1">
      <c r="A54" s="4"/>
      <c r="B54" s="4"/>
      <c r="C54" s="4"/>
      <c r="D54" s="4"/>
      <c r="E54" s="4"/>
      <c r="F54" s="4"/>
      <c r="G54" s="4"/>
      <c r="H54" s="4"/>
      <c r="I54" s="4"/>
      <c r="J54" s="4"/>
      <c r="K54" s="4"/>
      <c r="L54" s="4"/>
      <c r="M54" s="4"/>
      <c r="N54" s="4"/>
      <c r="O54" s="4"/>
      <c r="P54" s="4"/>
      <c r="Q54" s="4"/>
      <c r="R54" s="4"/>
      <c r="S54" s="4"/>
      <c r="T54" s="4"/>
      <c r="U54" s="4"/>
      <c r="V54" s="4"/>
      <c r="W54" s="4"/>
      <c r="X54" s="4"/>
      <c r="Y54" s="4"/>
      <c r="Z54" s="4"/>
    </row>
    <row r="55" ht="15.75" customHeight="1">
      <c r="A55" s="4"/>
      <c r="B55" s="4"/>
      <c r="C55" s="4"/>
      <c r="D55" s="4"/>
      <c r="E55" s="4"/>
      <c r="F55" s="4"/>
      <c r="G55" s="4"/>
      <c r="H55" s="4"/>
      <c r="I55" s="4"/>
      <c r="J55" s="4"/>
      <c r="K55" s="4"/>
      <c r="L55" s="4"/>
      <c r="M55" s="4"/>
      <c r="N55" s="4"/>
      <c r="O55" s="4"/>
      <c r="P55" s="4"/>
      <c r="Q55" s="4"/>
      <c r="R55" s="4"/>
      <c r="S55" s="4"/>
      <c r="T55" s="4"/>
      <c r="U55" s="4"/>
      <c r="V55" s="4"/>
      <c r="W55" s="4"/>
      <c r="X55" s="4"/>
      <c r="Y55" s="4"/>
      <c r="Z55" s="4"/>
    </row>
    <row r="56" ht="15.75" customHeight="1">
      <c r="A56" s="4"/>
      <c r="B56" s="4"/>
      <c r="C56" s="4"/>
      <c r="D56" s="4"/>
      <c r="E56" s="4"/>
      <c r="F56" s="4"/>
      <c r="G56" s="4"/>
      <c r="H56" s="4"/>
      <c r="I56" s="4"/>
      <c r="J56" s="4"/>
      <c r="K56" s="4"/>
      <c r="L56" s="4"/>
      <c r="M56" s="4"/>
      <c r="N56" s="4"/>
      <c r="O56" s="4"/>
      <c r="P56" s="4"/>
      <c r="Q56" s="4"/>
      <c r="R56" s="4"/>
      <c r="S56" s="4"/>
      <c r="T56" s="4"/>
      <c r="U56" s="4"/>
      <c r="V56" s="4"/>
      <c r="W56" s="4"/>
      <c r="X56" s="4"/>
      <c r="Y56" s="4"/>
      <c r="Z56" s="4"/>
    </row>
    <row r="57" ht="15.75" customHeight="1">
      <c r="A57" s="4"/>
      <c r="B57" s="4"/>
      <c r="C57" s="4"/>
      <c r="D57" s="4"/>
      <c r="E57" s="4"/>
      <c r="F57" s="4"/>
      <c r="G57" s="4"/>
      <c r="H57" s="4"/>
      <c r="I57" s="4"/>
      <c r="J57" s="4"/>
      <c r="K57" s="4"/>
      <c r="L57" s="4"/>
      <c r="M57" s="4"/>
      <c r="N57" s="4"/>
      <c r="O57" s="4"/>
      <c r="P57" s="4"/>
      <c r="Q57" s="4"/>
      <c r="R57" s="4"/>
      <c r="S57" s="4"/>
      <c r="T57" s="4"/>
      <c r="U57" s="4"/>
      <c r="V57" s="4"/>
      <c r="W57" s="4"/>
      <c r="X57" s="4"/>
      <c r="Y57" s="4"/>
      <c r="Z57" s="4"/>
    </row>
    <row r="58" ht="15.75" customHeight="1">
      <c r="A58" s="4"/>
      <c r="B58" s="4"/>
      <c r="C58" s="4"/>
      <c r="D58" s="4"/>
      <c r="E58" s="4"/>
      <c r="F58" s="4"/>
      <c r="G58" s="4"/>
      <c r="H58" s="4"/>
      <c r="I58" s="4"/>
      <c r="J58" s="4"/>
      <c r="K58" s="4"/>
      <c r="L58" s="4"/>
      <c r="M58" s="4"/>
      <c r="N58" s="4"/>
      <c r="O58" s="4"/>
      <c r="P58" s="4"/>
      <c r="Q58" s="4"/>
      <c r="R58" s="4"/>
      <c r="S58" s="4"/>
      <c r="T58" s="4"/>
      <c r="U58" s="4"/>
      <c r="V58" s="4"/>
      <c r="W58" s="4"/>
      <c r="X58" s="4"/>
      <c r="Y58" s="4"/>
      <c r="Z58" s="4"/>
    </row>
    <row r="59" ht="15.75" customHeight="1">
      <c r="A59" s="4"/>
      <c r="B59" s="4"/>
      <c r="C59" s="4"/>
      <c r="D59" s="4"/>
      <c r="E59" s="4"/>
      <c r="F59" s="4"/>
      <c r="G59" s="4"/>
      <c r="H59" s="4"/>
      <c r="I59" s="4"/>
      <c r="J59" s="4"/>
      <c r="K59" s="4"/>
      <c r="L59" s="4"/>
      <c r="M59" s="4"/>
      <c r="N59" s="4"/>
      <c r="O59" s="4"/>
      <c r="P59" s="4"/>
      <c r="Q59" s="4"/>
      <c r="R59" s="4"/>
      <c r="S59" s="4"/>
      <c r="T59" s="4"/>
      <c r="U59" s="4"/>
      <c r="V59" s="4"/>
      <c r="W59" s="4"/>
      <c r="X59" s="4"/>
      <c r="Y59" s="4"/>
      <c r="Z59" s="4"/>
    </row>
    <row r="60" ht="15.75" customHeight="1">
      <c r="A60" s="4"/>
      <c r="B60" s="4"/>
      <c r="C60" s="4"/>
      <c r="D60" s="4"/>
      <c r="E60" s="4"/>
      <c r="F60" s="4"/>
      <c r="G60" s="4"/>
      <c r="H60" s="4"/>
      <c r="I60" s="4"/>
      <c r="J60" s="4"/>
      <c r="K60" s="4"/>
      <c r="L60" s="4"/>
      <c r="M60" s="4"/>
      <c r="N60" s="4"/>
      <c r="O60" s="4"/>
      <c r="P60" s="4"/>
      <c r="Q60" s="4"/>
      <c r="R60" s="4"/>
      <c r="S60" s="4"/>
      <c r="T60" s="4"/>
      <c r="U60" s="4"/>
      <c r="V60" s="4"/>
      <c r="W60" s="4"/>
      <c r="X60" s="4"/>
      <c r="Y60" s="4"/>
      <c r="Z60" s="4"/>
    </row>
    <row r="61" ht="15.75" customHeight="1">
      <c r="A61" s="4"/>
      <c r="B61" s="4"/>
      <c r="C61" s="4"/>
      <c r="D61" s="4"/>
      <c r="E61" s="4"/>
      <c r="F61" s="4"/>
      <c r="G61" s="4"/>
      <c r="H61" s="4"/>
      <c r="I61" s="4"/>
      <c r="J61" s="4"/>
      <c r="K61" s="4"/>
      <c r="L61" s="4"/>
      <c r="M61" s="4"/>
      <c r="N61" s="4"/>
      <c r="O61" s="4"/>
      <c r="P61" s="4"/>
      <c r="Q61" s="4"/>
      <c r="R61" s="4"/>
      <c r="S61" s="4"/>
      <c r="T61" s="4"/>
      <c r="U61" s="4"/>
      <c r="V61" s="4"/>
      <c r="W61" s="4"/>
      <c r="X61" s="4"/>
      <c r="Y61" s="4"/>
      <c r="Z61" s="4"/>
    </row>
    <row r="62" ht="15.75" customHeight="1">
      <c r="A62" s="4"/>
      <c r="B62" s="4"/>
      <c r="C62" s="4"/>
      <c r="D62" s="4"/>
      <c r="E62" s="4"/>
      <c r="F62" s="4"/>
      <c r="G62" s="4"/>
      <c r="H62" s="4"/>
      <c r="I62" s="4"/>
      <c r="J62" s="4"/>
      <c r="K62" s="4"/>
      <c r="L62" s="4"/>
      <c r="M62" s="4"/>
      <c r="N62" s="4"/>
      <c r="O62" s="4"/>
      <c r="P62" s="4"/>
      <c r="Q62" s="4"/>
      <c r="R62" s="4"/>
      <c r="S62" s="4"/>
      <c r="T62" s="4"/>
      <c r="U62" s="4"/>
      <c r="V62" s="4"/>
      <c r="W62" s="4"/>
      <c r="X62" s="4"/>
      <c r="Y62" s="4"/>
      <c r="Z62" s="4"/>
    </row>
    <row r="63" ht="15.75" customHeight="1">
      <c r="A63" s="4"/>
      <c r="B63" s="4"/>
      <c r="C63" s="4"/>
      <c r="D63" s="4"/>
      <c r="E63" s="4"/>
      <c r="F63" s="4"/>
      <c r="G63" s="4"/>
      <c r="H63" s="4"/>
      <c r="I63" s="4"/>
      <c r="J63" s="4"/>
      <c r="K63" s="4"/>
      <c r="L63" s="4"/>
      <c r="M63" s="4"/>
      <c r="N63" s="4"/>
      <c r="O63" s="4"/>
      <c r="P63" s="4"/>
      <c r="Q63" s="4"/>
      <c r="R63" s="4"/>
      <c r="S63" s="4"/>
      <c r="T63" s="4"/>
      <c r="U63" s="4"/>
      <c r="V63" s="4"/>
      <c r="W63" s="4"/>
      <c r="X63" s="4"/>
      <c r="Y63" s="4"/>
      <c r="Z63" s="4"/>
    </row>
    <row r="64" ht="15.75" customHeight="1">
      <c r="A64" s="4"/>
      <c r="B64" s="4"/>
      <c r="C64" s="4"/>
      <c r="D64" s="4"/>
      <c r="E64" s="4"/>
      <c r="F64" s="4"/>
      <c r="G64" s="4"/>
      <c r="H64" s="4"/>
      <c r="I64" s="4"/>
      <c r="J64" s="4"/>
      <c r="K64" s="4"/>
      <c r="L64" s="4"/>
      <c r="M64" s="4"/>
      <c r="N64" s="4"/>
      <c r="O64" s="4"/>
      <c r="P64" s="4"/>
      <c r="Q64" s="4"/>
      <c r="R64" s="4"/>
      <c r="S64" s="4"/>
      <c r="T64" s="4"/>
      <c r="U64" s="4"/>
      <c r="V64" s="4"/>
      <c r="W64" s="4"/>
      <c r="X64" s="4"/>
      <c r="Y64" s="4"/>
      <c r="Z64" s="4"/>
    </row>
    <row r="65" ht="15.75" customHeight="1">
      <c r="A65" s="4"/>
      <c r="B65" s="4"/>
      <c r="C65" s="4"/>
      <c r="D65" s="4"/>
      <c r="E65" s="4"/>
      <c r="F65" s="4"/>
      <c r="G65" s="4"/>
      <c r="H65" s="4"/>
      <c r="I65" s="4"/>
      <c r="J65" s="4"/>
      <c r="K65" s="4"/>
      <c r="L65" s="4"/>
      <c r="M65" s="4"/>
      <c r="N65" s="4"/>
      <c r="O65" s="4"/>
      <c r="P65" s="4"/>
      <c r="Q65" s="4"/>
      <c r="R65" s="4"/>
      <c r="S65" s="4"/>
      <c r="T65" s="4"/>
      <c r="U65" s="4"/>
      <c r="V65" s="4"/>
      <c r="W65" s="4"/>
      <c r="X65" s="4"/>
      <c r="Y65" s="4"/>
      <c r="Z65" s="4"/>
    </row>
    <row r="66" ht="15.75" customHeight="1">
      <c r="A66" s="4"/>
      <c r="B66" s="4"/>
      <c r="C66" s="4"/>
      <c r="D66" s="4"/>
      <c r="E66" s="4"/>
      <c r="F66" s="4"/>
      <c r="G66" s="4"/>
      <c r="H66" s="4"/>
      <c r="I66" s="4"/>
      <c r="J66" s="4"/>
      <c r="K66" s="4"/>
      <c r="L66" s="4"/>
      <c r="M66" s="4"/>
      <c r="N66" s="4"/>
      <c r="O66" s="4"/>
      <c r="P66" s="4"/>
      <c r="Q66" s="4"/>
      <c r="R66" s="4"/>
      <c r="S66" s="4"/>
      <c r="T66" s="4"/>
      <c r="U66" s="4"/>
      <c r="V66" s="4"/>
      <c r="W66" s="4"/>
      <c r="X66" s="4"/>
      <c r="Y66" s="4"/>
      <c r="Z66" s="4"/>
    </row>
    <row r="67" ht="15.75" customHeight="1">
      <c r="A67" s="4"/>
      <c r="B67" s="4"/>
      <c r="C67" s="4"/>
      <c r="D67" s="4"/>
      <c r="E67" s="4"/>
      <c r="F67" s="4"/>
      <c r="G67" s="4"/>
      <c r="H67" s="4"/>
      <c r="I67" s="4"/>
      <c r="J67" s="4"/>
      <c r="K67" s="4"/>
      <c r="L67" s="4"/>
      <c r="M67" s="4"/>
      <c r="N67" s="4"/>
      <c r="O67" s="4"/>
      <c r="P67" s="4"/>
      <c r="Q67" s="4"/>
      <c r="R67" s="4"/>
      <c r="S67" s="4"/>
      <c r="T67" s="4"/>
      <c r="U67" s="4"/>
      <c r="V67" s="4"/>
      <c r="W67" s="4"/>
      <c r="X67" s="4"/>
      <c r="Y67" s="4"/>
      <c r="Z67" s="4"/>
    </row>
    <row r="68" ht="15.75" customHeight="1">
      <c r="A68" s="4"/>
      <c r="B68" s="4"/>
      <c r="C68" s="4"/>
      <c r="D68" s="4"/>
      <c r="E68" s="4"/>
      <c r="F68" s="4"/>
      <c r="G68" s="4"/>
      <c r="H68" s="4"/>
      <c r="I68" s="4"/>
      <c r="J68" s="4"/>
      <c r="K68" s="4"/>
      <c r="L68" s="4"/>
      <c r="M68" s="4"/>
      <c r="N68" s="4"/>
      <c r="O68" s="4"/>
      <c r="P68" s="4"/>
      <c r="Q68" s="4"/>
      <c r="R68" s="4"/>
      <c r="S68" s="4"/>
      <c r="T68" s="4"/>
      <c r="U68" s="4"/>
      <c r="V68" s="4"/>
      <c r="W68" s="4"/>
      <c r="X68" s="4"/>
      <c r="Y68" s="4"/>
      <c r="Z68" s="4"/>
    </row>
    <row r="69" ht="15.75" customHeight="1">
      <c r="A69" s="4"/>
      <c r="B69" s="4"/>
      <c r="C69" s="4"/>
      <c r="D69" s="4"/>
      <c r="E69" s="4"/>
      <c r="F69" s="4"/>
      <c r="G69" s="4"/>
      <c r="H69" s="4"/>
      <c r="I69" s="4"/>
      <c r="J69" s="4"/>
      <c r="K69" s="4"/>
      <c r="L69" s="4"/>
      <c r="M69" s="4"/>
      <c r="N69" s="4"/>
      <c r="O69" s="4"/>
      <c r="P69" s="4"/>
      <c r="Q69" s="4"/>
      <c r="R69" s="4"/>
      <c r="S69" s="4"/>
      <c r="T69" s="4"/>
      <c r="U69" s="4"/>
      <c r="V69" s="4"/>
      <c r="W69" s="4"/>
      <c r="X69" s="4"/>
      <c r="Y69" s="4"/>
      <c r="Z69" s="4"/>
    </row>
    <row r="70" ht="15.75" customHeight="1">
      <c r="A70" s="4"/>
      <c r="B70" s="4"/>
      <c r="C70" s="4"/>
      <c r="D70" s="4"/>
      <c r="E70" s="4"/>
      <c r="F70" s="4"/>
      <c r="G70" s="4"/>
      <c r="H70" s="4"/>
      <c r="I70" s="4"/>
      <c r="J70" s="4"/>
      <c r="K70" s="4"/>
      <c r="L70" s="4"/>
      <c r="M70" s="4"/>
      <c r="N70" s="4"/>
      <c r="O70" s="4"/>
      <c r="P70" s="4"/>
      <c r="Q70" s="4"/>
      <c r="R70" s="4"/>
      <c r="S70" s="4"/>
      <c r="T70" s="4"/>
      <c r="U70" s="4"/>
      <c r="V70" s="4"/>
      <c r="W70" s="4"/>
      <c r="X70" s="4"/>
      <c r="Y70" s="4"/>
      <c r="Z70" s="4"/>
    </row>
    <row r="71" ht="15.75" customHeight="1">
      <c r="A71" s="4"/>
      <c r="B71" s="4"/>
      <c r="C71" s="4"/>
      <c r="D71" s="4"/>
      <c r="E71" s="4"/>
      <c r="F71" s="4"/>
      <c r="G71" s="4"/>
      <c r="H71" s="4"/>
      <c r="I71" s="4"/>
      <c r="J71" s="4"/>
      <c r="K71" s="4"/>
      <c r="L71" s="4"/>
      <c r="M71" s="4"/>
      <c r="N71" s="4"/>
      <c r="O71" s="4"/>
      <c r="P71" s="4"/>
      <c r="Q71" s="4"/>
      <c r="R71" s="4"/>
      <c r="S71" s="4"/>
      <c r="T71" s="4"/>
      <c r="U71" s="4"/>
      <c r="V71" s="4"/>
      <c r="W71" s="4"/>
      <c r="X71" s="4"/>
      <c r="Y71" s="4"/>
      <c r="Z71" s="4"/>
    </row>
    <row r="72" ht="15.75" customHeight="1">
      <c r="A72" s="4"/>
      <c r="B72" s="4"/>
      <c r="C72" s="4"/>
      <c r="D72" s="4"/>
      <c r="E72" s="4"/>
      <c r="F72" s="4"/>
      <c r="G72" s="4"/>
      <c r="H72" s="4"/>
      <c r="I72" s="4"/>
      <c r="J72" s="4"/>
      <c r="K72" s="4"/>
      <c r="L72" s="4"/>
      <c r="M72" s="4"/>
      <c r="N72" s="4"/>
      <c r="O72" s="4"/>
      <c r="P72" s="4"/>
      <c r="Q72" s="4"/>
      <c r="R72" s="4"/>
      <c r="S72" s="4"/>
      <c r="T72" s="4"/>
      <c r="U72" s="4"/>
      <c r="V72" s="4"/>
      <c r="W72" s="4"/>
      <c r="X72" s="4"/>
      <c r="Y72" s="4"/>
      <c r="Z72" s="4"/>
    </row>
    <row r="73" ht="15.75" customHeight="1">
      <c r="A73" s="4"/>
      <c r="B73" s="4"/>
      <c r="C73" s="4"/>
      <c r="D73" s="4"/>
      <c r="E73" s="4"/>
      <c r="F73" s="4"/>
      <c r="G73" s="4"/>
      <c r="H73" s="4"/>
      <c r="I73" s="4"/>
      <c r="J73" s="4"/>
      <c r="K73" s="4"/>
      <c r="L73" s="4"/>
      <c r="M73" s="4"/>
      <c r="N73" s="4"/>
      <c r="O73" s="4"/>
      <c r="P73" s="4"/>
      <c r="Q73" s="4"/>
      <c r="R73" s="4"/>
      <c r="S73" s="4"/>
      <c r="T73" s="4"/>
      <c r="U73" s="4"/>
      <c r="V73" s="4"/>
      <c r="W73" s="4"/>
      <c r="X73" s="4"/>
      <c r="Y73" s="4"/>
      <c r="Z73" s="4"/>
    </row>
    <row r="74" ht="15.75" customHeight="1">
      <c r="A74" s="4"/>
      <c r="B74" s="4"/>
      <c r="C74" s="4"/>
      <c r="D74" s="4"/>
      <c r="E74" s="4"/>
      <c r="F74" s="4"/>
      <c r="G74" s="4"/>
      <c r="H74" s="4"/>
      <c r="I74" s="4"/>
      <c r="J74" s="4"/>
      <c r="K74" s="4"/>
      <c r="L74" s="4"/>
      <c r="M74" s="4"/>
      <c r="N74" s="4"/>
      <c r="O74" s="4"/>
      <c r="P74" s="4"/>
      <c r="Q74" s="4"/>
      <c r="R74" s="4"/>
      <c r="S74" s="4"/>
      <c r="T74" s="4"/>
      <c r="U74" s="4"/>
      <c r="V74" s="4"/>
      <c r="W74" s="4"/>
      <c r="X74" s="4"/>
      <c r="Y74" s="4"/>
      <c r="Z74" s="4"/>
    </row>
    <row r="75" ht="15.75" customHeight="1">
      <c r="A75" s="4"/>
      <c r="B75" s="4"/>
      <c r="C75" s="4"/>
      <c r="D75" s="4"/>
      <c r="E75" s="4"/>
      <c r="F75" s="4"/>
      <c r="G75" s="4"/>
      <c r="H75" s="4"/>
      <c r="I75" s="4"/>
      <c r="J75" s="4"/>
      <c r="K75" s="4"/>
      <c r="L75" s="4"/>
      <c r="M75" s="4"/>
      <c r="N75" s="4"/>
      <c r="O75" s="4"/>
      <c r="P75" s="4"/>
      <c r="Q75" s="4"/>
      <c r="R75" s="4"/>
      <c r="S75" s="4"/>
      <c r="T75" s="4"/>
      <c r="U75" s="4"/>
      <c r="V75" s="4"/>
      <c r="W75" s="4"/>
      <c r="X75" s="4"/>
      <c r="Y75" s="4"/>
      <c r="Z75" s="4"/>
    </row>
    <row r="76" ht="15.75" customHeight="1">
      <c r="A76" s="4"/>
      <c r="B76" s="4"/>
      <c r="C76" s="4"/>
      <c r="D76" s="4"/>
      <c r="E76" s="4"/>
      <c r="F76" s="4"/>
      <c r="G76" s="4"/>
      <c r="H76" s="4"/>
      <c r="I76" s="4"/>
      <c r="J76" s="4"/>
      <c r="K76" s="4"/>
      <c r="L76" s="4"/>
      <c r="M76" s="4"/>
      <c r="N76" s="4"/>
      <c r="O76" s="4"/>
      <c r="P76" s="4"/>
      <c r="Q76" s="4"/>
      <c r="R76" s="4"/>
      <c r="S76" s="4"/>
      <c r="T76" s="4"/>
      <c r="U76" s="4"/>
      <c r="V76" s="4"/>
      <c r="W76" s="4"/>
      <c r="X76" s="4"/>
      <c r="Y76" s="4"/>
      <c r="Z76" s="4"/>
    </row>
    <row r="77" ht="15.75" customHeight="1">
      <c r="A77" s="4"/>
      <c r="B77" s="4"/>
      <c r="C77" s="4"/>
      <c r="D77" s="4"/>
      <c r="E77" s="4"/>
      <c r="F77" s="4"/>
      <c r="G77" s="4"/>
      <c r="H77" s="4"/>
      <c r="I77" s="4"/>
      <c r="J77" s="4"/>
      <c r="K77" s="4"/>
      <c r="L77" s="4"/>
      <c r="M77" s="4"/>
      <c r="N77" s="4"/>
      <c r="O77" s="4"/>
      <c r="P77" s="4"/>
      <c r="Q77" s="4"/>
      <c r="R77" s="4"/>
      <c r="S77" s="4"/>
      <c r="T77" s="4"/>
      <c r="U77" s="4"/>
      <c r="V77" s="4"/>
      <c r="W77" s="4"/>
      <c r="X77" s="4"/>
      <c r="Y77" s="4"/>
      <c r="Z77" s="4"/>
    </row>
    <row r="78" ht="15.75" customHeight="1">
      <c r="A78" s="4"/>
      <c r="B78" s="4"/>
      <c r="C78" s="4"/>
      <c r="D78" s="4"/>
      <c r="E78" s="4"/>
      <c r="F78" s="4"/>
      <c r="G78" s="4"/>
      <c r="H78" s="4"/>
      <c r="I78" s="4"/>
      <c r="J78" s="4"/>
      <c r="K78" s="4"/>
      <c r="L78" s="4"/>
      <c r="M78" s="4"/>
      <c r="N78" s="4"/>
      <c r="O78" s="4"/>
      <c r="P78" s="4"/>
      <c r="Q78" s="4"/>
      <c r="R78" s="4"/>
      <c r="S78" s="4"/>
      <c r="T78" s="4"/>
      <c r="U78" s="4"/>
      <c r="V78" s="4"/>
      <c r="W78" s="4"/>
      <c r="X78" s="4"/>
      <c r="Y78" s="4"/>
      <c r="Z78" s="4"/>
    </row>
    <row r="79" ht="15.75" customHeight="1">
      <c r="A79" s="4"/>
      <c r="B79" s="4"/>
      <c r="C79" s="4"/>
      <c r="D79" s="4"/>
      <c r="E79" s="4"/>
      <c r="F79" s="4"/>
      <c r="G79" s="4"/>
      <c r="H79" s="4"/>
      <c r="I79" s="4"/>
      <c r="J79" s="4"/>
      <c r="K79" s="4"/>
      <c r="L79" s="4"/>
      <c r="M79" s="4"/>
      <c r="N79" s="4"/>
      <c r="O79" s="4"/>
      <c r="P79" s="4"/>
      <c r="Q79" s="4"/>
      <c r="R79" s="4"/>
      <c r="S79" s="4"/>
      <c r="T79" s="4"/>
      <c r="U79" s="4"/>
      <c r="V79" s="4"/>
      <c r="W79" s="4"/>
      <c r="X79" s="4"/>
      <c r="Y79" s="4"/>
      <c r="Z79" s="4"/>
    </row>
    <row r="80" ht="15.75" customHeight="1">
      <c r="A80" s="4"/>
      <c r="B80" s="4"/>
      <c r="C80" s="4"/>
      <c r="D80" s="4"/>
      <c r="E80" s="4"/>
      <c r="F80" s="4"/>
      <c r="G80" s="4"/>
      <c r="H80" s="4"/>
      <c r="I80" s="4"/>
      <c r="J80" s="4"/>
      <c r="K80" s="4"/>
      <c r="L80" s="4"/>
      <c r="M80" s="4"/>
      <c r="N80" s="4"/>
      <c r="O80" s="4"/>
      <c r="P80" s="4"/>
      <c r="Q80" s="4"/>
      <c r="R80" s="4"/>
      <c r="S80" s="4"/>
      <c r="T80" s="4"/>
      <c r="U80" s="4"/>
      <c r="V80" s="4"/>
      <c r="W80" s="4"/>
      <c r="X80" s="4"/>
      <c r="Y80" s="4"/>
      <c r="Z80" s="4"/>
    </row>
    <row r="81" ht="15.75" customHeight="1">
      <c r="A81" s="4"/>
      <c r="B81" s="4"/>
      <c r="C81" s="4"/>
      <c r="D81" s="4"/>
      <c r="E81" s="4"/>
      <c r="F81" s="4"/>
      <c r="G81" s="4"/>
      <c r="H81" s="4"/>
      <c r="I81" s="4"/>
      <c r="J81" s="4"/>
      <c r="K81" s="4"/>
      <c r="L81" s="4"/>
      <c r="M81" s="4"/>
      <c r="N81" s="4"/>
      <c r="O81" s="4"/>
      <c r="P81" s="4"/>
      <c r="Q81" s="4"/>
      <c r="R81" s="4"/>
      <c r="S81" s="4"/>
      <c r="T81" s="4"/>
      <c r="U81" s="4"/>
      <c r="V81" s="4"/>
      <c r="W81" s="4"/>
      <c r="X81" s="4"/>
      <c r="Y81" s="4"/>
      <c r="Z81" s="4"/>
    </row>
    <row r="82" ht="15.75" customHeight="1">
      <c r="A82" s="4"/>
      <c r="B82" s="4"/>
      <c r="C82" s="4"/>
      <c r="D82" s="4"/>
      <c r="E82" s="4"/>
      <c r="F82" s="4"/>
      <c r="G82" s="4"/>
      <c r="H82" s="4"/>
      <c r="I82" s="4"/>
      <c r="J82" s="4"/>
      <c r="K82" s="4"/>
      <c r="L82" s="4"/>
      <c r="M82" s="4"/>
      <c r="N82" s="4"/>
      <c r="O82" s="4"/>
      <c r="P82" s="4"/>
      <c r="Q82" s="4"/>
      <c r="R82" s="4"/>
      <c r="S82" s="4"/>
      <c r="T82" s="4"/>
      <c r="U82" s="4"/>
      <c r="V82" s="4"/>
      <c r="W82" s="4"/>
      <c r="X82" s="4"/>
      <c r="Y82" s="4"/>
      <c r="Z82" s="4"/>
    </row>
    <row r="83" ht="15.75" customHeight="1">
      <c r="A83" s="4"/>
      <c r="B83" s="4"/>
      <c r="C83" s="4"/>
      <c r="D83" s="4"/>
      <c r="E83" s="4"/>
      <c r="F83" s="4"/>
      <c r="G83" s="4"/>
      <c r="H83" s="4"/>
      <c r="I83" s="4"/>
      <c r="J83" s="4"/>
      <c r="K83" s="4"/>
      <c r="L83" s="4"/>
      <c r="M83" s="4"/>
      <c r="N83" s="4"/>
      <c r="O83" s="4"/>
      <c r="P83" s="4"/>
      <c r="Q83" s="4"/>
      <c r="R83" s="4"/>
      <c r="S83" s="4"/>
      <c r="T83" s="4"/>
      <c r="U83" s="4"/>
      <c r="V83" s="4"/>
      <c r="W83" s="4"/>
      <c r="X83" s="4"/>
      <c r="Y83" s="4"/>
      <c r="Z83" s="4"/>
    </row>
    <row r="84" ht="15.75" customHeight="1">
      <c r="A84" s="4"/>
      <c r="B84" s="4"/>
      <c r="C84" s="4"/>
      <c r="D84" s="4"/>
      <c r="E84" s="4"/>
      <c r="F84" s="4"/>
      <c r="G84" s="4"/>
      <c r="H84" s="4"/>
      <c r="I84" s="4"/>
      <c r="J84" s="4"/>
      <c r="K84" s="4"/>
      <c r="L84" s="4"/>
      <c r="M84" s="4"/>
      <c r="N84" s="4"/>
      <c r="O84" s="4"/>
      <c r="P84" s="4"/>
      <c r="Q84" s="4"/>
      <c r="R84" s="4"/>
      <c r="S84" s="4"/>
      <c r="T84" s="4"/>
      <c r="U84" s="4"/>
      <c r="V84" s="4"/>
      <c r="W84" s="4"/>
      <c r="X84" s="4"/>
      <c r="Y84" s="4"/>
      <c r="Z84" s="4"/>
    </row>
    <row r="85" ht="15.75" customHeight="1">
      <c r="A85" s="4"/>
      <c r="B85" s="4"/>
      <c r="C85" s="4"/>
      <c r="D85" s="4"/>
      <c r="E85" s="4"/>
      <c r="F85" s="4"/>
      <c r="G85" s="4"/>
      <c r="H85" s="4"/>
      <c r="I85" s="4"/>
      <c r="J85" s="4"/>
      <c r="K85" s="4"/>
      <c r="L85" s="4"/>
      <c r="M85" s="4"/>
      <c r="N85" s="4"/>
      <c r="O85" s="4"/>
      <c r="P85" s="4"/>
      <c r="Q85" s="4"/>
      <c r="R85" s="4"/>
      <c r="S85" s="4"/>
      <c r="T85" s="4"/>
      <c r="U85" s="4"/>
      <c r="V85" s="4"/>
      <c r="W85" s="4"/>
      <c r="X85" s="4"/>
      <c r="Y85" s="4"/>
      <c r="Z85" s="4"/>
    </row>
    <row r="86" ht="15.75" customHeight="1">
      <c r="A86" s="4"/>
      <c r="B86" s="4"/>
      <c r="C86" s="4"/>
      <c r="D86" s="4"/>
      <c r="E86" s="4"/>
      <c r="F86" s="4"/>
      <c r="G86" s="4"/>
      <c r="H86" s="4"/>
      <c r="I86" s="4"/>
      <c r="J86" s="4"/>
      <c r="K86" s="4"/>
      <c r="L86" s="4"/>
      <c r="M86" s="4"/>
      <c r="N86" s="4"/>
      <c r="O86" s="4"/>
      <c r="P86" s="4"/>
      <c r="Q86" s="4"/>
      <c r="R86" s="4"/>
      <c r="S86" s="4"/>
      <c r="T86" s="4"/>
      <c r="U86" s="4"/>
      <c r="V86" s="4"/>
      <c r="W86" s="4"/>
      <c r="X86" s="4"/>
      <c r="Y86" s="4"/>
      <c r="Z86" s="4"/>
    </row>
    <row r="87" ht="15.75" customHeight="1">
      <c r="A87" s="4"/>
      <c r="B87" s="4"/>
      <c r="C87" s="4"/>
      <c r="D87" s="4"/>
      <c r="E87" s="4"/>
      <c r="F87" s="4"/>
      <c r="G87" s="4"/>
      <c r="H87" s="4"/>
      <c r="I87" s="4"/>
      <c r="J87" s="4"/>
      <c r="K87" s="4"/>
      <c r="L87" s="4"/>
      <c r="M87" s="4"/>
      <c r="N87" s="4"/>
      <c r="O87" s="4"/>
      <c r="P87" s="4"/>
      <c r="Q87" s="4"/>
      <c r="R87" s="4"/>
      <c r="S87" s="4"/>
      <c r="T87" s="4"/>
      <c r="U87" s="4"/>
      <c r="V87" s="4"/>
      <c r="W87" s="4"/>
      <c r="X87" s="4"/>
      <c r="Y87" s="4"/>
      <c r="Z87" s="4"/>
    </row>
    <row r="88" ht="15.75" customHeight="1">
      <c r="A88" s="4"/>
      <c r="B88" s="4"/>
      <c r="C88" s="4"/>
      <c r="D88" s="4"/>
      <c r="E88" s="4"/>
      <c r="F88" s="4"/>
      <c r="G88" s="4"/>
      <c r="H88" s="4"/>
      <c r="I88" s="4"/>
      <c r="J88" s="4"/>
      <c r="K88" s="4"/>
      <c r="L88" s="4"/>
      <c r="M88" s="4"/>
      <c r="N88" s="4"/>
      <c r="O88" s="4"/>
      <c r="P88" s="4"/>
      <c r="Q88" s="4"/>
      <c r="R88" s="4"/>
      <c r="S88" s="4"/>
      <c r="T88" s="4"/>
      <c r="U88" s="4"/>
      <c r="V88" s="4"/>
      <c r="W88" s="4"/>
      <c r="X88" s="4"/>
      <c r="Y88" s="4"/>
      <c r="Z88" s="4"/>
    </row>
    <row r="89" ht="15.75" customHeight="1">
      <c r="A89" s="4"/>
      <c r="B89" s="4"/>
      <c r="C89" s="4"/>
      <c r="D89" s="4"/>
      <c r="E89" s="4"/>
      <c r="F89" s="4"/>
      <c r="G89" s="4"/>
      <c r="H89" s="4"/>
      <c r="I89" s="4"/>
      <c r="J89" s="4"/>
      <c r="K89" s="4"/>
      <c r="L89" s="4"/>
      <c r="M89" s="4"/>
      <c r="N89" s="4"/>
      <c r="O89" s="4"/>
      <c r="P89" s="4"/>
      <c r="Q89" s="4"/>
      <c r="R89" s="4"/>
      <c r="S89" s="4"/>
      <c r="T89" s="4"/>
      <c r="U89" s="4"/>
      <c r="V89" s="4"/>
      <c r="W89" s="4"/>
      <c r="X89" s="4"/>
      <c r="Y89" s="4"/>
      <c r="Z89" s="4"/>
    </row>
    <row r="90" ht="15.75" customHeight="1">
      <c r="A90" s="4"/>
      <c r="B90" s="4"/>
      <c r="C90" s="4"/>
      <c r="D90" s="4"/>
      <c r="E90" s="4"/>
      <c r="F90" s="4"/>
      <c r="G90" s="4"/>
      <c r="H90" s="4"/>
      <c r="I90" s="4"/>
      <c r="J90" s="4"/>
      <c r="K90" s="4"/>
      <c r="L90" s="4"/>
      <c r="M90" s="4"/>
      <c r="N90" s="4"/>
      <c r="O90" s="4"/>
      <c r="P90" s="4"/>
      <c r="Q90" s="4"/>
      <c r="R90" s="4"/>
      <c r="S90" s="4"/>
      <c r="T90" s="4"/>
      <c r="U90" s="4"/>
      <c r="V90" s="4"/>
      <c r="W90" s="4"/>
      <c r="X90" s="4"/>
      <c r="Y90" s="4"/>
      <c r="Z90" s="4"/>
    </row>
    <row r="91" ht="15.75" customHeight="1">
      <c r="A91" s="4"/>
      <c r="B91" s="4"/>
      <c r="C91" s="4"/>
      <c r="D91" s="4"/>
      <c r="E91" s="4"/>
      <c r="F91" s="4"/>
      <c r="G91" s="4"/>
      <c r="H91" s="4"/>
      <c r="I91" s="4"/>
      <c r="J91" s="4"/>
      <c r="K91" s="4"/>
      <c r="L91" s="4"/>
      <c r="M91" s="4"/>
      <c r="N91" s="4"/>
      <c r="O91" s="4"/>
      <c r="P91" s="4"/>
      <c r="Q91" s="4"/>
      <c r="R91" s="4"/>
      <c r="S91" s="4"/>
      <c r="T91" s="4"/>
      <c r="U91" s="4"/>
      <c r="V91" s="4"/>
      <c r="W91" s="4"/>
      <c r="X91" s="4"/>
      <c r="Y91" s="4"/>
      <c r="Z91" s="4"/>
    </row>
    <row r="92" ht="15.75" customHeight="1">
      <c r="A92" s="4"/>
      <c r="B92" s="4"/>
      <c r="C92" s="4"/>
      <c r="D92" s="4"/>
      <c r="E92" s="4"/>
      <c r="F92" s="4"/>
      <c r="G92" s="4"/>
      <c r="H92" s="4"/>
      <c r="I92" s="4"/>
      <c r="J92" s="4"/>
      <c r="K92" s="4"/>
      <c r="L92" s="4"/>
      <c r="M92" s="4"/>
      <c r="N92" s="4"/>
      <c r="O92" s="4"/>
      <c r="P92" s="4"/>
      <c r="Q92" s="4"/>
      <c r="R92" s="4"/>
      <c r="S92" s="4"/>
      <c r="T92" s="4"/>
      <c r="U92" s="4"/>
      <c r="V92" s="4"/>
      <c r="W92" s="4"/>
      <c r="X92" s="4"/>
      <c r="Y92" s="4"/>
      <c r="Z92" s="4"/>
    </row>
    <row r="93" ht="15.75" customHeight="1">
      <c r="A93" s="4"/>
      <c r="B93" s="4"/>
      <c r="C93" s="4"/>
      <c r="D93" s="4"/>
      <c r="E93" s="4"/>
      <c r="F93" s="4"/>
      <c r="G93" s="4"/>
      <c r="H93" s="4"/>
      <c r="I93" s="4"/>
      <c r="J93" s="4"/>
      <c r="K93" s="4"/>
      <c r="L93" s="4"/>
      <c r="M93" s="4"/>
      <c r="N93" s="4"/>
      <c r="O93" s="4"/>
      <c r="P93" s="4"/>
      <c r="Q93" s="4"/>
      <c r="R93" s="4"/>
      <c r="S93" s="4"/>
      <c r="T93" s="4"/>
      <c r="U93" s="4"/>
      <c r="V93" s="4"/>
      <c r="W93" s="4"/>
      <c r="X93" s="4"/>
      <c r="Y93" s="4"/>
      <c r="Z93" s="4"/>
    </row>
    <row r="94" ht="15.75" customHeight="1">
      <c r="A94" s="4"/>
      <c r="B94" s="4"/>
      <c r="C94" s="4"/>
      <c r="D94" s="4"/>
      <c r="E94" s="4"/>
      <c r="F94" s="4"/>
      <c r="G94" s="4"/>
      <c r="H94" s="4"/>
      <c r="I94" s="4"/>
      <c r="J94" s="4"/>
      <c r="K94" s="4"/>
      <c r="L94" s="4"/>
      <c r="M94" s="4"/>
      <c r="N94" s="4"/>
      <c r="O94" s="4"/>
      <c r="P94" s="4"/>
      <c r="Q94" s="4"/>
      <c r="R94" s="4"/>
      <c r="S94" s="4"/>
      <c r="T94" s="4"/>
      <c r="U94" s="4"/>
      <c r="V94" s="4"/>
      <c r="W94" s="4"/>
      <c r="X94" s="4"/>
      <c r="Y94" s="4"/>
      <c r="Z94" s="4"/>
    </row>
    <row r="95" ht="15.75" customHeight="1">
      <c r="A95" s="4"/>
      <c r="B95" s="4"/>
      <c r="C95" s="4"/>
      <c r="D95" s="4"/>
      <c r="E95" s="4"/>
      <c r="F95" s="4"/>
      <c r="G95" s="4"/>
      <c r="H95" s="4"/>
      <c r="I95" s="4"/>
      <c r="J95" s="4"/>
      <c r="K95" s="4"/>
      <c r="L95" s="4"/>
      <c r="M95" s="4"/>
      <c r="N95" s="4"/>
      <c r="O95" s="4"/>
      <c r="P95" s="4"/>
      <c r="Q95" s="4"/>
      <c r="R95" s="4"/>
      <c r="S95" s="4"/>
      <c r="T95" s="4"/>
      <c r="U95" s="4"/>
      <c r="V95" s="4"/>
      <c r="W95" s="4"/>
      <c r="X95" s="4"/>
      <c r="Y95" s="4"/>
      <c r="Z95" s="4"/>
    </row>
    <row r="96" ht="15.75" customHeight="1">
      <c r="A96" s="4"/>
      <c r="B96" s="4"/>
      <c r="C96" s="4"/>
      <c r="D96" s="4"/>
      <c r="E96" s="4"/>
      <c r="F96" s="4"/>
      <c r="G96" s="4"/>
      <c r="H96" s="4"/>
      <c r="I96" s="4"/>
      <c r="J96" s="4"/>
      <c r="K96" s="4"/>
      <c r="L96" s="4"/>
      <c r="M96" s="4"/>
      <c r="N96" s="4"/>
      <c r="O96" s="4"/>
      <c r="P96" s="4"/>
      <c r="Q96" s="4"/>
      <c r="R96" s="4"/>
      <c r="S96" s="4"/>
      <c r="T96" s="4"/>
      <c r="U96" s="4"/>
      <c r="V96" s="4"/>
      <c r="W96" s="4"/>
      <c r="X96" s="4"/>
      <c r="Y96" s="4"/>
      <c r="Z96" s="4"/>
    </row>
    <row r="97" ht="15.75" customHeight="1">
      <c r="A97" s="4"/>
      <c r="B97" s="4"/>
      <c r="C97" s="4"/>
      <c r="D97" s="4"/>
      <c r="E97" s="4"/>
      <c r="F97" s="4"/>
      <c r="G97" s="4"/>
      <c r="H97" s="4"/>
      <c r="I97" s="4"/>
      <c r="J97" s="4"/>
      <c r="K97" s="4"/>
      <c r="L97" s="4"/>
      <c r="M97" s="4"/>
      <c r="N97" s="4"/>
      <c r="O97" s="4"/>
      <c r="P97" s="4"/>
      <c r="Q97" s="4"/>
      <c r="R97" s="4"/>
      <c r="S97" s="4"/>
      <c r="T97" s="4"/>
      <c r="U97" s="4"/>
      <c r="V97" s="4"/>
      <c r="W97" s="4"/>
      <c r="X97" s="4"/>
      <c r="Y97" s="4"/>
      <c r="Z97" s="4"/>
    </row>
    <row r="98" ht="15.75" customHeight="1">
      <c r="A98" s="4"/>
      <c r="B98" s="4"/>
      <c r="C98" s="4"/>
      <c r="D98" s="4"/>
      <c r="E98" s="4"/>
      <c r="F98" s="4"/>
      <c r="G98" s="4"/>
      <c r="H98" s="4"/>
      <c r="I98" s="4"/>
      <c r="J98" s="4"/>
      <c r="K98" s="4"/>
      <c r="L98" s="4"/>
      <c r="M98" s="4"/>
      <c r="N98" s="4"/>
      <c r="O98" s="4"/>
      <c r="P98" s="4"/>
      <c r="Q98" s="4"/>
      <c r="R98" s="4"/>
      <c r="S98" s="4"/>
      <c r="T98" s="4"/>
      <c r="U98" s="4"/>
      <c r="V98" s="4"/>
      <c r="W98" s="4"/>
      <c r="X98" s="4"/>
      <c r="Y98" s="4"/>
      <c r="Z98" s="4"/>
    </row>
    <row r="99" ht="15.75" customHeight="1">
      <c r="A99" s="4"/>
      <c r="B99" s="4"/>
      <c r="C99" s="4"/>
      <c r="D99" s="4"/>
      <c r="E99" s="4"/>
      <c r="F99" s="4"/>
      <c r="G99" s="4"/>
      <c r="H99" s="4"/>
      <c r="I99" s="4"/>
      <c r="J99" s="4"/>
      <c r="K99" s="4"/>
      <c r="L99" s="4"/>
      <c r="M99" s="4"/>
      <c r="N99" s="4"/>
      <c r="O99" s="4"/>
      <c r="P99" s="4"/>
      <c r="Q99" s="4"/>
      <c r="R99" s="4"/>
      <c r="S99" s="4"/>
      <c r="T99" s="4"/>
      <c r="U99" s="4"/>
      <c r="V99" s="4"/>
      <c r="W99" s="4"/>
      <c r="X99" s="4"/>
      <c r="Y99" s="4"/>
      <c r="Z99" s="4"/>
    </row>
    <row r="100" ht="15.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ht="15.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ht="15.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ht="15.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ht="15.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ht="15.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ht="15.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ht="15.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ht="15.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ht="15.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ht="15.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ht="15.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ht="15.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ht="15.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ht="15.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ht="15.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15.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ht="15.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ht="15.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ht="15.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ht="15.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ht="15.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ht="15.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ht="15.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ht="15.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15.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ht="15.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ht="15.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15.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ht="15.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ht="15.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15.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ht="15.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ht="15.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15.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ht="15.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ht="15.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ht="15.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15.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15.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15.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15.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15.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ht="15.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ht="15.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ht="15.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ht="15.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ht="15.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ht="15.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ht="15.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ht="15.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15.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ht="15.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15.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ht="15.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ht="15.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ht="15.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ht="15.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ht="15.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ht="15.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ht="15.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ht="15.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ht="15.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ht="15.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ht="15.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ht="15.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ht="15.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ht="15.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15.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ht="15.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ht="15.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15.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ht="15.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ht="15.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15.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15.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15.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15.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15.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15.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15.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15.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15.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15.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15.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15.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15.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15.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15.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15.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15.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15.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15.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15.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15.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15.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15.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15.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15.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15.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15.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15.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15.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15.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15.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15.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15.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15.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15.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15.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15.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15.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15.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15.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15.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15.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15.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15.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5.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5.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5.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5.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5.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5.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5.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15.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15.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15.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15.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15.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15.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15.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15.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15.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ht="15.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ht="15.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15.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15.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15.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15.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15.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15.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15.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ht="15.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ht="15.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ht="15.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ht="15.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ht="15.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15.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15.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ht="15.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15.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ht="15.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ht="15.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ht="15.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ht="15.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ht="15.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ht="15.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ht="15.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ht="15.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ht="15.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ht="15.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ht="15.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ht="15.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ht="15.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ht="15.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ht="15.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ht="15.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ht="15.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ht="15.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ht="15.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ht="15.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ht="15.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ht="15.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ht="15.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ht="15.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ht="15.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ht="15.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ht="15.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ht="15.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ht="15.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ht="15.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ht="15.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ht="15.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ht="15.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ht="15.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ht="15.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ht="15.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ht="15.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ht="15.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ht="15.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ht="15.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ht="15.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ht="15.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ht="15.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ht="15.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ht="15.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ht="15.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ht="15.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ht="15.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ht="15.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ht="15.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ht="15.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ht="15.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ht="15.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ht="15.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ht="15.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ht="15.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ht="15.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ht="15.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ht="15.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ht="15.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ht="15.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ht="15.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ht="15.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ht="15.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ht="15.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ht="15.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ht="15.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ht="15.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ht="15.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ht="15.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ht="15.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ht="15.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ht="15.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ht="15.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ht="15.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ht="15.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ht="15.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ht="15.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ht="15.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ht="15.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ht="15.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ht="15.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ht="15.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ht="15.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ht="15.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ht="15.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ht="15.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ht="15.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ht="15.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ht="15.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ht="15.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ht="15.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ht="15.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ht="15.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ht="15.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ht="15.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ht="15.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ht="15.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ht="15.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ht="15.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ht="15.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ht="15.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ht="15.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ht="15.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ht="15.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ht="15.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ht="15.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ht="15.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ht="15.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ht="15.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ht="15.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ht="15.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ht="15.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ht="15.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ht="15.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ht="15.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ht="15.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ht="15.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ht="15.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ht="15.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ht="15.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ht="15.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ht="15.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ht="15.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ht="15.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ht="15.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ht="15.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ht="15.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ht="15.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ht="15.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ht="15.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ht="15.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ht="15.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ht="15.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ht="15.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ht="15.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ht="15.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ht="15.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ht="15.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ht="15.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ht="15.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ht="15.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ht="15.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ht="15.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ht="15.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ht="15.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ht="15.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ht="15.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ht="15.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ht="15.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ht="15.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ht="15.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ht="15.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ht="15.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ht="15.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ht="15.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ht="15.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ht="15.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ht="15.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ht="15.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ht="15.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ht="15.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ht="15.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ht="15.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ht="15.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ht="15.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ht="15.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ht="15.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ht="15.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ht="15.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ht="15.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ht="15.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ht="15.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ht="15.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ht="15.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ht="15.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ht="15.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ht="15.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ht="15.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ht="15.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ht="15.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ht="15.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ht="15.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ht="15.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ht="15.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ht="15.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ht="15.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ht="15.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ht="15.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ht="15.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ht="15.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ht="15.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ht="15.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ht="15.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ht="15.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ht="15.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ht="15.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ht="15.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ht="15.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ht="15.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ht="15.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ht="15.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ht="15.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ht="15.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ht="15.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ht="15.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ht="15.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ht="15.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ht="15.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ht="15.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ht="15.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ht="15.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ht="15.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ht="15.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ht="15.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ht="15.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ht="15.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ht="15.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ht="15.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ht="15.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ht="15.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ht="15.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ht="15.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ht="15.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ht="15.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ht="15.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ht="15.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ht="15.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ht="15.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ht="15.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ht="15.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ht="15.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ht="15.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ht="15.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ht="15.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ht="15.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ht="15.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ht="15.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ht="15.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ht="15.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ht="15.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ht="15.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ht="15.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ht="15.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ht="15.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ht="15.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ht="15.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ht="15.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ht="15.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ht="15.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ht="15.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ht="15.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ht="15.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ht="15.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ht="15.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ht="15.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ht="15.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ht="15.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ht="15.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ht="15.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ht="15.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ht="15.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ht="15.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ht="15.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ht="15.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ht="15.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ht="15.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ht="15.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ht="15.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ht="15.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ht="15.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ht="15.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ht="15.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ht="15.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ht="15.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ht="15.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ht="15.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ht="15.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ht="15.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ht="15.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ht="15.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ht="15.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ht="15.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ht="15.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ht="15.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ht="15.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ht="15.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ht="15.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ht="15.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ht="15.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ht="15.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ht="15.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ht="15.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ht="15.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ht="15.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ht="15.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ht="15.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ht="15.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ht="15.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ht="15.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ht="15.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ht="15.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ht="15.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ht="15.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ht="15.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ht="15.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ht="15.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ht="15.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ht="15.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ht="15.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ht="15.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ht="15.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ht="15.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ht="15.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ht="15.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ht="15.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ht="15.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ht="15.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ht="15.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ht="15.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ht="15.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ht="15.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ht="15.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ht="15.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ht="15.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ht="15.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ht="15.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ht="15.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ht="15.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ht="15.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ht="15.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ht="15.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ht="15.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ht="15.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ht="15.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ht="15.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ht="15.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ht="15.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ht="15.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ht="15.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ht="15.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ht="15.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ht="15.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ht="15.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ht="15.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ht="15.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ht="15.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ht="15.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ht="15.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ht="15.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ht="15.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ht="15.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ht="15.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ht="15.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ht="15.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ht="15.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ht="15.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ht="15.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ht="15.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ht="15.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ht="15.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ht="15.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ht="15.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ht="15.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ht="15.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ht="15.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ht="15.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ht="15.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ht="15.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ht="15.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ht="15.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ht="15.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ht="15.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ht="15.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ht="15.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ht="15.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ht="15.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ht="15.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ht="15.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ht="15.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ht="15.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ht="15.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ht="15.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ht="15.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ht="15.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ht="15.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ht="15.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ht="15.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ht="15.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ht="15.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ht="15.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ht="15.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ht="15.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ht="15.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ht="15.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ht="15.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ht="15.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ht="15.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ht="15.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ht="15.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ht="15.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ht="15.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ht="15.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ht="15.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ht="15.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ht="15.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ht="15.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ht="15.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ht="15.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ht="15.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ht="15.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ht="15.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ht="15.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ht="15.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ht="15.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ht="15.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ht="15.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ht="15.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ht="15.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ht="15.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ht="15.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ht="15.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ht="15.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ht="15.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ht="15.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ht="15.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ht="15.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ht="15.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ht="15.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ht="15.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ht="15.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ht="15.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ht="15.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ht="15.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ht="15.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ht="15.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ht="15.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ht="15.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ht="15.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ht="15.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ht="15.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ht="15.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ht="15.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ht="15.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ht="15.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ht="15.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ht="15.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ht="15.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ht="15.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ht="15.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ht="15.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ht="15.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ht="15.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ht="15.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ht="15.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ht="15.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ht="15.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ht="15.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ht="15.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ht="15.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ht="15.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ht="15.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ht="15.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ht="15.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ht="15.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ht="15.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ht="15.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ht="15.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ht="15.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ht="15.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ht="15.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ht="15.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ht="15.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ht="15.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ht="15.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ht="15.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ht="15.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ht="15.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ht="15.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ht="15.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ht="15.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ht="15.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ht="15.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ht="15.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ht="15.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ht="15.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ht="15.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ht="15.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ht="15.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ht="15.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ht="15.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ht="15.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ht="15.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ht="15.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ht="15.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ht="15.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ht="15.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ht="15.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ht="15.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ht="15.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ht="15.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ht="15.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ht="15.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ht="15.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ht="15.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ht="15.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ht="15.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ht="15.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ht="15.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ht="15.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ht="15.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ht="15.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ht="15.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ht="15.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ht="15.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ht="15.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ht="15.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ht="15.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ht="15.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ht="15.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ht="15.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ht="15.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ht="15.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ht="15.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ht="15.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ht="15.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ht="15.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ht="15.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ht="15.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ht="15.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ht="15.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ht="15.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ht="15.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ht="15.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ht="15.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ht="15.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ht="15.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ht="15.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ht="15.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ht="15.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ht="15.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ht="15.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ht="15.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ht="15.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ht="15.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ht="15.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ht="15.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ht="15.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ht="15.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ht="15.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ht="15.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ht="15.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ht="15.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ht="15.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ht="15.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ht="15.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ht="15.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ht="15.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ht="15.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ht="15.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ht="15.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ht="15.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ht="15.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ht="15.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ht="15.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ht="15.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ht="15.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ht="15.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ht="15.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ht="15.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ht="15.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ht="15.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ht="15.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ht="15.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ht="15.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ht="15.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ht="15.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ht="15.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ht="15.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ht="15.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ht="15.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ht="15.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ht="15.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ht="15.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ht="15.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ht="15.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ht="15.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ht="15.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ht="15.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ht="15.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ht="15.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ht="15.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ht="15.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ht="15.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ht="15.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ht="15.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ht="15.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ht="15.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ht="15.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ht="15.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ht="15.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ht="15.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ht="15.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ht="15.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ht="15.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ht="15.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ht="15.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ht="15.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ht="15.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ht="15.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ht="15.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ht="15.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ht="15.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ht="15.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ht="15.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ht="15.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ht="15.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ht="15.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ht="15.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ht="15.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ht="15.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ht="15.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ht="15.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ht="15.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ht="15.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ht="15.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ht="15.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ht="15.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ht="15.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ht="15.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ht="15.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ht="15.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ht="15.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ht="15.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ht="15.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ht="15.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ht="15.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ht="15.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ht="15.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ht="15.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ht="15.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ht="15.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ht="15.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ht="15.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ht="15.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ht="15.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ht="15.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ht="15.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ht="15.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ht="15.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ht="15.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ht="15.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ht="15.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ht="15.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ht="15.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ht="15.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ht="15.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ht="15.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ht="15.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ht="15.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ht="15.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ht="15.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ht="15.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ht="15.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ht="15.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ht="15.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ht="15.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ht="15.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ht="15.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ht="15.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ht="15.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ht="15.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ht="15.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ht="15.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ht="15.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ht="15.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ht="15.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ht="15.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ht="15.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ht="15.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ht="15.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ht="15.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ht="15.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ht="15.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ht="15.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ht="15.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ht="15.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ht="15.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ht="15.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ht="15.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ht="15.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ht="15.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ht="15.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ht="15.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ht="15.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ht="15.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ht="15.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ht="15.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ht="15.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ht="15.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ht="15.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ht="15.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ht="15.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ht="15.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ht="15.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ht="15.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ht="15.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ht="15.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ht="15.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ht="15.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ht="15.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ht="15.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ht="15.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ht="15.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ht="15.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ht="15.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ht="15.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ht="15.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ht="15.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ht="15.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ht="15.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ht="15.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ht="15.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ht="15.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ht="15.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ht="15.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ht="15.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ht="15.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ht="15.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ht="15.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ht="15.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ht="15.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ht="15.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ht="15.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ht="15.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ht="15.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ht="15.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ht="15.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ht="15.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ht="15.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ht="15.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ht="15.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ht="15.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ht="15.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ht="15.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ht="15.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ht="15.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ht="15.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ht="15.7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mergeCells count="2">
    <mergeCell ref="B1:H2"/>
    <mergeCell ref="B13:H14"/>
  </mergeCells>
  <printOptions/>
  <pageMargins bottom="0.75" footer="0.0" header="0.0" left="0.7" right="0.7" top="0.75"/>
  <pageSetup orientation="portrait"/>
  <drawing r:id="rId2"/>
  <legacy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1.43"/>
    <col customWidth="1" min="2" max="2" width="39.0"/>
    <col customWidth="1" min="3" max="4" width="18.57"/>
    <col customWidth="1" min="5" max="5" width="12.86"/>
    <col customWidth="1" min="6" max="6" width="15.57"/>
    <col customWidth="1" min="7" max="8" width="14.43"/>
    <col customWidth="1" min="9" max="9" width="17.0"/>
    <col customWidth="1" min="10" max="10" width="15.71"/>
    <col customWidth="1" min="11" max="12" width="11.43"/>
    <col customWidth="1" min="13" max="26" width="10.71"/>
  </cols>
  <sheetData>
    <row r="1">
      <c r="A1" s="4"/>
      <c r="B1" s="4"/>
      <c r="C1" s="4"/>
      <c r="D1" s="4"/>
      <c r="E1" s="4"/>
      <c r="F1" s="4"/>
      <c r="G1" s="4"/>
      <c r="H1" s="4"/>
      <c r="I1" s="4"/>
      <c r="J1" s="4"/>
      <c r="K1" s="4"/>
      <c r="L1" s="4"/>
      <c r="M1" s="4"/>
      <c r="N1" s="4"/>
      <c r="O1" s="4"/>
      <c r="P1" s="4"/>
      <c r="Q1" s="4"/>
      <c r="R1" s="4"/>
      <c r="S1" s="4"/>
      <c r="T1" s="4"/>
      <c r="U1" s="4"/>
      <c r="V1" s="4"/>
      <c r="W1" s="4"/>
      <c r="X1" s="4"/>
      <c r="Y1" s="4"/>
      <c r="Z1" s="4"/>
    </row>
    <row r="2" ht="29.25" customHeight="1">
      <c r="A2" s="4"/>
      <c r="B2" s="3" t="s">
        <v>67</v>
      </c>
      <c r="K2" s="4"/>
      <c r="L2" s="4"/>
      <c r="M2" s="4"/>
      <c r="N2" s="4"/>
      <c r="O2" s="4"/>
      <c r="P2" s="4"/>
      <c r="Q2" s="4"/>
      <c r="R2" s="4"/>
      <c r="S2" s="4"/>
      <c r="T2" s="4"/>
      <c r="U2" s="4"/>
      <c r="V2" s="4"/>
      <c r="W2" s="4"/>
      <c r="X2" s="4"/>
      <c r="Y2" s="4"/>
      <c r="Z2" s="4"/>
    </row>
    <row r="3">
      <c r="A3" s="4"/>
      <c r="B3" s="4"/>
      <c r="C3" s="4"/>
      <c r="D3" s="4"/>
      <c r="E3" s="4"/>
      <c r="F3" s="74" t="s">
        <v>68</v>
      </c>
      <c r="H3" s="4"/>
      <c r="I3" s="4"/>
      <c r="J3" s="4"/>
      <c r="K3" s="4"/>
      <c r="L3" s="4"/>
      <c r="M3" s="4"/>
      <c r="N3" s="4"/>
      <c r="O3" s="4"/>
      <c r="P3" s="4"/>
      <c r="Q3" s="4"/>
      <c r="R3" s="4"/>
      <c r="S3" s="4"/>
      <c r="T3" s="4"/>
      <c r="U3" s="4"/>
      <c r="V3" s="4"/>
      <c r="W3" s="4"/>
      <c r="X3" s="4"/>
      <c r="Y3" s="4"/>
      <c r="Z3" s="4"/>
    </row>
    <row r="4">
      <c r="A4" s="4"/>
      <c r="B4" s="8" t="s">
        <v>46</v>
      </c>
      <c r="C4" s="60">
        <f>'2'!C12</f>
        <v>29000000</v>
      </c>
      <c r="D4" s="4"/>
      <c r="E4" s="4"/>
      <c r="F4" s="75">
        <v>0.09</v>
      </c>
      <c r="G4" s="2"/>
      <c r="H4" s="4"/>
      <c r="I4" s="4" t="s">
        <v>69</v>
      </c>
      <c r="J4" s="76">
        <v>1.0</v>
      </c>
      <c r="K4" s="4"/>
      <c r="L4" s="56">
        <v>1.0</v>
      </c>
      <c r="M4" s="4"/>
      <c r="N4" s="4"/>
      <c r="O4" s="4"/>
      <c r="P4" s="4"/>
      <c r="Q4" s="4"/>
      <c r="R4" s="4"/>
      <c r="S4" s="4"/>
      <c r="T4" s="4"/>
      <c r="U4" s="4"/>
      <c r="V4" s="4"/>
      <c r="W4" s="4"/>
      <c r="X4" s="4"/>
      <c r="Y4" s="4"/>
      <c r="Z4" s="4"/>
    </row>
    <row r="5">
      <c r="A5" s="4"/>
      <c r="B5" s="4"/>
      <c r="C5" s="4"/>
      <c r="D5" s="4"/>
      <c r="E5" s="4"/>
      <c r="F5" s="4"/>
      <c r="G5" s="4"/>
      <c r="H5" s="4"/>
      <c r="I5" s="4"/>
      <c r="J5" s="4"/>
      <c r="K5" s="4"/>
      <c r="L5" s="56">
        <v>2.0</v>
      </c>
      <c r="M5" s="4"/>
      <c r="N5" s="4"/>
      <c r="O5" s="4"/>
      <c r="P5" s="4"/>
      <c r="Q5" s="4"/>
      <c r="R5" s="4"/>
      <c r="S5" s="4"/>
      <c r="T5" s="4"/>
      <c r="U5" s="4"/>
      <c r="V5" s="4"/>
      <c r="W5" s="4"/>
      <c r="X5" s="4"/>
      <c r="Y5" s="4"/>
      <c r="Z5" s="4"/>
    </row>
    <row r="6">
      <c r="A6" s="4"/>
      <c r="B6" s="8" t="s">
        <v>70</v>
      </c>
      <c r="C6" s="4"/>
      <c r="D6" s="4"/>
      <c r="E6" s="4"/>
      <c r="F6" s="47" t="s">
        <v>71</v>
      </c>
      <c r="K6" s="4"/>
      <c r="L6" s="56">
        <v>3.0</v>
      </c>
      <c r="M6" s="4"/>
      <c r="N6" s="4"/>
      <c r="O6" s="4"/>
      <c r="P6" s="4"/>
      <c r="Q6" s="4"/>
      <c r="R6" s="4"/>
      <c r="S6" s="4"/>
      <c r="T6" s="4"/>
      <c r="U6" s="4"/>
      <c r="V6" s="4"/>
      <c r="W6" s="4"/>
      <c r="X6" s="4"/>
      <c r="Y6" s="4"/>
      <c r="Z6" s="4"/>
    </row>
    <row r="7">
      <c r="A7" s="4"/>
      <c r="B7" s="4"/>
      <c r="C7" s="77" t="s">
        <v>72</v>
      </c>
      <c r="D7" s="77" t="s">
        <v>73</v>
      </c>
      <c r="E7" s="78"/>
      <c r="F7" s="79" t="s">
        <v>74</v>
      </c>
      <c r="G7" s="79" t="s">
        <v>75</v>
      </c>
      <c r="H7" s="79" t="s">
        <v>76</v>
      </c>
      <c r="I7" s="79" t="s">
        <v>77</v>
      </c>
      <c r="J7" s="80" t="s">
        <v>78</v>
      </c>
      <c r="K7" s="4"/>
      <c r="L7" s="56">
        <v>4.0</v>
      </c>
      <c r="M7" s="4"/>
      <c r="N7" s="4"/>
      <c r="O7" s="4"/>
      <c r="P7" s="4"/>
      <c r="Q7" s="4"/>
      <c r="R7" s="4"/>
      <c r="S7" s="4"/>
      <c r="T7" s="4"/>
      <c r="U7" s="4"/>
      <c r="V7" s="4"/>
      <c r="W7" s="4"/>
      <c r="X7" s="4"/>
      <c r="Y7" s="4"/>
      <c r="Z7" s="4"/>
    </row>
    <row r="8">
      <c r="A8" s="4"/>
      <c r="B8" s="53" t="s">
        <v>79</v>
      </c>
      <c r="C8" s="81">
        <v>3.0</v>
      </c>
      <c r="D8" s="21">
        <f>('1'!B33/12)*C8</f>
        <v>0</v>
      </c>
      <c r="E8" s="82" t="s">
        <v>80</v>
      </c>
      <c r="F8" s="83"/>
      <c r="G8" s="83"/>
      <c r="H8" s="83"/>
      <c r="I8" s="83"/>
      <c r="J8" s="84">
        <f>D16</f>
        <v>4400018</v>
      </c>
      <c r="K8" s="4"/>
      <c r="L8" s="56">
        <v>5.0</v>
      </c>
      <c r="M8" s="4"/>
      <c r="N8" s="4"/>
      <c r="O8" s="4"/>
      <c r="P8" s="4"/>
      <c r="Q8" s="4"/>
      <c r="R8" s="4"/>
      <c r="S8" s="4"/>
      <c r="T8" s="4"/>
      <c r="U8" s="4"/>
      <c r="V8" s="4"/>
      <c r="W8" s="4"/>
      <c r="X8" s="4"/>
      <c r="Y8" s="4"/>
      <c r="Z8" s="4"/>
    </row>
    <row r="9">
      <c r="A9" s="4"/>
      <c r="B9" s="53" t="s">
        <v>81</v>
      </c>
      <c r="C9" s="81">
        <v>3.0</v>
      </c>
      <c r="D9" s="21">
        <f>('2'!C23/12)*C9</f>
        <v>20000018</v>
      </c>
      <c r="E9" s="82">
        <f>'1'!B31</f>
        <v>2022</v>
      </c>
      <c r="F9" s="83">
        <f t="shared" ref="F9:F13" si="1">IF(J8&gt;0,J8,0)</f>
        <v>4400018</v>
      </c>
      <c r="G9" s="83">
        <f t="shared" ref="G9:G13" si="2">F9*$F$4</f>
        <v>396001.62</v>
      </c>
      <c r="H9" s="83">
        <f t="shared" ref="H9:H13" si="3">IF(J8&lt;1,0,(I9-G9))</f>
        <v>4400018</v>
      </c>
      <c r="I9" s="83">
        <f>PMT(F4,J4,J8)*-1</f>
        <v>4796019.62</v>
      </c>
      <c r="J9" s="84">
        <f t="shared" ref="J9:J13" si="4">F9-H9</f>
        <v>0.000000004656612873</v>
      </c>
      <c r="K9" s="4"/>
      <c r="L9" s="4"/>
      <c r="M9" s="4"/>
      <c r="N9" s="4"/>
      <c r="O9" s="4"/>
      <c r="P9" s="4"/>
      <c r="Q9" s="4"/>
      <c r="R9" s="4"/>
      <c r="S9" s="4"/>
      <c r="T9" s="4"/>
      <c r="U9" s="4"/>
      <c r="V9" s="4"/>
      <c r="W9" s="4"/>
      <c r="X9" s="4"/>
      <c r="Y9" s="4"/>
      <c r="Z9" s="4"/>
    </row>
    <row r="10">
      <c r="A10" s="4"/>
      <c r="B10" s="53" t="s">
        <v>82</v>
      </c>
      <c r="C10" s="81">
        <v>3.0</v>
      </c>
      <c r="D10" s="21">
        <f>('2'!C25/12)*C10</f>
        <v>1250000</v>
      </c>
      <c r="E10" s="82">
        <f>'1'!C31</f>
        <v>2023</v>
      </c>
      <c r="F10" s="83">
        <f t="shared" si="1"/>
        <v>0.000000004656612873</v>
      </c>
      <c r="G10" s="83">
        <f t="shared" si="2"/>
        <v>0.0000000004190951586</v>
      </c>
      <c r="H10" s="83">
        <f t="shared" si="3"/>
        <v>0</v>
      </c>
      <c r="I10" s="83">
        <f t="shared" ref="I10:I13" si="5">IF(J9&lt;1,0,(I9*(1+$K$7)))</f>
        <v>0</v>
      </c>
      <c r="J10" s="84">
        <f t="shared" si="4"/>
        <v>0.000000004656612873</v>
      </c>
      <c r="K10" s="4"/>
      <c r="L10" s="4"/>
      <c r="M10" s="4"/>
      <c r="N10" s="4"/>
      <c r="O10" s="4"/>
      <c r="P10" s="4"/>
      <c r="Q10" s="4"/>
      <c r="R10" s="4"/>
      <c r="S10" s="4"/>
      <c r="T10" s="4"/>
      <c r="U10" s="4"/>
      <c r="V10" s="4"/>
      <c r="W10" s="4"/>
      <c r="X10" s="4"/>
      <c r="Y10" s="4"/>
      <c r="Z10" s="4"/>
    </row>
    <row r="11">
      <c r="A11" s="4"/>
      <c r="B11" s="53" t="s">
        <v>83</v>
      </c>
      <c r="C11" s="81">
        <v>3.0</v>
      </c>
      <c r="D11" s="21">
        <f>('2'!F31/12)*C11</f>
        <v>4150000</v>
      </c>
      <c r="E11" s="82">
        <f>'1'!D31</f>
        <v>2024</v>
      </c>
      <c r="F11" s="83">
        <f t="shared" si="1"/>
        <v>0.000000004656612873</v>
      </c>
      <c r="G11" s="83">
        <f t="shared" si="2"/>
        <v>0.0000000004190951586</v>
      </c>
      <c r="H11" s="83">
        <f t="shared" si="3"/>
        <v>0</v>
      </c>
      <c r="I11" s="83">
        <f t="shared" si="5"/>
        <v>0</v>
      </c>
      <c r="J11" s="84">
        <f t="shared" si="4"/>
        <v>0.000000004656612873</v>
      </c>
      <c r="K11" s="4"/>
      <c r="L11" s="4"/>
      <c r="M11" s="4"/>
      <c r="N11" s="4"/>
      <c r="O11" s="4"/>
      <c r="P11" s="4"/>
      <c r="Q11" s="4"/>
      <c r="R11" s="4"/>
      <c r="S11" s="4"/>
      <c r="T11" s="4"/>
      <c r="U11" s="4"/>
      <c r="V11" s="4"/>
      <c r="W11" s="4"/>
      <c r="X11" s="4"/>
      <c r="Y11" s="4"/>
      <c r="Z11" s="4"/>
    </row>
    <row r="12">
      <c r="A12" s="4"/>
      <c r="B12" s="85" t="s">
        <v>26</v>
      </c>
      <c r="C12" s="86"/>
      <c r="D12" s="87">
        <f>SUM(D8:D11)</f>
        <v>25400018</v>
      </c>
      <c r="E12" s="82">
        <f>'1'!E31</f>
        <v>2025</v>
      </c>
      <c r="F12" s="83">
        <f t="shared" si="1"/>
        <v>0.000000004656612873</v>
      </c>
      <c r="G12" s="83">
        <f t="shared" si="2"/>
        <v>0.0000000004190951586</v>
      </c>
      <c r="H12" s="83">
        <f t="shared" si="3"/>
        <v>0</v>
      </c>
      <c r="I12" s="83">
        <f t="shared" si="5"/>
        <v>0</v>
      </c>
      <c r="J12" s="84">
        <f t="shared" si="4"/>
        <v>0.000000004656612873</v>
      </c>
      <c r="K12" s="4"/>
      <c r="L12" s="4"/>
      <c r="M12" s="4"/>
      <c r="N12" s="4"/>
      <c r="O12" s="4"/>
      <c r="P12" s="4"/>
      <c r="Q12" s="4"/>
      <c r="R12" s="4"/>
      <c r="S12" s="4"/>
      <c r="T12" s="4"/>
      <c r="U12" s="4"/>
      <c r="V12" s="4"/>
      <c r="W12" s="4"/>
      <c r="X12" s="4"/>
      <c r="Y12" s="4"/>
      <c r="Z12" s="4"/>
    </row>
    <row r="13">
      <c r="A13" s="4"/>
      <c r="B13" s="4"/>
      <c r="C13" s="4"/>
      <c r="D13" s="4"/>
      <c r="E13" s="88">
        <f>'1'!F31</f>
        <v>2026</v>
      </c>
      <c r="F13" s="89">
        <f t="shared" si="1"/>
        <v>0.000000004656612873</v>
      </c>
      <c r="G13" s="89">
        <f t="shared" si="2"/>
        <v>0.0000000004190951586</v>
      </c>
      <c r="H13" s="89">
        <f t="shared" si="3"/>
        <v>0</v>
      </c>
      <c r="I13" s="89">
        <f t="shared" si="5"/>
        <v>0</v>
      </c>
      <c r="J13" s="90">
        <f t="shared" si="4"/>
        <v>0.000000004656612873</v>
      </c>
      <c r="K13" s="4"/>
      <c r="L13" s="4"/>
      <c r="M13" s="4"/>
      <c r="N13" s="4"/>
      <c r="O13" s="4"/>
      <c r="P13" s="4"/>
      <c r="Q13" s="4"/>
      <c r="R13" s="4"/>
      <c r="S13" s="4"/>
      <c r="T13" s="4"/>
      <c r="U13" s="4"/>
      <c r="V13" s="4"/>
      <c r="W13" s="4"/>
      <c r="X13" s="4"/>
      <c r="Y13" s="4"/>
      <c r="Z13" s="4"/>
    </row>
    <row r="14">
      <c r="A14" s="4"/>
      <c r="B14" s="53" t="s">
        <v>84</v>
      </c>
      <c r="C14" s="4"/>
      <c r="D14" s="60">
        <f>C4+D12</f>
        <v>54400018</v>
      </c>
      <c r="E14" s="4"/>
      <c r="F14" s="4"/>
      <c r="G14" s="4"/>
      <c r="H14" s="4"/>
      <c r="I14" s="4"/>
      <c r="J14" s="4"/>
      <c r="K14" s="4"/>
      <c r="L14" s="4"/>
      <c r="M14" s="4"/>
      <c r="N14" s="4"/>
      <c r="O14" s="4"/>
      <c r="P14" s="4"/>
      <c r="Q14" s="4"/>
      <c r="R14" s="4"/>
      <c r="S14" s="4"/>
      <c r="T14" s="4"/>
      <c r="U14" s="4"/>
      <c r="V14" s="4"/>
      <c r="W14" s="4"/>
      <c r="X14" s="4"/>
      <c r="Y14" s="4"/>
      <c r="Z14" s="4"/>
    </row>
    <row r="15">
      <c r="A15" s="4"/>
      <c r="B15" s="53" t="s">
        <v>85</v>
      </c>
      <c r="C15" s="4"/>
      <c r="D15" s="91">
        <v>5.0E7</v>
      </c>
      <c r="E15" s="4"/>
      <c r="F15" s="4"/>
      <c r="G15" s="4"/>
      <c r="H15" s="4"/>
      <c r="I15" s="4"/>
      <c r="J15" s="4"/>
      <c r="K15" s="4"/>
      <c r="L15" s="4"/>
      <c r="M15" s="4"/>
      <c r="N15" s="4"/>
      <c r="O15" s="4"/>
      <c r="P15" s="4"/>
      <c r="Q15" s="4"/>
      <c r="R15" s="4"/>
      <c r="S15" s="4"/>
      <c r="T15" s="4"/>
      <c r="U15" s="4"/>
      <c r="V15" s="4"/>
      <c r="W15" s="4"/>
      <c r="X15" s="4"/>
      <c r="Y15" s="4"/>
      <c r="Z15" s="4"/>
    </row>
    <row r="16">
      <c r="A16" s="4"/>
      <c r="B16" s="53" t="s">
        <v>86</v>
      </c>
      <c r="C16" s="4"/>
      <c r="D16" s="92">
        <f>D14-D15</f>
        <v>4400018</v>
      </c>
      <c r="E16" s="4"/>
      <c r="F16" s="4"/>
      <c r="G16" s="4"/>
      <c r="H16" s="4"/>
      <c r="I16" s="4"/>
      <c r="J16" s="4"/>
      <c r="K16" s="4"/>
      <c r="L16" s="4"/>
      <c r="M16" s="4"/>
      <c r="N16" s="4"/>
      <c r="O16" s="4"/>
      <c r="P16" s="4"/>
      <c r="Q16" s="4"/>
      <c r="R16" s="4"/>
      <c r="S16" s="4"/>
      <c r="T16" s="4"/>
      <c r="U16" s="4"/>
      <c r="V16" s="4"/>
      <c r="W16" s="4"/>
      <c r="X16" s="4"/>
      <c r="Y16" s="4"/>
      <c r="Z16" s="4"/>
    </row>
    <row r="17">
      <c r="A17" s="4"/>
      <c r="B17" s="4"/>
      <c r="C17" s="4"/>
      <c r="D17" s="4"/>
      <c r="E17" s="4"/>
      <c r="F17" s="4"/>
      <c r="G17" s="4"/>
      <c r="H17" s="4"/>
      <c r="I17" s="4"/>
      <c r="J17" s="4"/>
      <c r="K17" s="4"/>
      <c r="L17" s="4"/>
      <c r="M17" s="4"/>
      <c r="N17" s="4"/>
      <c r="O17" s="4"/>
      <c r="P17" s="4"/>
      <c r="Q17" s="4"/>
      <c r="R17" s="4"/>
      <c r="S17" s="4"/>
      <c r="T17" s="4"/>
      <c r="U17" s="4"/>
      <c r="V17" s="4"/>
      <c r="W17" s="4"/>
      <c r="X17" s="4"/>
      <c r="Y17" s="4"/>
      <c r="Z17" s="4"/>
    </row>
    <row r="18">
      <c r="A18" s="4"/>
      <c r="B18" s="4"/>
      <c r="C18" s="4"/>
      <c r="D18" s="4"/>
      <c r="E18" s="4"/>
      <c r="F18" s="4"/>
      <c r="G18" s="4"/>
      <c r="H18" s="4"/>
      <c r="I18" s="4"/>
      <c r="J18" s="4"/>
      <c r="K18" s="4"/>
      <c r="L18" s="4"/>
      <c r="M18" s="4"/>
      <c r="N18" s="4"/>
      <c r="O18" s="4"/>
      <c r="P18" s="4"/>
      <c r="Q18" s="4"/>
      <c r="R18" s="4"/>
      <c r="S18" s="4"/>
      <c r="T18" s="4"/>
      <c r="U18" s="4"/>
      <c r="V18" s="4"/>
      <c r="W18" s="4"/>
      <c r="X18" s="4"/>
      <c r="Y18" s="4"/>
      <c r="Z18" s="4"/>
    </row>
    <row r="19">
      <c r="A19" s="4"/>
      <c r="B19" s="4"/>
      <c r="C19" s="4"/>
      <c r="D19" s="4"/>
      <c r="E19" s="4"/>
      <c r="F19" s="4"/>
      <c r="G19" s="4"/>
      <c r="H19" s="4"/>
      <c r="I19" s="4"/>
      <c r="J19" s="4"/>
      <c r="K19" s="4"/>
      <c r="L19" s="4"/>
      <c r="M19" s="4"/>
      <c r="N19" s="4"/>
      <c r="O19" s="4"/>
      <c r="P19" s="4"/>
      <c r="Q19" s="4"/>
      <c r="R19" s="4"/>
      <c r="S19" s="4"/>
      <c r="T19" s="4"/>
      <c r="U19" s="4"/>
      <c r="V19" s="4"/>
      <c r="W19" s="4"/>
      <c r="X19" s="4"/>
      <c r="Y19" s="4"/>
      <c r="Z19" s="4"/>
    </row>
    <row r="20">
      <c r="A20" s="4"/>
      <c r="B20" s="4"/>
      <c r="C20" s="4"/>
      <c r="D20" s="4"/>
      <c r="E20" s="4"/>
      <c r="F20" s="4"/>
      <c r="G20" s="4"/>
      <c r="H20" s="4"/>
      <c r="I20" s="4"/>
      <c r="J20" s="4"/>
      <c r="K20" s="4"/>
      <c r="L20" s="4"/>
      <c r="M20" s="4"/>
      <c r="N20" s="4"/>
      <c r="O20" s="4"/>
      <c r="P20" s="4"/>
      <c r="Q20" s="4"/>
      <c r="R20" s="4"/>
      <c r="S20" s="4"/>
      <c r="T20" s="4"/>
      <c r="U20" s="4"/>
      <c r="V20" s="4"/>
      <c r="W20" s="4"/>
      <c r="X20" s="4"/>
      <c r="Y20" s="4"/>
      <c r="Z20" s="4"/>
    </row>
    <row r="21" ht="15.75" customHeight="1">
      <c r="A21" s="4"/>
      <c r="B21" s="4"/>
      <c r="C21" s="4"/>
      <c r="D21" s="4"/>
      <c r="E21" s="4"/>
      <c r="F21" s="4"/>
      <c r="G21" s="4"/>
      <c r="H21" s="4"/>
      <c r="I21" s="4"/>
      <c r="J21" s="4"/>
      <c r="K21" s="4"/>
      <c r="L21" s="4"/>
      <c r="M21" s="4"/>
      <c r="N21" s="4"/>
      <c r="O21" s="4"/>
      <c r="P21" s="4"/>
      <c r="Q21" s="4"/>
      <c r="R21" s="4"/>
      <c r="S21" s="4"/>
      <c r="T21" s="4"/>
      <c r="U21" s="4"/>
      <c r="V21" s="4"/>
      <c r="W21" s="4"/>
      <c r="X21" s="4"/>
      <c r="Y21" s="4"/>
      <c r="Z21" s="4"/>
    </row>
    <row r="22" ht="15.75" customHeight="1">
      <c r="A22" s="4"/>
      <c r="B22" s="4"/>
      <c r="C22" s="4"/>
      <c r="D22" s="4"/>
      <c r="E22" s="4"/>
      <c r="F22" s="4"/>
      <c r="G22" s="4"/>
      <c r="H22" s="4"/>
      <c r="I22" s="4"/>
      <c r="J22" s="4"/>
      <c r="K22" s="4"/>
      <c r="L22" s="4"/>
      <c r="M22" s="4"/>
      <c r="N22" s="4"/>
      <c r="O22" s="4"/>
      <c r="P22" s="4"/>
      <c r="Q22" s="4"/>
      <c r="R22" s="4"/>
      <c r="S22" s="4"/>
      <c r="T22" s="4"/>
      <c r="U22" s="4"/>
      <c r="V22" s="4"/>
      <c r="W22" s="4"/>
      <c r="X22" s="4"/>
      <c r="Y22" s="4"/>
      <c r="Z22" s="4"/>
    </row>
    <row r="23" ht="15.75" customHeight="1">
      <c r="A23" s="4"/>
      <c r="B23" s="4"/>
      <c r="C23" s="4"/>
      <c r="D23" s="4"/>
      <c r="E23" s="4"/>
      <c r="F23" s="4"/>
      <c r="G23" s="4"/>
      <c r="H23" s="4"/>
      <c r="I23" s="4"/>
      <c r="J23" s="4"/>
      <c r="K23" s="4"/>
      <c r="L23" s="4"/>
      <c r="M23" s="4"/>
      <c r="N23" s="4"/>
      <c r="O23" s="4"/>
      <c r="P23" s="4"/>
      <c r="Q23" s="4"/>
      <c r="R23" s="4"/>
      <c r="S23" s="4"/>
      <c r="T23" s="4"/>
      <c r="U23" s="4"/>
      <c r="V23" s="4"/>
      <c r="W23" s="4"/>
      <c r="X23" s="4"/>
      <c r="Y23" s="4"/>
      <c r="Z23" s="4"/>
    </row>
    <row r="24" ht="15.75" customHeight="1">
      <c r="A24" s="4"/>
      <c r="B24" s="4"/>
      <c r="C24" s="4"/>
      <c r="D24" s="4"/>
      <c r="E24" s="4"/>
      <c r="F24" s="4"/>
      <c r="G24" s="4"/>
      <c r="H24" s="4"/>
      <c r="I24" s="4"/>
      <c r="J24" s="4"/>
      <c r="K24" s="4"/>
      <c r="L24" s="4"/>
      <c r="M24" s="4"/>
      <c r="N24" s="4"/>
      <c r="O24" s="4"/>
      <c r="P24" s="4"/>
      <c r="Q24" s="4"/>
      <c r="R24" s="4"/>
      <c r="S24" s="4"/>
      <c r="T24" s="4"/>
      <c r="U24" s="4"/>
      <c r="V24" s="4"/>
      <c r="W24" s="4"/>
      <c r="X24" s="4"/>
      <c r="Y24" s="4"/>
      <c r="Z24" s="4"/>
    </row>
    <row r="25" ht="15.75" customHeight="1">
      <c r="A25" s="4"/>
      <c r="B25" s="4"/>
      <c r="C25" s="4"/>
      <c r="D25" s="4"/>
      <c r="E25" s="4"/>
      <c r="F25" s="4"/>
      <c r="G25" s="4"/>
      <c r="H25" s="4"/>
      <c r="I25" s="4"/>
      <c r="J25" s="4"/>
      <c r="K25" s="4"/>
      <c r="L25" s="4"/>
      <c r="M25" s="4"/>
      <c r="N25" s="4"/>
      <c r="O25" s="4"/>
      <c r="P25" s="4"/>
      <c r="Q25" s="4"/>
      <c r="R25" s="4"/>
      <c r="S25" s="4"/>
      <c r="T25" s="4"/>
      <c r="U25" s="4"/>
      <c r="V25" s="4"/>
      <c r="W25" s="4"/>
      <c r="X25" s="4"/>
      <c r="Y25" s="4"/>
      <c r="Z25" s="4"/>
    </row>
    <row r="26" ht="15.75" customHeight="1">
      <c r="A26" s="4"/>
      <c r="B26" s="4"/>
      <c r="C26" s="4"/>
      <c r="D26" s="4"/>
      <c r="E26" s="4"/>
      <c r="F26" s="4"/>
      <c r="G26" s="4"/>
      <c r="H26" s="4"/>
      <c r="I26" s="4"/>
      <c r="J26" s="4"/>
      <c r="K26" s="4"/>
      <c r="L26" s="4"/>
      <c r="M26" s="4"/>
      <c r="N26" s="4"/>
      <c r="O26" s="4"/>
      <c r="P26" s="4"/>
      <c r="Q26" s="4"/>
      <c r="R26" s="4"/>
      <c r="S26" s="4"/>
      <c r="T26" s="4"/>
      <c r="U26" s="4"/>
      <c r="V26" s="4"/>
      <c r="W26" s="4"/>
      <c r="X26" s="4"/>
      <c r="Y26" s="4"/>
      <c r="Z26" s="4"/>
    </row>
    <row r="27" ht="15.75" customHeight="1">
      <c r="A27" s="4"/>
      <c r="B27" s="4"/>
      <c r="C27" s="4"/>
      <c r="D27" s="4"/>
      <c r="E27" s="4"/>
      <c r="F27" s="4"/>
      <c r="G27" s="4"/>
      <c r="H27" s="4"/>
      <c r="I27" s="4"/>
      <c r="J27" s="4"/>
      <c r="K27" s="4"/>
      <c r="L27" s="4"/>
      <c r="M27" s="4"/>
      <c r="N27" s="4"/>
      <c r="O27" s="4"/>
      <c r="P27" s="4"/>
      <c r="Q27" s="4"/>
      <c r="R27" s="4"/>
      <c r="S27" s="4"/>
      <c r="T27" s="4"/>
      <c r="U27" s="4"/>
      <c r="V27" s="4"/>
      <c r="W27" s="4"/>
      <c r="X27" s="4"/>
      <c r="Y27" s="4"/>
      <c r="Z27" s="4"/>
    </row>
    <row r="28" ht="15.75" customHeight="1">
      <c r="A28" s="4"/>
      <c r="B28" s="4"/>
      <c r="C28" s="4"/>
      <c r="D28" s="4"/>
      <c r="E28" s="4"/>
      <c r="F28" s="4"/>
      <c r="G28" s="4"/>
      <c r="H28" s="4"/>
      <c r="I28" s="4"/>
      <c r="J28" s="4"/>
      <c r="K28" s="4"/>
      <c r="L28" s="4"/>
      <c r="M28" s="4"/>
      <c r="N28" s="4"/>
      <c r="O28" s="4"/>
      <c r="P28" s="4"/>
      <c r="Q28" s="4"/>
      <c r="R28" s="4"/>
      <c r="S28" s="4"/>
      <c r="T28" s="4"/>
      <c r="U28" s="4"/>
      <c r="V28" s="4"/>
      <c r="W28" s="4"/>
      <c r="X28" s="4"/>
      <c r="Y28" s="4"/>
      <c r="Z28" s="4"/>
    </row>
    <row r="29" ht="15.75" customHeight="1">
      <c r="A29" s="4"/>
      <c r="B29" s="4"/>
      <c r="C29" s="4"/>
      <c r="D29" s="4"/>
      <c r="E29" s="4"/>
      <c r="F29" s="4"/>
      <c r="G29" s="4"/>
      <c r="H29" s="4"/>
      <c r="I29" s="4"/>
      <c r="J29" s="4"/>
      <c r="K29" s="4"/>
      <c r="L29" s="4"/>
      <c r="M29" s="4"/>
      <c r="N29" s="4"/>
      <c r="O29" s="4"/>
      <c r="P29" s="4"/>
      <c r="Q29" s="4"/>
      <c r="R29" s="4"/>
      <c r="S29" s="4"/>
      <c r="T29" s="4"/>
      <c r="U29" s="4"/>
      <c r="V29" s="4"/>
      <c r="W29" s="4"/>
      <c r="X29" s="4"/>
      <c r="Y29" s="4"/>
      <c r="Z29" s="4"/>
    </row>
    <row r="30" ht="15.75" customHeight="1">
      <c r="A30" s="4"/>
      <c r="B30" s="4"/>
      <c r="C30" s="4"/>
      <c r="D30" s="4"/>
      <c r="E30" s="4"/>
      <c r="F30" s="4"/>
      <c r="G30" s="4"/>
      <c r="H30" s="4"/>
      <c r="I30" s="4"/>
      <c r="J30" s="4"/>
      <c r="K30" s="4"/>
      <c r="L30" s="4"/>
      <c r="M30" s="4"/>
      <c r="N30" s="4"/>
      <c r="O30" s="4"/>
      <c r="P30" s="4"/>
      <c r="Q30" s="4"/>
      <c r="R30" s="4"/>
      <c r="S30" s="4"/>
      <c r="T30" s="4"/>
      <c r="U30" s="4"/>
      <c r="V30" s="4"/>
      <c r="W30" s="4"/>
      <c r="X30" s="4"/>
      <c r="Y30" s="4"/>
      <c r="Z30" s="4"/>
    </row>
    <row r="31" ht="15.75" customHeight="1">
      <c r="A31" s="4"/>
      <c r="B31" s="4"/>
      <c r="C31" s="4"/>
      <c r="D31" s="4"/>
      <c r="E31" s="4"/>
      <c r="F31" s="4"/>
      <c r="G31" s="4"/>
      <c r="H31" s="4"/>
      <c r="I31" s="4"/>
      <c r="J31" s="4"/>
      <c r="K31" s="4"/>
      <c r="L31" s="4"/>
      <c r="M31" s="4"/>
      <c r="N31" s="4"/>
      <c r="O31" s="4"/>
      <c r="P31" s="4"/>
      <c r="Q31" s="4"/>
      <c r="R31" s="4"/>
      <c r="S31" s="4"/>
      <c r="T31" s="4"/>
      <c r="U31" s="4"/>
      <c r="V31" s="4"/>
      <c r="W31" s="4"/>
      <c r="X31" s="4"/>
      <c r="Y31" s="4"/>
      <c r="Z31" s="4"/>
    </row>
    <row r="32" ht="15.75" customHeight="1">
      <c r="A32" s="4"/>
      <c r="B32" s="4"/>
      <c r="C32" s="4"/>
      <c r="D32" s="4"/>
      <c r="E32" s="4"/>
      <c r="F32" s="4"/>
      <c r="G32" s="4"/>
      <c r="H32" s="4"/>
      <c r="I32" s="4"/>
      <c r="J32" s="4"/>
      <c r="K32" s="4"/>
      <c r="L32" s="4"/>
      <c r="M32" s="4"/>
      <c r="N32" s="4"/>
      <c r="O32" s="4"/>
      <c r="P32" s="4"/>
      <c r="Q32" s="4"/>
      <c r="R32" s="4"/>
      <c r="S32" s="4"/>
      <c r="T32" s="4"/>
      <c r="U32" s="4"/>
      <c r="V32" s="4"/>
      <c r="W32" s="4"/>
      <c r="X32" s="4"/>
      <c r="Y32" s="4"/>
      <c r="Z32" s="4"/>
    </row>
    <row r="33" ht="15.75" customHeight="1">
      <c r="A33" s="4"/>
      <c r="B33" s="4"/>
      <c r="C33" s="4"/>
      <c r="D33" s="4"/>
      <c r="E33" s="4"/>
      <c r="F33" s="4"/>
      <c r="G33" s="4"/>
      <c r="H33" s="4"/>
      <c r="I33" s="4"/>
      <c r="J33" s="4"/>
      <c r="K33" s="4"/>
      <c r="L33" s="4"/>
      <c r="M33" s="4"/>
      <c r="N33" s="4"/>
      <c r="O33" s="4"/>
      <c r="P33" s="4"/>
      <c r="Q33" s="4"/>
      <c r="R33" s="4"/>
      <c r="S33" s="4"/>
      <c r="T33" s="4"/>
      <c r="U33" s="4"/>
      <c r="V33" s="4"/>
      <c r="W33" s="4"/>
      <c r="X33" s="4"/>
      <c r="Y33" s="4"/>
      <c r="Z33" s="4"/>
    </row>
    <row r="34" ht="15.75" customHeight="1">
      <c r="A34" s="4"/>
      <c r="B34" s="4"/>
      <c r="C34" s="4"/>
      <c r="D34" s="4"/>
      <c r="E34" s="4"/>
      <c r="F34" s="4"/>
      <c r="G34" s="4"/>
      <c r="H34" s="4"/>
      <c r="I34" s="4"/>
      <c r="J34" s="4"/>
      <c r="K34" s="4"/>
      <c r="L34" s="4"/>
      <c r="M34" s="4"/>
      <c r="N34" s="4"/>
      <c r="O34" s="4"/>
      <c r="P34" s="4"/>
      <c r="Q34" s="4"/>
      <c r="R34" s="4"/>
      <c r="S34" s="4"/>
      <c r="T34" s="4"/>
      <c r="U34" s="4"/>
      <c r="V34" s="4"/>
      <c r="W34" s="4"/>
      <c r="X34" s="4"/>
      <c r="Y34" s="4"/>
      <c r="Z34" s="4"/>
    </row>
    <row r="35" ht="15.75" customHeight="1">
      <c r="A35" s="4"/>
      <c r="B35" s="4"/>
      <c r="C35" s="4"/>
      <c r="D35" s="4"/>
      <c r="E35" s="4"/>
      <c r="F35" s="4"/>
      <c r="G35" s="4"/>
      <c r="H35" s="4"/>
      <c r="I35" s="4"/>
      <c r="J35" s="4"/>
      <c r="K35" s="4"/>
      <c r="L35" s="4"/>
      <c r="M35" s="4"/>
      <c r="N35" s="4"/>
      <c r="O35" s="4"/>
      <c r="P35" s="4"/>
      <c r="Q35" s="4"/>
      <c r="R35" s="4"/>
      <c r="S35" s="4"/>
      <c r="T35" s="4"/>
      <c r="U35" s="4"/>
      <c r="V35" s="4"/>
      <c r="W35" s="4"/>
      <c r="X35" s="4"/>
      <c r="Y35" s="4"/>
      <c r="Z35" s="4"/>
    </row>
    <row r="36" ht="15.75" customHeight="1">
      <c r="A36" s="4"/>
      <c r="B36" s="4"/>
      <c r="C36" s="4"/>
      <c r="D36" s="4"/>
      <c r="E36" s="4"/>
      <c r="F36" s="4"/>
      <c r="G36" s="4"/>
      <c r="H36" s="4"/>
      <c r="I36" s="4"/>
      <c r="J36" s="4"/>
      <c r="K36" s="4"/>
      <c r="L36" s="4"/>
      <c r="M36" s="4"/>
      <c r="N36" s="4"/>
      <c r="O36" s="4"/>
      <c r="P36" s="4"/>
      <c r="Q36" s="4"/>
      <c r="R36" s="4"/>
      <c r="S36" s="4"/>
      <c r="T36" s="4"/>
      <c r="U36" s="4"/>
      <c r="V36" s="4"/>
      <c r="W36" s="4"/>
      <c r="X36" s="4"/>
      <c r="Y36" s="4"/>
      <c r="Z36" s="4"/>
    </row>
    <row r="37" ht="15.75" customHeight="1">
      <c r="A37" s="4"/>
      <c r="B37" s="4"/>
      <c r="C37" s="4"/>
      <c r="D37" s="4"/>
      <c r="E37" s="4"/>
      <c r="F37" s="4"/>
      <c r="G37" s="4"/>
      <c r="H37" s="4"/>
      <c r="I37" s="4"/>
      <c r="J37" s="4"/>
      <c r="K37" s="4"/>
      <c r="L37" s="4"/>
      <c r="M37" s="4"/>
      <c r="N37" s="4"/>
      <c r="O37" s="4"/>
      <c r="P37" s="4"/>
      <c r="Q37" s="4"/>
      <c r="R37" s="4"/>
      <c r="S37" s="4"/>
      <c r="T37" s="4"/>
      <c r="U37" s="4"/>
      <c r="V37" s="4"/>
      <c r="W37" s="4"/>
      <c r="X37" s="4"/>
      <c r="Y37" s="4"/>
      <c r="Z37" s="4"/>
    </row>
    <row r="38" ht="15.75" customHeight="1">
      <c r="A38" s="4"/>
      <c r="B38" s="4"/>
      <c r="C38" s="4"/>
      <c r="D38" s="4"/>
      <c r="E38" s="4"/>
      <c r="F38" s="4"/>
      <c r="G38" s="4"/>
      <c r="H38" s="4"/>
      <c r="I38" s="4"/>
      <c r="J38" s="4"/>
      <c r="K38" s="4"/>
      <c r="L38" s="4"/>
      <c r="M38" s="4"/>
      <c r="N38" s="4"/>
      <c r="O38" s="4"/>
      <c r="P38" s="4"/>
      <c r="Q38" s="4"/>
      <c r="R38" s="4"/>
      <c r="S38" s="4"/>
      <c r="T38" s="4"/>
      <c r="U38" s="4"/>
      <c r="V38" s="4"/>
      <c r="W38" s="4"/>
      <c r="X38" s="4"/>
      <c r="Y38" s="4"/>
      <c r="Z38" s="4"/>
    </row>
    <row r="39" ht="15.75" customHeight="1">
      <c r="A39" s="4"/>
      <c r="B39" s="4"/>
      <c r="C39" s="4"/>
      <c r="D39" s="4"/>
      <c r="E39" s="4"/>
      <c r="F39" s="4"/>
      <c r="G39" s="4"/>
      <c r="H39" s="4"/>
      <c r="I39" s="4"/>
      <c r="J39" s="4"/>
      <c r="K39" s="4"/>
      <c r="L39" s="4"/>
      <c r="M39" s="4"/>
      <c r="N39" s="4"/>
      <c r="O39" s="4"/>
      <c r="P39" s="4"/>
      <c r="Q39" s="4"/>
      <c r="R39" s="4"/>
      <c r="S39" s="4"/>
      <c r="T39" s="4"/>
      <c r="U39" s="4"/>
      <c r="V39" s="4"/>
      <c r="W39" s="4"/>
      <c r="X39" s="4"/>
      <c r="Y39" s="4"/>
      <c r="Z39" s="4"/>
    </row>
    <row r="40" ht="15.75" customHeight="1">
      <c r="A40" s="4"/>
      <c r="B40" s="4"/>
      <c r="C40" s="4"/>
      <c r="D40" s="4"/>
      <c r="E40" s="4"/>
      <c r="F40" s="4"/>
      <c r="G40" s="4"/>
      <c r="H40" s="4"/>
      <c r="I40" s="4"/>
      <c r="J40" s="4"/>
      <c r="K40" s="4"/>
      <c r="L40" s="4"/>
      <c r="M40" s="4"/>
      <c r="N40" s="4"/>
      <c r="O40" s="4"/>
      <c r="P40" s="4"/>
      <c r="Q40" s="4"/>
      <c r="R40" s="4"/>
      <c r="S40" s="4"/>
      <c r="T40" s="4"/>
      <c r="U40" s="4"/>
      <c r="V40" s="4"/>
      <c r="W40" s="4"/>
      <c r="X40" s="4"/>
      <c r="Y40" s="4"/>
      <c r="Z40" s="4"/>
    </row>
    <row r="41" ht="15.75" customHeight="1">
      <c r="A41" s="4"/>
      <c r="B41" s="4"/>
      <c r="C41" s="4"/>
      <c r="D41" s="4"/>
      <c r="E41" s="4"/>
      <c r="F41" s="4"/>
      <c r="G41" s="4"/>
      <c r="H41" s="4"/>
      <c r="I41" s="4"/>
      <c r="J41" s="4"/>
      <c r="K41" s="4"/>
      <c r="L41" s="4"/>
      <c r="M41" s="4"/>
      <c r="N41" s="4"/>
      <c r="O41" s="4"/>
      <c r="P41" s="4"/>
      <c r="Q41" s="4"/>
      <c r="R41" s="4"/>
      <c r="S41" s="4"/>
      <c r="T41" s="4"/>
      <c r="U41" s="4"/>
      <c r="V41" s="4"/>
      <c r="W41" s="4"/>
      <c r="X41" s="4"/>
      <c r="Y41" s="4"/>
      <c r="Z41" s="4"/>
    </row>
    <row r="42" ht="15.75" customHeight="1">
      <c r="A42" s="4"/>
      <c r="B42" s="4"/>
      <c r="C42" s="4"/>
      <c r="D42" s="4"/>
      <c r="E42" s="4"/>
      <c r="F42" s="4"/>
      <c r="G42" s="4"/>
      <c r="H42" s="4"/>
      <c r="I42" s="4"/>
      <c r="J42" s="4"/>
      <c r="K42" s="4"/>
      <c r="L42" s="4"/>
      <c r="M42" s="4"/>
      <c r="N42" s="4"/>
      <c r="O42" s="4"/>
      <c r="P42" s="4"/>
      <c r="Q42" s="4"/>
      <c r="R42" s="4"/>
      <c r="S42" s="4"/>
      <c r="T42" s="4"/>
      <c r="U42" s="4"/>
      <c r="V42" s="4"/>
      <c r="W42" s="4"/>
      <c r="X42" s="4"/>
      <c r="Y42" s="4"/>
      <c r="Z42" s="4"/>
    </row>
    <row r="43" ht="15.75" customHeight="1">
      <c r="A43" s="4"/>
      <c r="B43" s="4"/>
      <c r="C43" s="4"/>
      <c r="D43" s="4"/>
      <c r="E43" s="4"/>
      <c r="F43" s="4"/>
      <c r="G43" s="4"/>
      <c r="H43" s="4"/>
      <c r="I43" s="4"/>
      <c r="J43" s="4"/>
      <c r="K43" s="4"/>
      <c r="L43" s="4"/>
      <c r="M43" s="4"/>
      <c r="N43" s="4"/>
      <c r="O43" s="4"/>
      <c r="P43" s="4"/>
      <c r="Q43" s="4"/>
      <c r="R43" s="4"/>
      <c r="S43" s="4"/>
      <c r="T43" s="4"/>
      <c r="U43" s="4"/>
      <c r="V43" s="4"/>
      <c r="W43" s="4"/>
      <c r="X43" s="4"/>
      <c r="Y43" s="4"/>
      <c r="Z43" s="4"/>
    </row>
    <row r="44" ht="15.75" customHeight="1">
      <c r="A44" s="4"/>
      <c r="B44" s="4"/>
      <c r="C44" s="4"/>
      <c r="D44" s="4"/>
      <c r="E44" s="4"/>
      <c r="F44" s="4"/>
      <c r="G44" s="4"/>
      <c r="H44" s="4"/>
      <c r="I44" s="4"/>
      <c r="J44" s="4"/>
      <c r="K44" s="4"/>
      <c r="L44" s="4"/>
      <c r="M44" s="4"/>
      <c r="N44" s="4"/>
      <c r="O44" s="4"/>
      <c r="P44" s="4"/>
      <c r="Q44" s="4"/>
      <c r="R44" s="4"/>
      <c r="S44" s="4"/>
      <c r="T44" s="4"/>
      <c r="U44" s="4"/>
      <c r="V44" s="4"/>
      <c r="W44" s="4"/>
      <c r="X44" s="4"/>
      <c r="Y44" s="4"/>
      <c r="Z44" s="4"/>
    </row>
    <row r="45" ht="15.75" customHeight="1">
      <c r="A45" s="4"/>
      <c r="B45" s="4"/>
      <c r="C45" s="4"/>
      <c r="D45" s="4"/>
      <c r="E45" s="4"/>
      <c r="F45" s="4"/>
      <c r="G45" s="4"/>
      <c r="H45" s="4"/>
      <c r="I45" s="4"/>
      <c r="J45" s="4"/>
      <c r="K45" s="4"/>
      <c r="L45" s="4"/>
      <c r="M45" s="4"/>
      <c r="N45" s="4"/>
      <c r="O45" s="4"/>
      <c r="P45" s="4"/>
      <c r="Q45" s="4"/>
      <c r="R45" s="4"/>
      <c r="S45" s="4"/>
      <c r="T45" s="4"/>
      <c r="U45" s="4"/>
      <c r="V45" s="4"/>
      <c r="W45" s="4"/>
      <c r="X45" s="4"/>
      <c r="Y45" s="4"/>
      <c r="Z45" s="4"/>
    </row>
    <row r="46" ht="15.75" customHeight="1">
      <c r="A46" s="4"/>
      <c r="B46" s="4"/>
      <c r="C46" s="4"/>
      <c r="D46" s="4"/>
      <c r="E46" s="4"/>
      <c r="F46" s="4"/>
      <c r="G46" s="4"/>
      <c r="H46" s="4"/>
      <c r="I46" s="4"/>
      <c r="J46" s="4"/>
      <c r="K46" s="4"/>
      <c r="L46" s="4"/>
      <c r="M46" s="4"/>
      <c r="N46" s="4"/>
      <c r="O46" s="4"/>
      <c r="P46" s="4"/>
      <c r="Q46" s="4"/>
      <c r="R46" s="4"/>
      <c r="S46" s="4"/>
      <c r="T46" s="4"/>
      <c r="U46" s="4"/>
      <c r="V46" s="4"/>
      <c r="W46" s="4"/>
      <c r="X46" s="4"/>
      <c r="Y46" s="4"/>
      <c r="Z46" s="4"/>
    </row>
    <row r="47" ht="15.75" customHeight="1">
      <c r="A47" s="4"/>
      <c r="B47" s="4"/>
      <c r="C47" s="4"/>
      <c r="D47" s="4"/>
      <c r="E47" s="4"/>
      <c r="F47" s="4"/>
      <c r="G47" s="4"/>
      <c r="H47" s="4"/>
      <c r="I47" s="4"/>
      <c r="J47" s="4"/>
      <c r="K47" s="4"/>
      <c r="L47" s="4"/>
      <c r="M47" s="4"/>
      <c r="N47" s="4"/>
      <c r="O47" s="4"/>
      <c r="P47" s="4"/>
      <c r="Q47" s="4"/>
      <c r="R47" s="4"/>
      <c r="S47" s="4"/>
      <c r="T47" s="4"/>
      <c r="U47" s="4"/>
      <c r="V47" s="4"/>
      <c r="W47" s="4"/>
      <c r="X47" s="4"/>
      <c r="Y47" s="4"/>
      <c r="Z47" s="4"/>
    </row>
    <row r="48" ht="15.75" customHeight="1">
      <c r="A48" s="4"/>
      <c r="B48" s="4"/>
      <c r="C48" s="4"/>
      <c r="D48" s="4"/>
      <c r="E48" s="4"/>
      <c r="F48" s="4"/>
      <c r="G48" s="4"/>
      <c r="H48" s="4"/>
      <c r="I48" s="4"/>
      <c r="J48" s="4"/>
      <c r="K48" s="4"/>
      <c r="L48" s="4"/>
      <c r="M48" s="4"/>
      <c r="N48" s="4"/>
      <c r="O48" s="4"/>
      <c r="P48" s="4"/>
      <c r="Q48" s="4"/>
      <c r="R48" s="4"/>
      <c r="S48" s="4"/>
      <c r="T48" s="4"/>
      <c r="U48" s="4"/>
      <c r="V48" s="4"/>
      <c r="W48" s="4"/>
      <c r="X48" s="4"/>
      <c r="Y48" s="4"/>
      <c r="Z48" s="4"/>
    </row>
    <row r="49" ht="15.75" customHeight="1">
      <c r="A49" s="4"/>
      <c r="B49" s="4"/>
      <c r="C49" s="4"/>
      <c r="D49" s="4"/>
      <c r="E49" s="4"/>
      <c r="F49" s="4"/>
      <c r="G49" s="4"/>
      <c r="H49" s="4"/>
      <c r="I49" s="4"/>
      <c r="J49" s="4"/>
      <c r="K49" s="4"/>
      <c r="L49" s="4"/>
      <c r="M49" s="4"/>
      <c r="N49" s="4"/>
      <c r="O49" s="4"/>
      <c r="P49" s="4"/>
      <c r="Q49" s="4"/>
      <c r="R49" s="4"/>
      <c r="S49" s="4"/>
      <c r="T49" s="4"/>
      <c r="U49" s="4"/>
      <c r="V49" s="4"/>
      <c r="W49" s="4"/>
      <c r="X49" s="4"/>
      <c r="Y49" s="4"/>
      <c r="Z49" s="4"/>
    </row>
    <row r="50" ht="15.75" customHeight="1">
      <c r="A50" s="4"/>
      <c r="B50" s="4"/>
      <c r="C50" s="4"/>
      <c r="D50" s="4"/>
      <c r="E50" s="4"/>
      <c r="F50" s="4"/>
      <c r="G50" s="4"/>
      <c r="H50" s="4"/>
      <c r="I50" s="4"/>
      <c r="J50" s="4"/>
      <c r="K50" s="4"/>
      <c r="L50" s="4"/>
      <c r="M50" s="4"/>
      <c r="N50" s="4"/>
      <c r="O50" s="4"/>
      <c r="P50" s="4"/>
      <c r="Q50" s="4"/>
      <c r="R50" s="4"/>
      <c r="S50" s="4"/>
      <c r="T50" s="4"/>
      <c r="U50" s="4"/>
      <c r="V50" s="4"/>
      <c r="W50" s="4"/>
      <c r="X50" s="4"/>
      <c r="Y50" s="4"/>
      <c r="Z50" s="4"/>
    </row>
    <row r="51" ht="15.75" customHeight="1">
      <c r="A51" s="4"/>
      <c r="B51" s="4"/>
      <c r="C51" s="4"/>
      <c r="D51" s="4"/>
      <c r="E51" s="4"/>
      <c r="F51" s="4"/>
      <c r="G51" s="4"/>
      <c r="H51" s="4"/>
      <c r="I51" s="4"/>
      <c r="J51" s="4"/>
      <c r="K51" s="4"/>
      <c r="L51" s="4"/>
      <c r="M51" s="4"/>
      <c r="N51" s="4"/>
      <c r="O51" s="4"/>
      <c r="P51" s="4"/>
      <c r="Q51" s="4"/>
      <c r="R51" s="4"/>
      <c r="S51" s="4"/>
      <c r="T51" s="4"/>
      <c r="U51" s="4"/>
      <c r="V51" s="4"/>
      <c r="W51" s="4"/>
      <c r="X51" s="4"/>
      <c r="Y51" s="4"/>
      <c r="Z51" s="4"/>
    </row>
    <row r="52" ht="15.75" customHeight="1">
      <c r="A52" s="4"/>
      <c r="B52" s="4"/>
      <c r="C52" s="4"/>
      <c r="D52" s="4"/>
      <c r="E52" s="4"/>
      <c r="F52" s="4"/>
      <c r="G52" s="4"/>
      <c r="H52" s="4"/>
      <c r="I52" s="4"/>
      <c r="J52" s="4"/>
      <c r="K52" s="4"/>
      <c r="L52" s="4"/>
      <c r="M52" s="4"/>
      <c r="N52" s="4"/>
      <c r="O52" s="4"/>
      <c r="P52" s="4"/>
      <c r="Q52" s="4"/>
      <c r="R52" s="4"/>
      <c r="S52" s="4"/>
      <c r="T52" s="4"/>
      <c r="U52" s="4"/>
      <c r="V52" s="4"/>
      <c r="W52" s="4"/>
      <c r="X52" s="4"/>
      <c r="Y52" s="4"/>
      <c r="Z52" s="4"/>
    </row>
    <row r="53" ht="15.75" customHeight="1">
      <c r="A53" s="4"/>
      <c r="B53" s="4"/>
      <c r="C53" s="4"/>
      <c r="D53" s="4"/>
      <c r="E53" s="4"/>
      <c r="F53" s="4"/>
      <c r="G53" s="4"/>
      <c r="H53" s="4"/>
      <c r="I53" s="4"/>
      <c r="J53" s="4"/>
      <c r="K53" s="4"/>
      <c r="L53" s="4"/>
      <c r="M53" s="4"/>
      <c r="N53" s="4"/>
      <c r="O53" s="4"/>
      <c r="P53" s="4"/>
      <c r="Q53" s="4"/>
      <c r="R53" s="4"/>
      <c r="S53" s="4"/>
      <c r="T53" s="4"/>
      <c r="U53" s="4"/>
      <c r="V53" s="4"/>
      <c r="W53" s="4"/>
      <c r="X53" s="4"/>
      <c r="Y53" s="4"/>
      <c r="Z53" s="4"/>
    </row>
    <row r="54" ht="15.75" customHeight="1">
      <c r="A54" s="4"/>
      <c r="B54" s="4"/>
      <c r="C54" s="4"/>
      <c r="D54" s="4"/>
      <c r="E54" s="4"/>
      <c r="F54" s="4"/>
      <c r="G54" s="4"/>
      <c r="H54" s="4"/>
      <c r="I54" s="4"/>
      <c r="J54" s="4"/>
      <c r="K54" s="4"/>
      <c r="L54" s="4"/>
      <c r="M54" s="4"/>
      <c r="N54" s="4"/>
      <c r="O54" s="4"/>
      <c r="P54" s="4"/>
      <c r="Q54" s="4"/>
      <c r="R54" s="4"/>
      <c r="S54" s="4"/>
      <c r="T54" s="4"/>
      <c r="U54" s="4"/>
      <c r="V54" s="4"/>
      <c r="W54" s="4"/>
      <c r="X54" s="4"/>
      <c r="Y54" s="4"/>
      <c r="Z54" s="4"/>
    </row>
    <row r="55" ht="15.75" customHeight="1">
      <c r="A55" s="4"/>
      <c r="B55" s="4"/>
      <c r="C55" s="4"/>
      <c r="D55" s="4"/>
      <c r="E55" s="4"/>
      <c r="F55" s="4"/>
      <c r="G55" s="4"/>
      <c r="H55" s="4"/>
      <c r="I55" s="4"/>
      <c r="J55" s="4"/>
      <c r="K55" s="4"/>
      <c r="L55" s="4"/>
      <c r="M55" s="4"/>
      <c r="N55" s="4"/>
      <c r="O55" s="4"/>
      <c r="P55" s="4"/>
      <c r="Q55" s="4"/>
      <c r="R55" s="4"/>
      <c r="S55" s="4"/>
      <c r="T55" s="4"/>
      <c r="U55" s="4"/>
      <c r="V55" s="4"/>
      <c r="W55" s="4"/>
      <c r="X55" s="4"/>
      <c r="Y55" s="4"/>
      <c r="Z55" s="4"/>
    </row>
    <row r="56" ht="15.75" customHeight="1">
      <c r="A56" s="4"/>
      <c r="B56" s="4"/>
      <c r="C56" s="4"/>
      <c r="D56" s="4"/>
      <c r="E56" s="4"/>
      <c r="F56" s="4"/>
      <c r="G56" s="4"/>
      <c r="H56" s="4"/>
      <c r="I56" s="4"/>
      <c r="J56" s="4"/>
      <c r="K56" s="4"/>
      <c r="L56" s="4"/>
      <c r="M56" s="4"/>
      <c r="N56" s="4"/>
      <c r="O56" s="4"/>
      <c r="P56" s="4"/>
      <c r="Q56" s="4"/>
      <c r="R56" s="4"/>
      <c r="S56" s="4"/>
      <c r="T56" s="4"/>
      <c r="U56" s="4"/>
      <c r="V56" s="4"/>
      <c r="W56" s="4"/>
      <c r="X56" s="4"/>
      <c r="Y56" s="4"/>
      <c r="Z56" s="4"/>
    </row>
    <row r="57" ht="15.75" customHeight="1">
      <c r="A57" s="4"/>
      <c r="B57" s="4"/>
      <c r="C57" s="4"/>
      <c r="D57" s="4"/>
      <c r="E57" s="4"/>
      <c r="F57" s="4"/>
      <c r="G57" s="4"/>
      <c r="H57" s="4"/>
      <c r="I57" s="4"/>
      <c r="J57" s="4"/>
      <c r="K57" s="4"/>
      <c r="L57" s="4"/>
      <c r="M57" s="4"/>
      <c r="N57" s="4"/>
      <c r="O57" s="4"/>
      <c r="P57" s="4"/>
      <c r="Q57" s="4"/>
      <c r="R57" s="4"/>
      <c r="S57" s="4"/>
      <c r="T57" s="4"/>
      <c r="U57" s="4"/>
      <c r="V57" s="4"/>
      <c r="W57" s="4"/>
      <c r="X57" s="4"/>
      <c r="Y57" s="4"/>
      <c r="Z57" s="4"/>
    </row>
    <row r="58" ht="15.75" customHeight="1">
      <c r="A58" s="4"/>
      <c r="B58" s="4"/>
      <c r="C58" s="4"/>
      <c r="D58" s="4"/>
      <c r="E58" s="4"/>
      <c r="F58" s="4"/>
      <c r="G58" s="4"/>
      <c r="H58" s="4"/>
      <c r="I58" s="4"/>
      <c r="J58" s="4"/>
      <c r="K58" s="4"/>
      <c r="L58" s="4"/>
      <c r="M58" s="4"/>
      <c r="N58" s="4"/>
      <c r="O58" s="4"/>
      <c r="P58" s="4"/>
      <c r="Q58" s="4"/>
      <c r="R58" s="4"/>
      <c r="S58" s="4"/>
      <c r="T58" s="4"/>
      <c r="U58" s="4"/>
      <c r="V58" s="4"/>
      <c r="W58" s="4"/>
      <c r="X58" s="4"/>
      <c r="Y58" s="4"/>
      <c r="Z58" s="4"/>
    </row>
    <row r="59" ht="15.75" customHeight="1">
      <c r="A59" s="4"/>
      <c r="B59" s="4"/>
      <c r="C59" s="4"/>
      <c r="D59" s="4"/>
      <c r="E59" s="4"/>
      <c r="F59" s="4"/>
      <c r="G59" s="4"/>
      <c r="H59" s="4"/>
      <c r="I59" s="4"/>
      <c r="J59" s="4"/>
      <c r="K59" s="4"/>
      <c r="L59" s="4"/>
      <c r="M59" s="4"/>
      <c r="N59" s="4"/>
      <c r="O59" s="4"/>
      <c r="P59" s="4"/>
      <c r="Q59" s="4"/>
      <c r="R59" s="4"/>
      <c r="S59" s="4"/>
      <c r="T59" s="4"/>
      <c r="U59" s="4"/>
      <c r="V59" s="4"/>
      <c r="W59" s="4"/>
      <c r="X59" s="4"/>
      <c r="Y59" s="4"/>
      <c r="Z59" s="4"/>
    </row>
    <row r="60" ht="15.75" customHeight="1">
      <c r="A60" s="4"/>
      <c r="B60" s="4"/>
      <c r="C60" s="4"/>
      <c r="D60" s="4"/>
      <c r="E60" s="4"/>
      <c r="F60" s="4"/>
      <c r="G60" s="4"/>
      <c r="H60" s="4"/>
      <c r="I60" s="4"/>
      <c r="J60" s="4"/>
      <c r="K60" s="4"/>
      <c r="L60" s="4"/>
      <c r="M60" s="4"/>
      <c r="N60" s="4"/>
      <c r="O60" s="4"/>
      <c r="P60" s="4"/>
      <c r="Q60" s="4"/>
      <c r="R60" s="4"/>
      <c r="S60" s="4"/>
      <c r="T60" s="4"/>
      <c r="U60" s="4"/>
      <c r="V60" s="4"/>
      <c r="W60" s="4"/>
      <c r="X60" s="4"/>
      <c r="Y60" s="4"/>
      <c r="Z60" s="4"/>
    </row>
    <row r="61" ht="15.75" customHeight="1">
      <c r="A61" s="4"/>
      <c r="B61" s="4"/>
      <c r="C61" s="4"/>
      <c r="D61" s="4"/>
      <c r="E61" s="4"/>
      <c r="F61" s="4"/>
      <c r="G61" s="4"/>
      <c r="H61" s="4"/>
      <c r="I61" s="4"/>
      <c r="J61" s="4"/>
      <c r="K61" s="4"/>
      <c r="L61" s="4"/>
      <c r="M61" s="4"/>
      <c r="N61" s="4"/>
      <c r="O61" s="4"/>
      <c r="P61" s="4"/>
      <c r="Q61" s="4"/>
      <c r="R61" s="4"/>
      <c r="S61" s="4"/>
      <c r="T61" s="4"/>
      <c r="U61" s="4"/>
      <c r="V61" s="4"/>
      <c r="W61" s="4"/>
      <c r="X61" s="4"/>
      <c r="Y61" s="4"/>
      <c r="Z61" s="4"/>
    </row>
    <row r="62" ht="15.75" customHeight="1">
      <c r="A62" s="4"/>
      <c r="B62" s="4"/>
      <c r="C62" s="4"/>
      <c r="D62" s="4"/>
      <c r="E62" s="4"/>
      <c r="F62" s="4"/>
      <c r="G62" s="4"/>
      <c r="H62" s="4"/>
      <c r="I62" s="4"/>
      <c r="J62" s="4"/>
      <c r="K62" s="4"/>
      <c r="L62" s="4"/>
      <c r="M62" s="4"/>
      <c r="N62" s="4"/>
      <c r="O62" s="4"/>
      <c r="P62" s="4"/>
      <c r="Q62" s="4"/>
      <c r="R62" s="4"/>
      <c r="S62" s="4"/>
      <c r="T62" s="4"/>
      <c r="U62" s="4"/>
      <c r="V62" s="4"/>
      <c r="W62" s="4"/>
      <c r="X62" s="4"/>
      <c r="Y62" s="4"/>
      <c r="Z62" s="4"/>
    </row>
    <row r="63" ht="15.75" customHeight="1">
      <c r="A63" s="4"/>
      <c r="B63" s="4"/>
      <c r="C63" s="4"/>
      <c r="D63" s="4"/>
      <c r="E63" s="4"/>
      <c r="F63" s="4"/>
      <c r="G63" s="4"/>
      <c r="H63" s="4"/>
      <c r="I63" s="4"/>
      <c r="J63" s="4"/>
      <c r="K63" s="4"/>
      <c r="L63" s="4"/>
      <c r="M63" s="4"/>
      <c r="N63" s="4"/>
      <c r="O63" s="4"/>
      <c r="P63" s="4"/>
      <c r="Q63" s="4"/>
      <c r="R63" s="4"/>
      <c r="S63" s="4"/>
      <c r="T63" s="4"/>
      <c r="U63" s="4"/>
      <c r="V63" s="4"/>
      <c r="W63" s="4"/>
      <c r="X63" s="4"/>
      <c r="Y63" s="4"/>
      <c r="Z63" s="4"/>
    </row>
    <row r="64" ht="15.75" customHeight="1">
      <c r="A64" s="4"/>
      <c r="B64" s="4"/>
      <c r="C64" s="4"/>
      <c r="D64" s="4"/>
      <c r="E64" s="4"/>
      <c r="F64" s="4"/>
      <c r="G64" s="4"/>
      <c r="H64" s="4"/>
      <c r="I64" s="4"/>
      <c r="J64" s="4"/>
      <c r="K64" s="4"/>
      <c r="L64" s="4"/>
      <c r="M64" s="4"/>
      <c r="N64" s="4"/>
      <c r="O64" s="4"/>
      <c r="P64" s="4"/>
      <c r="Q64" s="4"/>
      <c r="R64" s="4"/>
      <c r="S64" s="4"/>
      <c r="T64" s="4"/>
      <c r="U64" s="4"/>
      <c r="V64" s="4"/>
      <c r="W64" s="4"/>
      <c r="X64" s="4"/>
      <c r="Y64" s="4"/>
      <c r="Z64" s="4"/>
    </row>
    <row r="65" ht="15.75" customHeight="1">
      <c r="A65" s="4"/>
      <c r="B65" s="4"/>
      <c r="C65" s="4"/>
      <c r="D65" s="4"/>
      <c r="E65" s="4"/>
      <c r="F65" s="4"/>
      <c r="G65" s="4"/>
      <c r="H65" s="4"/>
      <c r="I65" s="4"/>
      <c r="J65" s="4"/>
      <c r="K65" s="4"/>
      <c r="L65" s="4"/>
      <c r="M65" s="4"/>
      <c r="N65" s="4"/>
      <c r="O65" s="4"/>
      <c r="P65" s="4"/>
      <c r="Q65" s="4"/>
      <c r="R65" s="4"/>
      <c r="S65" s="4"/>
      <c r="T65" s="4"/>
      <c r="U65" s="4"/>
      <c r="V65" s="4"/>
      <c r="W65" s="4"/>
      <c r="X65" s="4"/>
      <c r="Y65" s="4"/>
      <c r="Z65" s="4"/>
    </row>
    <row r="66" ht="15.75" customHeight="1">
      <c r="A66" s="4"/>
      <c r="B66" s="4"/>
      <c r="C66" s="4"/>
      <c r="D66" s="4"/>
      <c r="E66" s="4"/>
      <c r="F66" s="4"/>
      <c r="G66" s="4"/>
      <c r="H66" s="4"/>
      <c r="I66" s="4"/>
      <c r="J66" s="4"/>
      <c r="K66" s="4"/>
      <c r="L66" s="4"/>
      <c r="M66" s="4"/>
      <c r="N66" s="4"/>
      <c r="O66" s="4"/>
      <c r="P66" s="4"/>
      <c r="Q66" s="4"/>
      <c r="R66" s="4"/>
      <c r="S66" s="4"/>
      <c r="T66" s="4"/>
      <c r="U66" s="4"/>
      <c r="V66" s="4"/>
      <c r="W66" s="4"/>
      <c r="X66" s="4"/>
      <c r="Y66" s="4"/>
      <c r="Z66" s="4"/>
    </row>
    <row r="67" ht="15.75" customHeight="1">
      <c r="A67" s="4"/>
      <c r="B67" s="4"/>
      <c r="C67" s="4"/>
      <c r="D67" s="4"/>
      <c r="E67" s="4"/>
      <c r="F67" s="4"/>
      <c r="G67" s="4"/>
      <c r="H67" s="4"/>
      <c r="I67" s="4"/>
      <c r="J67" s="4"/>
      <c r="K67" s="4"/>
      <c r="L67" s="4"/>
      <c r="M67" s="4"/>
      <c r="N67" s="4"/>
      <c r="O67" s="4"/>
      <c r="P67" s="4"/>
      <c r="Q67" s="4"/>
      <c r="R67" s="4"/>
      <c r="S67" s="4"/>
      <c r="T67" s="4"/>
      <c r="U67" s="4"/>
      <c r="V67" s="4"/>
      <c r="W67" s="4"/>
      <c r="X67" s="4"/>
      <c r="Y67" s="4"/>
      <c r="Z67" s="4"/>
    </row>
    <row r="68" ht="15.75" customHeight="1">
      <c r="A68" s="4"/>
      <c r="B68" s="4"/>
      <c r="C68" s="4"/>
      <c r="D68" s="4"/>
      <c r="E68" s="4"/>
      <c r="F68" s="4"/>
      <c r="G68" s="4"/>
      <c r="H68" s="4"/>
      <c r="I68" s="4"/>
      <c r="J68" s="4"/>
      <c r="K68" s="4"/>
      <c r="L68" s="4"/>
      <c r="M68" s="4"/>
      <c r="N68" s="4"/>
      <c r="O68" s="4"/>
      <c r="P68" s="4"/>
      <c r="Q68" s="4"/>
      <c r="R68" s="4"/>
      <c r="S68" s="4"/>
      <c r="T68" s="4"/>
      <c r="U68" s="4"/>
      <c r="V68" s="4"/>
      <c r="W68" s="4"/>
      <c r="X68" s="4"/>
      <c r="Y68" s="4"/>
      <c r="Z68" s="4"/>
    </row>
    <row r="69" ht="15.75" customHeight="1">
      <c r="A69" s="4"/>
      <c r="B69" s="4"/>
      <c r="C69" s="4"/>
      <c r="D69" s="4"/>
      <c r="E69" s="4"/>
      <c r="F69" s="4"/>
      <c r="G69" s="4"/>
      <c r="H69" s="4"/>
      <c r="I69" s="4"/>
      <c r="J69" s="4"/>
      <c r="K69" s="4"/>
      <c r="L69" s="4"/>
      <c r="M69" s="4"/>
      <c r="N69" s="4"/>
      <c r="O69" s="4"/>
      <c r="P69" s="4"/>
      <c r="Q69" s="4"/>
      <c r="R69" s="4"/>
      <c r="S69" s="4"/>
      <c r="T69" s="4"/>
      <c r="U69" s="4"/>
      <c r="V69" s="4"/>
      <c r="W69" s="4"/>
      <c r="X69" s="4"/>
      <c r="Y69" s="4"/>
      <c r="Z69" s="4"/>
    </row>
    <row r="70" ht="15.75" customHeight="1">
      <c r="A70" s="4"/>
      <c r="B70" s="4"/>
      <c r="C70" s="4"/>
      <c r="D70" s="4"/>
      <c r="E70" s="4"/>
      <c r="F70" s="4"/>
      <c r="G70" s="4"/>
      <c r="H70" s="4"/>
      <c r="I70" s="4"/>
      <c r="J70" s="4"/>
      <c r="K70" s="4"/>
      <c r="L70" s="4"/>
      <c r="M70" s="4"/>
      <c r="N70" s="4"/>
      <c r="O70" s="4"/>
      <c r="P70" s="4"/>
      <c r="Q70" s="4"/>
      <c r="R70" s="4"/>
      <c r="S70" s="4"/>
      <c r="T70" s="4"/>
      <c r="U70" s="4"/>
      <c r="V70" s="4"/>
      <c r="W70" s="4"/>
      <c r="X70" s="4"/>
      <c r="Y70" s="4"/>
      <c r="Z70" s="4"/>
    </row>
    <row r="71" ht="15.75" customHeight="1">
      <c r="A71" s="4"/>
      <c r="B71" s="4"/>
      <c r="C71" s="4"/>
      <c r="D71" s="4"/>
      <c r="E71" s="4"/>
      <c r="F71" s="4"/>
      <c r="G71" s="4"/>
      <c r="H71" s="4"/>
      <c r="I71" s="4"/>
      <c r="J71" s="4"/>
      <c r="K71" s="4"/>
      <c r="L71" s="4"/>
      <c r="M71" s="4"/>
      <c r="N71" s="4"/>
      <c r="O71" s="4"/>
      <c r="P71" s="4"/>
      <c r="Q71" s="4"/>
      <c r="R71" s="4"/>
      <c r="S71" s="4"/>
      <c r="T71" s="4"/>
      <c r="U71" s="4"/>
      <c r="V71" s="4"/>
      <c r="W71" s="4"/>
      <c r="X71" s="4"/>
      <c r="Y71" s="4"/>
      <c r="Z71" s="4"/>
    </row>
    <row r="72" ht="15.75" customHeight="1">
      <c r="A72" s="4"/>
      <c r="B72" s="4"/>
      <c r="C72" s="4"/>
      <c r="D72" s="4"/>
      <c r="E72" s="4"/>
      <c r="F72" s="4"/>
      <c r="G72" s="4"/>
      <c r="H72" s="4"/>
      <c r="I72" s="4"/>
      <c r="J72" s="4"/>
      <c r="K72" s="4"/>
      <c r="L72" s="4"/>
      <c r="M72" s="4"/>
      <c r="N72" s="4"/>
      <c r="O72" s="4"/>
      <c r="P72" s="4"/>
      <c r="Q72" s="4"/>
      <c r="R72" s="4"/>
      <c r="S72" s="4"/>
      <c r="T72" s="4"/>
      <c r="U72" s="4"/>
      <c r="V72" s="4"/>
      <c r="W72" s="4"/>
      <c r="X72" s="4"/>
      <c r="Y72" s="4"/>
      <c r="Z72" s="4"/>
    </row>
    <row r="73" ht="15.75" customHeight="1">
      <c r="A73" s="4"/>
      <c r="B73" s="4"/>
      <c r="C73" s="4"/>
      <c r="D73" s="4"/>
      <c r="E73" s="4"/>
      <c r="F73" s="4"/>
      <c r="G73" s="4"/>
      <c r="H73" s="4"/>
      <c r="I73" s="4"/>
      <c r="J73" s="4"/>
      <c r="K73" s="4"/>
      <c r="L73" s="4"/>
      <c r="M73" s="4"/>
      <c r="N73" s="4"/>
      <c r="O73" s="4"/>
      <c r="P73" s="4"/>
      <c r="Q73" s="4"/>
      <c r="R73" s="4"/>
      <c r="S73" s="4"/>
      <c r="T73" s="4"/>
      <c r="U73" s="4"/>
      <c r="V73" s="4"/>
      <c r="W73" s="4"/>
      <c r="X73" s="4"/>
      <c r="Y73" s="4"/>
      <c r="Z73" s="4"/>
    </row>
    <row r="74" ht="15.75" customHeight="1">
      <c r="A74" s="4"/>
      <c r="B74" s="4"/>
      <c r="C74" s="4"/>
      <c r="D74" s="4"/>
      <c r="E74" s="4"/>
      <c r="F74" s="4"/>
      <c r="G74" s="4"/>
      <c r="H74" s="4"/>
      <c r="I74" s="4"/>
      <c r="J74" s="4"/>
      <c r="K74" s="4"/>
      <c r="L74" s="4"/>
      <c r="M74" s="4"/>
      <c r="N74" s="4"/>
      <c r="O74" s="4"/>
      <c r="P74" s="4"/>
      <c r="Q74" s="4"/>
      <c r="R74" s="4"/>
      <c r="S74" s="4"/>
      <c r="T74" s="4"/>
      <c r="U74" s="4"/>
      <c r="V74" s="4"/>
      <c r="W74" s="4"/>
      <c r="X74" s="4"/>
      <c r="Y74" s="4"/>
      <c r="Z74" s="4"/>
    </row>
    <row r="75" ht="15.75" customHeight="1">
      <c r="A75" s="4"/>
      <c r="B75" s="4"/>
      <c r="C75" s="4"/>
      <c r="D75" s="4"/>
      <c r="E75" s="4"/>
      <c r="F75" s="4"/>
      <c r="G75" s="4"/>
      <c r="H75" s="4"/>
      <c r="I75" s="4"/>
      <c r="J75" s="4"/>
      <c r="K75" s="4"/>
      <c r="L75" s="4"/>
      <c r="M75" s="4"/>
      <c r="N75" s="4"/>
      <c r="O75" s="4"/>
      <c r="P75" s="4"/>
      <c r="Q75" s="4"/>
      <c r="R75" s="4"/>
      <c r="S75" s="4"/>
      <c r="T75" s="4"/>
      <c r="U75" s="4"/>
      <c r="V75" s="4"/>
      <c r="W75" s="4"/>
      <c r="X75" s="4"/>
      <c r="Y75" s="4"/>
      <c r="Z75" s="4"/>
    </row>
    <row r="76" ht="15.75" customHeight="1">
      <c r="A76" s="4"/>
      <c r="B76" s="4"/>
      <c r="C76" s="4"/>
      <c r="D76" s="4"/>
      <c r="E76" s="4"/>
      <c r="F76" s="4"/>
      <c r="G76" s="4"/>
      <c r="H76" s="4"/>
      <c r="I76" s="4"/>
      <c r="J76" s="4"/>
      <c r="K76" s="4"/>
      <c r="L76" s="4"/>
      <c r="M76" s="4"/>
      <c r="N76" s="4"/>
      <c r="O76" s="4"/>
      <c r="P76" s="4"/>
      <c r="Q76" s="4"/>
      <c r="R76" s="4"/>
      <c r="S76" s="4"/>
      <c r="T76" s="4"/>
      <c r="U76" s="4"/>
      <c r="V76" s="4"/>
      <c r="W76" s="4"/>
      <c r="X76" s="4"/>
      <c r="Y76" s="4"/>
      <c r="Z76" s="4"/>
    </row>
    <row r="77" ht="15.75" customHeight="1">
      <c r="A77" s="4"/>
      <c r="B77" s="4"/>
      <c r="C77" s="4"/>
      <c r="D77" s="4"/>
      <c r="E77" s="4"/>
      <c r="F77" s="4"/>
      <c r="G77" s="4"/>
      <c r="H77" s="4"/>
      <c r="I77" s="4"/>
      <c r="J77" s="4"/>
      <c r="K77" s="4"/>
      <c r="L77" s="4"/>
      <c r="M77" s="4"/>
      <c r="N77" s="4"/>
      <c r="O77" s="4"/>
      <c r="P77" s="4"/>
      <c r="Q77" s="4"/>
      <c r="R77" s="4"/>
      <c r="S77" s="4"/>
      <c r="T77" s="4"/>
      <c r="U77" s="4"/>
      <c r="V77" s="4"/>
      <c r="W77" s="4"/>
      <c r="X77" s="4"/>
      <c r="Y77" s="4"/>
      <c r="Z77" s="4"/>
    </row>
    <row r="78" ht="15.75" customHeight="1">
      <c r="A78" s="4"/>
      <c r="B78" s="4"/>
      <c r="C78" s="4"/>
      <c r="D78" s="4"/>
      <c r="E78" s="4"/>
      <c r="F78" s="4"/>
      <c r="G78" s="4"/>
      <c r="H78" s="4"/>
      <c r="I78" s="4"/>
      <c r="J78" s="4"/>
      <c r="K78" s="4"/>
      <c r="L78" s="4"/>
      <c r="M78" s="4"/>
      <c r="N78" s="4"/>
      <c r="O78" s="4"/>
      <c r="P78" s="4"/>
      <c r="Q78" s="4"/>
      <c r="R78" s="4"/>
      <c r="S78" s="4"/>
      <c r="T78" s="4"/>
      <c r="U78" s="4"/>
      <c r="V78" s="4"/>
      <c r="W78" s="4"/>
      <c r="X78" s="4"/>
      <c r="Y78" s="4"/>
      <c r="Z78" s="4"/>
    </row>
    <row r="79" ht="15.75" customHeight="1">
      <c r="A79" s="4"/>
      <c r="B79" s="4"/>
      <c r="C79" s="4"/>
      <c r="D79" s="4"/>
      <c r="E79" s="4"/>
      <c r="F79" s="4"/>
      <c r="G79" s="4"/>
      <c r="H79" s="4"/>
      <c r="I79" s="4"/>
      <c r="J79" s="4"/>
      <c r="K79" s="4"/>
      <c r="L79" s="4"/>
      <c r="M79" s="4"/>
      <c r="N79" s="4"/>
      <c r="O79" s="4"/>
      <c r="P79" s="4"/>
      <c r="Q79" s="4"/>
      <c r="R79" s="4"/>
      <c r="S79" s="4"/>
      <c r="T79" s="4"/>
      <c r="U79" s="4"/>
      <c r="V79" s="4"/>
      <c r="W79" s="4"/>
      <c r="X79" s="4"/>
      <c r="Y79" s="4"/>
      <c r="Z79" s="4"/>
    </row>
    <row r="80" ht="15.75" customHeight="1">
      <c r="A80" s="4"/>
      <c r="B80" s="4"/>
      <c r="C80" s="4"/>
      <c r="D80" s="4"/>
      <c r="E80" s="4"/>
      <c r="F80" s="4"/>
      <c r="G80" s="4"/>
      <c r="H80" s="4"/>
      <c r="I80" s="4"/>
      <c r="J80" s="4"/>
      <c r="K80" s="4"/>
      <c r="L80" s="4"/>
      <c r="M80" s="4"/>
      <c r="N80" s="4"/>
      <c r="O80" s="4"/>
      <c r="P80" s="4"/>
      <c r="Q80" s="4"/>
      <c r="R80" s="4"/>
      <c r="S80" s="4"/>
      <c r="T80" s="4"/>
      <c r="U80" s="4"/>
      <c r="V80" s="4"/>
      <c r="W80" s="4"/>
      <c r="X80" s="4"/>
      <c r="Y80" s="4"/>
      <c r="Z80" s="4"/>
    </row>
    <row r="81" ht="15.75" customHeight="1">
      <c r="A81" s="4"/>
      <c r="B81" s="4"/>
      <c r="C81" s="4"/>
      <c r="D81" s="4"/>
      <c r="E81" s="4"/>
      <c r="F81" s="4"/>
      <c r="G81" s="4"/>
      <c r="H81" s="4"/>
      <c r="I81" s="4"/>
      <c r="J81" s="4"/>
      <c r="K81" s="4"/>
      <c r="L81" s="4"/>
      <c r="M81" s="4"/>
      <c r="N81" s="4"/>
      <c r="O81" s="4"/>
      <c r="P81" s="4"/>
      <c r="Q81" s="4"/>
      <c r="R81" s="4"/>
      <c r="S81" s="4"/>
      <c r="T81" s="4"/>
      <c r="U81" s="4"/>
      <c r="V81" s="4"/>
      <c r="W81" s="4"/>
      <c r="X81" s="4"/>
      <c r="Y81" s="4"/>
      <c r="Z81" s="4"/>
    </row>
    <row r="82" ht="15.75" customHeight="1">
      <c r="A82" s="4"/>
      <c r="B82" s="4"/>
      <c r="C82" s="4"/>
      <c r="D82" s="4"/>
      <c r="E82" s="4"/>
      <c r="F82" s="4"/>
      <c r="G82" s="4"/>
      <c r="H82" s="4"/>
      <c r="I82" s="4"/>
      <c r="J82" s="4"/>
      <c r="K82" s="4"/>
      <c r="L82" s="4"/>
      <c r="M82" s="4"/>
      <c r="N82" s="4"/>
      <c r="O82" s="4"/>
      <c r="P82" s="4"/>
      <c r="Q82" s="4"/>
      <c r="R82" s="4"/>
      <c r="S82" s="4"/>
      <c r="T82" s="4"/>
      <c r="U82" s="4"/>
      <c r="V82" s="4"/>
      <c r="W82" s="4"/>
      <c r="X82" s="4"/>
      <c r="Y82" s="4"/>
      <c r="Z82" s="4"/>
    </row>
    <row r="83" ht="15.75" customHeight="1">
      <c r="A83" s="4"/>
      <c r="B83" s="4"/>
      <c r="C83" s="4"/>
      <c r="D83" s="4"/>
      <c r="E83" s="4"/>
      <c r="F83" s="4"/>
      <c r="G83" s="4"/>
      <c r="H83" s="4"/>
      <c r="I83" s="4"/>
      <c r="J83" s="4"/>
      <c r="K83" s="4"/>
      <c r="L83" s="4"/>
      <c r="M83" s="4"/>
      <c r="N83" s="4"/>
      <c r="O83" s="4"/>
      <c r="P83" s="4"/>
      <c r="Q83" s="4"/>
      <c r="R83" s="4"/>
      <c r="S83" s="4"/>
      <c r="T83" s="4"/>
      <c r="U83" s="4"/>
      <c r="V83" s="4"/>
      <c r="W83" s="4"/>
      <c r="X83" s="4"/>
      <c r="Y83" s="4"/>
      <c r="Z83" s="4"/>
    </row>
    <row r="84" ht="15.75" customHeight="1">
      <c r="A84" s="4"/>
      <c r="B84" s="4"/>
      <c r="C84" s="4"/>
      <c r="D84" s="4"/>
      <c r="E84" s="4"/>
      <c r="F84" s="4"/>
      <c r="G84" s="4"/>
      <c r="H84" s="4"/>
      <c r="I84" s="4"/>
      <c r="J84" s="4"/>
      <c r="K84" s="4"/>
      <c r="L84" s="4"/>
      <c r="M84" s="4"/>
      <c r="N84" s="4"/>
      <c r="O84" s="4"/>
      <c r="P84" s="4"/>
      <c r="Q84" s="4"/>
      <c r="R84" s="4"/>
      <c r="S84" s="4"/>
      <c r="T84" s="4"/>
      <c r="U84" s="4"/>
      <c r="V84" s="4"/>
      <c r="W84" s="4"/>
      <c r="X84" s="4"/>
      <c r="Y84" s="4"/>
      <c r="Z84" s="4"/>
    </row>
    <row r="85" ht="15.75" customHeight="1">
      <c r="A85" s="4"/>
      <c r="B85" s="4"/>
      <c r="C85" s="4"/>
      <c r="D85" s="4"/>
      <c r="E85" s="4"/>
      <c r="F85" s="4"/>
      <c r="G85" s="4"/>
      <c r="H85" s="4"/>
      <c r="I85" s="4"/>
      <c r="J85" s="4"/>
      <c r="K85" s="4"/>
      <c r="L85" s="4"/>
      <c r="M85" s="4"/>
      <c r="N85" s="4"/>
      <c r="O85" s="4"/>
      <c r="P85" s="4"/>
      <c r="Q85" s="4"/>
      <c r="R85" s="4"/>
      <c r="S85" s="4"/>
      <c r="T85" s="4"/>
      <c r="U85" s="4"/>
      <c r="V85" s="4"/>
      <c r="W85" s="4"/>
      <c r="X85" s="4"/>
      <c r="Y85" s="4"/>
      <c r="Z85" s="4"/>
    </row>
    <row r="86" ht="15.75" customHeight="1">
      <c r="A86" s="4"/>
      <c r="B86" s="4"/>
      <c r="C86" s="4"/>
      <c r="D86" s="4"/>
      <c r="E86" s="4"/>
      <c r="F86" s="4"/>
      <c r="G86" s="4"/>
      <c r="H86" s="4"/>
      <c r="I86" s="4"/>
      <c r="J86" s="4"/>
      <c r="K86" s="4"/>
      <c r="L86" s="4"/>
      <c r="M86" s="4"/>
      <c r="N86" s="4"/>
      <c r="O86" s="4"/>
      <c r="P86" s="4"/>
      <c r="Q86" s="4"/>
      <c r="R86" s="4"/>
      <c r="S86" s="4"/>
      <c r="T86" s="4"/>
      <c r="U86" s="4"/>
      <c r="V86" s="4"/>
      <c r="W86" s="4"/>
      <c r="X86" s="4"/>
      <c r="Y86" s="4"/>
      <c r="Z86" s="4"/>
    </row>
    <row r="87" ht="15.75" customHeight="1">
      <c r="A87" s="4"/>
      <c r="B87" s="4"/>
      <c r="C87" s="4"/>
      <c r="D87" s="4"/>
      <c r="E87" s="4"/>
      <c r="F87" s="4"/>
      <c r="G87" s="4"/>
      <c r="H87" s="4"/>
      <c r="I87" s="4"/>
      <c r="J87" s="4"/>
      <c r="K87" s="4"/>
      <c r="L87" s="4"/>
      <c r="M87" s="4"/>
      <c r="N87" s="4"/>
      <c r="O87" s="4"/>
      <c r="P87" s="4"/>
      <c r="Q87" s="4"/>
      <c r="R87" s="4"/>
      <c r="S87" s="4"/>
      <c r="T87" s="4"/>
      <c r="U87" s="4"/>
      <c r="V87" s="4"/>
      <c r="W87" s="4"/>
      <c r="X87" s="4"/>
      <c r="Y87" s="4"/>
      <c r="Z87" s="4"/>
    </row>
    <row r="88" ht="15.75" customHeight="1">
      <c r="A88" s="4"/>
      <c r="B88" s="4"/>
      <c r="C88" s="4"/>
      <c r="D88" s="4"/>
      <c r="E88" s="4"/>
      <c r="F88" s="4"/>
      <c r="G88" s="4"/>
      <c r="H88" s="4"/>
      <c r="I88" s="4"/>
      <c r="J88" s="4"/>
      <c r="K88" s="4"/>
      <c r="L88" s="4"/>
      <c r="M88" s="4"/>
      <c r="N88" s="4"/>
      <c r="O88" s="4"/>
      <c r="P88" s="4"/>
      <c r="Q88" s="4"/>
      <c r="R88" s="4"/>
      <c r="S88" s="4"/>
      <c r="T88" s="4"/>
      <c r="U88" s="4"/>
      <c r="V88" s="4"/>
      <c r="W88" s="4"/>
      <c r="X88" s="4"/>
      <c r="Y88" s="4"/>
      <c r="Z88" s="4"/>
    </row>
    <row r="89" ht="15.75" customHeight="1">
      <c r="A89" s="4"/>
      <c r="B89" s="4"/>
      <c r="C89" s="4"/>
      <c r="D89" s="4"/>
      <c r="E89" s="4"/>
      <c r="F89" s="4"/>
      <c r="G89" s="4"/>
      <c r="H89" s="4"/>
      <c r="I89" s="4"/>
      <c r="J89" s="4"/>
      <c r="K89" s="4"/>
      <c r="L89" s="4"/>
      <c r="M89" s="4"/>
      <c r="N89" s="4"/>
      <c r="O89" s="4"/>
      <c r="P89" s="4"/>
      <c r="Q89" s="4"/>
      <c r="R89" s="4"/>
      <c r="S89" s="4"/>
      <c r="T89" s="4"/>
      <c r="U89" s="4"/>
      <c r="V89" s="4"/>
      <c r="W89" s="4"/>
      <c r="X89" s="4"/>
      <c r="Y89" s="4"/>
      <c r="Z89" s="4"/>
    </row>
    <row r="90" ht="15.75" customHeight="1">
      <c r="A90" s="4"/>
      <c r="B90" s="4"/>
      <c r="C90" s="4"/>
      <c r="D90" s="4"/>
      <c r="E90" s="4"/>
      <c r="F90" s="4"/>
      <c r="G90" s="4"/>
      <c r="H90" s="4"/>
      <c r="I90" s="4"/>
      <c r="J90" s="4"/>
      <c r="K90" s="4"/>
      <c r="L90" s="4"/>
      <c r="M90" s="4"/>
      <c r="N90" s="4"/>
      <c r="O90" s="4"/>
      <c r="P90" s="4"/>
      <c r="Q90" s="4"/>
      <c r="R90" s="4"/>
      <c r="S90" s="4"/>
      <c r="T90" s="4"/>
      <c r="U90" s="4"/>
      <c r="V90" s="4"/>
      <c r="W90" s="4"/>
      <c r="X90" s="4"/>
      <c r="Y90" s="4"/>
      <c r="Z90" s="4"/>
    </row>
    <row r="91" ht="15.75" customHeight="1">
      <c r="A91" s="4"/>
      <c r="B91" s="4"/>
      <c r="C91" s="4"/>
      <c r="D91" s="4"/>
      <c r="E91" s="4"/>
      <c r="F91" s="4"/>
      <c r="G91" s="4"/>
      <c r="H91" s="4"/>
      <c r="I91" s="4"/>
      <c r="J91" s="4"/>
      <c r="K91" s="4"/>
      <c r="L91" s="4"/>
      <c r="M91" s="4"/>
      <c r="N91" s="4"/>
      <c r="O91" s="4"/>
      <c r="P91" s="4"/>
      <c r="Q91" s="4"/>
      <c r="R91" s="4"/>
      <c r="S91" s="4"/>
      <c r="T91" s="4"/>
      <c r="U91" s="4"/>
      <c r="V91" s="4"/>
      <c r="W91" s="4"/>
      <c r="X91" s="4"/>
      <c r="Y91" s="4"/>
      <c r="Z91" s="4"/>
    </row>
    <row r="92" ht="15.75" customHeight="1">
      <c r="A92" s="4"/>
      <c r="B92" s="4"/>
      <c r="C92" s="4"/>
      <c r="D92" s="4"/>
      <c r="E92" s="4"/>
      <c r="F92" s="4"/>
      <c r="G92" s="4"/>
      <c r="H92" s="4"/>
      <c r="I92" s="4"/>
      <c r="J92" s="4"/>
      <c r="K92" s="4"/>
      <c r="L92" s="4"/>
      <c r="M92" s="4"/>
      <c r="N92" s="4"/>
      <c r="O92" s="4"/>
      <c r="P92" s="4"/>
      <c r="Q92" s="4"/>
      <c r="R92" s="4"/>
      <c r="S92" s="4"/>
      <c r="T92" s="4"/>
      <c r="U92" s="4"/>
      <c r="V92" s="4"/>
      <c r="W92" s="4"/>
      <c r="X92" s="4"/>
      <c r="Y92" s="4"/>
      <c r="Z92" s="4"/>
    </row>
    <row r="93" ht="15.75" customHeight="1">
      <c r="A93" s="4"/>
      <c r="B93" s="4"/>
      <c r="C93" s="4"/>
      <c r="D93" s="4"/>
      <c r="E93" s="4"/>
      <c r="F93" s="4"/>
      <c r="G93" s="4"/>
      <c r="H93" s="4"/>
      <c r="I93" s="4"/>
      <c r="J93" s="4"/>
      <c r="K93" s="4"/>
      <c r="L93" s="4"/>
      <c r="M93" s="4"/>
      <c r="N93" s="4"/>
      <c r="O93" s="4"/>
      <c r="P93" s="4"/>
      <c r="Q93" s="4"/>
      <c r="R93" s="4"/>
      <c r="S93" s="4"/>
      <c r="T93" s="4"/>
      <c r="U93" s="4"/>
      <c r="V93" s="4"/>
      <c r="W93" s="4"/>
      <c r="X93" s="4"/>
      <c r="Y93" s="4"/>
      <c r="Z93" s="4"/>
    </row>
    <row r="94" ht="15.75" customHeight="1">
      <c r="A94" s="4"/>
      <c r="B94" s="4"/>
      <c r="C94" s="4"/>
      <c r="D94" s="4"/>
      <c r="E94" s="4"/>
      <c r="F94" s="4"/>
      <c r="G94" s="4"/>
      <c r="H94" s="4"/>
      <c r="I94" s="4"/>
      <c r="J94" s="4"/>
      <c r="K94" s="4"/>
      <c r="L94" s="4"/>
      <c r="M94" s="4"/>
      <c r="N94" s="4"/>
      <c r="O94" s="4"/>
      <c r="P94" s="4"/>
      <c r="Q94" s="4"/>
      <c r="R94" s="4"/>
      <c r="S94" s="4"/>
      <c r="T94" s="4"/>
      <c r="U94" s="4"/>
      <c r="V94" s="4"/>
      <c r="W94" s="4"/>
      <c r="X94" s="4"/>
      <c r="Y94" s="4"/>
      <c r="Z94" s="4"/>
    </row>
    <row r="95" ht="15.75" customHeight="1">
      <c r="A95" s="4"/>
      <c r="B95" s="4"/>
      <c r="C95" s="4"/>
      <c r="D95" s="4"/>
      <c r="E95" s="4"/>
      <c r="F95" s="4"/>
      <c r="G95" s="4"/>
      <c r="H95" s="4"/>
      <c r="I95" s="4"/>
      <c r="J95" s="4"/>
      <c r="K95" s="4"/>
      <c r="L95" s="4"/>
      <c r="M95" s="4"/>
      <c r="N95" s="4"/>
      <c r="O95" s="4"/>
      <c r="P95" s="4"/>
      <c r="Q95" s="4"/>
      <c r="R95" s="4"/>
      <c r="S95" s="4"/>
      <c r="T95" s="4"/>
      <c r="U95" s="4"/>
      <c r="V95" s="4"/>
      <c r="W95" s="4"/>
      <c r="X95" s="4"/>
      <c r="Y95" s="4"/>
      <c r="Z95" s="4"/>
    </row>
    <row r="96" ht="15.75" customHeight="1">
      <c r="A96" s="4"/>
      <c r="B96" s="4"/>
      <c r="C96" s="4"/>
      <c r="D96" s="4"/>
      <c r="E96" s="4"/>
      <c r="F96" s="4"/>
      <c r="G96" s="4"/>
      <c r="H96" s="4"/>
      <c r="I96" s="4"/>
      <c r="J96" s="4"/>
      <c r="K96" s="4"/>
      <c r="L96" s="4"/>
      <c r="M96" s="4"/>
      <c r="N96" s="4"/>
      <c r="O96" s="4"/>
      <c r="P96" s="4"/>
      <c r="Q96" s="4"/>
      <c r="R96" s="4"/>
      <c r="S96" s="4"/>
      <c r="T96" s="4"/>
      <c r="U96" s="4"/>
      <c r="V96" s="4"/>
      <c r="W96" s="4"/>
      <c r="X96" s="4"/>
      <c r="Y96" s="4"/>
      <c r="Z96" s="4"/>
    </row>
    <row r="97" ht="15.75" customHeight="1">
      <c r="A97" s="4"/>
      <c r="B97" s="4"/>
      <c r="C97" s="4"/>
      <c r="D97" s="4"/>
      <c r="E97" s="4"/>
      <c r="F97" s="4"/>
      <c r="G97" s="4"/>
      <c r="H97" s="4"/>
      <c r="I97" s="4"/>
      <c r="J97" s="4"/>
      <c r="K97" s="4"/>
      <c r="L97" s="4"/>
      <c r="M97" s="4"/>
      <c r="N97" s="4"/>
      <c r="O97" s="4"/>
      <c r="P97" s="4"/>
      <c r="Q97" s="4"/>
      <c r="R97" s="4"/>
      <c r="S97" s="4"/>
      <c r="T97" s="4"/>
      <c r="U97" s="4"/>
      <c r="V97" s="4"/>
      <c r="W97" s="4"/>
      <c r="X97" s="4"/>
      <c r="Y97" s="4"/>
      <c r="Z97" s="4"/>
    </row>
    <row r="98" ht="15.75" customHeight="1">
      <c r="A98" s="4"/>
      <c r="B98" s="4"/>
      <c r="C98" s="4"/>
      <c r="D98" s="4"/>
      <c r="E98" s="4"/>
      <c r="F98" s="4"/>
      <c r="G98" s="4"/>
      <c r="H98" s="4"/>
      <c r="I98" s="4"/>
      <c r="J98" s="4"/>
      <c r="K98" s="4"/>
      <c r="L98" s="4"/>
      <c r="M98" s="4"/>
      <c r="N98" s="4"/>
      <c r="O98" s="4"/>
      <c r="P98" s="4"/>
      <c r="Q98" s="4"/>
      <c r="R98" s="4"/>
      <c r="S98" s="4"/>
      <c r="T98" s="4"/>
      <c r="U98" s="4"/>
      <c r="V98" s="4"/>
      <c r="W98" s="4"/>
      <c r="X98" s="4"/>
      <c r="Y98" s="4"/>
      <c r="Z98" s="4"/>
    </row>
    <row r="99" ht="15.75" customHeight="1">
      <c r="A99" s="4"/>
      <c r="B99" s="4"/>
      <c r="C99" s="4"/>
      <c r="D99" s="4"/>
      <c r="E99" s="4"/>
      <c r="F99" s="4"/>
      <c r="G99" s="4"/>
      <c r="H99" s="4"/>
      <c r="I99" s="4"/>
      <c r="J99" s="4"/>
      <c r="K99" s="4"/>
      <c r="L99" s="4"/>
      <c r="M99" s="4"/>
      <c r="N99" s="4"/>
      <c r="O99" s="4"/>
      <c r="P99" s="4"/>
      <c r="Q99" s="4"/>
      <c r="R99" s="4"/>
      <c r="S99" s="4"/>
      <c r="T99" s="4"/>
      <c r="U99" s="4"/>
      <c r="V99" s="4"/>
      <c r="W99" s="4"/>
      <c r="X99" s="4"/>
      <c r="Y99" s="4"/>
      <c r="Z99" s="4"/>
    </row>
    <row r="100" ht="15.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ht="15.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ht="15.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ht="15.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ht="15.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ht="15.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ht="15.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ht="15.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ht="15.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ht="15.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ht="15.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ht="15.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ht="15.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ht="15.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ht="15.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ht="15.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15.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ht="15.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ht="15.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ht="15.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ht="15.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ht="15.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ht="15.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ht="15.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ht="15.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15.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ht="15.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ht="15.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15.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ht="15.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ht="15.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15.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ht="15.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ht="15.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15.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ht="15.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ht="15.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ht="15.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15.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15.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15.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15.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15.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ht="15.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ht="15.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ht="15.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ht="15.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ht="15.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ht="15.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ht="15.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ht="15.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15.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ht="15.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15.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ht="15.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ht="15.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ht="15.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ht="15.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ht="15.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ht="15.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ht="15.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ht="15.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ht="15.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ht="15.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ht="15.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ht="15.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ht="15.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ht="15.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15.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ht="15.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ht="15.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15.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ht="15.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ht="15.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15.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15.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15.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15.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15.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15.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15.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15.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15.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15.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15.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15.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15.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15.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15.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15.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15.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15.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15.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15.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15.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15.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15.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15.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15.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15.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15.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15.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15.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15.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15.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15.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15.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15.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15.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15.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15.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15.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15.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15.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15.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15.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15.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15.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5.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5.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5.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5.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5.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5.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5.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15.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15.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15.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15.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15.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15.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15.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15.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15.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ht="15.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ht="15.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15.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15.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15.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15.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15.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15.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15.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ht="15.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ht="15.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ht="15.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ht="15.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ht="15.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15.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15.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ht="15.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15.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ht="15.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ht="15.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ht="15.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ht="15.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ht="15.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ht="15.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ht="15.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ht="15.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ht="15.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ht="15.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ht="15.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ht="15.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ht="15.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ht="15.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ht="15.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ht="15.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ht="15.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ht="15.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ht="15.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ht="15.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ht="15.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ht="15.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ht="15.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ht="15.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ht="15.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ht="15.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ht="15.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ht="15.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ht="15.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ht="15.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ht="15.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ht="15.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ht="15.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ht="15.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ht="15.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ht="15.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ht="15.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ht="15.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ht="15.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ht="15.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ht="15.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ht="15.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ht="15.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ht="15.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ht="15.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ht="15.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ht="15.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ht="15.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ht="15.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ht="15.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ht="15.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ht="15.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ht="15.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ht="15.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ht="15.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ht="15.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ht="15.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ht="15.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ht="15.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ht="15.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ht="15.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ht="15.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ht="15.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ht="15.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ht="15.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ht="15.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ht="15.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ht="15.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ht="15.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ht="15.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ht="15.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ht="15.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ht="15.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ht="15.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ht="15.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ht="15.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ht="15.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ht="15.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ht="15.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ht="15.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ht="15.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ht="15.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ht="15.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ht="15.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ht="15.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ht="15.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ht="15.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ht="15.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ht="15.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ht="15.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ht="15.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ht="15.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ht="15.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ht="15.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ht="15.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ht="15.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ht="15.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ht="15.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ht="15.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ht="15.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ht="15.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ht="15.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ht="15.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ht="15.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ht="15.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ht="15.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ht="15.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ht="15.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ht="15.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ht="15.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ht="15.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ht="15.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ht="15.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ht="15.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ht="15.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ht="15.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ht="15.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ht="15.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ht="15.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ht="15.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ht="15.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ht="15.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ht="15.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ht="15.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ht="15.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ht="15.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ht="15.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ht="15.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ht="15.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ht="15.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ht="15.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ht="15.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ht="15.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ht="15.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ht="15.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ht="15.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ht="15.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ht="15.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ht="15.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ht="15.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ht="15.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ht="15.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ht="15.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ht="15.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ht="15.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ht="15.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ht="15.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ht="15.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ht="15.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ht="15.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ht="15.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ht="15.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ht="15.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ht="15.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ht="15.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ht="15.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ht="15.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ht="15.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ht="15.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ht="15.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ht="15.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ht="15.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ht="15.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ht="15.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ht="15.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ht="15.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ht="15.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ht="15.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ht="15.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ht="15.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ht="15.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ht="15.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ht="15.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ht="15.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ht="15.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ht="15.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ht="15.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ht="15.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ht="15.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ht="15.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ht="15.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ht="15.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ht="15.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ht="15.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ht="15.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ht="15.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ht="15.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ht="15.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ht="15.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ht="15.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ht="15.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ht="15.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ht="15.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ht="15.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ht="15.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ht="15.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ht="15.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ht="15.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ht="15.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ht="15.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ht="15.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ht="15.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ht="15.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ht="15.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ht="15.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ht="15.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ht="15.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ht="15.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ht="15.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ht="15.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ht="15.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ht="15.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ht="15.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ht="15.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ht="15.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ht="15.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ht="15.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ht="15.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ht="15.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ht="15.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ht="15.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ht="15.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ht="15.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ht="15.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ht="15.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ht="15.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ht="15.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ht="15.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ht="15.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ht="15.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ht="15.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ht="15.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ht="15.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ht="15.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ht="15.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ht="15.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ht="15.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ht="15.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ht="15.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ht="15.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ht="15.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ht="15.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ht="15.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ht="15.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ht="15.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ht="15.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ht="15.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ht="15.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ht="15.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ht="15.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ht="15.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ht="15.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ht="15.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ht="15.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ht="15.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ht="15.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ht="15.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ht="15.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ht="15.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ht="15.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ht="15.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ht="15.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ht="15.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ht="15.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ht="15.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ht="15.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ht="15.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ht="15.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ht="15.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ht="15.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ht="15.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ht="15.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ht="15.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ht="15.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ht="15.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ht="15.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ht="15.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ht="15.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ht="15.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ht="15.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ht="15.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ht="15.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ht="15.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ht="15.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ht="15.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ht="15.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ht="15.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ht="15.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ht="15.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ht="15.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ht="15.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ht="15.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ht="15.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ht="15.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ht="15.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ht="15.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ht="15.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ht="15.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ht="15.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ht="15.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ht="15.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ht="15.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ht="15.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ht="15.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ht="15.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ht="15.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ht="15.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ht="15.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ht="15.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ht="15.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ht="15.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ht="15.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ht="15.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ht="15.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ht="15.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ht="15.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ht="15.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ht="15.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ht="15.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ht="15.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ht="15.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ht="15.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ht="15.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ht="15.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ht="15.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ht="15.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ht="15.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ht="15.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ht="15.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ht="15.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ht="15.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ht="15.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ht="15.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ht="15.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ht="15.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ht="15.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ht="15.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ht="15.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ht="15.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ht="15.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ht="15.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ht="15.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ht="15.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ht="15.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ht="15.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ht="15.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ht="15.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ht="15.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ht="15.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ht="15.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ht="15.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ht="15.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ht="15.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ht="15.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ht="15.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ht="15.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ht="15.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ht="15.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ht="15.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ht="15.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ht="15.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ht="15.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ht="15.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ht="15.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ht="15.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ht="15.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ht="15.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ht="15.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ht="15.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ht="15.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ht="15.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ht="15.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ht="15.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ht="15.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ht="15.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ht="15.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ht="15.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ht="15.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ht="15.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ht="15.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ht="15.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ht="15.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ht="15.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ht="15.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ht="15.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ht="15.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ht="15.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ht="15.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ht="15.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ht="15.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ht="15.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ht="15.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ht="15.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ht="15.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ht="15.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ht="15.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ht="15.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ht="15.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ht="15.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ht="15.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ht="15.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ht="15.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ht="15.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ht="15.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ht="15.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ht="15.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ht="15.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ht="15.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ht="15.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ht="15.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ht="15.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ht="15.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ht="15.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ht="15.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ht="15.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ht="15.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ht="15.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ht="15.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ht="15.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ht="15.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ht="15.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ht="15.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ht="15.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ht="15.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ht="15.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ht="15.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ht="15.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ht="15.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ht="15.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ht="15.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ht="15.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ht="15.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ht="15.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ht="15.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ht="15.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ht="15.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ht="15.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ht="15.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ht="15.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ht="15.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ht="15.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ht="15.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ht="15.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ht="15.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ht="15.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ht="15.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ht="15.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ht="15.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ht="15.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ht="15.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ht="15.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ht="15.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ht="15.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ht="15.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ht="15.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ht="15.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ht="15.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ht="15.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ht="15.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ht="15.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ht="15.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ht="15.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ht="15.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ht="15.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ht="15.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ht="15.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ht="15.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ht="15.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ht="15.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ht="15.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ht="15.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ht="15.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ht="15.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ht="15.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ht="15.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ht="15.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ht="15.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ht="15.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ht="15.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ht="15.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ht="15.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ht="15.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ht="15.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ht="15.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ht="15.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ht="15.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ht="15.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ht="15.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ht="15.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ht="15.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ht="15.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ht="15.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ht="15.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ht="15.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ht="15.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ht="15.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ht="15.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ht="15.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ht="15.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ht="15.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ht="15.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ht="15.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ht="15.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ht="15.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ht="15.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ht="15.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ht="15.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ht="15.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ht="15.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ht="15.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ht="15.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ht="15.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ht="15.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ht="15.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ht="15.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ht="15.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ht="15.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ht="15.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ht="15.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ht="15.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ht="15.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ht="15.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ht="15.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ht="15.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ht="15.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ht="15.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ht="15.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ht="15.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ht="15.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ht="15.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ht="15.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ht="15.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ht="15.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ht="15.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ht="15.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ht="15.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ht="15.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ht="15.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ht="15.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ht="15.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ht="15.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ht="15.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ht="15.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ht="15.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ht="15.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ht="15.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ht="15.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ht="15.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ht="15.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ht="15.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ht="15.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ht="15.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ht="15.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ht="15.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ht="15.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ht="15.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ht="15.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ht="15.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ht="15.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ht="15.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ht="15.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ht="15.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ht="15.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ht="15.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ht="15.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ht="15.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ht="15.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ht="15.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ht="15.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ht="15.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ht="15.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ht="15.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ht="15.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ht="15.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ht="15.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ht="15.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ht="15.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ht="15.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ht="15.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ht="15.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ht="15.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ht="15.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ht="15.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ht="15.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ht="15.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ht="15.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ht="15.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ht="15.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ht="15.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ht="15.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ht="15.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ht="15.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ht="15.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ht="15.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ht="15.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ht="15.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ht="15.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ht="15.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ht="15.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ht="15.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ht="15.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ht="15.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ht="15.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ht="15.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ht="15.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ht="15.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ht="15.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ht="15.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ht="15.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ht="15.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ht="15.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ht="15.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ht="15.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ht="15.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ht="15.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ht="15.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ht="15.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ht="15.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ht="15.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ht="15.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ht="15.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ht="15.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ht="15.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ht="15.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ht="15.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ht="15.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ht="15.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ht="15.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ht="15.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ht="15.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ht="15.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ht="15.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ht="15.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ht="15.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ht="15.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ht="15.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ht="15.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ht="15.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ht="15.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ht="15.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ht="15.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ht="15.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ht="15.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ht="15.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ht="15.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ht="15.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ht="15.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ht="15.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ht="15.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ht="15.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ht="15.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ht="15.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ht="15.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ht="15.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ht="15.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ht="15.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ht="15.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ht="15.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ht="15.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ht="15.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ht="15.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ht="15.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ht="15.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ht="15.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ht="15.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ht="15.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ht="15.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ht="15.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ht="15.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ht="15.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ht="15.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ht="15.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ht="15.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ht="15.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ht="15.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ht="15.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ht="15.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ht="15.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ht="15.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ht="15.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ht="15.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ht="15.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ht="15.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ht="15.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ht="15.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ht="15.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ht="15.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ht="15.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ht="15.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ht="15.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ht="15.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ht="15.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ht="15.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ht="15.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ht="15.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ht="15.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ht="15.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ht="15.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ht="15.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ht="15.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ht="15.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ht="15.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ht="15.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ht="15.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ht="15.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ht="15.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ht="15.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ht="15.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ht="15.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ht="15.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ht="15.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ht="15.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ht="15.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ht="15.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ht="15.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ht="15.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ht="15.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ht="15.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ht="15.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ht="15.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ht="15.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ht="15.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ht="15.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ht="15.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ht="15.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ht="15.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ht="15.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ht="15.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ht="15.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ht="15.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ht="15.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ht="15.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ht="15.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ht="15.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ht="15.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ht="15.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ht="15.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ht="15.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ht="15.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ht="15.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ht="15.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ht="15.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ht="15.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ht="15.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ht="15.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ht="15.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ht="15.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ht="15.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ht="15.7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mergeCells count="4">
    <mergeCell ref="B2:J2"/>
    <mergeCell ref="F3:G3"/>
    <mergeCell ref="F4:G4"/>
    <mergeCell ref="F6:J6"/>
  </mergeCells>
  <dataValidations>
    <dataValidation type="list" allowBlank="1" showErrorMessage="1" sqref="J4 L4">
      <formula1>$L$4:$L$8</formula1>
    </dataValidation>
  </dataValidations>
  <printOptions/>
  <pageMargins bottom="0.75" footer="0.0" header="0.0" left="0.7" right="0.7" top="0.75"/>
  <pageSetup paperSize="9" orientation="portrait"/>
  <drawing r:id="rId2"/>
  <legacyDrawing r:id="rId3"/>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xSplit="7.0" ySplit="1.0" topLeftCell="H2" activePane="bottomRight" state="frozen"/>
      <selection activeCell="H1" sqref="H1" pane="topRight"/>
      <selection activeCell="A2" sqref="A2" pane="bottomLeft"/>
      <selection activeCell="H2" sqref="H2" pane="bottomRight"/>
    </sheetView>
  </sheetViews>
  <sheetFormatPr customHeight="1" defaultColWidth="14.43" defaultRowHeight="15.0"/>
  <cols>
    <col customWidth="1" min="1" max="1" width="26.71"/>
    <col customWidth="1" min="2" max="2" width="25.86"/>
    <col customWidth="1" min="3" max="3" width="21.71"/>
    <col customWidth="1" min="4" max="7" width="18.43"/>
    <col customWidth="1" min="8" max="8" width="11.43"/>
    <col customWidth="1" min="9" max="26" width="10.71"/>
  </cols>
  <sheetData>
    <row r="1" ht="34.5" customHeight="1">
      <c r="A1" s="93" t="s">
        <v>87</v>
      </c>
      <c r="H1" s="4"/>
      <c r="I1" s="4"/>
      <c r="J1" s="4"/>
      <c r="K1" s="4"/>
      <c r="L1" s="4"/>
      <c r="M1" s="4"/>
      <c r="N1" s="4"/>
      <c r="O1" s="4"/>
      <c r="P1" s="4"/>
      <c r="Q1" s="4"/>
      <c r="R1" s="4"/>
      <c r="S1" s="4"/>
      <c r="T1" s="4"/>
      <c r="U1" s="4"/>
      <c r="V1" s="4"/>
      <c r="W1" s="4"/>
      <c r="X1" s="4"/>
      <c r="Y1" s="4"/>
      <c r="Z1" s="4"/>
    </row>
    <row r="2">
      <c r="A2" s="94" t="s">
        <v>88</v>
      </c>
      <c r="B2" s="95"/>
      <c r="C2" s="95"/>
      <c r="D2" s="95"/>
      <c r="E2" s="95"/>
      <c r="F2" s="95"/>
      <c r="G2" s="2"/>
      <c r="H2" s="4"/>
      <c r="I2" s="4"/>
      <c r="J2" s="4"/>
      <c r="K2" s="4"/>
      <c r="L2" s="4"/>
      <c r="M2" s="4"/>
      <c r="N2" s="4"/>
      <c r="O2" s="4"/>
      <c r="P2" s="4"/>
      <c r="Q2" s="4"/>
      <c r="R2" s="4"/>
      <c r="S2" s="4"/>
      <c r="T2" s="4"/>
      <c r="U2" s="4"/>
      <c r="V2" s="4"/>
      <c r="W2" s="4"/>
      <c r="X2" s="4"/>
      <c r="Y2" s="4"/>
      <c r="Z2" s="4"/>
    </row>
    <row r="3" ht="8.25" customHeight="1">
      <c r="A3" s="93"/>
      <c r="B3" s="93"/>
      <c r="C3" s="93"/>
      <c r="D3" s="93"/>
      <c r="E3" s="93"/>
      <c r="F3" s="93"/>
      <c r="G3" s="93"/>
      <c r="H3" s="4"/>
      <c r="I3" s="4"/>
      <c r="J3" s="4"/>
      <c r="K3" s="4"/>
      <c r="L3" s="4"/>
      <c r="M3" s="4"/>
      <c r="N3" s="4"/>
      <c r="O3" s="4"/>
      <c r="P3" s="4"/>
      <c r="Q3" s="4"/>
      <c r="R3" s="4"/>
      <c r="S3" s="4"/>
      <c r="T3" s="4"/>
      <c r="U3" s="4"/>
      <c r="V3" s="4"/>
      <c r="W3" s="4"/>
      <c r="X3" s="4"/>
      <c r="Y3" s="4"/>
      <c r="Z3" s="4"/>
    </row>
    <row r="4">
      <c r="A4" s="96" t="s">
        <v>89</v>
      </c>
      <c r="H4" s="4"/>
      <c r="I4" s="4"/>
      <c r="J4" s="4"/>
      <c r="K4" s="4"/>
      <c r="L4" s="4"/>
      <c r="M4" s="4"/>
      <c r="N4" s="4"/>
      <c r="O4" s="4"/>
      <c r="P4" s="4"/>
      <c r="Q4" s="4"/>
      <c r="R4" s="4"/>
      <c r="S4" s="4"/>
      <c r="T4" s="4"/>
      <c r="U4" s="4"/>
      <c r="V4" s="4"/>
      <c r="W4" s="4"/>
      <c r="X4" s="4"/>
      <c r="Y4" s="4"/>
      <c r="Z4" s="4"/>
    </row>
    <row r="5">
      <c r="A5" s="4"/>
      <c r="B5" s="4"/>
      <c r="C5" s="97">
        <f>'1'!B31</f>
        <v>2022</v>
      </c>
      <c r="D5" s="97">
        <f>'1'!C31</f>
        <v>2023</v>
      </c>
      <c r="E5" s="97">
        <f>'1'!D31</f>
        <v>2024</v>
      </c>
      <c r="F5" s="97">
        <f>'1'!E31</f>
        <v>2025</v>
      </c>
      <c r="G5" s="97">
        <f>'1'!F31</f>
        <v>2026</v>
      </c>
      <c r="H5" s="4"/>
      <c r="I5" s="4"/>
      <c r="J5" s="4"/>
      <c r="K5" s="4"/>
      <c r="L5" s="4"/>
      <c r="M5" s="4"/>
      <c r="N5" s="4"/>
      <c r="O5" s="4"/>
      <c r="P5" s="4"/>
      <c r="Q5" s="4"/>
      <c r="R5" s="4"/>
      <c r="S5" s="4"/>
      <c r="T5" s="4"/>
      <c r="U5" s="4"/>
      <c r="V5" s="4"/>
      <c r="W5" s="4"/>
      <c r="X5" s="4"/>
      <c r="Y5" s="4"/>
      <c r="Z5" s="4"/>
    </row>
    <row r="6">
      <c r="A6" s="4"/>
      <c r="B6" s="4" t="s">
        <v>90</v>
      </c>
      <c r="C6" s="98">
        <f>'1'!B32</f>
        <v>140000000</v>
      </c>
      <c r="D6" s="98">
        <f>'1'!C32</f>
        <v>207760000</v>
      </c>
      <c r="E6" s="98">
        <f>'1'!D32</f>
        <v>308315840</v>
      </c>
      <c r="F6" s="98">
        <f>'1'!E32</f>
        <v>457540706.6</v>
      </c>
      <c r="G6" s="98">
        <f>'1'!F32</f>
        <v>678990408.5</v>
      </c>
      <c r="H6" s="4"/>
      <c r="I6" s="4"/>
      <c r="J6" s="4"/>
      <c r="K6" s="4"/>
      <c r="L6" s="4"/>
      <c r="M6" s="4"/>
      <c r="N6" s="4"/>
      <c r="O6" s="4"/>
      <c r="P6" s="4"/>
      <c r="Q6" s="4"/>
      <c r="R6" s="4"/>
      <c r="S6" s="4"/>
      <c r="T6" s="4"/>
      <c r="U6" s="4"/>
      <c r="V6" s="4"/>
      <c r="W6" s="4"/>
      <c r="X6" s="4"/>
      <c r="Y6" s="4"/>
      <c r="Z6" s="4"/>
    </row>
    <row r="7">
      <c r="A7" s="4"/>
      <c r="B7" s="4" t="s">
        <v>91</v>
      </c>
      <c r="C7" s="98">
        <f>'1'!B33</f>
        <v>0</v>
      </c>
      <c r="D7" s="98">
        <f>'1'!C33</f>
        <v>0</v>
      </c>
      <c r="E7" s="98">
        <f>'1'!D33</f>
        <v>0</v>
      </c>
      <c r="F7" s="98">
        <f>'1'!E33</f>
        <v>0</v>
      </c>
      <c r="G7" s="98">
        <f>'1'!F33</f>
        <v>0</v>
      </c>
      <c r="H7" s="4"/>
      <c r="I7" s="4"/>
      <c r="J7" s="4"/>
      <c r="K7" s="4"/>
      <c r="L7" s="4"/>
      <c r="M7" s="4"/>
      <c r="N7" s="4"/>
      <c r="O7" s="4"/>
      <c r="P7" s="4"/>
      <c r="Q7" s="4"/>
      <c r="R7" s="4"/>
      <c r="S7" s="4"/>
      <c r="T7" s="4"/>
      <c r="U7" s="4"/>
      <c r="V7" s="4"/>
      <c r="W7" s="4"/>
      <c r="X7" s="4"/>
      <c r="Y7" s="4"/>
      <c r="Z7" s="4"/>
    </row>
    <row r="8">
      <c r="A8" s="4"/>
      <c r="B8" s="99" t="s">
        <v>92</v>
      </c>
      <c r="C8" s="100">
        <f t="shared" ref="C8:G8" si="1">C6-C7</f>
        <v>140000000</v>
      </c>
      <c r="D8" s="100">
        <f t="shared" si="1"/>
        <v>207760000</v>
      </c>
      <c r="E8" s="100">
        <f t="shared" si="1"/>
        <v>308315840</v>
      </c>
      <c r="F8" s="100">
        <f t="shared" si="1"/>
        <v>457540706.6</v>
      </c>
      <c r="G8" s="100">
        <f t="shared" si="1"/>
        <v>678990408.5</v>
      </c>
      <c r="H8" s="4"/>
      <c r="I8" s="4"/>
      <c r="J8" s="4"/>
      <c r="K8" s="4"/>
      <c r="L8" s="4"/>
      <c r="M8" s="4"/>
      <c r="N8" s="4"/>
      <c r="O8" s="4"/>
      <c r="P8" s="4"/>
      <c r="Q8" s="4"/>
      <c r="R8" s="4"/>
      <c r="S8" s="4"/>
      <c r="T8" s="4"/>
      <c r="U8" s="4"/>
      <c r="V8" s="4"/>
      <c r="W8" s="4"/>
      <c r="X8" s="4"/>
      <c r="Y8" s="4"/>
      <c r="Z8" s="4"/>
    </row>
    <row r="9">
      <c r="A9" s="4"/>
      <c r="B9" s="4" t="s">
        <v>93</v>
      </c>
      <c r="C9" s="98">
        <f>'2'!C23</f>
        <v>80000072</v>
      </c>
      <c r="D9" s="98">
        <f>C9*(1+'1'!Z4)</f>
        <v>84800076.32</v>
      </c>
      <c r="E9" s="98">
        <f>D9*(1+'1'!AA4)</f>
        <v>89888080.9</v>
      </c>
      <c r="F9" s="98">
        <f>E9*(1+'1'!AB4)</f>
        <v>95281365.75</v>
      </c>
      <c r="G9" s="98">
        <f>F9*(1+'1'!AC4)</f>
        <v>100998247.7</v>
      </c>
      <c r="H9" s="4"/>
      <c r="I9" s="4"/>
      <c r="J9" s="4"/>
      <c r="K9" s="4"/>
      <c r="L9" s="4"/>
      <c r="M9" s="4"/>
      <c r="N9" s="4"/>
      <c r="O9" s="4"/>
      <c r="P9" s="4"/>
      <c r="Q9" s="4"/>
      <c r="R9" s="4"/>
      <c r="S9" s="4"/>
      <c r="T9" s="4"/>
      <c r="U9" s="4"/>
      <c r="V9" s="4"/>
      <c r="W9" s="4"/>
      <c r="X9" s="4"/>
      <c r="Y9" s="4"/>
      <c r="Z9" s="4"/>
    </row>
    <row r="10">
      <c r="A10" s="4"/>
      <c r="B10" s="4" t="s">
        <v>94</v>
      </c>
      <c r="C10" s="98">
        <f>'2'!F31</f>
        <v>16600000</v>
      </c>
      <c r="D10" s="98">
        <f>C10*(1+'1'!Z4)</f>
        <v>17596000</v>
      </c>
      <c r="E10" s="98">
        <f>D10*(1+'1'!AA4)</f>
        <v>18651760</v>
      </c>
      <c r="F10" s="98">
        <f>E10*(1+'1'!AB4)</f>
        <v>19770865.6</v>
      </c>
      <c r="G10" s="98">
        <f>F10*(1+'1'!AC4)</f>
        <v>20957117.54</v>
      </c>
      <c r="H10" s="4"/>
      <c r="I10" s="4"/>
      <c r="J10" s="4"/>
      <c r="K10" s="4"/>
      <c r="L10" s="4"/>
      <c r="M10" s="4"/>
      <c r="N10" s="4"/>
      <c r="O10" s="4"/>
      <c r="P10" s="4"/>
      <c r="Q10" s="4"/>
      <c r="R10" s="4"/>
      <c r="S10" s="4"/>
      <c r="T10" s="4"/>
      <c r="U10" s="4"/>
      <c r="V10" s="4"/>
      <c r="W10" s="4"/>
      <c r="X10" s="4"/>
      <c r="Y10" s="4"/>
      <c r="Z10" s="4"/>
    </row>
    <row r="11">
      <c r="A11" s="4"/>
      <c r="B11" s="4" t="s">
        <v>95</v>
      </c>
      <c r="C11" s="98">
        <f>'2'!C25</f>
        <v>5000000</v>
      </c>
      <c r="D11" s="98">
        <f>'2'!C28</f>
        <v>5400000</v>
      </c>
      <c r="E11" s="98">
        <f>'2'!C29</f>
        <v>6000000</v>
      </c>
      <c r="F11" s="98">
        <f>'2'!C30</f>
        <v>6300000</v>
      </c>
      <c r="G11" s="98">
        <f>'2'!C31</f>
        <v>7200000</v>
      </c>
      <c r="H11" s="4"/>
      <c r="I11" s="4"/>
      <c r="J11" s="4"/>
      <c r="K11" s="4"/>
      <c r="L11" s="4"/>
      <c r="M11" s="4"/>
      <c r="N11" s="4"/>
      <c r="O11" s="4"/>
      <c r="P11" s="4"/>
      <c r="Q11" s="4"/>
      <c r="R11" s="4"/>
      <c r="S11" s="4"/>
      <c r="T11" s="4"/>
      <c r="U11" s="4"/>
      <c r="V11" s="4"/>
      <c r="W11" s="4"/>
      <c r="X11" s="4"/>
      <c r="Y11" s="4"/>
      <c r="Z11" s="4"/>
    </row>
    <row r="12">
      <c r="A12" s="4"/>
      <c r="B12" s="4" t="s">
        <v>96</v>
      </c>
      <c r="C12" s="98">
        <f>'2'!G12</f>
        <v>5800000</v>
      </c>
      <c r="D12" s="98">
        <f t="shared" ref="D12:G12" si="2">C12</f>
        <v>5800000</v>
      </c>
      <c r="E12" s="98">
        <f t="shared" si="2"/>
        <v>5800000</v>
      </c>
      <c r="F12" s="98">
        <f t="shared" si="2"/>
        <v>5800000</v>
      </c>
      <c r="G12" s="98">
        <f t="shared" si="2"/>
        <v>5800000</v>
      </c>
      <c r="H12" s="4"/>
      <c r="I12" s="4"/>
      <c r="J12" s="4"/>
      <c r="K12" s="4"/>
      <c r="L12" s="4"/>
      <c r="M12" s="4"/>
      <c r="N12" s="4"/>
      <c r="O12" s="4"/>
      <c r="P12" s="4"/>
      <c r="Q12" s="4"/>
      <c r="R12" s="4"/>
      <c r="S12" s="4"/>
      <c r="T12" s="4"/>
      <c r="U12" s="4"/>
      <c r="V12" s="4"/>
      <c r="W12" s="4"/>
      <c r="X12" s="4"/>
      <c r="Y12" s="4"/>
      <c r="Z12" s="4"/>
    </row>
    <row r="13">
      <c r="A13" s="4"/>
      <c r="B13" s="99" t="s">
        <v>97</v>
      </c>
      <c r="C13" s="101">
        <f t="shared" ref="C13:G13" si="3">C8-C9-C10-C11-C12</f>
        <v>32599928</v>
      </c>
      <c r="D13" s="101">
        <f t="shared" si="3"/>
        <v>94163923.68</v>
      </c>
      <c r="E13" s="101">
        <f t="shared" si="3"/>
        <v>187975999.1</v>
      </c>
      <c r="F13" s="101">
        <f t="shared" si="3"/>
        <v>330388475.2</v>
      </c>
      <c r="G13" s="101">
        <f t="shared" si="3"/>
        <v>544035043.3</v>
      </c>
      <c r="H13" s="4"/>
      <c r="I13" s="4"/>
      <c r="J13" s="4"/>
      <c r="K13" s="4"/>
      <c r="L13" s="4"/>
      <c r="M13" s="4"/>
      <c r="N13" s="4"/>
      <c r="O13" s="4"/>
      <c r="P13" s="4"/>
      <c r="Q13" s="4"/>
      <c r="R13" s="4"/>
      <c r="S13" s="4"/>
      <c r="T13" s="4"/>
      <c r="U13" s="4"/>
      <c r="V13" s="4"/>
      <c r="W13" s="4"/>
      <c r="X13" s="4"/>
      <c r="Y13" s="4"/>
      <c r="Z13" s="4"/>
    </row>
    <row r="14">
      <c r="A14" s="4"/>
      <c r="B14" s="4" t="s">
        <v>98</v>
      </c>
      <c r="C14" s="98">
        <f>'3'!G9</f>
        <v>396001.62</v>
      </c>
      <c r="D14" s="98">
        <f>'3'!G10</f>
        <v>0.0000000004190951586</v>
      </c>
      <c r="E14" s="98">
        <f>'3'!G11</f>
        <v>0.0000000004190951586</v>
      </c>
      <c r="F14" s="98">
        <f>'3'!G12</f>
        <v>0.0000000004190951586</v>
      </c>
      <c r="G14" s="98">
        <f>'3'!G13</f>
        <v>0.0000000004190951586</v>
      </c>
      <c r="H14" s="4"/>
      <c r="I14" s="4"/>
      <c r="J14" s="4"/>
      <c r="K14" s="4"/>
      <c r="L14" s="4"/>
      <c r="M14" s="4"/>
      <c r="N14" s="4"/>
      <c r="O14" s="4"/>
      <c r="P14" s="4"/>
      <c r="Q14" s="4"/>
      <c r="R14" s="4"/>
      <c r="S14" s="4"/>
      <c r="T14" s="4"/>
      <c r="U14" s="4"/>
      <c r="V14" s="4"/>
      <c r="W14" s="4"/>
      <c r="X14" s="4"/>
      <c r="Y14" s="4"/>
      <c r="Z14" s="4"/>
    </row>
    <row r="15">
      <c r="A15" s="4"/>
      <c r="B15" s="99" t="s">
        <v>99</v>
      </c>
      <c r="C15" s="101">
        <f t="shared" ref="C15:G15" si="4">C13-C14</f>
        <v>32203926.38</v>
      </c>
      <c r="D15" s="101">
        <f t="shared" si="4"/>
        <v>94163923.68</v>
      </c>
      <c r="E15" s="101">
        <f t="shared" si="4"/>
        <v>187975999.1</v>
      </c>
      <c r="F15" s="101">
        <f t="shared" si="4"/>
        <v>330388475.2</v>
      </c>
      <c r="G15" s="101">
        <f t="shared" si="4"/>
        <v>544035043.3</v>
      </c>
      <c r="H15" s="4"/>
      <c r="I15" s="4"/>
      <c r="J15" s="4"/>
      <c r="K15" s="4"/>
      <c r="L15" s="4"/>
      <c r="M15" s="4"/>
      <c r="N15" s="4"/>
      <c r="O15" s="4"/>
      <c r="P15" s="4"/>
      <c r="Q15" s="4"/>
      <c r="R15" s="4"/>
      <c r="S15" s="4"/>
      <c r="T15" s="4"/>
      <c r="U15" s="4"/>
      <c r="V15" s="4"/>
      <c r="W15" s="4"/>
      <c r="X15" s="4"/>
      <c r="Y15" s="4"/>
      <c r="Z15" s="4"/>
    </row>
    <row r="16">
      <c r="A16" s="4"/>
      <c r="B16" s="4" t="s">
        <v>100</v>
      </c>
      <c r="C16" s="102">
        <f>IF(C15*'1'!$AB$7&lt;0,0,C15*'1'!$AB$7)</f>
        <v>10949334.97</v>
      </c>
      <c r="D16" s="102">
        <f>IF(D15*'1'!$AB$7&lt;0,0,D15*'1'!$AB$7)</f>
        <v>32015734.05</v>
      </c>
      <c r="E16" s="102">
        <f>IF(E15*'1'!$AB$7&lt;0,0,E15*'1'!$AB$7)</f>
        <v>63911839.69</v>
      </c>
      <c r="F16" s="102">
        <f>IF(F15*'1'!$AB$7&lt;0,0,F15*'1'!$AB$7)</f>
        <v>112332081.6</v>
      </c>
      <c r="G16" s="102">
        <f>IF(G15*'1'!$AB$7&lt;0,0,G15*'1'!$AB$7)</f>
        <v>184971914.7</v>
      </c>
      <c r="H16" s="4"/>
      <c r="I16" s="4"/>
      <c r="J16" s="4"/>
      <c r="K16" s="4"/>
      <c r="L16" s="4"/>
      <c r="M16" s="4"/>
      <c r="N16" s="4"/>
      <c r="O16" s="4"/>
      <c r="P16" s="4"/>
      <c r="Q16" s="4"/>
      <c r="R16" s="4"/>
      <c r="S16" s="4"/>
      <c r="T16" s="4"/>
      <c r="U16" s="4"/>
      <c r="V16" s="4"/>
      <c r="W16" s="4"/>
      <c r="X16" s="4"/>
      <c r="Y16" s="4"/>
      <c r="Z16" s="4"/>
    </row>
    <row r="17">
      <c r="A17" s="4"/>
      <c r="B17" s="103" t="s">
        <v>101</v>
      </c>
      <c r="C17" s="104">
        <f t="shared" ref="C17:G17" si="5">C15-C16</f>
        <v>21254591.41</v>
      </c>
      <c r="D17" s="104">
        <f t="shared" si="5"/>
        <v>62148189.63</v>
      </c>
      <c r="E17" s="104">
        <f t="shared" si="5"/>
        <v>124064159.4</v>
      </c>
      <c r="F17" s="104">
        <f t="shared" si="5"/>
        <v>218056393.6</v>
      </c>
      <c r="G17" s="104">
        <f t="shared" si="5"/>
        <v>359063128.6</v>
      </c>
      <c r="H17" s="4"/>
      <c r="I17" s="4"/>
      <c r="J17" s="4"/>
      <c r="K17" s="4"/>
      <c r="L17" s="4"/>
      <c r="M17" s="4"/>
      <c r="N17" s="4"/>
      <c r="O17" s="4"/>
      <c r="P17" s="4"/>
      <c r="Q17" s="4"/>
      <c r="R17" s="4"/>
      <c r="S17" s="4"/>
      <c r="T17" s="4"/>
      <c r="U17" s="4"/>
      <c r="V17" s="4"/>
      <c r="W17" s="4"/>
      <c r="X17" s="4"/>
      <c r="Y17" s="4"/>
      <c r="Z17" s="4"/>
    </row>
    <row r="18">
      <c r="A18" s="4"/>
      <c r="B18" s="4"/>
      <c r="C18" s="4"/>
      <c r="D18" s="4"/>
      <c r="E18" s="4"/>
      <c r="F18" s="4"/>
      <c r="G18" s="4"/>
      <c r="H18" s="4"/>
      <c r="I18" s="4"/>
      <c r="J18" s="4"/>
      <c r="K18" s="4"/>
      <c r="L18" s="4"/>
      <c r="M18" s="4"/>
      <c r="N18" s="4"/>
      <c r="O18" s="4"/>
      <c r="P18" s="4"/>
      <c r="Q18" s="4"/>
      <c r="R18" s="4"/>
      <c r="S18" s="4"/>
      <c r="T18" s="4"/>
      <c r="U18" s="4"/>
      <c r="V18" s="4"/>
      <c r="W18" s="4"/>
      <c r="X18" s="4"/>
      <c r="Y18" s="4"/>
      <c r="Z18" s="4"/>
    </row>
    <row r="19">
      <c r="A19" s="96" t="s">
        <v>102</v>
      </c>
      <c r="H19" s="4"/>
      <c r="I19" s="4"/>
      <c r="J19" s="4"/>
      <c r="K19" s="4"/>
      <c r="L19" s="4"/>
      <c r="M19" s="4"/>
      <c r="N19" s="4"/>
      <c r="O19" s="4"/>
      <c r="P19" s="4"/>
      <c r="Q19" s="4"/>
      <c r="R19" s="4"/>
      <c r="S19" s="4"/>
      <c r="T19" s="4"/>
      <c r="U19" s="4"/>
      <c r="V19" s="4"/>
      <c r="W19" s="4"/>
      <c r="X19" s="4"/>
      <c r="Y19" s="4"/>
      <c r="Z19" s="4"/>
    </row>
    <row r="20">
      <c r="A20" s="4"/>
      <c r="B20" s="105" t="s">
        <v>80</v>
      </c>
      <c r="C20" s="97">
        <f t="shared" ref="C20:G20" si="6">C5</f>
        <v>2022</v>
      </c>
      <c r="D20" s="97">
        <f t="shared" si="6"/>
        <v>2023</v>
      </c>
      <c r="E20" s="97">
        <f t="shared" si="6"/>
        <v>2024</v>
      </c>
      <c r="F20" s="97">
        <f t="shared" si="6"/>
        <v>2025</v>
      </c>
      <c r="G20" s="97">
        <f t="shared" si="6"/>
        <v>2026</v>
      </c>
      <c r="H20" s="4"/>
      <c r="I20" s="4"/>
      <c r="J20" s="4"/>
      <c r="K20" s="4"/>
      <c r="L20" s="4"/>
      <c r="M20" s="4"/>
      <c r="N20" s="4"/>
      <c r="O20" s="4"/>
      <c r="P20" s="4"/>
      <c r="Q20" s="4"/>
      <c r="R20" s="4"/>
      <c r="S20" s="4"/>
      <c r="T20" s="4"/>
      <c r="U20" s="4"/>
      <c r="V20" s="4"/>
      <c r="W20" s="4"/>
      <c r="X20" s="4"/>
      <c r="Y20" s="4"/>
      <c r="Z20" s="4"/>
    </row>
    <row r="21" ht="15.75" customHeight="1">
      <c r="A21" s="73" t="s">
        <v>103</v>
      </c>
      <c r="H21" s="4"/>
      <c r="I21" s="4"/>
      <c r="J21" s="4"/>
      <c r="K21" s="4"/>
      <c r="L21" s="4"/>
      <c r="M21" s="4"/>
      <c r="N21" s="4"/>
      <c r="O21" s="4"/>
      <c r="P21" s="4"/>
      <c r="Q21" s="4"/>
      <c r="R21" s="4"/>
      <c r="S21" s="4"/>
      <c r="T21" s="4"/>
      <c r="U21" s="4"/>
      <c r="V21" s="4"/>
      <c r="W21" s="4"/>
      <c r="X21" s="4"/>
      <c r="Y21" s="4"/>
      <c r="Z21" s="4"/>
    </row>
    <row r="22" ht="15.75" customHeight="1">
      <c r="A22" s="4" t="s">
        <v>104</v>
      </c>
      <c r="B22" s="21">
        <f t="shared" ref="B22:G22" si="7">B38-B26</f>
        <v>25400018</v>
      </c>
      <c r="C22" s="21">
        <f t="shared" si="7"/>
        <v>59003926.38</v>
      </c>
      <c r="D22" s="21">
        <f t="shared" si="7"/>
        <v>126763923.7</v>
      </c>
      <c r="E22" s="21">
        <f t="shared" si="7"/>
        <v>226375999.1</v>
      </c>
      <c r="F22" s="21">
        <f t="shared" si="7"/>
        <v>374588475.2</v>
      </c>
      <c r="G22" s="21">
        <f t="shared" si="7"/>
        <v>594035043.3</v>
      </c>
      <c r="H22" s="4"/>
      <c r="I22" s="4"/>
      <c r="J22" s="4"/>
      <c r="K22" s="4"/>
      <c r="L22" s="4"/>
      <c r="M22" s="4"/>
      <c r="N22" s="4"/>
      <c r="O22" s="4"/>
      <c r="P22" s="4"/>
      <c r="Q22" s="4"/>
      <c r="R22" s="4"/>
      <c r="S22" s="4"/>
      <c r="T22" s="4"/>
      <c r="U22" s="4"/>
      <c r="V22" s="4"/>
      <c r="W22" s="4"/>
      <c r="X22" s="4"/>
      <c r="Y22" s="4"/>
      <c r="Z22" s="4"/>
    </row>
    <row r="23" ht="15.75" customHeight="1">
      <c r="A23" s="4" t="s">
        <v>105</v>
      </c>
      <c r="B23" s="21">
        <f>'2'!C4</f>
        <v>0</v>
      </c>
      <c r="C23" s="21">
        <f t="shared" ref="C23:G23" si="8">B23</f>
        <v>0</v>
      </c>
      <c r="D23" s="21">
        <f t="shared" si="8"/>
        <v>0</v>
      </c>
      <c r="E23" s="21">
        <f t="shared" si="8"/>
        <v>0</v>
      </c>
      <c r="F23" s="21">
        <f t="shared" si="8"/>
        <v>0</v>
      </c>
      <c r="G23" s="21">
        <f t="shared" si="8"/>
        <v>0</v>
      </c>
      <c r="H23" s="21"/>
      <c r="I23" s="4"/>
      <c r="J23" s="4"/>
      <c r="K23" s="4"/>
      <c r="L23" s="4"/>
      <c r="M23" s="4"/>
      <c r="N23" s="4"/>
      <c r="O23" s="4"/>
      <c r="P23" s="4"/>
      <c r="Q23" s="4"/>
      <c r="R23" s="4"/>
      <c r="S23" s="4"/>
      <c r="T23" s="4"/>
      <c r="U23" s="4"/>
      <c r="V23" s="4"/>
      <c r="W23" s="4"/>
      <c r="X23" s="4"/>
      <c r="Y23" s="4"/>
      <c r="Z23" s="4"/>
    </row>
    <row r="24" ht="15.75" customHeight="1">
      <c r="A24" s="4" t="s">
        <v>106</v>
      </c>
      <c r="B24" s="21">
        <f>'2'!C12-'2'!C4</f>
        <v>29000000</v>
      </c>
      <c r="C24" s="21">
        <f t="shared" ref="C24:G24" si="9">B24</f>
        <v>29000000</v>
      </c>
      <c r="D24" s="21">
        <f t="shared" si="9"/>
        <v>29000000</v>
      </c>
      <c r="E24" s="21">
        <f t="shared" si="9"/>
        <v>29000000</v>
      </c>
      <c r="F24" s="21">
        <f t="shared" si="9"/>
        <v>29000000</v>
      </c>
      <c r="G24" s="21">
        <f t="shared" si="9"/>
        <v>29000000</v>
      </c>
      <c r="H24" s="21"/>
      <c r="I24" s="4"/>
      <c r="J24" s="4"/>
      <c r="K24" s="4"/>
      <c r="L24" s="4"/>
      <c r="M24" s="4"/>
      <c r="N24" s="4"/>
      <c r="O24" s="4"/>
      <c r="P24" s="4"/>
      <c r="Q24" s="4"/>
      <c r="R24" s="4"/>
      <c r="S24" s="4"/>
      <c r="T24" s="4"/>
      <c r="U24" s="4"/>
      <c r="V24" s="4"/>
      <c r="W24" s="4"/>
      <c r="X24" s="4"/>
      <c r="Y24" s="4"/>
      <c r="Z24" s="4"/>
    </row>
    <row r="25" ht="15.75" customHeight="1">
      <c r="A25" s="4" t="s">
        <v>107</v>
      </c>
      <c r="B25" s="21">
        <v>0.0</v>
      </c>
      <c r="C25" s="21">
        <f>C12</f>
        <v>5800000</v>
      </c>
      <c r="D25" s="21">
        <f>D12+C12</f>
        <v>11600000</v>
      </c>
      <c r="E25" s="21">
        <f>E12+D12+C12</f>
        <v>17400000</v>
      </c>
      <c r="F25" s="21">
        <f>F12+E12+D12+C12</f>
        <v>23200000</v>
      </c>
      <c r="G25" s="21">
        <f>F25+G12</f>
        <v>29000000</v>
      </c>
      <c r="H25" s="21"/>
      <c r="I25" s="4"/>
      <c r="J25" s="4"/>
      <c r="K25" s="4"/>
      <c r="L25" s="4"/>
      <c r="M25" s="4"/>
      <c r="N25" s="4"/>
      <c r="O25" s="4"/>
      <c r="P25" s="4"/>
      <c r="Q25" s="4"/>
      <c r="R25" s="4"/>
      <c r="S25" s="4"/>
      <c r="T25" s="4"/>
      <c r="U25" s="4"/>
      <c r="V25" s="4"/>
      <c r="W25" s="4"/>
      <c r="X25" s="4"/>
      <c r="Y25" s="4"/>
      <c r="Z25" s="4"/>
    </row>
    <row r="26" ht="15.75" customHeight="1">
      <c r="A26" s="4" t="s">
        <v>108</v>
      </c>
      <c r="B26" s="21">
        <f t="shared" ref="B26:G26" si="10">B23+(B24-B25)</f>
        <v>29000000</v>
      </c>
      <c r="C26" s="21">
        <f t="shared" si="10"/>
        <v>23200000</v>
      </c>
      <c r="D26" s="21">
        <f t="shared" si="10"/>
        <v>17400000</v>
      </c>
      <c r="E26" s="21">
        <f t="shared" si="10"/>
        <v>11600000</v>
      </c>
      <c r="F26" s="21">
        <f t="shared" si="10"/>
        <v>5800000</v>
      </c>
      <c r="G26" s="21">
        <f t="shared" si="10"/>
        <v>0</v>
      </c>
      <c r="H26" s="21"/>
      <c r="I26" s="4"/>
      <c r="J26" s="4"/>
      <c r="K26" s="4"/>
      <c r="L26" s="4"/>
      <c r="M26" s="4"/>
      <c r="N26" s="4"/>
      <c r="O26" s="4"/>
      <c r="P26" s="4"/>
      <c r="Q26" s="4"/>
      <c r="R26" s="4"/>
      <c r="S26" s="4"/>
      <c r="T26" s="4"/>
      <c r="U26" s="4"/>
      <c r="V26" s="4"/>
      <c r="W26" s="4"/>
      <c r="X26" s="4"/>
      <c r="Y26" s="4"/>
      <c r="Z26" s="4"/>
    </row>
    <row r="27" ht="15.75" customHeight="1">
      <c r="A27" s="99" t="s">
        <v>109</v>
      </c>
      <c r="B27" s="106">
        <f t="shared" ref="B27:G27" si="11">B22+B26</f>
        <v>54400018</v>
      </c>
      <c r="C27" s="106">
        <f t="shared" si="11"/>
        <v>82203926.38</v>
      </c>
      <c r="D27" s="106">
        <f t="shared" si="11"/>
        <v>144163923.7</v>
      </c>
      <c r="E27" s="106">
        <f t="shared" si="11"/>
        <v>237975999.1</v>
      </c>
      <c r="F27" s="106">
        <f t="shared" si="11"/>
        <v>380388475.2</v>
      </c>
      <c r="G27" s="106">
        <f t="shared" si="11"/>
        <v>594035043.3</v>
      </c>
      <c r="H27" s="21"/>
      <c r="I27" s="4"/>
      <c r="J27" s="4"/>
      <c r="K27" s="4"/>
      <c r="L27" s="4"/>
      <c r="M27" s="4"/>
      <c r="N27" s="4"/>
      <c r="O27" s="4"/>
      <c r="P27" s="4"/>
      <c r="Q27" s="4"/>
      <c r="R27" s="4"/>
      <c r="S27" s="4"/>
      <c r="T27" s="4"/>
      <c r="U27" s="4"/>
      <c r="V27" s="4"/>
      <c r="W27" s="4"/>
      <c r="X27" s="4"/>
      <c r="Y27" s="4"/>
      <c r="Z27" s="4"/>
    </row>
    <row r="28" ht="15.75" customHeight="1">
      <c r="A28" s="73" t="s">
        <v>110</v>
      </c>
      <c r="H28" s="4"/>
      <c r="I28" s="4"/>
      <c r="J28" s="4"/>
      <c r="K28" s="4"/>
      <c r="L28" s="4"/>
      <c r="M28" s="4"/>
      <c r="N28" s="4"/>
      <c r="O28" s="4"/>
      <c r="P28" s="4"/>
      <c r="Q28" s="4"/>
      <c r="R28" s="4"/>
      <c r="S28" s="4"/>
      <c r="T28" s="4"/>
      <c r="U28" s="4"/>
      <c r="V28" s="4"/>
      <c r="W28" s="4"/>
      <c r="X28" s="4"/>
      <c r="Y28" s="4"/>
      <c r="Z28" s="4"/>
    </row>
    <row r="29" ht="15.75" customHeight="1">
      <c r="A29" s="4" t="s">
        <v>111</v>
      </c>
      <c r="B29" s="4">
        <v>0.0</v>
      </c>
      <c r="C29" s="102">
        <f t="shared" ref="C29:G29" si="12">C16</f>
        <v>10949334.97</v>
      </c>
      <c r="D29" s="102">
        <f t="shared" si="12"/>
        <v>32015734.05</v>
      </c>
      <c r="E29" s="102">
        <f t="shared" si="12"/>
        <v>63911839.69</v>
      </c>
      <c r="F29" s="102">
        <f t="shared" si="12"/>
        <v>112332081.6</v>
      </c>
      <c r="G29" s="102">
        <f t="shared" si="12"/>
        <v>184971914.7</v>
      </c>
      <c r="H29" s="4"/>
      <c r="I29" s="4"/>
      <c r="J29" s="4"/>
      <c r="K29" s="4"/>
      <c r="L29" s="4"/>
      <c r="M29" s="4"/>
      <c r="N29" s="4"/>
      <c r="O29" s="4"/>
      <c r="P29" s="4"/>
      <c r="Q29" s="4"/>
      <c r="R29" s="4"/>
      <c r="S29" s="4"/>
      <c r="T29" s="4"/>
      <c r="U29" s="4"/>
      <c r="V29" s="4"/>
      <c r="W29" s="4"/>
      <c r="X29" s="4"/>
      <c r="Y29" s="4"/>
      <c r="Z29" s="4"/>
    </row>
    <row r="30" ht="15.75" customHeight="1">
      <c r="A30" s="4" t="s">
        <v>112</v>
      </c>
      <c r="B30" s="102">
        <f t="shared" ref="B30:G30" si="13">B29</f>
        <v>0</v>
      </c>
      <c r="C30" s="102">
        <f t="shared" si="13"/>
        <v>10949334.97</v>
      </c>
      <c r="D30" s="102">
        <f t="shared" si="13"/>
        <v>32015734.05</v>
      </c>
      <c r="E30" s="102">
        <f t="shared" si="13"/>
        <v>63911839.69</v>
      </c>
      <c r="F30" s="102">
        <f t="shared" si="13"/>
        <v>112332081.6</v>
      </c>
      <c r="G30" s="102">
        <f t="shared" si="13"/>
        <v>184971914.7</v>
      </c>
      <c r="H30" s="4"/>
      <c r="I30" s="4"/>
      <c r="J30" s="4"/>
      <c r="K30" s="4"/>
      <c r="L30" s="4"/>
      <c r="M30" s="4"/>
      <c r="N30" s="4"/>
      <c r="O30" s="4"/>
      <c r="P30" s="4"/>
      <c r="Q30" s="4"/>
      <c r="R30" s="4"/>
      <c r="S30" s="4"/>
      <c r="T30" s="4"/>
      <c r="U30" s="4"/>
      <c r="V30" s="4"/>
      <c r="W30" s="4"/>
      <c r="X30" s="4"/>
      <c r="Y30" s="4"/>
      <c r="Z30" s="4"/>
    </row>
    <row r="31" ht="15.75" customHeight="1">
      <c r="A31" s="4" t="s">
        <v>113</v>
      </c>
      <c r="B31" s="21">
        <f>'3'!J8</f>
        <v>4400018</v>
      </c>
      <c r="C31" s="21">
        <f>'3'!J9</f>
        <v>0.000000004656612873</v>
      </c>
      <c r="D31" s="21">
        <f>'3'!J10</f>
        <v>0.000000004656612873</v>
      </c>
      <c r="E31" s="21">
        <f>'3'!J11</f>
        <v>0.000000004656612873</v>
      </c>
      <c r="F31" s="21">
        <f>'3'!J12</f>
        <v>0.000000004656612873</v>
      </c>
      <c r="G31" s="21">
        <f>'3'!J13</f>
        <v>0.000000004656612873</v>
      </c>
      <c r="H31" s="4"/>
      <c r="I31" s="4"/>
      <c r="J31" s="4"/>
      <c r="K31" s="4"/>
      <c r="L31" s="4"/>
      <c r="M31" s="4"/>
      <c r="N31" s="4"/>
      <c r="O31" s="4"/>
      <c r="P31" s="4"/>
      <c r="Q31" s="4"/>
      <c r="R31" s="4"/>
      <c r="S31" s="4"/>
      <c r="T31" s="4"/>
      <c r="U31" s="4"/>
      <c r="V31" s="4"/>
      <c r="W31" s="4"/>
      <c r="X31" s="4"/>
      <c r="Y31" s="4"/>
      <c r="Z31" s="4"/>
    </row>
    <row r="32" ht="15.75" customHeight="1">
      <c r="A32" s="99" t="s">
        <v>110</v>
      </c>
      <c r="B32" s="106">
        <f t="shared" ref="B32:G32" si="14">B30+B31</f>
        <v>4400018</v>
      </c>
      <c r="C32" s="106">
        <f t="shared" si="14"/>
        <v>10949334.97</v>
      </c>
      <c r="D32" s="106">
        <f t="shared" si="14"/>
        <v>32015734.05</v>
      </c>
      <c r="E32" s="106">
        <f t="shared" si="14"/>
        <v>63911839.69</v>
      </c>
      <c r="F32" s="106">
        <f t="shared" si="14"/>
        <v>112332081.6</v>
      </c>
      <c r="G32" s="106">
        <f t="shared" si="14"/>
        <v>184971914.7</v>
      </c>
      <c r="H32" s="4"/>
      <c r="I32" s="4"/>
      <c r="J32" s="4"/>
      <c r="K32" s="4"/>
      <c r="L32" s="4"/>
      <c r="M32" s="4"/>
      <c r="N32" s="4"/>
      <c r="O32" s="4"/>
      <c r="P32" s="4"/>
      <c r="Q32" s="4"/>
      <c r="R32" s="4"/>
      <c r="S32" s="4"/>
      <c r="T32" s="4"/>
      <c r="U32" s="4"/>
      <c r="V32" s="4"/>
      <c r="W32" s="4"/>
      <c r="X32" s="4"/>
      <c r="Y32" s="4"/>
      <c r="Z32" s="4"/>
    </row>
    <row r="33" ht="15.75" customHeight="1">
      <c r="A33" s="73" t="s">
        <v>114</v>
      </c>
      <c r="H33" s="4"/>
      <c r="I33" s="4"/>
      <c r="J33" s="4"/>
      <c r="K33" s="4"/>
      <c r="L33" s="4"/>
      <c r="M33" s="4"/>
      <c r="N33" s="4"/>
      <c r="O33" s="4"/>
      <c r="P33" s="4"/>
      <c r="Q33" s="4"/>
      <c r="R33" s="4"/>
      <c r="S33" s="4"/>
      <c r="T33" s="4"/>
      <c r="U33" s="4"/>
      <c r="V33" s="4"/>
      <c r="W33" s="4"/>
      <c r="X33" s="4"/>
      <c r="Y33" s="4"/>
      <c r="Z33" s="4"/>
    </row>
    <row r="34" ht="15.75" customHeight="1">
      <c r="A34" s="4" t="s">
        <v>115</v>
      </c>
      <c r="B34" s="21">
        <f>'3'!D15</f>
        <v>50000000</v>
      </c>
      <c r="C34" s="21">
        <f t="shared" ref="C34:G34" si="15">B34</f>
        <v>50000000</v>
      </c>
      <c r="D34" s="21">
        <f t="shared" si="15"/>
        <v>50000000</v>
      </c>
      <c r="E34" s="21">
        <f t="shared" si="15"/>
        <v>50000000</v>
      </c>
      <c r="F34" s="21">
        <f t="shared" si="15"/>
        <v>50000000</v>
      </c>
      <c r="G34" s="21">
        <f t="shared" si="15"/>
        <v>50000000</v>
      </c>
      <c r="H34" s="4"/>
      <c r="I34" s="4"/>
      <c r="J34" s="4"/>
      <c r="K34" s="4"/>
      <c r="L34" s="4"/>
      <c r="M34" s="4"/>
      <c r="N34" s="4"/>
      <c r="O34" s="4"/>
      <c r="P34" s="4"/>
      <c r="Q34" s="4"/>
      <c r="R34" s="4"/>
      <c r="S34" s="4"/>
      <c r="T34" s="4"/>
      <c r="U34" s="4"/>
      <c r="V34" s="4"/>
      <c r="W34" s="4"/>
      <c r="X34" s="4"/>
      <c r="Y34" s="4"/>
      <c r="Z34" s="4"/>
    </row>
    <row r="35" ht="15.75" customHeight="1">
      <c r="A35" s="4" t="s">
        <v>116</v>
      </c>
      <c r="B35" s="4">
        <v>0.0</v>
      </c>
      <c r="C35" s="102">
        <f t="shared" ref="C35:G35" si="16">C17</f>
        <v>21254591.41</v>
      </c>
      <c r="D35" s="102">
        <f t="shared" si="16"/>
        <v>62148189.63</v>
      </c>
      <c r="E35" s="102">
        <f t="shared" si="16"/>
        <v>124064159.4</v>
      </c>
      <c r="F35" s="102">
        <f t="shared" si="16"/>
        <v>218056393.6</v>
      </c>
      <c r="G35" s="102">
        <f t="shared" si="16"/>
        <v>359063128.6</v>
      </c>
      <c r="H35" s="4"/>
      <c r="I35" s="4"/>
      <c r="J35" s="4"/>
      <c r="K35" s="4"/>
      <c r="L35" s="4"/>
      <c r="M35" s="4"/>
      <c r="N35" s="4"/>
      <c r="O35" s="4"/>
      <c r="P35" s="4"/>
      <c r="Q35" s="4"/>
      <c r="R35" s="4"/>
      <c r="S35" s="4"/>
      <c r="T35" s="4"/>
      <c r="U35" s="4"/>
      <c r="V35" s="4"/>
      <c r="W35" s="4"/>
      <c r="X35" s="4"/>
      <c r="Y35" s="4"/>
      <c r="Z35" s="4"/>
    </row>
    <row r="36" ht="15.75" customHeight="1">
      <c r="A36" s="99" t="s">
        <v>117</v>
      </c>
      <c r="B36" s="106">
        <f t="shared" ref="B36:G36" si="17">B34+B35</f>
        <v>50000000</v>
      </c>
      <c r="C36" s="106">
        <f t="shared" si="17"/>
        <v>71254591.41</v>
      </c>
      <c r="D36" s="106">
        <f t="shared" si="17"/>
        <v>112148189.6</v>
      </c>
      <c r="E36" s="106">
        <f t="shared" si="17"/>
        <v>174064159.4</v>
      </c>
      <c r="F36" s="106">
        <f t="shared" si="17"/>
        <v>268056393.6</v>
      </c>
      <c r="G36" s="106">
        <f t="shared" si="17"/>
        <v>409063128.6</v>
      </c>
      <c r="H36" s="4"/>
      <c r="I36" s="4"/>
      <c r="J36" s="4"/>
      <c r="K36" s="4"/>
      <c r="L36" s="4"/>
      <c r="M36" s="4"/>
      <c r="N36" s="4"/>
      <c r="O36" s="4"/>
      <c r="P36" s="4"/>
      <c r="Q36" s="4"/>
      <c r="R36" s="4"/>
      <c r="S36" s="4"/>
      <c r="T36" s="4"/>
      <c r="U36" s="4"/>
      <c r="V36" s="4"/>
      <c r="W36" s="4"/>
      <c r="X36" s="4"/>
      <c r="Y36" s="4"/>
      <c r="Z36" s="4"/>
    </row>
    <row r="37" ht="15.75" customHeight="1">
      <c r="A37" s="4"/>
      <c r="B37" s="4"/>
      <c r="C37" s="4"/>
      <c r="D37" s="4"/>
      <c r="E37" s="4"/>
      <c r="F37" s="4"/>
      <c r="G37" s="4"/>
      <c r="H37" s="4"/>
      <c r="I37" s="4"/>
      <c r="J37" s="4"/>
      <c r="K37" s="4"/>
      <c r="L37" s="4"/>
      <c r="M37" s="4"/>
      <c r="N37" s="4"/>
      <c r="O37" s="4"/>
      <c r="P37" s="4"/>
      <c r="Q37" s="4"/>
      <c r="R37" s="4"/>
      <c r="S37" s="4"/>
      <c r="T37" s="4"/>
      <c r="U37" s="4"/>
      <c r="V37" s="4"/>
      <c r="W37" s="4"/>
      <c r="X37" s="4"/>
      <c r="Y37" s="4"/>
      <c r="Z37" s="4"/>
    </row>
    <row r="38" ht="15.75" customHeight="1">
      <c r="A38" s="99" t="s">
        <v>118</v>
      </c>
      <c r="B38" s="106">
        <f t="shared" ref="B38:G38" si="18">B32+B36</f>
        <v>54400018</v>
      </c>
      <c r="C38" s="106">
        <f t="shared" si="18"/>
        <v>82203926.38</v>
      </c>
      <c r="D38" s="106">
        <f t="shared" si="18"/>
        <v>144163923.7</v>
      </c>
      <c r="E38" s="106">
        <f t="shared" si="18"/>
        <v>237975999.1</v>
      </c>
      <c r="F38" s="106">
        <f t="shared" si="18"/>
        <v>380388475.2</v>
      </c>
      <c r="G38" s="106">
        <f t="shared" si="18"/>
        <v>594035043.3</v>
      </c>
      <c r="H38" s="4"/>
      <c r="I38" s="4"/>
      <c r="J38" s="4"/>
      <c r="K38" s="4"/>
      <c r="L38" s="4"/>
      <c r="M38" s="4"/>
      <c r="N38" s="4"/>
      <c r="O38" s="4"/>
      <c r="P38" s="4"/>
      <c r="Q38" s="4"/>
      <c r="R38" s="4"/>
      <c r="S38" s="4"/>
      <c r="T38" s="4"/>
      <c r="U38" s="4"/>
      <c r="V38" s="4"/>
      <c r="W38" s="4"/>
      <c r="X38" s="4"/>
      <c r="Y38" s="4"/>
      <c r="Z38" s="4"/>
    </row>
    <row r="39" ht="15.75" customHeight="1">
      <c r="A39" s="86" t="s">
        <v>119</v>
      </c>
      <c r="B39" s="107">
        <f t="shared" ref="B39:G39" si="19">B27-B38</f>
        <v>0</v>
      </c>
      <c r="C39" s="107">
        <f t="shared" si="19"/>
        <v>0</v>
      </c>
      <c r="D39" s="107">
        <f t="shared" si="19"/>
        <v>0</v>
      </c>
      <c r="E39" s="107">
        <f t="shared" si="19"/>
        <v>0</v>
      </c>
      <c r="F39" s="107">
        <f t="shared" si="19"/>
        <v>0</v>
      </c>
      <c r="G39" s="107">
        <f t="shared" si="19"/>
        <v>0</v>
      </c>
      <c r="H39" s="4"/>
      <c r="I39" s="4"/>
      <c r="J39" s="4"/>
      <c r="K39" s="4"/>
      <c r="L39" s="4"/>
      <c r="M39" s="4"/>
      <c r="N39" s="4"/>
      <c r="O39" s="4"/>
      <c r="P39" s="4"/>
      <c r="Q39" s="4"/>
      <c r="R39" s="4"/>
      <c r="S39" s="4"/>
      <c r="T39" s="4"/>
      <c r="U39" s="4"/>
      <c r="V39" s="4"/>
      <c r="W39" s="4"/>
      <c r="X39" s="4"/>
      <c r="Y39" s="4"/>
      <c r="Z39" s="4"/>
    </row>
    <row r="40" ht="15.75" customHeight="1">
      <c r="A40" s="4"/>
      <c r="B40" s="4"/>
      <c r="C40" s="4"/>
      <c r="D40" s="4"/>
      <c r="E40" s="4"/>
      <c r="F40" s="4"/>
      <c r="G40" s="4"/>
      <c r="H40" s="4"/>
      <c r="I40" s="4"/>
      <c r="J40" s="4"/>
      <c r="K40" s="4"/>
      <c r="L40" s="4"/>
      <c r="M40" s="4"/>
      <c r="N40" s="4"/>
      <c r="O40" s="4"/>
      <c r="P40" s="4"/>
      <c r="Q40" s="4"/>
      <c r="R40" s="4"/>
      <c r="S40" s="4"/>
      <c r="T40" s="4"/>
      <c r="U40" s="4"/>
      <c r="V40" s="4"/>
      <c r="W40" s="4"/>
      <c r="X40" s="4"/>
      <c r="Y40" s="4"/>
      <c r="Z40" s="4"/>
    </row>
    <row r="41" ht="15.75" customHeight="1">
      <c r="A41" s="96" t="s">
        <v>120</v>
      </c>
      <c r="H41" s="4"/>
      <c r="I41" s="4"/>
      <c r="J41" s="4"/>
      <c r="K41" s="4"/>
      <c r="L41" s="4"/>
      <c r="M41" s="4"/>
      <c r="N41" s="4"/>
      <c r="O41" s="4"/>
      <c r="P41" s="4"/>
      <c r="Q41" s="4"/>
      <c r="R41" s="4"/>
      <c r="S41" s="4"/>
      <c r="T41" s="4"/>
      <c r="U41" s="4"/>
      <c r="V41" s="4"/>
      <c r="W41" s="4"/>
      <c r="X41" s="4"/>
      <c r="Y41" s="4"/>
      <c r="Z41" s="4"/>
    </row>
    <row r="42" ht="15.75" customHeight="1">
      <c r="A42" s="73" t="s">
        <v>121</v>
      </c>
      <c r="H42" s="4"/>
      <c r="I42" s="4"/>
      <c r="J42" s="4"/>
      <c r="K42" s="4"/>
      <c r="L42" s="4"/>
      <c r="M42" s="4"/>
      <c r="N42" s="4"/>
      <c r="O42" s="4"/>
      <c r="P42" s="4"/>
      <c r="Q42" s="4"/>
      <c r="R42" s="4"/>
      <c r="S42" s="4"/>
      <c r="T42" s="4"/>
      <c r="U42" s="4"/>
      <c r="V42" s="4"/>
      <c r="W42" s="4"/>
      <c r="X42" s="4"/>
      <c r="Y42" s="4"/>
      <c r="Z42" s="4"/>
    </row>
    <row r="43" ht="15.75" customHeight="1">
      <c r="A43" s="108"/>
      <c r="B43" s="105" t="s">
        <v>80</v>
      </c>
      <c r="C43" s="97">
        <f t="shared" ref="C43:G43" si="20">C20</f>
        <v>2022</v>
      </c>
      <c r="D43" s="97">
        <f t="shared" si="20"/>
        <v>2023</v>
      </c>
      <c r="E43" s="97">
        <f t="shared" si="20"/>
        <v>2024</v>
      </c>
      <c r="F43" s="97">
        <f t="shared" si="20"/>
        <v>2025</v>
      </c>
      <c r="G43" s="97">
        <f t="shared" si="20"/>
        <v>2026</v>
      </c>
      <c r="H43" s="4"/>
      <c r="I43" s="4"/>
      <c r="J43" s="4"/>
      <c r="K43" s="4"/>
      <c r="L43" s="4"/>
      <c r="M43" s="4"/>
      <c r="N43" s="4"/>
      <c r="O43" s="4"/>
      <c r="P43" s="4"/>
      <c r="Q43" s="4"/>
      <c r="R43" s="4"/>
      <c r="S43" s="4"/>
      <c r="T43" s="4"/>
      <c r="U43" s="4"/>
      <c r="V43" s="4"/>
      <c r="W43" s="4"/>
      <c r="X43" s="4"/>
      <c r="Y43" s="4"/>
      <c r="Z43" s="4"/>
    </row>
    <row r="44" ht="15.75" customHeight="1">
      <c r="A44" s="68" t="s">
        <v>122</v>
      </c>
      <c r="B44" s="109">
        <f t="shared" ref="B44:G44" si="21">B22</f>
        <v>25400018</v>
      </c>
      <c r="C44" s="109">
        <f t="shared" si="21"/>
        <v>59003926.38</v>
      </c>
      <c r="D44" s="109">
        <f t="shared" si="21"/>
        <v>126763923.7</v>
      </c>
      <c r="E44" s="109">
        <f t="shared" si="21"/>
        <v>226375999.1</v>
      </c>
      <c r="F44" s="109">
        <f t="shared" si="21"/>
        <v>374588475.2</v>
      </c>
      <c r="G44" s="109">
        <f t="shared" si="21"/>
        <v>594035043.3</v>
      </c>
      <c r="H44" s="4"/>
      <c r="I44" s="4"/>
      <c r="J44" s="4"/>
      <c r="K44" s="4"/>
      <c r="L44" s="4"/>
      <c r="M44" s="4"/>
      <c r="N44" s="4"/>
      <c r="O44" s="4"/>
      <c r="P44" s="4"/>
      <c r="Q44" s="4"/>
      <c r="R44" s="4"/>
      <c r="S44" s="4"/>
      <c r="T44" s="4"/>
      <c r="U44" s="4"/>
      <c r="V44" s="4"/>
      <c r="W44" s="4"/>
      <c r="X44" s="4"/>
      <c r="Y44" s="4"/>
      <c r="Z44" s="4"/>
    </row>
    <row r="45" ht="15.75" customHeight="1">
      <c r="A45" s="68" t="s">
        <v>123</v>
      </c>
      <c r="B45" s="110">
        <f t="shared" ref="B45:G45" si="22">B29</f>
        <v>0</v>
      </c>
      <c r="C45" s="110">
        <f t="shared" si="22"/>
        <v>10949334.97</v>
      </c>
      <c r="D45" s="110">
        <f t="shared" si="22"/>
        <v>32015734.05</v>
      </c>
      <c r="E45" s="110">
        <f t="shared" si="22"/>
        <v>63911839.69</v>
      </c>
      <c r="F45" s="110">
        <f t="shared" si="22"/>
        <v>112332081.6</v>
      </c>
      <c r="G45" s="110">
        <f t="shared" si="22"/>
        <v>184971914.7</v>
      </c>
      <c r="H45" s="4"/>
      <c r="I45" s="4"/>
      <c r="J45" s="4"/>
      <c r="K45" s="4"/>
      <c r="L45" s="4"/>
      <c r="M45" s="4"/>
      <c r="N45" s="4"/>
      <c r="O45" s="4"/>
      <c r="P45" s="4"/>
      <c r="Q45" s="4"/>
      <c r="R45" s="4"/>
      <c r="S45" s="4"/>
      <c r="T45" s="4"/>
      <c r="U45" s="4"/>
      <c r="V45" s="4"/>
      <c r="W45" s="4"/>
      <c r="X45" s="4"/>
      <c r="Y45" s="4"/>
      <c r="Z45" s="4"/>
    </row>
    <row r="46" ht="15.75" customHeight="1">
      <c r="A46" s="59" t="s">
        <v>124</v>
      </c>
      <c r="B46" s="111">
        <f t="shared" ref="B46:G46" si="23">B44-B45</f>
        <v>25400018</v>
      </c>
      <c r="C46" s="111">
        <f t="shared" si="23"/>
        <v>48054591.41</v>
      </c>
      <c r="D46" s="111">
        <f t="shared" si="23"/>
        <v>94748189.63</v>
      </c>
      <c r="E46" s="111">
        <f t="shared" si="23"/>
        <v>162464159.4</v>
      </c>
      <c r="F46" s="111">
        <f t="shared" si="23"/>
        <v>262256393.6</v>
      </c>
      <c r="G46" s="111">
        <f t="shared" si="23"/>
        <v>409063128.6</v>
      </c>
      <c r="H46" s="4"/>
      <c r="I46" s="4"/>
      <c r="J46" s="4"/>
      <c r="K46" s="4"/>
      <c r="L46" s="4"/>
      <c r="M46" s="4"/>
      <c r="N46" s="4"/>
      <c r="O46" s="4"/>
      <c r="P46" s="4"/>
      <c r="Q46" s="4"/>
      <c r="R46" s="4"/>
      <c r="S46" s="4"/>
      <c r="T46" s="4"/>
      <c r="U46" s="4"/>
      <c r="V46" s="4"/>
      <c r="W46" s="4"/>
      <c r="X46" s="4"/>
      <c r="Y46" s="4"/>
      <c r="Z46" s="4"/>
    </row>
    <row r="47" ht="15.75" customHeight="1">
      <c r="A47" s="68"/>
      <c r="B47" s="109"/>
      <c r="C47" s="109"/>
      <c r="D47" s="109"/>
      <c r="E47" s="109"/>
      <c r="F47" s="109"/>
      <c r="G47" s="109"/>
      <c r="H47" s="4"/>
      <c r="I47" s="4"/>
      <c r="J47" s="4"/>
      <c r="K47" s="4"/>
      <c r="L47" s="4"/>
      <c r="M47" s="4"/>
      <c r="N47" s="4"/>
      <c r="O47" s="4"/>
      <c r="P47" s="4"/>
      <c r="Q47" s="4"/>
      <c r="R47" s="4"/>
      <c r="S47" s="4"/>
      <c r="T47" s="4"/>
      <c r="U47" s="4"/>
      <c r="V47" s="4"/>
      <c r="W47" s="4"/>
      <c r="X47" s="4"/>
      <c r="Y47" s="4"/>
      <c r="Z47" s="4"/>
    </row>
    <row r="48" ht="15.75" customHeight="1">
      <c r="A48" s="59" t="s">
        <v>125</v>
      </c>
      <c r="B48" s="109">
        <f t="shared" ref="B48:G48" si="24">B26</f>
        <v>29000000</v>
      </c>
      <c r="C48" s="109">
        <f t="shared" si="24"/>
        <v>23200000</v>
      </c>
      <c r="D48" s="109">
        <f t="shared" si="24"/>
        <v>17400000</v>
      </c>
      <c r="E48" s="109">
        <f t="shared" si="24"/>
        <v>11600000</v>
      </c>
      <c r="F48" s="109">
        <f t="shared" si="24"/>
        <v>5800000</v>
      </c>
      <c r="G48" s="109">
        <f t="shared" si="24"/>
        <v>0</v>
      </c>
      <c r="H48" s="4"/>
      <c r="I48" s="4"/>
      <c r="J48" s="4"/>
      <c r="K48" s="4"/>
      <c r="L48" s="4"/>
      <c r="M48" s="4"/>
      <c r="N48" s="4"/>
      <c r="O48" s="4"/>
      <c r="P48" s="4"/>
      <c r="Q48" s="4"/>
      <c r="R48" s="4"/>
      <c r="S48" s="4"/>
      <c r="T48" s="4"/>
      <c r="U48" s="4"/>
      <c r="V48" s="4"/>
      <c r="W48" s="4"/>
      <c r="X48" s="4"/>
      <c r="Y48" s="4"/>
      <c r="Z48" s="4"/>
    </row>
    <row r="49" ht="15.75" customHeight="1">
      <c r="A49" s="68" t="s">
        <v>126</v>
      </c>
      <c r="B49" s="110">
        <f t="shared" ref="B49:G49" si="25">B25</f>
        <v>0</v>
      </c>
      <c r="C49" s="110">
        <f t="shared" si="25"/>
        <v>5800000</v>
      </c>
      <c r="D49" s="110">
        <f t="shared" si="25"/>
        <v>11600000</v>
      </c>
      <c r="E49" s="110">
        <f t="shared" si="25"/>
        <v>17400000</v>
      </c>
      <c r="F49" s="110">
        <f t="shared" si="25"/>
        <v>23200000</v>
      </c>
      <c r="G49" s="110">
        <f t="shared" si="25"/>
        <v>29000000</v>
      </c>
      <c r="H49" s="4"/>
      <c r="I49" s="4"/>
      <c r="J49" s="4"/>
      <c r="K49" s="4"/>
      <c r="L49" s="4"/>
      <c r="M49" s="4"/>
      <c r="N49" s="4"/>
      <c r="O49" s="4"/>
      <c r="P49" s="4"/>
      <c r="Q49" s="4"/>
      <c r="R49" s="4"/>
      <c r="S49" s="4"/>
      <c r="T49" s="4"/>
      <c r="U49" s="4"/>
      <c r="V49" s="4"/>
      <c r="W49" s="4"/>
      <c r="X49" s="4"/>
      <c r="Y49" s="4"/>
      <c r="Z49" s="4"/>
    </row>
    <row r="50" ht="15.75" customHeight="1">
      <c r="A50" s="59" t="s">
        <v>127</v>
      </c>
      <c r="B50" s="111">
        <f t="shared" ref="B50:G50" si="26">B48+B49</f>
        <v>29000000</v>
      </c>
      <c r="C50" s="111">
        <f t="shared" si="26"/>
        <v>29000000</v>
      </c>
      <c r="D50" s="111">
        <f t="shared" si="26"/>
        <v>29000000</v>
      </c>
      <c r="E50" s="111">
        <f t="shared" si="26"/>
        <v>29000000</v>
      </c>
      <c r="F50" s="111">
        <f t="shared" si="26"/>
        <v>29000000</v>
      </c>
      <c r="G50" s="111">
        <f t="shared" si="26"/>
        <v>29000000</v>
      </c>
      <c r="H50" s="4"/>
      <c r="I50" s="4"/>
      <c r="J50" s="4"/>
      <c r="K50" s="4"/>
      <c r="L50" s="4"/>
      <c r="M50" s="4"/>
      <c r="N50" s="4"/>
      <c r="O50" s="4"/>
      <c r="P50" s="4"/>
      <c r="Q50" s="4"/>
      <c r="R50" s="4"/>
      <c r="S50" s="4"/>
      <c r="T50" s="4"/>
      <c r="U50" s="4"/>
      <c r="V50" s="4"/>
      <c r="W50" s="4"/>
      <c r="X50" s="4"/>
      <c r="Y50" s="4"/>
      <c r="Z50" s="4"/>
    </row>
    <row r="51" ht="15.75" customHeight="1">
      <c r="A51" s="68"/>
      <c r="B51" s="109"/>
      <c r="C51" s="109"/>
      <c r="D51" s="109"/>
      <c r="E51" s="109"/>
      <c r="F51" s="109"/>
      <c r="G51" s="109"/>
      <c r="H51" s="4"/>
      <c r="I51" s="4"/>
      <c r="J51" s="4"/>
      <c r="K51" s="4"/>
      <c r="L51" s="4"/>
      <c r="M51" s="4"/>
      <c r="N51" s="4"/>
      <c r="O51" s="4"/>
      <c r="P51" s="4"/>
      <c r="Q51" s="4"/>
      <c r="R51" s="4"/>
      <c r="S51" s="4"/>
      <c r="T51" s="4"/>
      <c r="U51" s="4"/>
      <c r="V51" s="4"/>
      <c r="W51" s="4"/>
      <c r="X51" s="4"/>
      <c r="Y51" s="4"/>
      <c r="Z51" s="4"/>
    </row>
    <row r="52" ht="15.75" customHeight="1">
      <c r="A52" s="112" t="s">
        <v>128</v>
      </c>
      <c r="B52" s="113">
        <f t="shared" ref="B52:G52" si="27">B46+B48</f>
        <v>54400018</v>
      </c>
      <c r="C52" s="113">
        <f t="shared" si="27"/>
        <v>71254591.41</v>
      </c>
      <c r="D52" s="113">
        <f t="shared" si="27"/>
        <v>112148189.6</v>
      </c>
      <c r="E52" s="113">
        <f t="shared" si="27"/>
        <v>174064159.4</v>
      </c>
      <c r="F52" s="113">
        <f t="shared" si="27"/>
        <v>268056393.6</v>
      </c>
      <c r="G52" s="113">
        <f t="shared" si="27"/>
        <v>409063128.6</v>
      </c>
      <c r="H52" s="4"/>
      <c r="I52" s="4"/>
      <c r="J52" s="4"/>
      <c r="K52" s="4"/>
      <c r="L52" s="4"/>
      <c r="M52" s="4"/>
      <c r="N52" s="4"/>
      <c r="O52" s="4"/>
      <c r="P52" s="4"/>
      <c r="Q52" s="4"/>
      <c r="R52" s="4"/>
      <c r="S52" s="4"/>
      <c r="T52" s="4"/>
      <c r="U52" s="4"/>
      <c r="V52" s="4"/>
      <c r="W52" s="4"/>
      <c r="X52" s="4"/>
      <c r="Y52" s="4"/>
      <c r="Z52" s="4"/>
    </row>
    <row r="53" ht="15.75" customHeight="1">
      <c r="A53" s="108"/>
      <c r="B53" s="109"/>
      <c r="C53" s="109"/>
      <c r="D53" s="109"/>
      <c r="E53" s="109"/>
      <c r="F53" s="109"/>
      <c r="G53" s="109"/>
      <c r="H53" s="4"/>
      <c r="I53" s="4"/>
      <c r="J53" s="4"/>
      <c r="K53" s="4"/>
      <c r="L53" s="4"/>
      <c r="M53" s="4"/>
      <c r="N53" s="4"/>
      <c r="O53" s="4"/>
      <c r="P53" s="4"/>
      <c r="Q53" s="4"/>
      <c r="R53" s="4"/>
      <c r="S53" s="4"/>
      <c r="T53" s="4"/>
      <c r="U53" s="4"/>
      <c r="V53" s="4"/>
      <c r="W53" s="4"/>
      <c r="X53" s="4"/>
      <c r="Y53" s="4"/>
      <c r="Z53" s="4"/>
    </row>
    <row r="54" ht="15.75" customHeight="1">
      <c r="A54" s="114" t="s">
        <v>129</v>
      </c>
      <c r="H54" s="4"/>
      <c r="I54" s="4"/>
      <c r="J54" s="4"/>
      <c r="K54" s="4"/>
      <c r="L54" s="4"/>
      <c r="M54" s="4"/>
      <c r="N54" s="4"/>
      <c r="O54" s="4"/>
      <c r="P54" s="4"/>
      <c r="Q54" s="4"/>
      <c r="R54" s="4"/>
      <c r="S54" s="4"/>
      <c r="T54" s="4"/>
      <c r="U54" s="4"/>
      <c r="V54" s="4"/>
      <c r="W54" s="4"/>
      <c r="X54" s="4"/>
      <c r="Y54" s="4"/>
      <c r="Z54" s="4"/>
    </row>
    <row r="55" ht="15.75" customHeight="1">
      <c r="A55" s="68" t="s">
        <v>130</v>
      </c>
      <c r="B55" s="4"/>
      <c r="C55" s="115">
        <f t="shared" ref="C55:G55" si="28">C13</f>
        <v>32599928</v>
      </c>
      <c r="D55" s="115">
        <f t="shared" si="28"/>
        <v>94163923.68</v>
      </c>
      <c r="E55" s="115">
        <f t="shared" si="28"/>
        <v>187975999.1</v>
      </c>
      <c r="F55" s="115">
        <f t="shared" si="28"/>
        <v>330388475.2</v>
      </c>
      <c r="G55" s="115">
        <f t="shared" si="28"/>
        <v>544035043.3</v>
      </c>
      <c r="H55" s="4"/>
      <c r="I55" s="4"/>
      <c r="J55" s="4"/>
      <c r="K55" s="4"/>
      <c r="L55" s="4"/>
      <c r="M55" s="4"/>
      <c r="N55" s="4"/>
      <c r="O55" s="4"/>
      <c r="P55" s="4"/>
      <c r="Q55" s="4"/>
      <c r="R55" s="4"/>
      <c r="S55" s="4"/>
      <c r="T55" s="4"/>
      <c r="U55" s="4"/>
      <c r="V55" s="4"/>
      <c r="W55" s="4"/>
      <c r="X55" s="4"/>
      <c r="Y55" s="4"/>
      <c r="Z55" s="4"/>
    </row>
    <row r="56" ht="15.75" customHeight="1">
      <c r="A56" s="68" t="s">
        <v>131</v>
      </c>
      <c r="B56" s="4"/>
      <c r="C56" s="116">
        <f>C55*'1'!$AB$7</f>
        <v>11083975.52</v>
      </c>
      <c r="D56" s="116">
        <f>D55*'1'!$AB$7</f>
        <v>32015734.05</v>
      </c>
      <c r="E56" s="116">
        <f>E55*'1'!$AB$7</f>
        <v>63911839.69</v>
      </c>
      <c r="F56" s="116">
        <f>F55*'1'!$AB$7</f>
        <v>112332081.6</v>
      </c>
      <c r="G56" s="116">
        <f>G55*'1'!$AB$7</f>
        <v>184971914.7</v>
      </c>
      <c r="H56" s="4"/>
      <c r="I56" s="4"/>
      <c r="J56" s="4"/>
      <c r="K56" s="4"/>
      <c r="L56" s="4"/>
      <c r="M56" s="4"/>
      <c r="N56" s="4"/>
      <c r="O56" s="4"/>
      <c r="P56" s="4"/>
      <c r="Q56" s="4"/>
      <c r="R56" s="4"/>
      <c r="S56" s="4"/>
      <c r="T56" s="4"/>
      <c r="U56" s="4"/>
      <c r="V56" s="4"/>
      <c r="W56" s="4"/>
      <c r="X56" s="4"/>
      <c r="Y56" s="4"/>
      <c r="Z56" s="4"/>
    </row>
    <row r="57" ht="15.75" customHeight="1">
      <c r="A57" s="59" t="s">
        <v>132</v>
      </c>
      <c r="B57" s="4"/>
      <c r="C57" s="115">
        <f t="shared" ref="C57:G57" si="29">C55-C56</f>
        <v>21515952.48</v>
      </c>
      <c r="D57" s="115">
        <f t="shared" si="29"/>
        <v>62148189.63</v>
      </c>
      <c r="E57" s="115">
        <f t="shared" si="29"/>
        <v>124064159.4</v>
      </c>
      <c r="F57" s="115">
        <f t="shared" si="29"/>
        <v>218056393.6</v>
      </c>
      <c r="G57" s="115">
        <f t="shared" si="29"/>
        <v>359063128.6</v>
      </c>
      <c r="H57" s="4"/>
      <c r="I57" s="4"/>
      <c r="J57" s="4"/>
      <c r="K57" s="4"/>
      <c r="L57" s="4"/>
      <c r="M57" s="4"/>
      <c r="N57" s="4"/>
      <c r="O57" s="4"/>
      <c r="P57" s="4"/>
      <c r="Q57" s="4"/>
      <c r="R57" s="4"/>
      <c r="S57" s="4"/>
      <c r="T57" s="4"/>
      <c r="U57" s="4"/>
      <c r="V57" s="4"/>
      <c r="W57" s="4"/>
      <c r="X57" s="4"/>
      <c r="Y57" s="4"/>
      <c r="Z57" s="4"/>
    </row>
    <row r="58" ht="15.75" customHeight="1">
      <c r="A58" s="68" t="s">
        <v>133</v>
      </c>
      <c r="B58" s="4"/>
      <c r="C58" s="116">
        <f t="shared" ref="C58:G58" si="30">-(C52-B52)</f>
        <v>-16854573.41</v>
      </c>
      <c r="D58" s="116">
        <f t="shared" si="30"/>
        <v>-40893598.22</v>
      </c>
      <c r="E58" s="116">
        <f t="shared" si="30"/>
        <v>-61915969.78</v>
      </c>
      <c r="F58" s="116">
        <f t="shared" si="30"/>
        <v>-93992234.23</v>
      </c>
      <c r="G58" s="116">
        <f t="shared" si="30"/>
        <v>-141006734.9</v>
      </c>
      <c r="H58" s="4"/>
      <c r="I58" s="4"/>
      <c r="J58" s="4"/>
      <c r="K58" s="4"/>
      <c r="L58" s="4"/>
      <c r="M58" s="4"/>
      <c r="N58" s="4"/>
      <c r="O58" s="4"/>
      <c r="P58" s="4"/>
      <c r="Q58" s="4"/>
      <c r="R58" s="4"/>
      <c r="S58" s="4"/>
      <c r="T58" s="4"/>
      <c r="U58" s="4"/>
      <c r="V58" s="4"/>
      <c r="W58" s="4"/>
      <c r="X58" s="4"/>
      <c r="Y58" s="4"/>
      <c r="Z58" s="4"/>
    </row>
    <row r="59" ht="15.75" customHeight="1">
      <c r="A59" s="117" t="s">
        <v>134</v>
      </c>
      <c r="B59" s="86"/>
      <c r="C59" s="118">
        <f t="shared" ref="C59:G59" si="31">SUM(C57:C58)</f>
        <v>4661379.069</v>
      </c>
      <c r="D59" s="118">
        <f t="shared" si="31"/>
        <v>21254591.41</v>
      </c>
      <c r="E59" s="118">
        <f t="shared" si="31"/>
        <v>62148189.63</v>
      </c>
      <c r="F59" s="118">
        <f t="shared" si="31"/>
        <v>124064159.4</v>
      </c>
      <c r="G59" s="118">
        <f t="shared" si="31"/>
        <v>218056393.6</v>
      </c>
      <c r="H59" s="4"/>
      <c r="I59" s="4"/>
      <c r="J59" s="4"/>
      <c r="K59" s="4"/>
      <c r="L59" s="4"/>
      <c r="M59" s="4"/>
      <c r="N59" s="4"/>
      <c r="O59" s="4"/>
      <c r="P59" s="4"/>
      <c r="Q59" s="4"/>
      <c r="R59" s="4"/>
      <c r="S59" s="4"/>
      <c r="T59" s="4"/>
      <c r="U59" s="4"/>
      <c r="V59" s="4"/>
      <c r="W59" s="4"/>
      <c r="X59" s="4"/>
      <c r="Y59" s="4"/>
      <c r="Z59" s="4"/>
    </row>
    <row r="60" ht="15.75" customHeight="1">
      <c r="A60" s="4"/>
      <c r="B60" s="4"/>
      <c r="C60" s="4"/>
      <c r="D60" s="4"/>
      <c r="E60" s="4"/>
      <c r="F60" s="4"/>
      <c r="G60" s="4"/>
      <c r="H60" s="4"/>
      <c r="I60" s="4"/>
      <c r="J60" s="4"/>
      <c r="K60" s="4"/>
      <c r="L60" s="4"/>
      <c r="M60" s="4"/>
      <c r="N60" s="4"/>
      <c r="O60" s="4"/>
      <c r="P60" s="4"/>
      <c r="Q60" s="4"/>
      <c r="R60" s="4"/>
      <c r="S60" s="4"/>
      <c r="T60" s="4"/>
      <c r="U60" s="4"/>
      <c r="V60" s="4"/>
      <c r="W60" s="4"/>
      <c r="X60" s="4"/>
      <c r="Y60" s="4"/>
      <c r="Z60" s="4"/>
    </row>
    <row r="61" ht="15.75" customHeight="1">
      <c r="A61" s="4"/>
      <c r="B61" s="4"/>
      <c r="C61" s="4"/>
      <c r="D61" s="4"/>
      <c r="E61" s="4"/>
      <c r="F61" s="4"/>
      <c r="G61" s="4"/>
      <c r="H61" s="4"/>
      <c r="I61" s="4"/>
      <c r="J61" s="4"/>
      <c r="K61" s="4"/>
      <c r="L61" s="4"/>
      <c r="M61" s="4"/>
      <c r="N61" s="4"/>
      <c r="O61" s="4"/>
      <c r="P61" s="4"/>
      <c r="Q61" s="4"/>
      <c r="R61" s="4"/>
      <c r="S61" s="4"/>
      <c r="T61" s="4"/>
      <c r="U61" s="4"/>
      <c r="V61" s="4"/>
      <c r="W61" s="4"/>
      <c r="X61" s="4"/>
      <c r="Y61" s="4"/>
      <c r="Z61" s="4"/>
    </row>
    <row r="62" ht="15.75" customHeight="1">
      <c r="A62" s="4"/>
      <c r="B62" s="4"/>
      <c r="C62" s="4"/>
      <c r="D62" s="4"/>
      <c r="E62" s="4"/>
      <c r="F62" s="4"/>
      <c r="G62" s="4"/>
      <c r="H62" s="4"/>
      <c r="I62" s="4"/>
      <c r="J62" s="4"/>
      <c r="K62" s="4"/>
      <c r="L62" s="4"/>
      <c r="M62" s="4"/>
      <c r="N62" s="4"/>
      <c r="O62" s="4"/>
      <c r="P62" s="4"/>
      <c r="Q62" s="4"/>
      <c r="R62" s="4"/>
      <c r="S62" s="4"/>
      <c r="T62" s="4"/>
      <c r="U62" s="4"/>
      <c r="V62" s="4"/>
      <c r="W62" s="4"/>
      <c r="X62" s="4"/>
      <c r="Y62" s="4"/>
      <c r="Z62" s="4"/>
    </row>
    <row r="63" ht="15.75" customHeight="1">
      <c r="A63" s="4"/>
      <c r="B63" s="4"/>
      <c r="C63" s="4"/>
      <c r="D63" s="4"/>
      <c r="E63" s="4"/>
      <c r="F63" s="4"/>
      <c r="G63" s="4"/>
      <c r="H63" s="4"/>
      <c r="I63" s="4"/>
      <c r="J63" s="4"/>
      <c r="K63" s="4"/>
      <c r="L63" s="4"/>
      <c r="M63" s="4"/>
      <c r="N63" s="4"/>
      <c r="O63" s="4"/>
      <c r="P63" s="4"/>
      <c r="Q63" s="4"/>
      <c r="R63" s="4"/>
      <c r="S63" s="4"/>
      <c r="T63" s="4"/>
      <c r="U63" s="4"/>
      <c r="V63" s="4"/>
      <c r="W63" s="4"/>
      <c r="X63" s="4"/>
      <c r="Y63" s="4"/>
      <c r="Z63" s="4"/>
    </row>
    <row r="64" ht="15.75" customHeight="1">
      <c r="A64" s="4"/>
      <c r="B64" s="4"/>
      <c r="C64" s="4"/>
      <c r="D64" s="4"/>
      <c r="E64" s="4"/>
      <c r="F64" s="4"/>
      <c r="G64" s="4"/>
      <c r="H64" s="4"/>
      <c r="I64" s="4"/>
      <c r="J64" s="4"/>
      <c r="K64" s="4"/>
      <c r="L64" s="4"/>
      <c r="M64" s="4"/>
      <c r="N64" s="4"/>
      <c r="O64" s="4"/>
      <c r="P64" s="4"/>
      <c r="Q64" s="4"/>
      <c r="R64" s="4"/>
      <c r="S64" s="4"/>
      <c r="T64" s="4"/>
      <c r="U64" s="4"/>
      <c r="V64" s="4"/>
      <c r="W64" s="4"/>
      <c r="X64" s="4"/>
      <c r="Y64" s="4"/>
      <c r="Z64" s="4"/>
    </row>
    <row r="65" ht="15.75" customHeight="1">
      <c r="A65" s="4"/>
      <c r="B65" s="4"/>
      <c r="C65" s="4"/>
      <c r="D65" s="4"/>
      <c r="E65" s="4"/>
      <c r="F65" s="4"/>
      <c r="G65" s="4"/>
      <c r="H65" s="4"/>
      <c r="I65" s="4"/>
      <c r="J65" s="4"/>
      <c r="K65" s="4"/>
      <c r="L65" s="4"/>
      <c r="M65" s="4"/>
      <c r="N65" s="4"/>
      <c r="O65" s="4"/>
      <c r="P65" s="4"/>
      <c r="Q65" s="4"/>
      <c r="R65" s="4"/>
      <c r="S65" s="4"/>
      <c r="T65" s="4"/>
      <c r="U65" s="4"/>
      <c r="V65" s="4"/>
      <c r="W65" s="4"/>
      <c r="X65" s="4"/>
      <c r="Y65" s="4"/>
      <c r="Z65" s="4"/>
    </row>
    <row r="66" ht="15.75" customHeight="1">
      <c r="A66" s="4"/>
      <c r="B66" s="4"/>
      <c r="C66" s="4"/>
      <c r="D66" s="4"/>
      <c r="E66" s="4"/>
      <c r="F66" s="4"/>
      <c r="G66" s="4"/>
      <c r="H66" s="4"/>
      <c r="I66" s="4"/>
      <c r="J66" s="4"/>
      <c r="K66" s="4"/>
      <c r="L66" s="4"/>
      <c r="M66" s="4"/>
      <c r="N66" s="4"/>
      <c r="O66" s="4"/>
      <c r="P66" s="4"/>
      <c r="Q66" s="4"/>
      <c r="R66" s="4"/>
      <c r="S66" s="4"/>
      <c r="T66" s="4"/>
      <c r="U66" s="4"/>
      <c r="V66" s="4"/>
      <c r="W66" s="4"/>
      <c r="X66" s="4"/>
      <c r="Y66" s="4"/>
      <c r="Z66" s="4"/>
    </row>
    <row r="67" ht="15.75" customHeight="1">
      <c r="A67" s="4"/>
      <c r="B67" s="4"/>
      <c r="C67" s="4"/>
      <c r="D67" s="4"/>
      <c r="E67" s="4"/>
      <c r="F67" s="4"/>
      <c r="G67" s="4"/>
      <c r="H67" s="4"/>
      <c r="I67" s="4"/>
      <c r="J67" s="4"/>
      <c r="K67" s="4"/>
      <c r="L67" s="4"/>
      <c r="M67" s="4"/>
      <c r="N67" s="4"/>
      <c r="O67" s="4"/>
      <c r="P67" s="4"/>
      <c r="Q67" s="4"/>
      <c r="R67" s="4"/>
      <c r="S67" s="4"/>
      <c r="T67" s="4"/>
      <c r="U67" s="4"/>
      <c r="V67" s="4"/>
      <c r="W67" s="4"/>
      <c r="X67" s="4"/>
      <c r="Y67" s="4"/>
      <c r="Z67" s="4"/>
    </row>
    <row r="68" ht="15.75" customHeight="1">
      <c r="A68" s="4"/>
      <c r="B68" s="4"/>
      <c r="C68" s="4"/>
      <c r="D68" s="4"/>
      <c r="E68" s="4"/>
      <c r="F68" s="4"/>
      <c r="G68" s="4"/>
      <c r="H68" s="4"/>
      <c r="I68" s="4"/>
      <c r="J68" s="4"/>
      <c r="K68" s="4"/>
      <c r="L68" s="4"/>
      <c r="M68" s="4"/>
      <c r="N68" s="4"/>
      <c r="O68" s="4"/>
      <c r="P68" s="4"/>
      <c r="Q68" s="4"/>
      <c r="R68" s="4"/>
      <c r="S68" s="4"/>
      <c r="T68" s="4"/>
      <c r="U68" s="4"/>
      <c r="V68" s="4"/>
      <c r="W68" s="4"/>
      <c r="X68" s="4"/>
      <c r="Y68" s="4"/>
      <c r="Z68" s="4"/>
    </row>
    <row r="69" ht="15.75" customHeight="1">
      <c r="A69" s="4"/>
      <c r="B69" s="4"/>
      <c r="C69" s="4"/>
      <c r="D69" s="4"/>
      <c r="E69" s="4"/>
      <c r="F69" s="4"/>
      <c r="G69" s="4"/>
      <c r="H69" s="4"/>
      <c r="I69" s="4"/>
      <c r="J69" s="4"/>
      <c r="K69" s="4"/>
      <c r="L69" s="4"/>
      <c r="M69" s="4"/>
      <c r="N69" s="4"/>
      <c r="O69" s="4"/>
      <c r="P69" s="4"/>
      <c r="Q69" s="4"/>
      <c r="R69" s="4"/>
      <c r="S69" s="4"/>
      <c r="T69" s="4"/>
      <c r="U69" s="4"/>
      <c r="V69" s="4"/>
      <c r="W69" s="4"/>
      <c r="X69" s="4"/>
      <c r="Y69" s="4"/>
      <c r="Z69" s="4"/>
    </row>
    <row r="70" ht="15.75" customHeight="1">
      <c r="A70" s="4"/>
      <c r="B70" s="4"/>
      <c r="C70" s="4"/>
      <c r="D70" s="4"/>
      <c r="E70" s="4"/>
      <c r="F70" s="4"/>
      <c r="G70" s="4"/>
      <c r="H70" s="4"/>
      <c r="I70" s="4"/>
      <c r="J70" s="4"/>
      <c r="K70" s="4"/>
      <c r="L70" s="4"/>
      <c r="M70" s="4"/>
      <c r="N70" s="4"/>
      <c r="O70" s="4"/>
      <c r="P70" s="4"/>
      <c r="Q70" s="4"/>
      <c r="R70" s="4"/>
      <c r="S70" s="4"/>
      <c r="T70" s="4"/>
      <c r="U70" s="4"/>
      <c r="V70" s="4"/>
      <c r="W70" s="4"/>
      <c r="X70" s="4"/>
      <c r="Y70" s="4"/>
      <c r="Z70" s="4"/>
    </row>
    <row r="71" ht="15.75" customHeight="1">
      <c r="A71" s="4"/>
      <c r="B71" s="4"/>
      <c r="C71" s="4"/>
      <c r="D71" s="4"/>
      <c r="E71" s="4"/>
      <c r="F71" s="4"/>
      <c r="G71" s="4"/>
      <c r="H71" s="4"/>
      <c r="I71" s="4"/>
      <c r="J71" s="4"/>
      <c r="K71" s="4"/>
      <c r="L71" s="4"/>
      <c r="M71" s="4"/>
      <c r="N71" s="4"/>
      <c r="O71" s="4"/>
      <c r="P71" s="4"/>
      <c r="Q71" s="4"/>
      <c r="R71" s="4"/>
      <c r="S71" s="4"/>
      <c r="T71" s="4"/>
      <c r="U71" s="4"/>
      <c r="V71" s="4"/>
      <c r="W71" s="4"/>
      <c r="X71" s="4"/>
      <c r="Y71" s="4"/>
      <c r="Z71" s="4"/>
    </row>
    <row r="72" ht="15.75" customHeight="1">
      <c r="A72" s="4"/>
      <c r="B72" s="4"/>
      <c r="C72" s="4"/>
      <c r="D72" s="4"/>
      <c r="E72" s="4"/>
      <c r="F72" s="4"/>
      <c r="G72" s="4"/>
      <c r="H72" s="4"/>
      <c r="I72" s="4"/>
      <c r="J72" s="4"/>
      <c r="K72" s="4"/>
      <c r="L72" s="4"/>
      <c r="M72" s="4"/>
      <c r="N72" s="4"/>
      <c r="O72" s="4"/>
      <c r="P72" s="4"/>
      <c r="Q72" s="4"/>
      <c r="R72" s="4"/>
      <c r="S72" s="4"/>
      <c r="T72" s="4"/>
      <c r="U72" s="4"/>
      <c r="V72" s="4"/>
      <c r="W72" s="4"/>
      <c r="X72" s="4"/>
      <c r="Y72" s="4"/>
      <c r="Z72" s="4"/>
    </row>
    <row r="73" ht="15.75" customHeight="1">
      <c r="A73" s="4"/>
      <c r="B73" s="4"/>
      <c r="C73" s="4"/>
      <c r="D73" s="4"/>
      <c r="E73" s="4"/>
      <c r="F73" s="4"/>
      <c r="G73" s="4"/>
      <c r="H73" s="4"/>
      <c r="I73" s="4"/>
      <c r="J73" s="4"/>
      <c r="K73" s="4"/>
      <c r="L73" s="4"/>
      <c r="M73" s="4"/>
      <c r="N73" s="4"/>
      <c r="O73" s="4"/>
      <c r="P73" s="4"/>
      <c r="Q73" s="4"/>
      <c r="R73" s="4"/>
      <c r="S73" s="4"/>
      <c r="T73" s="4"/>
      <c r="U73" s="4"/>
      <c r="V73" s="4"/>
      <c r="W73" s="4"/>
      <c r="X73" s="4"/>
      <c r="Y73" s="4"/>
      <c r="Z73" s="4"/>
    </row>
    <row r="74" ht="15.75" customHeight="1">
      <c r="A74" s="4"/>
      <c r="B74" s="4"/>
      <c r="C74" s="4"/>
      <c r="D74" s="4"/>
      <c r="E74" s="4"/>
      <c r="F74" s="4"/>
      <c r="G74" s="4"/>
      <c r="H74" s="4"/>
      <c r="I74" s="4"/>
      <c r="J74" s="4"/>
      <c r="K74" s="4"/>
      <c r="L74" s="4"/>
      <c r="M74" s="4"/>
      <c r="N74" s="4"/>
      <c r="O74" s="4"/>
      <c r="P74" s="4"/>
      <c r="Q74" s="4"/>
      <c r="R74" s="4"/>
      <c r="S74" s="4"/>
      <c r="T74" s="4"/>
      <c r="U74" s="4"/>
      <c r="V74" s="4"/>
      <c r="W74" s="4"/>
      <c r="X74" s="4"/>
      <c r="Y74" s="4"/>
      <c r="Z74" s="4"/>
    </row>
    <row r="75" ht="15.75" customHeight="1">
      <c r="A75" s="4"/>
      <c r="B75" s="4"/>
      <c r="C75" s="4"/>
      <c r="D75" s="4"/>
      <c r="E75" s="4"/>
      <c r="F75" s="4"/>
      <c r="G75" s="4"/>
      <c r="H75" s="4"/>
      <c r="I75" s="4"/>
      <c r="J75" s="4"/>
      <c r="K75" s="4"/>
      <c r="L75" s="4"/>
      <c r="M75" s="4"/>
      <c r="N75" s="4"/>
      <c r="O75" s="4"/>
      <c r="P75" s="4"/>
      <c r="Q75" s="4"/>
      <c r="R75" s="4"/>
      <c r="S75" s="4"/>
      <c r="T75" s="4"/>
      <c r="U75" s="4"/>
      <c r="V75" s="4"/>
      <c r="W75" s="4"/>
      <c r="X75" s="4"/>
      <c r="Y75" s="4"/>
      <c r="Z75" s="4"/>
    </row>
    <row r="76" ht="15.75" customHeight="1">
      <c r="A76" s="4"/>
      <c r="B76" s="4"/>
      <c r="C76" s="4"/>
      <c r="D76" s="4"/>
      <c r="E76" s="4"/>
      <c r="F76" s="4"/>
      <c r="G76" s="4"/>
      <c r="H76" s="4"/>
      <c r="I76" s="4"/>
      <c r="J76" s="4"/>
      <c r="K76" s="4"/>
      <c r="L76" s="4"/>
      <c r="M76" s="4"/>
      <c r="N76" s="4"/>
      <c r="O76" s="4"/>
      <c r="P76" s="4"/>
      <c r="Q76" s="4"/>
      <c r="R76" s="4"/>
      <c r="S76" s="4"/>
      <c r="T76" s="4"/>
      <c r="U76" s="4"/>
      <c r="V76" s="4"/>
      <c r="W76" s="4"/>
      <c r="X76" s="4"/>
      <c r="Y76" s="4"/>
      <c r="Z76" s="4"/>
    </row>
    <row r="77" ht="15.75" customHeight="1">
      <c r="A77" s="4"/>
      <c r="B77" s="4"/>
      <c r="C77" s="4"/>
      <c r="D77" s="4"/>
      <c r="E77" s="4"/>
      <c r="F77" s="4"/>
      <c r="G77" s="4"/>
      <c r="H77" s="4"/>
      <c r="I77" s="4"/>
      <c r="J77" s="4"/>
      <c r="K77" s="4"/>
      <c r="L77" s="4"/>
      <c r="M77" s="4"/>
      <c r="N77" s="4"/>
      <c r="O77" s="4"/>
      <c r="P77" s="4"/>
      <c r="Q77" s="4"/>
      <c r="R77" s="4"/>
      <c r="S77" s="4"/>
      <c r="T77" s="4"/>
      <c r="U77" s="4"/>
      <c r="V77" s="4"/>
      <c r="W77" s="4"/>
      <c r="X77" s="4"/>
      <c r="Y77" s="4"/>
      <c r="Z77" s="4"/>
    </row>
    <row r="78" ht="15.75" customHeight="1">
      <c r="A78" s="4"/>
      <c r="B78" s="4"/>
      <c r="C78" s="4"/>
      <c r="D78" s="4"/>
      <c r="E78" s="4"/>
      <c r="F78" s="4"/>
      <c r="G78" s="4"/>
      <c r="H78" s="4"/>
      <c r="I78" s="4"/>
      <c r="J78" s="4"/>
      <c r="K78" s="4"/>
      <c r="L78" s="4"/>
      <c r="M78" s="4"/>
      <c r="N78" s="4"/>
      <c r="O78" s="4"/>
      <c r="P78" s="4"/>
      <c r="Q78" s="4"/>
      <c r="R78" s="4"/>
      <c r="S78" s="4"/>
      <c r="T78" s="4"/>
      <c r="U78" s="4"/>
      <c r="V78" s="4"/>
      <c r="W78" s="4"/>
      <c r="X78" s="4"/>
      <c r="Y78" s="4"/>
      <c r="Z78" s="4"/>
    </row>
    <row r="79" ht="15.75" customHeight="1">
      <c r="A79" s="4"/>
      <c r="B79" s="4"/>
      <c r="C79" s="4"/>
      <c r="D79" s="4"/>
      <c r="E79" s="4"/>
      <c r="F79" s="4"/>
      <c r="G79" s="4"/>
      <c r="H79" s="4"/>
      <c r="I79" s="4"/>
      <c r="J79" s="4"/>
      <c r="K79" s="4"/>
      <c r="L79" s="4"/>
      <c r="M79" s="4"/>
      <c r="N79" s="4"/>
      <c r="O79" s="4"/>
      <c r="P79" s="4"/>
      <c r="Q79" s="4"/>
      <c r="R79" s="4"/>
      <c r="S79" s="4"/>
      <c r="T79" s="4"/>
      <c r="U79" s="4"/>
      <c r="V79" s="4"/>
      <c r="W79" s="4"/>
      <c r="X79" s="4"/>
      <c r="Y79" s="4"/>
      <c r="Z79" s="4"/>
    </row>
    <row r="80" ht="15.75" customHeight="1">
      <c r="A80" s="4"/>
      <c r="B80" s="4"/>
      <c r="C80" s="4"/>
      <c r="D80" s="4"/>
      <c r="E80" s="4"/>
      <c r="F80" s="4"/>
      <c r="G80" s="4"/>
      <c r="H80" s="4"/>
      <c r="I80" s="4"/>
      <c r="J80" s="4"/>
      <c r="K80" s="4"/>
      <c r="L80" s="4"/>
      <c r="M80" s="4"/>
      <c r="N80" s="4"/>
      <c r="O80" s="4"/>
      <c r="P80" s="4"/>
      <c r="Q80" s="4"/>
      <c r="R80" s="4"/>
      <c r="S80" s="4"/>
      <c r="T80" s="4"/>
      <c r="U80" s="4"/>
      <c r="V80" s="4"/>
      <c r="W80" s="4"/>
      <c r="X80" s="4"/>
      <c r="Y80" s="4"/>
      <c r="Z80" s="4"/>
    </row>
    <row r="81" ht="15.75" customHeight="1">
      <c r="A81" s="4"/>
      <c r="B81" s="4"/>
      <c r="C81" s="4"/>
      <c r="D81" s="4"/>
      <c r="E81" s="4"/>
      <c r="F81" s="4"/>
      <c r="G81" s="4"/>
      <c r="H81" s="4"/>
      <c r="I81" s="4"/>
      <c r="J81" s="4"/>
      <c r="K81" s="4"/>
      <c r="L81" s="4"/>
      <c r="M81" s="4"/>
      <c r="N81" s="4"/>
      <c r="O81" s="4"/>
      <c r="P81" s="4"/>
      <c r="Q81" s="4"/>
      <c r="R81" s="4"/>
      <c r="S81" s="4"/>
      <c r="T81" s="4"/>
      <c r="U81" s="4"/>
      <c r="V81" s="4"/>
      <c r="W81" s="4"/>
      <c r="X81" s="4"/>
      <c r="Y81" s="4"/>
      <c r="Z81" s="4"/>
    </row>
    <row r="82" ht="15.75" customHeight="1">
      <c r="A82" s="4"/>
      <c r="B82" s="4"/>
      <c r="C82" s="4"/>
      <c r="D82" s="4"/>
      <c r="E82" s="4"/>
      <c r="F82" s="4"/>
      <c r="G82" s="4"/>
      <c r="H82" s="4"/>
      <c r="I82" s="4"/>
      <c r="J82" s="4"/>
      <c r="K82" s="4"/>
      <c r="L82" s="4"/>
      <c r="M82" s="4"/>
      <c r="N82" s="4"/>
      <c r="O82" s="4"/>
      <c r="P82" s="4"/>
      <c r="Q82" s="4"/>
      <c r="R82" s="4"/>
      <c r="S82" s="4"/>
      <c r="T82" s="4"/>
      <c r="U82" s="4"/>
      <c r="V82" s="4"/>
      <c r="W82" s="4"/>
      <c r="X82" s="4"/>
      <c r="Y82" s="4"/>
      <c r="Z82" s="4"/>
    </row>
    <row r="83" ht="15.75" customHeight="1">
      <c r="A83" s="4"/>
      <c r="B83" s="4"/>
      <c r="C83" s="4"/>
      <c r="D83" s="4"/>
      <c r="E83" s="4"/>
      <c r="F83" s="4"/>
      <c r="G83" s="4"/>
      <c r="H83" s="4"/>
      <c r="I83" s="4"/>
      <c r="J83" s="4"/>
      <c r="K83" s="4"/>
      <c r="L83" s="4"/>
      <c r="M83" s="4"/>
      <c r="N83" s="4"/>
      <c r="O83" s="4"/>
      <c r="P83" s="4"/>
      <c r="Q83" s="4"/>
      <c r="R83" s="4"/>
      <c r="S83" s="4"/>
      <c r="T83" s="4"/>
      <c r="U83" s="4"/>
      <c r="V83" s="4"/>
      <c r="W83" s="4"/>
      <c r="X83" s="4"/>
      <c r="Y83" s="4"/>
      <c r="Z83" s="4"/>
    </row>
    <row r="84" ht="15.75" customHeight="1">
      <c r="A84" s="4"/>
      <c r="B84" s="4"/>
      <c r="C84" s="4"/>
      <c r="D84" s="4"/>
      <c r="E84" s="4"/>
      <c r="F84" s="4"/>
      <c r="G84" s="4"/>
      <c r="H84" s="4"/>
      <c r="I84" s="4"/>
      <c r="J84" s="4"/>
      <c r="K84" s="4"/>
      <c r="L84" s="4"/>
      <c r="M84" s="4"/>
      <c r="N84" s="4"/>
      <c r="O84" s="4"/>
      <c r="P84" s="4"/>
      <c r="Q84" s="4"/>
      <c r="R84" s="4"/>
      <c r="S84" s="4"/>
      <c r="T84" s="4"/>
      <c r="U84" s="4"/>
      <c r="V84" s="4"/>
      <c r="W84" s="4"/>
      <c r="X84" s="4"/>
      <c r="Y84" s="4"/>
      <c r="Z84" s="4"/>
    </row>
    <row r="85" ht="15.75" customHeight="1">
      <c r="A85" s="4"/>
      <c r="B85" s="4"/>
      <c r="C85" s="4"/>
      <c r="D85" s="4"/>
      <c r="E85" s="4"/>
      <c r="F85" s="4"/>
      <c r="G85" s="4"/>
      <c r="H85" s="4"/>
      <c r="I85" s="4"/>
      <c r="J85" s="4"/>
      <c r="K85" s="4"/>
      <c r="L85" s="4"/>
      <c r="M85" s="4"/>
      <c r="N85" s="4"/>
      <c r="O85" s="4"/>
      <c r="P85" s="4"/>
      <c r="Q85" s="4"/>
      <c r="R85" s="4"/>
      <c r="S85" s="4"/>
      <c r="T85" s="4"/>
      <c r="U85" s="4"/>
      <c r="V85" s="4"/>
      <c r="W85" s="4"/>
      <c r="X85" s="4"/>
      <c r="Y85" s="4"/>
      <c r="Z85" s="4"/>
    </row>
    <row r="86" ht="15.75" customHeight="1">
      <c r="A86" s="4"/>
      <c r="B86" s="4"/>
      <c r="C86" s="4"/>
      <c r="D86" s="4"/>
      <c r="E86" s="4"/>
      <c r="F86" s="4"/>
      <c r="G86" s="4"/>
      <c r="H86" s="4"/>
      <c r="I86" s="4"/>
      <c r="J86" s="4"/>
      <c r="K86" s="4"/>
      <c r="L86" s="4"/>
      <c r="M86" s="4"/>
      <c r="N86" s="4"/>
      <c r="O86" s="4"/>
      <c r="P86" s="4"/>
      <c r="Q86" s="4"/>
      <c r="R86" s="4"/>
      <c r="S86" s="4"/>
      <c r="T86" s="4"/>
      <c r="U86" s="4"/>
      <c r="V86" s="4"/>
      <c r="W86" s="4"/>
      <c r="X86" s="4"/>
      <c r="Y86" s="4"/>
      <c r="Z86" s="4"/>
    </row>
    <row r="87" ht="15.75" customHeight="1">
      <c r="A87" s="4"/>
      <c r="B87" s="4"/>
      <c r="C87" s="4"/>
      <c r="D87" s="4"/>
      <c r="E87" s="4"/>
      <c r="F87" s="4"/>
      <c r="G87" s="4"/>
      <c r="H87" s="4"/>
      <c r="I87" s="4"/>
      <c r="J87" s="4"/>
      <c r="K87" s="4"/>
      <c r="L87" s="4"/>
      <c r="M87" s="4"/>
      <c r="N87" s="4"/>
      <c r="O87" s="4"/>
      <c r="P87" s="4"/>
      <c r="Q87" s="4"/>
      <c r="R87" s="4"/>
      <c r="S87" s="4"/>
      <c r="T87" s="4"/>
      <c r="U87" s="4"/>
      <c r="V87" s="4"/>
      <c r="W87" s="4"/>
      <c r="X87" s="4"/>
      <c r="Y87" s="4"/>
      <c r="Z87" s="4"/>
    </row>
    <row r="88" ht="15.75" customHeight="1">
      <c r="A88" s="4"/>
      <c r="B88" s="4"/>
      <c r="C88" s="4"/>
      <c r="D88" s="4"/>
      <c r="E88" s="4"/>
      <c r="F88" s="4"/>
      <c r="G88" s="4"/>
      <c r="H88" s="4"/>
      <c r="I88" s="4"/>
      <c r="J88" s="4"/>
      <c r="K88" s="4"/>
      <c r="L88" s="4"/>
      <c r="M88" s="4"/>
      <c r="N88" s="4"/>
      <c r="O88" s="4"/>
      <c r="P88" s="4"/>
      <c r="Q88" s="4"/>
      <c r="R88" s="4"/>
      <c r="S88" s="4"/>
      <c r="T88" s="4"/>
      <c r="U88" s="4"/>
      <c r="V88" s="4"/>
      <c r="W88" s="4"/>
      <c r="X88" s="4"/>
      <c r="Y88" s="4"/>
      <c r="Z88" s="4"/>
    </row>
    <row r="89" ht="15.75" customHeight="1">
      <c r="A89" s="4"/>
      <c r="B89" s="4"/>
      <c r="C89" s="4"/>
      <c r="D89" s="4"/>
      <c r="E89" s="4"/>
      <c r="F89" s="4"/>
      <c r="G89" s="4"/>
      <c r="H89" s="4"/>
      <c r="I89" s="4"/>
      <c r="J89" s="4"/>
      <c r="K89" s="4"/>
      <c r="L89" s="4"/>
      <c r="M89" s="4"/>
      <c r="N89" s="4"/>
      <c r="O89" s="4"/>
      <c r="P89" s="4"/>
      <c r="Q89" s="4"/>
      <c r="R89" s="4"/>
      <c r="S89" s="4"/>
      <c r="T89" s="4"/>
      <c r="U89" s="4"/>
      <c r="V89" s="4"/>
      <c r="W89" s="4"/>
      <c r="X89" s="4"/>
      <c r="Y89" s="4"/>
      <c r="Z89" s="4"/>
    </row>
    <row r="90" ht="15.75" customHeight="1">
      <c r="A90" s="4"/>
      <c r="B90" s="4"/>
      <c r="C90" s="4"/>
      <c r="D90" s="4"/>
      <c r="E90" s="4"/>
      <c r="F90" s="4"/>
      <c r="G90" s="4"/>
      <c r="H90" s="4"/>
      <c r="I90" s="4"/>
      <c r="J90" s="4"/>
      <c r="K90" s="4"/>
      <c r="L90" s="4"/>
      <c r="M90" s="4"/>
      <c r="N90" s="4"/>
      <c r="O90" s="4"/>
      <c r="P90" s="4"/>
      <c r="Q90" s="4"/>
      <c r="R90" s="4"/>
      <c r="S90" s="4"/>
      <c r="T90" s="4"/>
      <c r="U90" s="4"/>
      <c r="V90" s="4"/>
      <c r="W90" s="4"/>
      <c r="X90" s="4"/>
      <c r="Y90" s="4"/>
      <c r="Z90" s="4"/>
    </row>
    <row r="91" ht="15.75" customHeight="1">
      <c r="A91" s="4"/>
      <c r="B91" s="4"/>
      <c r="C91" s="4"/>
      <c r="D91" s="4"/>
      <c r="E91" s="4"/>
      <c r="F91" s="4"/>
      <c r="G91" s="4"/>
      <c r="H91" s="4"/>
      <c r="I91" s="4"/>
      <c r="J91" s="4"/>
      <c r="K91" s="4"/>
      <c r="L91" s="4"/>
      <c r="M91" s="4"/>
      <c r="N91" s="4"/>
      <c r="O91" s="4"/>
      <c r="P91" s="4"/>
      <c r="Q91" s="4"/>
      <c r="R91" s="4"/>
      <c r="S91" s="4"/>
      <c r="T91" s="4"/>
      <c r="U91" s="4"/>
      <c r="V91" s="4"/>
      <c r="W91" s="4"/>
      <c r="X91" s="4"/>
      <c r="Y91" s="4"/>
      <c r="Z91" s="4"/>
    </row>
    <row r="92" ht="15.75" customHeight="1">
      <c r="A92" s="4"/>
      <c r="B92" s="4"/>
      <c r="C92" s="4"/>
      <c r="D92" s="4"/>
      <c r="E92" s="4"/>
      <c r="F92" s="4"/>
      <c r="G92" s="4"/>
      <c r="H92" s="4"/>
      <c r="I92" s="4"/>
      <c r="J92" s="4"/>
      <c r="K92" s="4"/>
      <c r="L92" s="4"/>
      <c r="M92" s="4"/>
      <c r="N92" s="4"/>
      <c r="O92" s="4"/>
      <c r="P92" s="4"/>
      <c r="Q92" s="4"/>
      <c r="R92" s="4"/>
      <c r="S92" s="4"/>
      <c r="T92" s="4"/>
      <c r="U92" s="4"/>
      <c r="V92" s="4"/>
      <c r="W92" s="4"/>
      <c r="X92" s="4"/>
      <c r="Y92" s="4"/>
      <c r="Z92" s="4"/>
    </row>
    <row r="93" ht="15.75" customHeight="1">
      <c r="A93" s="4"/>
      <c r="B93" s="4"/>
      <c r="C93" s="4"/>
      <c r="D93" s="4"/>
      <c r="E93" s="4"/>
      <c r="F93" s="4"/>
      <c r="G93" s="4"/>
      <c r="H93" s="4"/>
      <c r="I93" s="4"/>
      <c r="J93" s="4"/>
      <c r="K93" s="4"/>
      <c r="L93" s="4"/>
      <c r="M93" s="4"/>
      <c r="N93" s="4"/>
      <c r="O93" s="4"/>
      <c r="P93" s="4"/>
      <c r="Q93" s="4"/>
      <c r="R93" s="4"/>
      <c r="S93" s="4"/>
      <c r="T93" s="4"/>
      <c r="U93" s="4"/>
      <c r="V93" s="4"/>
      <c r="W93" s="4"/>
      <c r="X93" s="4"/>
      <c r="Y93" s="4"/>
      <c r="Z93" s="4"/>
    </row>
    <row r="94" ht="15.75" customHeight="1">
      <c r="A94" s="4"/>
      <c r="B94" s="4"/>
      <c r="C94" s="4"/>
      <c r="D94" s="4"/>
      <c r="E94" s="4"/>
      <c r="F94" s="4"/>
      <c r="G94" s="4"/>
      <c r="H94" s="4"/>
      <c r="I94" s="4"/>
      <c r="J94" s="4"/>
      <c r="K94" s="4"/>
      <c r="L94" s="4"/>
      <c r="M94" s="4"/>
      <c r="N94" s="4"/>
      <c r="O94" s="4"/>
      <c r="P94" s="4"/>
      <c r="Q94" s="4"/>
      <c r="R94" s="4"/>
      <c r="S94" s="4"/>
      <c r="T94" s="4"/>
      <c r="U94" s="4"/>
      <c r="V94" s="4"/>
      <c r="W94" s="4"/>
      <c r="X94" s="4"/>
      <c r="Y94" s="4"/>
      <c r="Z94" s="4"/>
    </row>
    <row r="95" ht="15.75" customHeight="1">
      <c r="A95" s="4"/>
      <c r="B95" s="4"/>
      <c r="C95" s="4"/>
      <c r="D95" s="4"/>
      <c r="E95" s="4"/>
      <c r="F95" s="4"/>
      <c r="G95" s="4"/>
      <c r="H95" s="4"/>
      <c r="I95" s="4"/>
      <c r="J95" s="4"/>
      <c r="K95" s="4"/>
      <c r="L95" s="4"/>
      <c r="M95" s="4"/>
      <c r="N95" s="4"/>
      <c r="O95" s="4"/>
      <c r="P95" s="4"/>
      <c r="Q95" s="4"/>
      <c r="R95" s="4"/>
      <c r="S95" s="4"/>
      <c r="T95" s="4"/>
      <c r="U95" s="4"/>
      <c r="V95" s="4"/>
      <c r="W95" s="4"/>
      <c r="X95" s="4"/>
      <c r="Y95" s="4"/>
      <c r="Z95" s="4"/>
    </row>
    <row r="96" ht="15.75" customHeight="1">
      <c r="A96" s="4"/>
      <c r="B96" s="4"/>
      <c r="C96" s="4"/>
      <c r="D96" s="4"/>
      <c r="E96" s="4"/>
      <c r="F96" s="4"/>
      <c r="G96" s="4"/>
      <c r="H96" s="4"/>
      <c r="I96" s="4"/>
      <c r="J96" s="4"/>
      <c r="K96" s="4"/>
      <c r="L96" s="4"/>
      <c r="M96" s="4"/>
      <c r="N96" s="4"/>
      <c r="O96" s="4"/>
      <c r="P96" s="4"/>
      <c r="Q96" s="4"/>
      <c r="R96" s="4"/>
      <c r="S96" s="4"/>
      <c r="T96" s="4"/>
      <c r="U96" s="4"/>
      <c r="V96" s="4"/>
      <c r="W96" s="4"/>
      <c r="X96" s="4"/>
      <c r="Y96" s="4"/>
      <c r="Z96" s="4"/>
    </row>
    <row r="97" ht="15.75" customHeight="1">
      <c r="A97" s="4"/>
      <c r="B97" s="4"/>
      <c r="C97" s="4"/>
      <c r="D97" s="4"/>
      <c r="E97" s="4"/>
      <c r="F97" s="4"/>
      <c r="G97" s="4"/>
      <c r="H97" s="4"/>
      <c r="I97" s="4"/>
      <c r="J97" s="4"/>
      <c r="K97" s="4"/>
      <c r="L97" s="4"/>
      <c r="M97" s="4"/>
      <c r="N97" s="4"/>
      <c r="O97" s="4"/>
      <c r="P97" s="4"/>
      <c r="Q97" s="4"/>
      <c r="R97" s="4"/>
      <c r="S97" s="4"/>
      <c r="T97" s="4"/>
      <c r="U97" s="4"/>
      <c r="V97" s="4"/>
      <c r="W97" s="4"/>
      <c r="X97" s="4"/>
      <c r="Y97" s="4"/>
      <c r="Z97" s="4"/>
    </row>
    <row r="98" ht="15.75" customHeight="1">
      <c r="A98" s="4"/>
      <c r="B98" s="4"/>
      <c r="C98" s="4"/>
      <c r="D98" s="4"/>
      <c r="E98" s="4"/>
      <c r="F98" s="4"/>
      <c r="G98" s="4"/>
      <c r="H98" s="4"/>
      <c r="I98" s="4"/>
      <c r="J98" s="4"/>
      <c r="K98" s="4"/>
      <c r="L98" s="4"/>
      <c r="M98" s="4"/>
      <c r="N98" s="4"/>
      <c r="O98" s="4"/>
      <c r="P98" s="4"/>
      <c r="Q98" s="4"/>
      <c r="R98" s="4"/>
      <c r="S98" s="4"/>
      <c r="T98" s="4"/>
      <c r="U98" s="4"/>
      <c r="V98" s="4"/>
      <c r="W98" s="4"/>
      <c r="X98" s="4"/>
      <c r="Y98" s="4"/>
      <c r="Z98" s="4"/>
    </row>
    <row r="99" ht="15.75" customHeight="1">
      <c r="A99" s="4"/>
      <c r="B99" s="4"/>
      <c r="C99" s="4"/>
      <c r="D99" s="4"/>
      <c r="E99" s="4"/>
      <c r="F99" s="4"/>
      <c r="G99" s="4"/>
      <c r="H99" s="4"/>
      <c r="I99" s="4"/>
      <c r="J99" s="4"/>
      <c r="K99" s="4"/>
      <c r="L99" s="4"/>
      <c r="M99" s="4"/>
      <c r="N99" s="4"/>
      <c r="O99" s="4"/>
      <c r="P99" s="4"/>
      <c r="Q99" s="4"/>
      <c r="R99" s="4"/>
      <c r="S99" s="4"/>
      <c r="T99" s="4"/>
      <c r="U99" s="4"/>
      <c r="V99" s="4"/>
      <c r="W99" s="4"/>
      <c r="X99" s="4"/>
      <c r="Y99" s="4"/>
      <c r="Z99" s="4"/>
    </row>
    <row r="100" ht="15.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ht="15.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ht="15.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ht="15.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ht="15.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ht="15.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ht="15.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ht="15.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ht="15.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ht="15.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ht="15.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ht="15.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ht="15.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ht="15.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ht="15.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ht="15.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15.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ht="15.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ht="15.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ht="15.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ht="15.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ht="15.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ht="15.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ht="15.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ht="15.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15.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ht="15.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ht="15.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15.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ht="15.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ht="15.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15.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ht="15.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ht="15.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15.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ht="15.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ht="15.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ht="15.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15.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15.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15.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15.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15.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ht="15.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ht="15.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ht="15.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ht="15.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ht="15.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ht="15.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ht="15.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ht="15.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15.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ht="15.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15.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ht="15.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ht="15.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ht="15.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ht="15.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ht="15.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ht="15.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ht="15.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ht="15.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ht="15.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ht="15.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ht="15.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ht="15.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ht="15.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ht="15.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15.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ht="15.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ht="15.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15.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ht="15.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ht="15.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15.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15.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15.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15.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15.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15.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15.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15.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15.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15.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15.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15.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15.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15.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15.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15.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15.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15.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15.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15.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15.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15.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15.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15.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15.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15.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15.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15.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15.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15.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15.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15.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15.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15.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15.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15.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15.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15.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15.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15.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15.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15.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15.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15.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5.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5.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5.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5.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5.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5.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5.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15.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15.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15.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15.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15.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15.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15.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15.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15.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ht="15.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ht="15.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15.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15.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15.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15.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15.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15.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15.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ht="15.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ht="15.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ht="15.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ht="15.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ht="15.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15.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15.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ht="15.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15.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ht="15.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ht="15.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ht="15.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ht="15.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ht="15.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ht="15.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ht="15.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ht="15.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ht="15.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ht="15.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ht="15.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ht="15.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ht="15.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ht="15.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ht="15.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ht="15.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ht="15.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ht="15.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ht="15.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ht="15.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ht="15.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ht="15.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ht="15.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ht="15.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ht="15.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ht="15.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ht="15.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ht="15.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ht="15.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ht="15.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ht="15.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ht="15.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ht="15.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ht="15.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ht="15.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ht="15.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ht="15.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ht="15.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ht="15.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ht="15.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ht="15.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ht="15.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ht="15.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ht="15.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ht="15.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ht="15.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ht="15.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ht="15.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ht="15.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ht="15.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ht="15.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ht="15.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ht="15.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ht="15.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ht="15.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ht="15.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ht="15.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ht="15.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ht="15.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ht="15.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ht="15.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ht="15.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ht="15.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ht="15.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ht="15.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ht="15.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ht="15.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ht="15.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ht="15.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ht="15.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ht="15.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ht="15.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ht="15.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ht="15.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ht="15.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ht="15.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ht="15.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ht="15.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ht="15.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ht="15.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ht="15.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ht="15.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ht="15.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ht="15.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ht="15.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ht="15.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ht="15.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ht="15.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ht="15.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ht="15.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ht="15.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ht="15.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ht="15.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ht="15.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ht="15.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ht="15.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ht="15.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ht="15.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ht="15.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ht="15.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ht="15.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ht="15.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ht="15.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ht="15.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ht="15.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ht="15.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ht="15.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ht="15.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ht="15.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ht="15.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ht="15.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ht="15.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ht="15.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ht="15.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ht="15.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ht="15.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ht="15.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ht="15.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ht="15.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ht="15.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ht="15.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ht="15.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ht="15.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ht="15.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ht="15.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ht="15.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ht="15.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ht="15.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ht="15.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ht="15.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ht="15.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ht="15.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ht="15.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ht="15.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ht="15.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ht="15.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ht="15.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ht="15.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ht="15.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ht="15.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ht="15.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ht="15.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ht="15.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ht="15.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ht="15.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ht="15.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ht="15.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ht="15.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ht="15.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ht="15.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ht="15.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ht="15.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ht="15.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ht="15.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ht="15.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ht="15.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ht="15.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ht="15.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ht="15.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ht="15.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ht="15.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ht="15.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ht="15.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ht="15.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ht="15.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ht="15.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ht="15.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ht="15.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ht="15.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ht="15.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ht="15.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ht="15.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ht="15.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ht="15.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ht="15.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ht="15.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ht="15.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ht="15.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ht="15.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ht="15.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ht="15.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ht="15.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ht="15.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ht="15.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ht="15.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ht="15.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ht="15.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ht="15.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ht="15.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ht="15.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ht="15.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ht="15.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ht="15.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ht="15.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ht="15.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ht="15.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ht="15.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ht="15.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ht="15.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ht="15.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ht="15.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ht="15.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ht="15.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ht="15.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ht="15.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ht="15.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ht="15.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ht="15.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ht="15.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ht="15.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ht="15.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ht="15.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ht="15.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ht="15.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ht="15.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ht="15.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ht="15.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ht="15.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ht="15.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ht="15.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ht="15.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ht="15.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ht="15.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ht="15.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ht="15.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ht="15.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ht="15.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ht="15.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ht="15.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ht="15.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ht="15.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ht="15.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ht="15.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ht="15.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ht="15.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ht="15.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ht="15.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ht="15.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ht="15.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ht="15.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ht="15.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ht="15.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ht="15.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ht="15.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ht="15.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ht="15.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ht="15.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ht="15.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ht="15.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ht="15.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ht="15.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ht="15.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ht="15.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ht="15.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ht="15.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ht="15.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ht="15.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ht="15.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ht="15.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ht="15.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ht="15.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ht="15.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ht="15.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ht="15.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ht="15.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ht="15.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ht="15.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ht="15.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ht="15.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ht="15.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ht="15.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ht="15.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ht="15.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ht="15.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ht="15.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ht="15.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ht="15.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ht="15.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ht="15.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ht="15.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ht="15.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ht="15.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ht="15.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ht="15.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ht="15.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ht="15.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ht="15.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ht="15.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ht="15.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ht="15.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ht="15.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ht="15.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ht="15.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ht="15.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ht="15.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ht="15.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ht="15.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ht="15.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ht="15.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ht="15.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ht="15.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ht="15.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ht="15.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ht="15.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ht="15.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ht="15.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ht="15.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ht="15.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ht="15.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ht="15.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ht="15.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ht="15.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ht="15.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ht="15.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ht="15.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ht="15.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ht="15.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ht="15.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ht="15.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ht="15.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ht="15.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ht="15.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ht="15.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ht="15.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ht="15.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ht="15.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ht="15.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ht="15.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ht="15.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ht="15.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ht="15.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ht="15.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ht="15.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ht="15.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ht="15.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ht="15.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ht="15.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ht="15.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ht="15.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ht="15.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ht="15.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ht="15.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ht="15.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ht="15.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ht="15.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ht="15.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ht="15.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ht="15.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ht="15.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ht="15.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ht="15.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ht="15.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ht="15.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ht="15.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ht="15.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ht="15.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ht="15.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ht="15.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ht="15.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ht="15.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ht="15.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ht="15.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ht="15.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ht="15.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ht="15.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ht="15.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ht="15.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ht="15.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ht="15.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ht="15.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ht="15.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ht="15.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ht="15.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ht="15.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ht="15.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ht="15.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ht="15.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ht="15.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ht="15.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ht="15.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ht="15.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ht="15.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ht="15.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ht="15.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ht="15.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ht="15.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ht="15.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ht="15.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ht="15.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ht="15.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ht="15.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ht="15.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ht="15.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ht="15.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ht="15.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ht="15.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ht="15.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ht="15.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ht="15.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ht="15.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ht="15.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ht="15.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ht="15.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ht="15.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ht="15.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ht="15.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ht="15.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ht="15.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ht="15.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ht="15.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ht="15.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ht="15.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ht="15.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ht="15.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ht="15.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ht="15.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ht="15.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ht="15.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ht="15.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ht="15.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ht="15.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ht="15.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ht="15.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ht="15.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ht="15.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ht="15.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ht="15.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ht="15.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ht="15.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ht="15.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ht="15.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ht="15.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ht="15.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ht="15.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ht="15.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ht="15.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ht="15.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ht="15.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ht="15.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ht="15.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ht="15.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ht="15.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ht="15.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ht="15.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ht="15.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ht="15.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ht="15.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ht="15.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ht="15.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ht="15.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ht="15.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ht="15.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ht="15.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ht="15.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ht="15.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ht="15.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ht="15.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ht="15.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ht="15.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ht="15.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ht="15.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ht="15.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ht="15.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ht="15.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ht="15.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ht="15.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ht="15.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ht="15.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ht="15.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ht="15.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ht="15.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ht="15.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ht="15.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ht="15.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ht="15.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ht="15.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ht="15.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ht="15.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ht="15.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ht="15.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ht="15.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ht="15.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ht="15.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ht="15.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ht="15.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ht="15.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ht="15.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ht="15.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ht="15.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ht="15.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ht="15.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ht="15.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ht="15.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ht="15.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ht="15.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ht="15.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ht="15.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ht="15.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ht="15.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ht="15.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ht="15.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ht="15.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ht="15.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ht="15.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ht="15.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ht="15.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ht="15.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ht="15.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ht="15.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ht="15.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ht="15.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ht="15.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ht="15.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ht="15.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ht="15.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ht="15.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ht="15.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ht="15.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ht="15.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ht="15.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ht="15.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ht="15.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ht="15.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ht="15.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ht="15.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ht="15.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ht="15.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ht="15.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ht="15.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ht="15.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ht="15.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ht="15.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ht="15.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ht="15.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ht="15.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ht="15.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ht="15.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ht="15.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ht="15.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ht="15.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ht="15.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ht="15.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ht="15.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ht="15.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ht="15.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ht="15.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ht="15.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ht="15.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ht="15.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ht="15.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ht="15.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ht="15.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ht="15.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ht="15.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ht="15.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ht="15.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ht="15.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ht="15.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ht="15.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ht="15.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ht="15.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ht="15.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ht="15.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ht="15.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ht="15.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ht="15.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ht="15.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ht="15.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ht="15.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ht="15.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ht="15.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ht="15.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ht="15.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ht="15.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ht="15.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ht="15.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ht="15.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ht="15.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ht="15.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ht="15.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ht="15.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ht="15.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ht="15.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ht="15.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ht="15.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ht="15.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ht="15.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ht="15.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ht="15.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ht="15.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ht="15.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ht="15.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ht="15.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ht="15.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ht="15.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ht="15.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ht="15.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ht="15.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ht="15.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ht="15.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ht="15.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ht="15.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ht="15.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ht="15.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ht="15.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ht="15.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ht="15.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ht="15.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ht="15.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ht="15.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ht="15.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ht="15.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ht="15.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ht="15.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ht="15.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ht="15.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ht="15.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ht="15.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ht="15.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ht="15.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ht="15.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ht="15.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ht="15.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ht="15.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ht="15.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ht="15.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ht="15.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ht="15.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ht="15.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ht="15.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ht="15.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ht="15.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ht="15.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ht="15.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ht="15.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ht="15.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ht="15.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ht="15.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ht="15.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ht="15.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ht="15.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ht="15.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ht="15.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ht="15.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ht="15.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ht="15.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ht="15.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ht="15.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ht="15.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ht="15.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ht="15.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ht="15.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ht="15.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ht="15.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ht="15.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ht="15.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ht="15.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ht="15.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ht="15.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ht="15.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ht="15.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ht="15.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ht="15.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ht="15.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ht="15.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ht="15.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ht="15.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ht="15.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ht="15.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ht="15.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ht="15.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ht="15.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ht="15.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ht="15.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ht="15.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ht="15.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ht="15.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ht="15.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ht="15.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ht="15.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ht="15.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ht="15.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ht="15.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ht="15.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ht="15.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ht="15.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ht="15.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ht="15.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ht="15.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ht="15.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ht="15.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ht="15.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ht="15.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ht="15.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ht="15.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ht="15.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ht="15.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ht="15.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ht="15.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ht="15.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ht="15.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ht="15.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ht="15.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ht="15.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ht="15.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ht="15.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ht="15.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ht="15.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ht="15.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ht="15.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ht="15.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ht="15.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ht="15.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ht="15.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ht="15.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ht="15.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ht="15.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ht="15.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ht="15.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ht="15.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ht="15.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ht="15.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ht="15.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ht="15.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ht="15.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ht="15.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ht="15.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ht="15.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ht="15.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ht="15.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ht="15.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ht="15.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ht="15.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ht="15.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ht="15.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ht="15.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ht="15.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ht="15.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ht="15.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ht="15.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ht="15.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ht="15.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ht="15.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ht="15.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ht="15.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ht="15.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ht="15.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ht="15.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ht="15.7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mergeCells count="10">
    <mergeCell ref="A41:G41"/>
    <mergeCell ref="A42:G42"/>
    <mergeCell ref="A54:G54"/>
    <mergeCell ref="A1:G1"/>
    <mergeCell ref="A2:G2"/>
    <mergeCell ref="A4:G4"/>
    <mergeCell ref="A19:G19"/>
    <mergeCell ref="A21:G21"/>
    <mergeCell ref="A28:G28"/>
    <mergeCell ref="A33:G33"/>
  </mergeCells>
  <conditionalFormatting sqref="B22:G22">
    <cfRule type="cellIs" dxfId="1" priority="1" operator="lessThan">
      <formula>0</formula>
    </cfRule>
  </conditionalFormatting>
  <conditionalFormatting sqref="C17:G17">
    <cfRule type="cellIs" dxfId="2" priority="2" operator="lessThan">
      <formula>0</formula>
    </cfRule>
  </conditionalFormatting>
  <conditionalFormatting sqref="C59:G59">
    <cfRule type="cellIs" dxfId="2" priority="3" operator="lessThan">
      <formula>0</formula>
    </cfRule>
  </conditionalFormatting>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1.43"/>
    <col customWidth="1" min="2" max="2" width="32.57"/>
    <col customWidth="1" min="3" max="3" width="24.29"/>
    <col customWidth="1" min="4" max="4" width="36.29"/>
    <col customWidth="1" min="5" max="5" width="25.57"/>
    <col customWidth="1" min="6" max="6" width="26.0"/>
    <col customWidth="1" min="7" max="8" width="20.71"/>
    <col customWidth="1" min="9" max="9" width="11.43"/>
    <col customWidth="1" min="10" max="10" width="12.0"/>
    <col customWidth="1" min="11" max="14" width="11.43"/>
    <col customWidth="1" min="15" max="15" width="15.29"/>
    <col customWidth="1" min="16" max="16" width="21.57"/>
    <col customWidth="1" min="17" max="26" width="10.71"/>
  </cols>
  <sheetData>
    <row r="1">
      <c r="A1" s="4"/>
      <c r="B1" s="4"/>
      <c r="C1" s="4"/>
      <c r="D1" s="4"/>
      <c r="E1" s="4"/>
      <c r="F1" s="4"/>
      <c r="G1" s="4"/>
      <c r="H1" s="4"/>
      <c r="I1" s="4"/>
      <c r="J1" s="4"/>
      <c r="K1" s="4"/>
      <c r="L1" s="4"/>
      <c r="M1" s="4"/>
      <c r="N1" s="4"/>
      <c r="O1" s="4"/>
      <c r="P1" s="4"/>
      <c r="Q1" s="4"/>
      <c r="R1" s="4"/>
      <c r="S1" s="4"/>
      <c r="T1" s="4"/>
      <c r="U1" s="4"/>
      <c r="V1" s="4"/>
      <c r="W1" s="4"/>
      <c r="X1" s="4"/>
      <c r="Y1" s="4"/>
      <c r="Z1" s="4"/>
    </row>
    <row r="2" ht="38.25" customHeight="1">
      <c r="A2" s="4"/>
      <c r="B2" s="3" t="s">
        <v>135</v>
      </c>
      <c r="G2" s="3"/>
      <c r="I2" s="4"/>
      <c r="J2" s="4"/>
      <c r="K2" s="4"/>
      <c r="L2" s="4"/>
      <c r="M2" s="4"/>
      <c r="N2" s="4"/>
      <c r="O2" s="4"/>
      <c r="P2" s="4"/>
      <c r="Q2" s="4"/>
      <c r="R2" s="4"/>
      <c r="S2" s="4"/>
      <c r="T2" s="4"/>
      <c r="U2" s="4"/>
      <c r="V2" s="4"/>
      <c r="W2" s="4"/>
      <c r="X2" s="4"/>
      <c r="Y2" s="4"/>
      <c r="Z2" s="4"/>
    </row>
    <row r="3" ht="15.75" customHeight="1">
      <c r="A3" s="4"/>
      <c r="B3" s="119" t="s">
        <v>136</v>
      </c>
      <c r="E3" s="120">
        <v>0.15</v>
      </c>
      <c r="F3" s="121"/>
      <c r="G3" s="4"/>
      <c r="H3" s="4"/>
      <c r="I3" s="4"/>
      <c r="J3" s="4"/>
      <c r="K3" s="4"/>
      <c r="L3" s="4"/>
      <c r="M3" s="4"/>
      <c r="N3" s="4"/>
      <c r="O3" s="4"/>
      <c r="P3" s="4"/>
      <c r="Q3" s="4"/>
      <c r="R3" s="4"/>
      <c r="S3" s="4"/>
      <c r="T3" s="4"/>
      <c r="U3" s="4"/>
      <c r="V3" s="4"/>
      <c r="W3" s="4"/>
      <c r="X3" s="4"/>
      <c r="Y3" s="4"/>
      <c r="Z3" s="4"/>
    </row>
    <row r="4" ht="16.5" customHeight="1">
      <c r="A4" s="4"/>
      <c r="E4" s="122"/>
      <c r="F4" s="123"/>
      <c r="G4" s="4"/>
      <c r="H4" s="4"/>
      <c r="I4" s="4"/>
      <c r="J4" s="4"/>
      <c r="K4" s="4"/>
      <c r="L4" s="4"/>
      <c r="M4" s="4"/>
      <c r="N4" s="4"/>
      <c r="O4" s="124"/>
      <c r="P4" s="4"/>
      <c r="Q4" s="4"/>
      <c r="R4" s="4"/>
      <c r="S4" s="4"/>
      <c r="T4" s="4"/>
      <c r="U4" s="4"/>
      <c r="V4" s="4"/>
      <c r="W4" s="4"/>
      <c r="X4" s="4"/>
      <c r="Y4" s="4"/>
      <c r="Z4" s="4"/>
    </row>
    <row r="5" ht="16.5" customHeight="1">
      <c r="A5" s="4"/>
      <c r="B5" s="125"/>
      <c r="E5" s="126"/>
      <c r="F5" s="126"/>
      <c r="G5" s="4"/>
      <c r="H5" s="4"/>
      <c r="I5" s="4"/>
      <c r="J5" s="4"/>
      <c r="K5" s="4"/>
      <c r="L5" s="4"/>
      <c r="M5" s="4"/>
      <c r="N5" s="4"/>
      <c r="O5" s="124"/>
      <c r="P5" s="4"/>
      <c r="Q5" s="4"/>
      <c r="R5" s="4"/>
      <c r="S5" s="4"/>
      <c r="T5" s="4"/>
      <c r="U5" s="4"/>
      <c r="V5" s="4"/>
      <c r="W5" s="4"/>
      <c r="X5" s="4"/>
      <c r="Y5" s="4"/>
      <c r="Z5" s="4"/>
    </row>
    <row r="6">
      <c r="A6" s="4"/>
      <c r="B6" s="4"/>
      <c r="C6" s="4"/>
      <c r="D6" s="4"/>
      <c r="E6" s="4"/>
      <c r="F6" s="4"/>
      <c r="G6" s="4"/>
      <c r="H6" s="4"/>
      <c r="I6" s="4"/>
      <c r="J6" s="4"/>
      <c r="K6" s="4"/>
      <c r="L6" s="4"/>
      <c r="M6" s="4"/>
      <c r="N6" s="4"/>
      <c r="O6" s="124"/>
      <c r="P6" s="127"/>
      <c r="Q6" s="4"/>
      <c r="R6" s="4"/>
      <c r="S6" s="4"/>
      <c r="T6" s="4"/>
      <c r="U6" s="4"/>
      <c r="V6" s="4"/>
      <c r="W6" s="4"/>
      <c r="X6" s="4"/>
      <c r="Y6" s="4"/>
      <c r="Z6" s="4"/>
    </row>
    <row r="7">
      <c r="A7" s="4"/>
      <c r="B7" s="128" t="s">
        <v>137</v>
      </c>
      <c r="C7" s="129" t="s">
        <v>138</v>
      </c>
      <c r="D7" s="130">
        <f>'4'!C20</f>
        <v>2022</v>
      </c>
      <c r="E7" s="130">
        <f>'4'!D20</f>
        <v>2023</v>
      </c>
      <c r="F7" s="130">
        <f>'4'!E20</f>
        <v>2024</v>
      </c>
      <c r="G7" s="130">
        <f>'4'!F20</f>
        <v>2025</v>
      </c>
      <c r="H7" s="131">
        <f>'4'!G20</f>
        <v>2026</v>
      </c>
      <c r="I7" s="4"/>
      <c r="J7" s="4"/>
      <c r="K7" s="4"/>
      <c r="L7" s="4"/>
      <c r="M7" s="4"/>
      <c r="N7" s="4"/>
      <c r="O7" s="124"/>
      <c r="P7" s="132"/>
      <c r="Q7" s="4"/>
      <c r="R7" s="4"/>
      <c r="S7" s="4"/>
      <c r="T7" s="4"/>
      <c r="U7" s="4"/>
      <c r="V7" s="4"/>
      <c r="W7" s="4"/>
      <c r="X7" s="4"/>
      <c r="Y7" s="4"/>
      <c r="Z7" s="4"/>
    </row>
    <row r="8">
      <c r="A8" s="4"/>
      <c r="B8" s="133"/>
      <c r="C8" s="134">
        <f>-'3'!D14</f>
        <v>-54400018</v>
      </c>
      <c r="D8" s="134">
        <f>'4'!C59</f>
        <v>4661379.069</v>
      </c>
      <c r="E8" s="134">
        <f>'4'!D59</f>
        <v>21254591.41</v>
      </c>
      <c r="F8" s="134">
        <f>'4'!E59</f>
        <v>62148189.63</v>
      </c>
      <c r="G8" s="134">
        <f>'4'!F59</f>
        <v>124064159.4</v>
      </c>
      <c r="H8" s="135">
        <f>'4'!G59</f>
        <v>218056393.6</v>
      </c>
      <c r="I8" s="4"/>
      <c r="J8" s="4"/>
      <c r="K8" s="4"/>
      <c r="L8" s="4"/>
      <c r="M8" s="4"/>
      <c r="N8" s="4"/>
      <c r="O8" s="124"/>
      <c r="P8" s="132"/>
      <c r="Q8" s="4"/>
      <c r="R8" s="4"/>
      <c r="S8" s="4"/>
      <c r="T8" s="4"/>
      <c r="U8" s="4"/>
      <c r="V8" s="4"/>
      <c r="W8" s="4"/>
      <c r="X8" s="4"/>
      <c r="Y8" s="4"/>
      <c r="Z8" s="4"/>
    </row>
    <row r="9">
      <c r="A9" s="4"/>
      <c r="B9" s="4"/>
      <c r="C9" s="56">
        <f>C8/(1+$E$3)^0</f>
        <v>-54400018</v>
      </c>
      <c r="D9" s="56">
        <f>D8/(1+$E$3)^1</f>
        <v>4053373.104</v>
      </c>
      <c r="E9" s="56">
        <f>E8/(1+$E$3)^2</f>
        <v>16071524.7</v>
      </c>
      <c r="F9" s="56">
        <f>F8/(1+$E$3)^3</f>
        <v>40863443.5</v>
      </c>
      <c r="G9" s="56">
        <f>G8/(1+$E$3)^4</f>
        <v>70934085.8</v>
      </c>
      <c r="H9" s="56">
        <f>H8/(1+$E$3)^5</f>
        <v>108412565.9</v>
      </c>
      <c r="I9" s="4"/>
      <c r="J9" s="4"/>
      <c r="K9" s="4"/>
      <c r="L9" s="4"/>
      <c r="M9" s="4"/>
      <c r="N9" s="4"/>
      <c r="O9" s="124"/>
      <c r="P9" s="132"/>
      <c r="Q9" s="4"/>
      <c r="R9" s="4"/>
      <c r="S9" s="4"/>
      <c r="T9" s="4"/>
      <c r="U9" s="4"/>
      <c r="V9" s="4"/>
      <c r="W9" s="4"/>
      <c r="X9" s="4"/>
      <c r="Y9" s="4"/>
      <c r="Z9" s="4"/>
    </row>
    <row r="10">
      <c r="A10" s="4"/>
      <c r="B10" s="35" t="s">
        <v>139</v>
      </c>
      <c r="C10" s="36"/>
      <c r="D10" s="136">
        <f t="array" ref="D10">NPV(E3,D8:H8)+$C$8</f>
        <v>185934975</v>
      </c>
      <c r="E10" s="4"/>
      <c r="F10" s="4"/>
      <c r="G10" s="4"/>
      <c r="H10" s="4"/>
      <c r="I10" s="4"/>
      <c r="J10" s="4"/>
      <c r="K10" s="4"/>
      <c r="L10" s="4"/>
      <c r="M10" s="4"/>
      <c r="N10" s="4"/>
      <c r="O10" s="124"/>
      <c r="P10" s="132"/>
      <c r="Q10" s="4"/>
      <c r="R10" s="4"/>
      <c r="S10" s="4"/>
      <c r="T10" s="4"/>
      <c r="U10" s="4"/>
      <c r="V10" s="4"/>
      <c r="W10" s="4"/>
      <c r="X10" s="4"/>
      <c r="Y10" s="4"/>
      <c r="Z10" s="4"/>
    </row>
    <row r="11">
      <c r="A11" s="4"/>
      <c r="B11" s="137" t="s">
        <v>140</v>
      </c>
      <c r="C11" s="36"/>
      <c r="D11" s="138">
        <f>IF(ISERROR(IRR(C8:H8)),"NO_APLICA",(IRR(C8:H8)))</f>
        <v>0.6874428478</v>
      </c>
      <c r="E11" s="4"/>
      <c r="F11" s="139" t="s">
        <v>141</v>
      </c>
      <c r="G11" s="36"/>
      <c r="H11" s="140">
        <f>IF(ISERROR(-C9/AVERAGE(D9:H9)),"NO_APLICA",(-C9/AVERAGE(D9:H9)))</f>
        <v>1.131754001</v>
      </c>
      <c r="I11" s="141" t="s">
        <v>142</v>
      </c>
      <c r="J11" s="4"/>
      <c r="K11" s="4"/>
      <c r="L11" s="4"/>
      <c r="M11" s="4"/>
      <c r="N11" s="4"/>
      <c r="O11" s="4"/>
      <c r="P11" s="142"/>
      <c r="Q11" s="4"/>
      <c r="R11" s="4"/>
      <c r="S11" s="4"/>
      <c r="T11" s="4"/>
      <c r="U11" s="4"/>
      <c r="V11" s="4"/>
      <c r="W11" s="4"/>
      <c r="X11" s="4"/>
      <c r="Y11" s="4"/>
      <c r="Z11" s="4"/>
    </row>
    <row r="12">
      <c r="A12" s="4"/>
      <c r="B12" s="4"/>
      <c r="C12" s="4"/>
      <c r="D12" s="4"/>
      <c r="E12" s="4"/>
      <c r="F12" s="4"/>
      <c r="G12" s="4"/>
      <c r="H12" s="4"/>
      <c r="I12" s="4"/>
      <c r="J12" s="4"/>
      <c r="K12" s="4"/>
      <c r="L12" s="4"/>
      <c r="M12" s="4"/>
      <c r="N12" s="4"/>
      <c r="O12" s="4"/>
      <c r="P12" s="4"/>
      <c r="Q12" s="4"/>
      <c r="R12" s="4"/>
      <c r="S12" s="4"/>
      <c r="T12" s="4"/>
      <c r="U12" s="4"/>
      <c r="V12" s="4"/>
      <c r="W12" s="4"/>
      <c r="X12" s="4"/>
      <c r="Y12" s="4"/>
      <c r="Z12" s="4"/>
    </row>
    <row r="13">
      <c r="A13" s="4"/>
      <c r="B13" s="143" t="s">
        <v>143</v>
      </c>
      <c r="C13" s="95"/>
      <c r="D13" s="95"/>
      <c r="E13" s="95"/>
      <c r="F13" s="95"/>
      <c r="G13" s="95"/>
      <c r="H13" s="2"/>
      <c r="I13" s="4"/>
      <c r="J13" s="4"/>
      <c r="K13" s="4"/>
      <c r="L13" s="4"/>
      <c r="M13" s="4"/>
      <c r="N13" s="4"/>
      <c r="O13" s="4"/>
      <c r="P13" s="4"/>
      <c r="Q13" s="4"/>
      <c r="R13" s="4"/>
      <c r="S13" s="4"/>
      <c r="T13" s="4"/>
      <c r="U13" s="4"/>
      <c r="V13" s="4"/>
      <c r="W13" s="4"/>
      <c r="X13" s="4"/>
      <c r="Y13" s="4"/>
      <c r="Z13" s="4"/>
    </row>
    <row r="14">
      <c r="A14" s="4"/>
      <c r="B14" s="144" t="str">
        <f>'1'!B2</f>
        <v>NOMBRE DEL PRODUCTO O SERVICIO</v>
      </c>
      <c r="C14" s="144" t="s">
        <v>144</v>
      </c>
      <c r="D14" s="144" t="s">
        <v>145</v>
      </c>
      <c r="E14" s="144" t="s">
        <v>146</v>
      </c>
      <c r="F14" s="144" t="s">
        <v>147</v>
      </c>
      <c r="G14" s="4"/>
      <c r="H14" s="56"/>
      <c r="I14" s="56"/>
      <c r="J14" s="56" t="s">
        <v>148</v>
      </c>
      <c r="K14" s="4"/>
      <c r="L14" s="4"/>
      <c r="M14" s="4"/>
      <c r="N14" s="4"/>
      <c r="O14" s="4"/>
      <c r="P14" s="4"/>
      <c r="Q14" s="4"/>
      <c r="R14" s="4"/>
      <c r="S14" s="4"/>
      <c r="T14" s="4"/>
      <c r="U14" s="4"/>
      <c r="V14" s="4"/>
      <c r="W14" s="4"/>
      <c r="X14" s="4"/>
      <c r="Y14" s="4"/>
      <c r="Z14" s="4"/>
    </row>
    <row r="15">
      <c r="A15" s="4"/>
      <c r="B15" s="43" t="str">
        <f>'1'!B3</f>
        <v>Suscripción Básica</v>
      </c>
      <c r="C15" s="145">
        <f>'1'!D3-'1'!D17</f>
        <v>50000</v>
      </c>
      <c r="D15" s="146">
        <f>'1'!F3</f>
        <v>0.4285714286</v>
      </c>
      <c r="E15" s="145">
        <f t="shared" ref="E15:E24" si="1">C15*D15</f>
        <v>21428.57143</v>
      </c>
      <c r="F15" s="147">
        <f t="shared" ref="F15:F24" si="2">$E$28*D15</f>
        <v>641.1447539</v>
      </c>
      <c r="G15" s="68" t="s">
        <v>149</v>
      </c>
      <c r="H15" s="58">
        <f>'1'!D3</f>
        <v>50000</v>
      </c>
      <c r="I15" s="148">
        <f t="shared" ref="I15:I24" si="3">$B$35*D15</f>
        <v>1282.289508</v>
      </c>
      <c r="J15" s="58">
        <f>'1'!D17</f>
        <v>0</v>
      </c>
      <c r="K15" s="4"/>
      <c r="L15" s="4"/>
      <c r="M15" s="4"/>
      <c r="N15" s="4"/>
      <c r="O15" s="4"/>
      <c r="P15" s="4"/>
      <c r="Q15" s="4"/>
      <c r="R15" s="4"/>
      <c r="S15" s="4"/>
      <c r="T15" s="4"/>
      <c r="U15" s="4"/>
      <c r="V15" s="4"/>
      <c r="W15" s="4"/>
      <c r="X15" s="4"/>
      <c r="Y15" s="4"/>
      <c r="Z15" s="4"/>
    </row>
    <row r="16">
      <c r="A16" s="4"/>
      <c r="B16" s="43" t="str">
        <f>'1'!B4</f>
        <v>Suscripción Premium</v>
      </c>
      <c r="C16" s="145">
        <f>'1'!D4-'1'!D18</f>
        <v>100000</v>
      </c>
      <c r="D16" s="146">
        <f>'1'!F4</f>
        <v>0.4285714286</v>
      </c>
      <c r="E16" s="145">
        <f t="shared" si="1"/>
        <v>42857.14286</v>
      </c>
      <c r="F16" s="147">
        <f t="shared" si="2"/>
        <v>641.1447539</v>
      </c>
      <c r="G16" s="68" t="str">
        <f t="shared" ref="G16:G25" si="4">G15</f>
        <v>UNIDADES</v>
      </c>
      <c r="H16" s="58">
        <f>'1'!D4</f>
        <v>100000</v>
      </c>
      <c r="I16" s="148">
        <f t="shared" si="3"/>
        <v>1282.289508</v>
      </c>
      <c r="J16" s="58">
        <f>'1'!D18</f>
        <v>0</v>
      </c>
      <c r="K16" s="4"/>
      <c r="L16" s="4"/>
      <c r="M16" s="4"/>
      <c r="N16" s="4"/>
      <c r="O16" s="4"/>
      <c r="P16" s="4"/>
      <c r="Q16" s="4"/>
      <c r="R16" s="4"/>
      <c r="S16" s="4"/>
      <c r="T16" s="4"/>
      <c r="U16" s="4"/>
      <c r="V16" s="4"/>
      <c r="W16" s="4"/>
      <c r="X16" s="4"/>
      <c r="Y16" s="4"/>
      <c r="Z16" s="4"/>
    </row>
    <row r="17">
      <c r="A17" s="4"/>
      <c r="B17" s="43" t="str">
        <f>'1'!B5</f>
        <v>Servicios de formación y visibilidad</v>
      </c>
      <c r="C17" s="145">
        <f>'1'!D5-'1'!D19</f>
        <v>200000</v>
      </c>
      <c r="D17" s="146">
        <f>'1'!F5</f>
        <v>0.01428571429</v>
      </c>
      <c r="E17" s="145">
        <f t="shared" si="1"/>
        <v>2857.142857</v>
      </c>
      <c r="F17" s="147">
        <f t="shared" si="2"/>
        <v>21.3714918</v>
      </c>
      <c r="G17" s="68" t="str">
        <f t="shared" si="4"/>
        <v>UNIDADES</v>
      </c>
      <c r="H17" s="58">
        <f>'1'!D5</f>
        <v>200000</v>
      </c>
      <c r="I17" s="148">
        <f t="shared" si="3"/>
        <v>42.74298359</v>
      </c>
      <c r="J17" s="58">
        <f>'1'!D19</f>
        <v>0</v>
      </c>
      <c r="K17" s="4"/>
      <c r="L17" s="4"/>
      <c r="M17" s="4"/>
      <c r="N17" s="4"/>
      <c r="O17" s="4"/>
      <c r="P17" s="4"/>
      <c r="Q17" s="4"/>
      <c r="R17" s="4"/>
      <c r="S17" s="4"/>
      <c r="T17" s="4"/>
      <c r="U17" s="4"/>
      <c r="V17" s="4"/>
      <c r="W17" s="4"/>
      <c r="X17" s="4"/>
      <c r="Y17" s="4"/>
      <c r="Z17" s="4"/>
    </row>
    <row r="18">
      <c r="A18" s="4"/>
      <c r="B18" s="43" t="str">
        <f>'1'!B6</f>
        <v>Comisión por venta</v>
      </c>
      <c r="C18" s="145">
        <f>'1'!D6-'1'!D20</f>
        <v>6000</v>
      </c>
      <c r="D18" s="146">
        <f>'1'!F6</f>
        <v>0.1285714286</v>
      </c>
      <c r="E18" s="145">
        <f t="shared" si="1"/>
        <v>771.4285714</v>
      </c>
      <c r="F18" s="147">
        <f t="shared" si="2"/>
        <v>192.3434262</v>
      </c>
      <c r="G18" s="68" t="str">
        <f t="shared" si="4"/>
        <v>UNIDADES</v>
      </c>
      <c r="H18" s="58">
        <f>'1'!D6</f>
        <v>6000</v>
      </c>
      <c r="I18" s="148">
        <f t="shared" si="3"/>
        <v>384.6868523</v>
      </c>
      <c r="J18" s="58">
        <f>'1'!D20</f>
        <v>0</v>
      </c>
      <c r="K18" s="4"/>
      <c r="L18" s="4"/>
      <c r="M18" s="4"/>
      <c r="N18" s="4"/>
      <c r="O18" s="4"/>
      <c r="P18" s="4"/>
      <c r="Q18" s="4"/>
      <c r="R18" s="4"/>
      <c r="S18" s="4"/>
      <c r="T18" s="4"/>
      <c r="U18" s="4"/>
      <c r="V18" s="4"/>
      <c r="W18" s="4"/>
      <c r="X18" s="4"/>
      <c r="Y18" s="4"/>
      <c r="Z18" s="4"/>
    </row>
    <row r="19">
      <c r="A19" s="4"/>
      <c r="B19" s="43" t="str">
        <f>'1'!B7</f>
        <v/>
      </c>
      <c r="C19" s="145">
        <f>'1'!D7-'1'!D21</f>
        <v>0</v>
      </c>
      <c r="D19" s="146">
        <f>'1'!F7</f>
        <v>0</v>
      </c>
      <c r="E19" s="145">
        <f t="shared" si="1"/>
        <v>0</v>
      </c>
      <c r="F19" s="147">
        <f t="shared" si="2"/>
        <v>0</v>
      </c>
      <c r="G19" s="68" t="str">
        <f t="shared" si="4"/>
        <v>UNIDADES</v>
      </c>
      <c r="H19" s="58">
        <f>'1'!D7</f>
        <v>0</v>
      </c>
      <c r="I19" s="148">
        <f t="shared" si="3"/>
        <v>0</v>
      </c>
      <c r="J19" s="58">
        <f>'1'!D21</f>
        <v>0</v>
      </c>
      <c r="K19" s="4"/>
      <c r="L19" s="4"/>
      <c r="M19" s="4"/>
      <c r="N19" s="4"/>
      <c r="O19" s="4"/>
      <c r="P19" s="4"/>
      <c r="Q19" s="4"/>
      <c r="R19" s="4"/>
      <c r="S19" s="4"/>
      <c r="T19" s="4"/>
      <c r="U19" s="4"/>
      <c r="V19" s="4"/>
      <c r="W19" s="4"/>
      <c r="X19" s="4"/>
      <c r="Y19" s="4"/>
      <c r="Z19" s="4"/>
    </row>
    <row r="20">
      <c r="A20" s="4"/>
      <c r="B20" s="43" t="str">
        <f>'1'!B8</f>
        <v/>
      </c>
      <c r="C20" s="145">
        <f>'1'!D8-'1'!D22</f>
        <v>0</v>
      </c>
      <c r="D20" s="146">
        <f>'1'!F8</f>
        <v>0</v>
      </c>
      <c r="E20" s="145">
        <f t="shared" si="1"/>
        <v>0</v>
      </c>
      <c r="F20" s="147">
        <f t="shared" si="2"/>
        <v>0</v>
      </c>
      <c r="G20" s="68" t="str">
        <f t="shared" si="4"/>
        <v>UNIDADES</v>
      </c>
      <c r="H20" s="58">
        <f>'1'!D8</f>
        <v>0</v>
      </c>
      <c r="I20" s="148">
        <f t="shared" si="3"/>
        <v>0</v>
      </c>
      <c r="J20" s="58">
        <f>'1'!D22</f>
        <v>0</v>
      </c>
      <c r="K20" s="4"/>
      <c r="L20" s="4"/>
      <c r="M20" s="4"/>
      <c r="N20" s="4"/>
      <c r="O20" s="4"/>
      <c r="P20" s="4"/>
      <c r="Q20" s="4"/>
      <c r="R20" s="4"/>
      <c r="S20" s="4"/>
      <c r="T20" s="4"/>
      <c r="U20" s="4"/>
      <c r="V20" s="4"/>
      <c r="W20" s="4"/>
      <c r="X20" s="4"/>
      <c r="Y20" s="4"/>
      <c r="Z20" s="4"/>
    </row>
    <row r="21" ht="15.75" customHeight="1">
      <c r="A21" s="4"/>
      <c r="B21" s="43" t="str">
        <f>'1'!B9</f>
        <v/>
      </c>
      <c r="C21" s="145">
        <f>'1'!D9-'1'!D23</f>
        <v>0</v>
      </c>
      <c r="D21" s="146">
        <f>'1'!F9</f>
        <v>0</v>
      </c>
      <c r="E21" s="145">
        <f t="shared" si="1"/>
        <v>0</v>
      </c>
      <c r="F21" s="147">
        <f t="shared" si="2"/>
        <v>0</v>
      </c>
      <c r="G21" s="68" t="str">
        <f t="shared" si="4"/>
        <v>UNIDADES</v>
      </c>
      <c r="H21" s="58">
        <f>'1'!D9</f>
        <v>0</v>
      </c>
      <c r="I21" s="148">
        <f t="shared" si="3"/>
        <v>0</v>
      </c>
      <c r="J21" s="58">
        <f>'1'!D23</f>
        <v>0</v>
      </c>
      <c r="K21" s="4"/>
      <c r="L21" s="4"/>
      <c r="M21" s="4"/>
      <c r="N21" s="4"/>
      <c r="O21" s="4"/>
      <c r="P21" s="4"/>
      <c r="Q21" s="4"/>
      <c r="R21" s="4"/>
      <c r="S21" s="4"/>
      <c r="T21" s="4"/>
      <c r="U21" s="4"/>
      <c r="V21" s="4"/>
      <c r="W21" s="4"/>
      <c r="X21" s="4"/>
      <c r="Y21" s="4"/>
      <c r="Z21" s="4"/>
    </row>
    <row r="22" ht="15.75" customHeight="1">
      <c r="A22" s="4"/>
      <c r="B22" s="43" t="str">
        <f>'1'!B10</f>
        <v/>
      </c>
      <c r="C22" s="145">
        <f>'1'!D10-'1'!D24</f>
        <v>0</v>
      </c>
      <c r="D22" s="146">
        <f>'1'!F10</f>
        <v>0</v>
      </c>
      <c r="E22" s="145">
        <f t="shared" si="1"/>
        <v>0</v>
      </c>
      <c r="F22" s="147">
        <f t="shared" si="2"/>
        <v>0</v>
      </c>
      <c r="G22" s="68" t="str">
        <f t="shared" si="4"/>
        <v>UNIDADES</v>
      </c>
      <c r="H22" s="58">
        <f>'1'!D10</f>
        <v>0</v>
      </c>
      <c r="I22" s="148">
        <f t="shared" si="3"/>
        <v>0</v>
      </c>
      <c r="J22" s="58">
        <f>'1'!D24</f>
        <v>0</v>
      </c>
      <c r="K22" s="4"/>
      <c r="L22" s="4"/>
      <c r="M22" s="4"/>
      <c r="N22" s="4"/>
      <c r="O22" s="4"/>
      <c r="P22" s="4"/>
      <c r="Q22" s="4"/>
      <c r="R22" s="4"/>
      <c r="S22" s="4"/>
      <c r="T22" s="4"/>
      <c r="U22" s="4"/>
      <c r="V22" s="4"/>
      <c r="W22" s="4"/>
      <c r="X22" s="4"/>
      <c r="Y22" s="4"/>
      <c r="Z22" s="4"/>
    </row>
    <row r="23" ht="15.75" customHeight="1">
      <c r="A23" s="4"/>
      <c r="B23" s="43" t="str">
        <f>'1'!B11</f>
        <v/>
      </c>
      <c r="C23" s="145">
        <f>'1'!D11-'1'!D25</f>
        <v>0</v>
      </c>
      <c r="D23" s="146">
        <f>'1'!F11</f>
        <v>0</v>
      </c>
      <c r="E23" s="145">
        <f t="shared" si="1"/>
        <v>0</v>
      </c>
      <c r="F23" s="147">
        <f t="shared" si="2"/>
        <v>0</v>
      </c>
      <c r="G23" s="68" t="str">
        <f t="shared" si="4"/>
        <v>UNIDADES</v>
      </c>
      <c r="H23" s="58">
        <f>'1'!D11</f>
        <v>0</v>
      </c>
      <c r="I23" s="148">
        <f t="shared" si="3"/>
        <v>0</v>
      </c>
      <c r="J23" s="58">
        <f>'1'!D25</f>
        <v>0</v>
      </c>
      <c r="K23" s="4"/>
      <c r="L23" s="4"/>
      <c r="M23" s="4"/>
      <c r="N23" s="4"/>
      <c r="O23" s="4"/>
      <c r="P23" s="4"/>
      <c r="Q23" s="4"/>
      <c r="R23" s="4"/>
      <c r="S23" s="4"/>
      <c r="T23" s="4"/>
      <c r="U23" s="4"/>
      <c r="V23" s="4"/>
      <c r="W23" s="4"/>
      <c r="X23" s="4"/>
      <c r="Y23" s="4"/>
      <c r="Z23" s="4"/>
    </row>
    <row r="24" ht="15.75" customHeight="1">
      <c r="A24" s="4"/>
      <c r="B24" s="43" t="str">
        <f>'1'!B12</f>
        <v/>
      </c>
      <c r="C24" s="145">
        <f>'1'!D12-'1'!D26</f>
        <v>0</v>
      </c>
      <c r="D24" s="146">
        <f>'1'!F12</f>
        <v>0</v>
      </c>
      <c r="E24" s="145">
        <f t="shared" si="1"/>
        <v>0</v>
      </c>
      <c r="F24" s="147">
        <f t="shared" si="2"/>
        <v>0</v>
      </c>
      <c r="G24" s="68" t="str">
        <f t="shared" si="4"/>
        <v>UNIDADES</v>
      </c>
      <c r="H24" s="58">
        <f>'1'!D12</f>
        <v>0</v>
      </c>
      <c r="I24" s="148">
        <f t="shared" si="3"/>
        <v>0</v>
      </c>
      <c r="J24" s="58">
        <f>'1'!D26</f>
        <v>0</v>
      </c>
      <c r="K24" s="4"/>
      <c r="L24" s="4"/>
      <c r="M24" s="4"/>
      <c r="N24" s="4"/>
      <c r="O24" s="4"/>
      <c r="P24" s="4"/>
      <c r="Q24" s="4"/>
      <c r="R24" s="4"/>
      <c r="S24" s="4"/>
      <c r="T24" s="4"/>
      <c r="U24" s="4"/>
      <c r="V24" s="4"/>
      <c r="W24" s="4"/>
      <c r="X24" s="4"/>
      <c r="Y24" s="4"/>
      <c r="Z24" s="4"/>
    </row>
    <row r="25" ht="15.75" customHeight="1">
      <c r="A25" s="4"/>
      <c r="B25" s="4"/>
      <c r="C25" s="21"/>
      <c r="D25" s="149"/>
      <c r="E25" s="21"/>
      <c r="F25" s="150">
        <f>SUM(F15:F24)</f>
        <v>1496.004426</v>
      </c>
      <c r="G25" s="4" t="str">
        <f t="shared" si="4"/>
        <v>UNIDADES</v>
      </c>
      <c r="H25" s="58"/>
      <c r="I25" s="148"/>
      <c r="J25" s="58"/>
      <c r="K25" s="4"/>
      <c r="L25" s="4"/>
      <c r="M25" s="4"/>
      <c r="N25" s="4"/>
      <c r="O25" s="4"/>
      <c r="P25" s="4"/>
      <c r="Q25" s="4"/>
      <c r="R25" s="4"/>
      <c r="S25" s="4"/>
      <c r="T25" s="4"/>
      <c r="U25" s="4"/>
      <c r="V25" s="4"/>
      <c r="W25" s="4"/>
      <c r="X25" s="4"/>
      <c r="Y25" s="4"/>
      <c r="Z25" s="4"/>
    </row>
    <row r="26" ht="12.75" customHeight="1">
      <c r="A26" s="4"/>
      <c r="B26" s="4"/>
      <c r="C26" s="21"/>
      <c r="D26" s="149"/>
      <c r="E26" s="21"/>
      <c r="F26" s="150"/>
      <c r="G26" s="4"/>
      <c r="H26" s="58"/>
      <c r="I26" s="148"/>
      <c r="J26" s="58"/>
      <c r="K26" s="4"/>
      <c r="L26" s="4"/>
      <c r="M26" s="4"/>
      <c r="N26" s="4"/>
      <c r="O26" s="4"/>
      <c r="P26" s="4"/>
      <c r="Q26" s="4"/>
      <c r="R26" s="4"/>
      <c r="S26" s="4"/>
      <c r="T26" s="4"/>
      <c r="U26" s="4"/>
      <c r="V26" s="4"/>
      <c r="W26" s="4"/>
      <c r="X26" s="4"/>
      <c r="Y26" s="4"/>
      <c r="Z26" s="4"/>
    </row>
    <row r="27" ht="21.0" customHeight="1">
      <c r="A27" s="4"/>
      <c r="B27" s="151" t="s">
        <v>150</v>
      </c>
      <c r="E27" s="152">
        <f>SUM(E15:E24)</f>
        <v>67914.28571</v>
      </c>
      <c r="F27" s="4"/>
      <c r="G27" s="4"/>
      <c r="H27" s="56"/>
      <c r="I27" s="56"/>
      <c r="J27" s="56"/>
      <c r="K27" s="4"/>
      <c r="L27" s="4"/>
      <c r="M27" s="4"/>
      <c r="N27" s="4"/>
      <c r="O27" s="4"/>
      <c r="P27" s="4"/>
      <c r="Q27" s="4"/>
      <c r="R27" s="4"/>
      <c r="S27" s="4"/>
      <c r="T27" s="4"/>
      <c r="U27" s="4"/>
      <c r="V27" s="4"/>
      <c r="W27" s="4"/>
      <c r="X27" s="4"/>
      <c r="Y27" s="4"/>
      <c r="Z27" s="4"/>
    </row>
    <row r="28" ht="19.5" customHeight="1">
      <c r="A28" s="4"/>
      <c r="B28" s="151" t="s">
        <v>151</v>
      </c>
      <c r="E28" s="150">
        <f>IF(E27=0,0,('2'!C23+'2'!F31+'2'!C25)/'5'!E27)</f>
        <v>1496.004426</v>
      </c>
      <c r="F28" s="72" t="s">
        <v>149</v>
      </c>
      <c r="G28" s="4"/>
      <c r="H28" s="153"/>
      <c r="I28" s="4"/>
      <c r="J28" s="4"/>
      <c r="K28" s="4"/>
      <c r="L28" s="4"/>
      <c r="M28" s="4"/>
      <c r="N28" s="4"/>
      <c r="O28" s="4"/>
      <c r="P28" s="4"/>
      <c r="Q28" s="4"/>
      <c r="R28" s="4"/>
      <c r="S28" s="4"/>
      <c r="T28" s="4"/>
      <c r="U28" s="4"/>
      <c r="V28" s="4"/>
      <c r="W28" s="4"/>
      <c r="X28" s="4"/>
      <c r="Y28" s="4"/>
      <c r="Z28" s="4"/>
    </row>
    <row r="29" ht="15.75" customHeight="1">
      <c r="A29" s="4"/>
      <c r="B29" s="151" t="s">
        <v>152</v>
      </c>
      <c r="E29" s="152">
        <f>E49</f>
        <v>101600072</v>
      </c>
      <c r="F29" s="4"/>
      <c r="G29" s="4"/>
      <c r="H29" s="4"/>
      <c r="I29" s="4"/>
      <c r="J29" s="4"/>
      <c r="K29" s="4"/>
      <c r="L29" s="4"/>
      <c r="M29" s="4"/>
      <c r="N29" s="4"/>
      <c r="O29" s="4"/>
      <c r="P29" s="4"/>
      <c r="Q29" s="4"/>
      <c r="R29" s="4"/>
      <c r="S29" s="4"/>
      <c r="T29" s="4"/>
      <c r="U29" s="4"/>
      <c r="V29" s="4"/>
      <c r="W29" s="4"/>
      <c r="X29" s="4"/>
      <c r="Y29" s="4"/>
      <c r="Z29" s="4"/>
    </row>
    <row r="30" ht="15.75" customHeight="1">
      <c r="A30" s="4"/>
      <c r="B30" s="57"/>
      <c r="C30" s="57"/>
      <c r="D30" s="57"/>
      <c r="E30" s="57"/>
      <c r="F30" s="57"/>
      <c r="G30" s="57"/>
      <c r="H30" s="4"/>
      <c r="I30" s="4"/>
      <c r="J30" s="4"/>
      <c r="K30" s="4"/>
      <c r="L30" s="4"/>
      <c r="M30" s="4"/>
      <c r="N30" s="4"/>
      <c r="O30" s="4"/>
      <c r="P30" s="4"/>
      <c r="Q30" s="4"/>
      <c r="R30" s="4"/>
      <c r="S30" s="4"/>
      <c r="T30" s="4"/>
      <c r="U30" s="4"/>
      <c r="V30" s="4"/>
      <c r="W30" s="4"/>
      <c r="X30" s="4"/>
      <c r="Y30" s="4"/>
      <c r="Z30" s="4"/>
    </row>
    <row r="31" ht="15.75" customHeight="1">
      <c r="A31" s="56"/>
      <c r="B31" s="56"/>
      <c r="C31" s="56"/>
      <c r="D31" s="56"/>
      <c r="E31" s="56"/>
      <c r="F31" s="56"/>
      <c r="G31" s="56"/>
      <c r="H31" s="56"/>
      <c r="I31" s="56"/>
      <c r="J31" s="56"/>
      <c r="K31" s="56"/>
      <c r="L31" s="56"/>
      <c r="M31" s="56"/>
      <c r="N31" s="56"/>
      <c r="O31" s="56"/>
      <c r="P31" s="56"/>
      <c r="Q31" s="56"/>
      <c r="R31" s="56"/>
      <c r="S31" s="56"/>
      <c r="T31" s="56"/>
      <c r="U31" s="56"/>
      <c r="V31" s="56"/>
      <c r="W31" s="56"/>
      <c r="X31" s="56"/>
      <c r="Y31" s="56"/>
      <c r="Z31" s="56"/>
    </row>
    <row r="32" ht="15.75" customHeight="1">
      <c r="A32" s="56"/>
      <c r="B32" s="56"/>
      <c r="C32" s="56" t="s">
        <v>153</v>
      </c>
      <c r="D32" s="56" t="s">
        <v>154</v>
      </c>
      <c r="E32" s="56" t="s">
        <v>155</v>
      </c>
      <c r="F32" s="56" t="s">
        <v>156</v>
      </c>
      <c r="G32" s="56"/>
      <c r="H32" s="56"/>
      <c r="I32" s="56"/>
      <c r="J32" s="56"/>
      <c r="K32" s="56"/>
      <c r="L32" s="56"/>
      <c r="M32" s="56"/>
      <c r="N32" s="56"/>
      <c r="O32" s="56"/>
      <c r="P32" s="56"/>
      <c r="Q32" s="56"/>
      <c r="R32" s="56"/>
      <c r="S32" s="56"/>
      <c r="T32" s="56"/>
      <c r="U32" s="56"/>
      <c r="V32" s="56"/>
      <c r="W32" s="56"/>
      <c r="X32" s="56"/>
      <c r="Y32" s="56"/>
      <c r="Z32" s="56"/>
    </row>
    <row r="33" ht="15.75" customHeight="1">
      <c r="A33" s="56"/>
      <c r="B33" s="56">
        <v>0.0</v>
      </c>
      <c r="C33" s="58">
        <f>'2'!C25+'2'!F31+'2'!C23</f>
        <v>101600072</v>
      </c>
      <c r="D33" s="56">
        <f>0</f>
        <v>0</v>
      </c>
      <c r="E33" s="56">
        <v>0.0</v>
      </c>
      <c r="F33" s="58">
        <f t="shared" ref="F33:F35" si="5">C33+E33</f>
        <v>101600072</v>
      </c>
      <c r="G33" s="56"/>
      <c r="H33" s="56"/>
      <c r="I33" s="56"/>
      <c r="J33" s="56"/>
      <c r="K33" s="56"/>
      <c r="L33" s="56"/>
      <c r="M33" s="56"/>
      <c r="N33" s="56"/>
      <c r="O33" s="56"/>
      <c r="P33" s="56"/>
      <c r="Q33" s="56"/>
      <c r="R33" s="56"/>
      <c r="S33" s="56"/>
      <c r="T33" s="56"/>
      <c r="U33" s="56"/>
      <c r="V33" s="56"/>
      <c r="W33" s="56"/>
      <c r="X33" s="56"/>
      <c r="Y33" s="56"/>
      <c r="Z33" s="56"/>
    </row>
    <row r="34" ht="15.75" customHeight="1">
      <c r="A34" s="56"/>
      <c r="B34" s="148">
        <f>F25</f>
        <v>1496.004426</v>
      </c>
      <c r="C34" s="58">
        <f t="shared" ref="C34:C35" si="6">C33</f>
        <v>101600072</v>
      </c>
      <c r="D34" s="58">
        <f>SUMPRODUCT(F15:F24,H15:H24)</f>
        <v>101600072</v>
      </c>
      <c r="E34" s="58">
        <f>SUMPRODUCT(F15:F24,J15:J24)</f>
        <v>0</v>
      </c>
      <c r="F34" s="58">
        <f t="shared" si="5"/>
        <v>101600072</v>
      </c>
      <c r="G34" s="56"/>
      <c r="H34" s="56"/>
      <c r="I34" s="56"/>
      <c r="J34" s="56"/>
      <c r="K34" s="56"/>
      <c r="L34" s="56"/>
      <c r="M34" s="56"/>
      <c r="N34" s="56"/>
      <c r="O34" s="56"/>
      <c r="P34" s="56"/>
      <c r="Q34" s="56"/>
      <c r="R34" s="56"/>
      <c r="S34" s="56"/>
      <c r="T34" s="56"/>
      <c r="U34" s="56"/>
      <c r="V34" s="56"/>
      <c r="W34" s="56"/>
      <c r="X34" s="56"/>
      <c r="Y34" s="56"/>
      <c r="Z34" s="56"/>
    </row>
    <row r="35" ht="15.75" customHeight="1">
      <c r="A35" s="56"/>
      <c r="B35" s="148">
        <f>B34*2</f>
        <v>2992.008851</v>
      </c>
      <c r="C35" s="58">
        <f t="shared" si="6"/>
        <v>101600072</v>
      </c>
      <c r="D35" s="58">
        <f t="shared" ref="D35:E35" si="7">SUMPRODUCT(H15:H24,I15:I24)</f>
        <v>203200144</v>
      </c>
      <c r="E35" s="58">
        <f t="shared" si="7"/>
        <v>0</v>
      </c>
      <c r="F35" s="58">
        <f t="shared" si="5"/>
        <v>101600072</v>
      </c>
      <c r="G35" s="56"/>
      <c r="H35" s="56"/>
      <c r="I35" s="56"/>
      <c r="J35" s="56"/>
      <c r="K35" s="56"/>
      <c r="L35" s="56"/>
      <c r="M35" s="56"/>
      <c r="N35" s="56"/>
      <c r="O35" s="56"/>
      <c r="P35" s="56"/>
      <c r="Q35" s="56"/>
      <c r="R35" s="56"/>
      <c r="S35" s="56"/>
      <c r="T35" s="56"/>
      <c r="U35" s="56"/>
      <c r="V35" s="56"/>
      <c r="W35" s="56"/>
      <c r="X35" s="56"/>
      <c r="Y35" s="56"/>
      <c r="Z35" s="56"/>
    </row>
    <row r="36" ht="15.75" customHeight="1">
      <c r="A36" s="56"/>
      <c r="B36" s="56"/>
      <c r="C36" s="58"/>
      <c r="D36" s="56"/>
      <c r="E36" s="56"/>
      <c r="F36" s="56"/>
      <c r="G36" s="56"/>
      <c r="H36" s="56"/>
      <c r="I36" s="56"/>
      <c r="J36" s="56"/>
      <c r="K36" s="56"/>
      <c r="L36" s="56"/>
      <c r="M36" s="56"/>
      <c r="N36" s="56"/>
      <c r="O36" s="56"/>
      <c r="P36" s="56"/>
      <c r="Q36" s="56"/>
      <c r="R36" s="56"/>
      <c r="S36" s="56"/>
      <c r="T36" s="56"/>
      <c r="U36" s="56"/>
      <c r="V36" s="56"/>
      <c r="W36" s="56"/>
      <c r="X36" s="56"/>
      <c r="Y36" s="56"/>
      <c r="Z36" s="56"/>
    </row>
    <row r="37" ht="15.75" customHeight="1">
      <c r="A37" s="56"/>
      <c r="B37" s="56"/>
      <c r="C37" s="58"/>
      <c r="D37" s="56"/>
      <c r="E37" s="56"/>
      <c r="F37" s="56"/>
      <c r="G37" s="56"/>
      <c r="H37" s="56"/>
      <c r="I37" s="56"/>
      <c r="J37" s="56"/>
      <c r="K37" s="56"/>
      <c r="L37" s="56"/>
      <c r="M37" s="56"/>
      <c r="N37" s="56"/>
      <c r="O37" s="56"/>
      <c r="P37" s="56"/>
      <c r="Q37" s="56"/>
      <c r="R37" s="56"/>
      <c r="S37" s="56"/>
      <c r="T37" s="56"/>
      <c r="U37" s="56"/>
      <c r="V37" s="56"/>
      <c r="W37" s="56"/>
      <c r="X37" s="56"/>
      <c r="Y37" s="56"/>
      <c r="Z37" s="56"/>
    </row>
    <row r="38" ht="15.75" customHeight="1">
      <c r="A38" s="56"/>
      <c r="B38" s="56"/>
      <c r="C38" s="154" t="s">
        <v>157</v>
      </c>
      <c r="D38" s="56" t="s">
        <v>149</v>
      </c>
      <c r="E38" s="56" t="s">
        <v>158</v>
      </c>
      <c r="F38" s="56"/>
      <c r="G38" s="56"/>
      <c r="H38" s="56"/>
      <c r="I38" s="56"/>
      <c r="J38" s="56"/>
      <c r="K38" s="56"/>
      <c r="L38" s="56"/>
      <c r="M38" s="56"/>
      <c r="N38" s="56"/>
      <c r="O38" s="56"/>
      <c r="P38" s="56"/>
      <c r="Q38" s="56"/>
      <c r="R38" s="56"/>
      <c r="S38" s="56"/>
      <c r="T38" s="56"/>
      <c r="U38" s="56"/>
      <c r="V38" s="56"/>
      <c r="W38" s="56"/>
      <c r="X38" s="56"/>
      <c r="Y38" s="56"/>
      <c r="Z38" s="56"/>
    </row>
    <row r="39" ht="15.75" customHeight="1">
      <c r="A39" s="56"/>
      <c r="B39" s="56">
        <v>1.0</v>
      </c>
      <c r="C39" s="58">
        <f>'1'!D3</f>
        <v>50000</v>
      </c>
      <c r="D39" s="148">
        <f t="shared" ref="D39:D48" si="8">F15</f>
        <v>641.1447539</v>
      </c>
      <c r="E39" s="56">
        <f t="shared" ref="E39:E48" si="9">C39*D39</f>
        <v>32057237.69</v>
      </c>
      <c r="F39" s="56"/>
      <c r="G39" s="56"/>
      <c r="H39" s="56"/>
      <c r="I39" s="56"/>
      <c r="J39" s="56"/>
      <c r="K39" s="56"/>
      <c r="L39" s="56"/>
      <c r="M39" s="56"/>
      <c r="N39" s="56"/>
      <c r="O39" s="56"/>
      <c r="P39" s="56"/>
      <c r="Q39" s="56"/>
      <c r="R39" s="56"/>
      <c r="S39" s="56"/>
      <c r="T39" s="56"/>
      <c r="U39" s="56"/>
      <c r="V39" s="56"/>
      <c r="W39" s="56"/>
      <c r="X39" s="56"/>
      <c r="Y39" s="56"/>
      <c r="Z39" s="56"/>
    </row>
    <row r="40" ht="15.75" customHeight="1">
      <c r="A40" s="56"/>
      <c r="B40" s="56">
        <f t="shared" ref="B40:B48" si="10">B39+1</f>
        <v>2</v>
      </c>
      <c r="C40" s="58">
        <f>'1'!D4</f>
        <v>100000</v>
      </c>
      <c r="D40" s="148">
        <f t="shared" si="8"/>
        <v>641.1447539</v>
      </c>
      <c r="E40" s="56">
        <f t="shared" si="9"/>
        <v>64114475.39</v>
      </c>
      <c r="F40" s="56"/>
      <c r="G40" s="56"/>
      <c r="H40" s="56"/>
      <c r="I40" s="56"/>
      <c r="J40" s="56"/>
      <c r="K40" s="56"/>
      <c r="L40" s="56"/>
      <c r="M40" s="56"/>
      <c r="N40" s="56"/>
      <c r="O40" s="56"/>
      <c r="P40" s="56"/>
      <c r="Q40" s="56"/>
      <c r="R40" s="56"/>
      <c r="S40" s="56"/>
      <c r="T40" s="56"/>
      <c r="U40" s="56"/>
      <c r="V40" s="56"/>
      <c r="W40" s="56"/>
      <c r="X40" s="56"/>
      <c r="Y40" s="56"/>
      <c r="Z40" s="56"/>
    </row>
    <row r="41" ht="15.75" customHeight="1">
      <c r="A41" s="56"/>
      <c r="B41" s="56">
        <f t="shared" si="10"/>
        <v>3</v>
      </c>
      <c r="C41" s="58">
        <f>'1'!D5</f>
        <v>200000</v>
      </c>
      <c r="D41" s="148">
        <f t="shared" si="8"/>
        <v>21.3714918</v>
      </c>
      <c r="E41" s="56">
        <f t="shared" si="9"/>
        <v>4274298.359</v>
      </c>
      <c r="F41" s="56"/>
      <c r="G41" s="56"/>
      <c r="H41" s="56"/>
      <c r="I41" s="56"/>
      <c r="J41" s="56"/>
      <c r="K41" s="56"/>
      <c r="L41" s="56"/>
      <c r="M41" s="56"/>
      <c r="N41" s="56"/>
      <c r="O41" s="56"/>
      <c r="P41" s="56"/>
      <c r="Q41" s="56"/>
      <c r="R41" s="56"/>
      <c r="S41" s="56"/>
      <c r="T41" s="56"/>
      <c r="U41" s="56"/>
      <c r="V41" s="56"/>
      <c r="W41" s="56"/>
      <c r="X41" s="56"/>
      <c r="Y41" s="56"/>
      <c r="Z41" s="56"/>
    </row>
    <row r="42" ht="15.75" customHeight="1">
      <c r="A42" s="56"/>
      <c r="B42" s="56">
        <f t="shared" si="10"/>
        <v>4</v>
      </c>
      <c r="C42" s="58">
        <f>'1'!D6</f>
        <v>6000</v>
      </c>
      <c r="D42" s="148">
        <f t="shared" si="8"/>
        <v>192.3434262</v>
      </c>
      <c r="E42" s="56">
        <f t="shared" si="9"/>
        <v>1154060.557</v>
      </c>
      <c r="F42" s="56"/>
      <c r="G42" s="56"/>
      <c r="H42" s="56"/>
      <c r="I42" s="56"/>
      <c r="J42" s="56"/>
      <c r="K42" s="56"/>
      <c r="L42" s="56"/>
      <c r="M42" s="56"/>
      <c r="N42" s="56"/>
      <c r="O42" s="56"/>
      <c r="P42" s="56"/>
      <c r="Q42" s="56"/>
      <c r="R42" s="56"/>
      <c r="S42" s="56"/>
      <c r="T42" s="56"/>
      <c r="U42" s="56"/>
      <c r="V42" s="56"/>
      <c r="W42" s="56"/>
      <c r="X42" s="56"/>
      <c r="Y42" s="56"/>
      <c r="Z42" s="56"/>
    </row>
    <row r="43" ht="15.75" customHeight="1">
      <c r="A43" s="56"/>
      <c r="B43" s="56">
        <f t="shared" si="10"/>
        <v>5</v>
      </c>
      <c r="C43" s="58">
        <f>'1'!D7</f>
        <v>0</v>
      </c>
      <c r="D43" s="148">
        <f t="shared" si="8"/>
        <v>0</v>
      </c>
      <c r="E43" s="56">
        <f t="shared" si="9"/>
        <v>0</v>
      </c>
      <c r="F43" s="56"/>
      <c r="G43" s="56"/>
      <c r="H43" s="56"/>
      <c r="I43" s="56"/>
      <c r="J43" s="56"/>
      <c r="K43" s="56"/>
      <c r="L43" s="56"/>
      <c r="M43" s="56"/>
      <c r="N43" s="56"/>
      <c r="O43" s="56"/>
      <c r="P43" s="56"/>
      <c r="Q43" s="56"/>
      <c r="R43" s="56"/>
      <c r="S43" s="56"/>
      <c r="T43" s="56"/>
      <c r="U43" s="56"/>
      <c r="V43" s="56"/>
      <c r="W43" s="56"/>
      <c r="X43" s="56"/>
      <c r="Y43" s="56"/>
      <c r="Z43" s="56"/>
    </row>
    <row r="44" ht="15.75" customHeight="1">
      <c r="A44" s="56"/>
      <c r="B44" s="56">
        <f t="shared" si="10"/>
        <v>6</v>
      </c>
      <c r="C44" s="58">
        <f>'1'!D8</f>
        <v>0</v>
      </c>
      <c r="D44" s="148">
        <f t="shared" si="8"/>
        <v>0</v>
      </c>
      <c r="E44" s="56">
        <f t="shared" si="9"/>
        <v>0</v>
      </c>
      <c r="F44" s="56"/>
      <c r="G44" s="56"/>
      <c r="H44" s="56"/>
      <c r="I44" s="56"/>
      <c r="J44" s="56"/>
      <c r="K44" s="56"/>
      <c r="L44" s="56"/>
      <c r="M44" s="56"/>
      <c r="N44" s="56"/>
      <c r="O44" s="56"/>
      <c r="P44" s="56"/>
      <c r="Q44" s="56"/>
      <c r="R44" s="56"/>
      <c r="S44" s="56"/>
      <c r="T44" s="56"/>
      <c r="U44" s="56"/>
      <c r="V44" s="56"/>
      <c r="W44" s="56"/>
      <c r="X44" s="56"/>
      <c r="Y44" s="56"/>
      <c r="Z44" s="56"/>
    </row>
    <row r="45" ht="15.75" customHeight="1">
      <c r="A45" s="56"/>
      <c r="B45" s="56">
        <f t="shared" si="10"/>
        <v>7</v>
      </c>
      <c r="C45" s="58">
        <f>'1'!D9</f>
        <v>0</v>
      </c>
      <c r="D45" s="148">
        <f t="shared" si="8"/>
        <v>0</v>
      </c>
      <c r="E45" s="56">
        <f t="shared" si="9"/>
        <v>0</v>
      </c>
      <c r="F45" s="56"/>
      <c r="G45" s="56"/>
      <c r="H45" s="56"/>
      <c r="I45" s="56"/>
      <c r="J45" s="56"/>
      <c r="K45" s="56"/>
      <c r="L45" s="56"/>
      <c r="M45" s="56"/>
      <c r="N45" s="56"/>
      <c r="O45" s="56"/>
      <c r="P45" s="56"/>
      <c r="Q45" s="56"/>
      <c r="R45" s="56"/>
      <c r="S45" s="56"/>
      <c r="T45" s="56"/>
      <c r="U45" s="56"/>
      <c r="V45" s="56"/>
      <c r="W45" s="56"/>
      <c r="X45" s="56"/>
      <c r="Y45" s="56"/>
      <c r="Z45" s="56"/>
    </row>
    <row r="46" ht="15.75" customHeight="1">
      <c r="A46" s="56"/>
      <c r="B46" s="56">
        <f t="shared" si="10"/>
        <v>8</v>
      </c>
      <c r="C46" s="58">
        <f>'1'!D10</f>
        <v>0</v>
      </c>
      <c r="D46" s="148">
        <f t="shared" si="8"/>
        <v>0</v>
      </c>
      <c r="E46" s="56">
        <f t="shared" si="9"/>
        <v>0</v>
      </c>
      <c r="F46" s="56"/>
      <c r="G46" s="56"/>
      <c r="H46" s="56"/>
      <c r="I46" s="56"/>
      <c r="J46" s="56"/>
      <c r="K46" s="56"/>
      <c r="L46" s="56"/>
      <c r="M46" s="56"/>
      <c r="N46" s="56"/>
      <c r="O46" s="56"/>
      <c r="P46" s="56"/>
      <c r="Q46" s="56"/>
      <c r="R46" s="56"/>
      <c r="S46" s="56"/>
      <c r="T46" s="56"/>
      <c r="U46" s="56"/>
      <c r="V46" s="56"/>
      <c r="W46" s="56"/>
      <c r="X46" s="56"/>
      <c r="Y46" s="56"/>
      <c r="Z46" s="56"/>
    </row>
    <row r="47" ht="15.75" customHeight="1">
      <c r="A47" s="56"/>
      <c r="B47" s="56">
        <f t="shared" si="10"/>
        <v>9</v>
      </c>
      <c r="C47" s="58">
        <f>'1'!D11</f>
        <v>0</v>
      </c>
      <c r="D47" s="148">
        <f t="shared" si="8"/>
        <v>0</v>
      </c>
      <c r="E47" s="56">
        <f t="shared" si="9"/>
        <v>0</v>
      </c>
      <c r="F47" s="56"/>
      <c r="G47" s="56"/>
      <c r="H47" s="56"/>
      <c r="I47" s="56"/>
      <c r="J47" s="56"/>
      <c r="K47" s="56"/>
      <c r="L47" s="56"/>
      <c r="M47" s="56"/>
      <c r="N47" s="56"/>
      <c r="O47" s="56"/>
      <c r="P47" s="56"/>
      <c r="Q47" s="56"/>
      <c r="R47" s="56"/>
      <c r="S47" s="56"/>
      <c r="T47" s="56"/>
      <c r="U47" s="56"/>
      <c r="V47" s="56"/>
      <c r="W47" s="56"/>
      <c r="X47" s="56"/>
      <c r="Y47" s="56"/>
      <c r="Z47" s="56"/>
    </row>
    <row r="48" ht="15.75" customHeight="1">
      <c r="A48" s="56"/>
      <c r="B48" s="56">
        <f t="shared" si="10"/>
        <v>10</v>
      </c>
      <c r="C48" s="58">
        <f>'1'!D12</f>
        <v>0</v>
      </c>
      <c r="D48" s="148">
        <f t="shared" si="8"/>
        <v>0</v>
      </c>
      <c r="E48" s="56">
        <f t="shared" si="9"/>
        <v>0</v>
      </c>
      <c r="F48" s="56"/>
      <c r="G48" s="56"/>
      <c r="H48" s="56"/>
      <c r="I48" s="56"/>
      <c r="J48" s="56"/>
      <c r="K48" s="56"/>
      <c r="L48" s="56"/>
      <c r="M48" s="56"/>
      <c r="N48" s="56"/>
      <c r="O48" s="56"/>
      <c r="P48" s="56"/>
      <c r="Q48" s="56"/>
      <c r="R48" s="56"/>
      <c r="S48" s="56"/>
      <c r="T48" s="56"/>
      <c r="U48" s="56"/>
      <c r="V48" s="56"/>
      <c r="W48" s="56"/>
      <c r="X48" s="56"/>
      <c r="Y48" s="56"/>
      <c r="Z48" s="56"/>
    </row>
    <row r="49" ht="15.75" customHeight="1">
      <c r="A49" s="56"/>
      <c r="B49" s="56"/>
      <c r="C49" s="58"/>
      <c r="D49" s="56"/>
      <c r="E49" s="155">
        <f>SUM(E39:E48)</f>
        <v>101600072</v>
      </c>
      <c r="F49" s="56"/>
      <c r="G49" s="56"/>
      <c r="H49" s="56"/>
      <c r="I49" s="56"/>
      <c r="J49" s="56"/>
      <c r="K49" s="56"/>
      <c r="L49" s="56"/>
      <c r="M49" s="56"/>
      <c r="N49" s="56"/>
      <c r="O49" s="56"/>
      <c r="P49" s="56"/>
      <c r="Q49" s="56"/>
      <c r="R49" s="56"/>
      <c r="S49" s="56"/>
      <c r="T49" s="56"/>
      <c r="U49" s="56"/>
      <c r="V49" s="56"/>
      <c r="W49" s="56"/>
      <c r="X49" s="56"/>
      <c r="Y49" s="56"/>
      <c r="Z49" s="56"/>
    </row>
    <row r="50" ht="15.75" customHeight="1">
      <c r="A50" s="56"/>
      <c r="B50" s="56"/>
      <c r="C50" s="56"/>
      <c r="D50" s="56"/>
      <c r="E50" s="56"/>
      <c r="F50" s="56"/>
      <c r="G50" s="56"/>
      <c r="H50" s="56"/>
      <c r="I50" s="56"/>
      <c r="J50" s="56"/>
      <c r="K50" s="56"/>
      <c r="L50" s="56"/>
      <c r="M50" s="56"/>
      <c r="N50" s="56"/>
      <c r="O50" s="56"/>
      <c r="P50" s="56"/>
      <c r="Q50" s="56"/>
      <c r="R50" s="56"/>
      <c r="S50" s="56"/>
      <c r="T50" s="56"/>
      <c r="U50" s="56"/>
      <c r="V50" s="56"/>
      <c r="W50" s="56"/>
      <c r="X50" s="56"/>
      <c r="Y50" s="56"/>
      <c r="Z50" s="56"/>
    </row>
    <row r="51" ht="15.75" customHeight="1">
      <c r="A51" s="56"/>
      <c r="B51" s="56"/>
      <c r="C51" s="58"/>
      <c r="D51" s="56"/>
      <c r="E51" s="56"/>
      <c r="F51" s="56"/>
      <c r="G51" s="56"/>
      <c r="H51" s="56"/>
      <c r="I51" s="56"/>
      <c r="J51" s="56"/>
      <c r="K51" s="56"/>
      <c r="L51" s="56"/>
      <c r="M51" s="56"/>
      <c r="N51" s="56"/>
      <c r="O51" s="56"/>
      <c r="P51" s="56"/>
      <c r="Q51" s="56"/>
      <c r="R51" s="56"/>
      <c r="S51" s="56"/>
      <c r="T51" s="56"/>
      <c r="U51" s="56"/>
      <c r="V51" s="56"/>
      <c r="W51" s="56"/>
      <c r="X51" s="56"/>
      <c r="Y51" s="56"/>
      <c r="Z51" s="56"/>
    </row>
    <row r="52" ht="15.75" customHeight="1">
      <c r="A52" s="56"/>
      <c r="B52" s="156"/>
      <c r="E52" s="56"/>
      <c r="F52" s="56"/>
      <c r="G52" s="56" t="s">
        <v>159</v>
      </c>
      <c r="H52" s="157">
        <f>'4'!B32/'4'!B27</f>
        <v>0.08088265706</v>
      </c>
      <c r="I52" s="56"/>
      <c r="J52" s="56"/>
      <c r="K52" s="56"/>
      <c r="L52" s="56"/>
      <c r="M52" s="56"/>
      <c r="N52" s="56"/>
      <c r="O52" s="56"/>
      <c r="P52" s="56"/>
      <c r="Q52" s="56"/>
      <c r="R52" s="56"/>
      <c r="S52" s="56"/>
      <c r="T52" s="56"/>
      <c r="U52" s="56"/>
      <c r="V52" s="56"/>
      <c r="W52" s="56"/>
      <c r="X52" s="56"/>
      <c r="Y52" s="56"/>
      <c r="Z52" s="56"/>
    </row>
    <row r="53" ht="15.75" customHeight="1">
      <c r="A53" s="56"/>
      <c r="B53" s="56"/>
      <c r="C53" s="58"/>
      <c r="D53" s="56"/>
      <c r="E53" s="56"/>
      <c r="F53" s="56"/>
      <c r="G53" s="56" t="s">
        <v>160</v>
      </c>
      <c r="H53" s="157">
        <f>'4'!B36/'4'!B27</f>
        <v>0.9191173429</v>
      </c>
      <c r="I53" s="56"/>
      <c r="J53" s="56"/>
      <c r="K53" s="56"/>
      <c r="L53" s="56"/>
      <c r="M53" s="56"/>
      <c r="N53" s="56"/>
      <c r="O53" s="56"/>
      <c r="P53" s="56"/>
      <c r="Q53" s="56"/>
      <c r="R53" s="56"/>
      <c r="S53" s="56"/>
      <c r="T53" s="56"/>
      <c r="U53" s="56"/>
      <c r="V53" s="56"/>
      <c r="W53" s="56"/>
      <c r="X53" s="56"/>
      <c r="Y53" s="56"/>
      <c r="Z53" s="56"/>
    </row>
    <row r="54" ht="15.75" customHeight="1">
      <c r="A54" s="56"/>
      <c r="B54" s="56"/>
      <c r="C54" s="56"/>
      <c r="D54" s="56"/>
      <c r="E54" s="56"/>
      <c r="F54" s="56"/>
      <c r="G54" s="56" t="s">
        <v>161</v>
      </c>
      <c r="H54" s="158">
        <f>'1'!AB7</f>
        <v>0.34</v>
      </c>
      <c r="I54" s="56"/>
      <c r="J54" s="56"/>
      <c r="K54" s="56"/>
      <c r="L54" s="56"/>
      <c r="M54" s="56"/>
      <c r="N54" s="56"/>
      <c r="O54" s="56"/>
      <c r="P54" s="56"/>
      <c r="Q54" s="56"/>
      <c r="R54" s="56"/>
      <c r="S54" s="56"/>
      <c r="T54" s="56"/>
      <c r="U54" s="56"/>
      <c r="V54" s="56"/>
      <c r="W54" s="56"/>
      <c r="X54" s="56"/>
      <c r="Y54" s="56"/>
      <c r="Z54" s="56"/>
    </row>
    <row r="55" ht="15.75" customHeight="1">
      <c r="A55" s="56"/>
      <c r="B55" s="56"/>
      <c r="C55" s="56"/>
      <c r="D55" s="56"/>
      <c r="E55" s="56"/>
      <c r="F55" s="56"/>
      <c r="G55" s="56" t="s">
        <v>162</v>
      </c>
      <c r="H55" s="157">
        <f>'3'!F4</f>
        <v>0.09</v>
      </c>
      <c r="I55" s="56"/>
      <c r="J55" s="56"/>
      <c r="K55" s="56"/>
      <c r="L55" s="56"/>
      <c r="M55" s="56"/>
      <c r="N55" s="56"/>
      <c r="O55" s="56"/>
      <c r="P55" s="56"/>
      <c r="Q55" s="56"/>
      <c r="R55" s="56"/>
      <c r="S55" s="56"/>
      <c r="T55" s="56"/>
      <c r="U55" s="56"/>
      <c r="V55" s="56"/>
      <c r="W55" s="56"/>
      <c r="X55" s="56"/>
      <c r="Y55" s="56"/>
      <c r="Z55" s="56"/>
    </row>
    <row r="56" ht="15.75" customHeight="1">
      <c r="A56" s="56"/>
      <c r="B56" s="56"/>
      <c r="C56" s="56"/>
      <c r="D56" s="56"/>
      <c r="E56" s="56"/>
      <c r="F56" s="56"/>
      <c r="G56" s="56" t="s">
        <v>163</v>
      </c>
      <c r="H56" s="56"/>
      <c r="I56" s="56"/>
      <c r="J56" s="56"/>
      <c r="K56" s="56"/>
      <c r="L56" s="56"/>
      <c r="M56" s="56"/>
      <c r="N56" s="56"/>
      <c r="O56" s="56"/>
      <c r="P56" s="56"/>
      <c r="Q56" s="56"/>
      <c r="R56" s="56"/>
      <c r="S56" s="56"/>
      <c r="T56" s="56"/>
      <c r="U56" s="56"/>
      <c r="V56" s="56"/>
      <c r="W56" s="56"/>
      <c r="X56" s="56"/>
      <c r="Y56" s="56"/>
      <c r="Z56" s="56"/>
    </row>
    <row r="57" ht="15.75" customHeight="1">
      <c r="A57" s="56"/>
      <c r="B57" s="56"/>
      <c r="C57" s="56"/>
      <c r="D57" s="56"/>
      <c r="E57" s="56"/>
      <c r="F57" s="56"/>
      <c r="G57" s="56"/>
      <c r="H57" s="56"/>
      <c r="I57" s="56"/>
      <c r="J57" s="56"/>
      <c r="K57" s="56"/>
      <c r="L57" s="56"/>
      <c r="M57" s="56"/>
      <c r="N57" s="56"/>
      <c r="O57" s="56"/>
      <c r="P57" s="56"/>
      <c r="Q57" s="56"/>
      <c r="R57" s="56"/>
      <c r="S57" s="56"/>
      <c r="T57" s="56"/>
      <c r="U57" s="56"/>
      <c r="V57" s="56"/>
      <c r="W57" s="56"/>
      <c r="X57" s="56"/>
      <c r="Y57" s="56"/>
      <c r="Z57" s="56"/>
    </row>
    <row r="58" ht="15.75" customHeight="1">
      <c r="A58" s="56"/>
      <c r="B58" s="56"/>
      <c r="C58" s="56"/>
      <c r="D58" s="56"/>
      <c r="E58" s="56"/>
      <c r="F58" s="56"/>
      <c r="G58" s="56"/>
      <c r="H58" s="56"/>
      <c r="I58" s="56"/>
      <c r="J58" s="56"/>
      <c r="K58" s="56"/>
      <c r="L58" s="56"/>
      <c r="M58" s="56"/>
      <c r="N58" s="56"/>
      <c r="O58" s="56"/>
      <c r="P58" s="56"/>
      <c r="Q58" s="56"/>
      <c r="R58" s="56"/>
      <c r="S58" s="56"/>
      <c r="T58" s="56"/>
      <c r="U58" s="56"/>
      <c r="V58" s="56"/>
      <c r="W58" s="56"/>
      <c r="X58" s="56"/>
      <c r="Y58" s="56"/>
      <c r="Z58" s="56"/>
    </row>
    <row r="59" ht="15.75" customHeight="1">
      <c r="A59" s="56"/>
      <c r="B59" s="56"/>
      <c r="C59" s="56"/>
      <c r="D59" s="56"/>
      <c r="E59" s="56"/>
      <c r="F59" s="56"/>
      <c r="G59" s="56"/>
      <c r="H59" s="56"/>
      <c r="I59" s="56"/>
      <c r="J59" s="56"/>
      <c r="K59" s="56"/>
      <c r="L59" s="56"/>
      <c r="M59" s="56"/>
      <c r="N59" s="56"/>
      <c r="O59" s="56"/>
      <c r="P59" s="56"/>
      <c r="Q59" s="56"/>
      <c r="R59" s="56"/>
      <c r="S59" s="56"/>
      <c r="T59" s="56"/>
      <c r="U59" s="56"/>
      <c r="V59" s="56"/>
      <c r="W59" s="56"/>
      <c r="X59" s="56"/>
      <c r="Y59" s="56"/>
      <c r="Z59" s="56"/>
    </row>
    <row r="60" ht="15.75" customHeight="1">
      <c r="A60" s="56"/>
      <c r="B60" s="56"/>
      <c r="C60" s="56"/>
      <c r="D60" s="56"/>
      <c r="E60" s="56"/>
      <c r="F60" s="56"/>
      <c r="G60" s="56"/>
      <c r="H60" s="56"/>
      <c r="I60" s="56"/>
      <c r="J60" s="56"/>
      <c r="K60" s="56"/>
      <c r="L60" s="56"/>
      <c r="M60" s="56"/>
      <c r="N60" s="56"/>
      <c r="O60" s="56"/>
      <c r="P60" s="56"/>
      <c r="Q60" s="56"/>
      <c r="R60" s="56"/>
      <c r="S60" s="56"/>
      <c r="T60" s="56"/>
      <c r="U60" s="56"/>
      <c r="V60" s="56"/>
      <c r="W60" s="56"/>
      <c r="X60" s="56"/>
      <c r="Y60" s="56"/>
      <c r="Z60" s="56"/>
    </row>
    <row r="61" ht="15.75" customHeight="1">
      <c r="A61" s="56"/>
      <c r="B61" s="56"/>
      <c r="C61" s="56"/>
      <c r="D61" s="56"/>
      <c r="E61" s="56"/>
      <c r="F61" s="56"/>
      <c r="G61" s="56"/>
      <c r="H61" s="56"/>
      <c r="I61" s="56"/>
      <c r="J61" s="56"/>
      <c r="K61" s="56"/>
      <c r="L61" s="56"/>
      <c r="M61" s="56"/>
      <c r="N61" s="56"/>
      <c r="O61" s="56"/>
      <c r="P61" s="56"/>
      <c r="Q61" s="56"/>
      <c r="R61" s="56"/>
      <c r="S61" s="56"/>
      <c r="T61" s="56"/>
      <c r="U61" s="56"/>
      <c r="V61" s="56"/>
      <c r="W61" s="56"/>
      <c r="X61" s="56"/>
      <c r="Y61" s="56"/>
      <c r="Z61" s="56"/>
    </row>
    <row r="62" ht="15.75" customHeight="1">
      <c r="A62" s="4"/>
      <c r="B62" s="57"/>
      <c r="C62" s="57"/>
      <c r="D62" s="57"/>
      <c r="E62" s="57"/>
      <c r="F62" s="57"/>
      <c r="G62" s="57"/>
      <c r="H62" s="4"/>
      <c r="I62" s="4"/>
      <c r="J62" s="4"/>
      <c r="K62" s="4"/>
      <c r="L62" s="4"/>
      <c r="M62" s="4"/>
      <c r="N62" s="4"/>
      <c r="O62" s="4"/>
      <c r="P62" s="4"/>
      <c r="Q62" s="4"/>
      <c r="R62" s="4"/>
      <c r="S62" s="4"/>
      <c r="T62" s="4"/>
      <c r="U62" s="4"/>
      <c r="V62" s="4"/>
      <c r="W62" s="4"/>
      <c r="X62" s="4"/>
      <c r="Y62" s="4"/>
      <c r="Z62" s="4"/>
    </row>
    <row r="63" ht="15.75" customHeight="1">
      <c r="A63" s="4"/>
      <c r="B63" s="57"/>
      <c r="C63" s="57"/>
      <c r="D63" s="57"/>
      <c r="E63" s="57"/>
      <c r="F63" s="57"/>
      <c r="G63" s="57"/>
      <c r="H63" s="4"/>
      <c r="I63" s="4"/>
      <c r="J63" s="4"/>
      <c r="K63" s="4"/>
      <c r="L63" s="4"/>
      <c r="M63" s="4"/>
      <c r="N63" s="4"/>
      <c r="O63" s="4"/>
      <c r="P63" s="4"/>
      <c r="Q63" s="4"/>
      <c r="R63" s="4"/>
      <c r="S63" s="4"/>
      <c r="T63" s="4"/>
      <c r="U63" s="4"/>
      <c r="V63" s="4"/>
      <c r="W63" s="4"/>
      <c r="X63" s="4"/>
      <c r="Y63" s="4"/>
      <c r="Z63" s="4"/>
    </row>
    <row r="64" ht="15.75" customHeight="1">
      <c r="A64" s="4"/>
      <c r="B64" s="57"/>
      <c r="C64" s="57"/>
      <c r="D64" s="57"/>
      <c r="E64" s="57"/>
      <c r="F64" s="57"/>
      <c r="G64" s="57"/>
      <c r="H64" s="4"/>
      <c r="I64" s="4"/>
      <c r="J64" s="4"/>
      <c r="K64" s="4"/>
      <c r="L64" s="4"/>
      <c r="M64" s="4"/>
      <c r="N64" s="4"/>
      <c r="O64" s="4"/>
      <c r="P64" s="4"/>
      <c r="Q64" s="4"/>
      <c r="R64" s="4"/>
      <c r="S64" s="4"/>
      <c r="T64" s="4"/>
      <c r="U64" s="4"/>
      <c r="V64" s="4"/>
      <c r="W64" s="4"/>
      <c r="X64" s="4"/>
      <c r="Y64" s="4"/>
      <c r="Z64" s="4"/>
    </row>
    <row r="65" ht="15.75" customHeight="1">
      <c r="A65" s="4"/>
      <c r="B65" s="57"/>
      <c r="C65" s="57"/>
      <c r="D65" s="57"/>
      <c r="E65" s="57"/>
      <c r="F65" s="57"/>
      <c r="G65" s="57"/>
      <c r="H65" s="4"/>
      <c r="I65" s="4"/>
      <c r="J65" s="4"/>
      <c r="K65" s="4"/>
      <c r="L65" s="4"/>
      <c r="M65" s="4"/>
      <c r="N65" s="4"/>
      <c r="O65" s="4"/>
      <c r="P65" s="4"/>
      <c r="Q65" s="4"/>
      <c r="R65" s="4"/>
      <c r="S65" s="4"/>
      <c r="T65" s="4"/>
      <c r="U65" s="4"/>
      <c r="V65" s="4"/>
      <c r="W65" s="4"/>
      <c r="X65" s="4"/>
      <c r="Y65" s="4"/>
      <c r="Z65" s="4"/>
    </row>
    <row r="66" ht="15.75" customHeight="1">
      <c r="A66" s="4"/>
      <c r="B66" s="57"/>
      <c r="C66" s="57"/>
      <c r="D66" s="57"/>
      <c r="E66" s="57"/>
      <c r="F66" s="57"/>
      <c r="G66" s="57"/>
      <c r="H66" s="4"/>
      <c r="I66" s="4"/>
      <c r="J66" s="4"/>
      <c r="K66" s="4"/>
      <c r="L66" s="4"/>
      <c r="M66" s="4"/>
      <c r="N66" s="4"/>
      <c r="O66" s="4"/>
      <c r="P66" s="4"/>
      <c r="Q66" s="4"/>
      <c r="R66" s="4"/>
      <c r="S66" s="4"/>
      <c r="T66" s="4"/>
      <c r="U66" s="4"/>
      <c r="V66" s="4"/>
      <c r="W66" s="4"/>
      <c r="X66" s="4"/>
      <c r="Y66" s="4"/>
      <c r="Z66" s="4"/>
    </row>
    <row r="67" ht="15.75" customHeight="1">
      <c r="A67" s="4"/>
      <c r="B67" s="4"/>
      <c r="C67" s="4"/>
      <c r="D67" s="4"/>
      <c r="E67" s="4"/>
      <c r="F67" s="4"/>
      <c r="G67" s="4"/>
      <c r="H67" s="4"/>
      <c r="I67" s="4"/>
      <c r="J67" s="4"/>
      <c r="K67" s="4"/>
      <c r="L67" s="4"/>
      <c r="M67" s="4"/>
      <c r="N67" s="4"/>
      <c r="O67" s="4"/>
      <c r="P67" s="4"/>
      <c r="Q67" s="4"/>
      <c r="R67" s="4"/>
      <c r="S67" s="4"/>
      <c r="T67" s="4"/>
      <c r="U67" s="4"/>
      <c r="V67" s="4"/>
      <c r="W67" s="4"/>
      <c r="X67" s="4"/>
      <c r="Y67" s="4"/>
      <c r="Z67" s="4"/>
    </row>
    <row r="68" ht="15.75" customHeight="1">
      <c r="A68" s="4"/>
      <c r="B68" s="4"/>
      <c r="C68" s="4"/>
      <c r="D68" s="4"/>
      <c r="E68" s="4"/>
      <c r="F68" s="4"/>
      <c r="G68" s="4"/>
      <c r="H68" s="4"/>
      <c r="I68" s="4"/>
      <c r="J68" s="4"/>
      <c r="K68" s="4"/>
      <c r="L68" s="4"/>
      <c r="M68" s="4"/>
      <c r="N68" s="4"/>
      <c r="O68" s="4"/>
      <c r="P68" s="4"/>
      <c r="Q68" s="4"/>
      <c r="R68" s="4"/>
      <c r="S68" s="4"/>
      <c r="T68" s="4"/>
      <c r="U68" s="4"/>
      <c r="V68" s="4"/>
      <c r="W68" s="4"/>
      <c r="X68" s="4"/>
      <c r="Y68" s="4"/>
      <c r="Z68" s="4"/>
    </row>
    <row r="69" ht="15.75" customHeight="1">
      <c r="A69" s="4"/>
      <c r="B69" s="4"/>
      <c r="C69" s="4"/>
      <c r="D69" s="4"/>
      <c r="E69" s="4"/>
      <c r="F69" s="4"/>
      <c r="G69" s="4"/>
      <c r="H69" s="4"/>
      <c r="I69" s="4"/>
      <c r="J69" s="4"/>
      <c r="K69" s="4"/>
      <c r="L69" s="4"/>
      <c r="M69" s="4"/>
      <c r="N69" s="4"/>
      <c r="O69" s="4"/>
      <c r="P69" s="4"/>
      <c r="Q69" s="4"/>
      <c r="R69" s="4"/>
      <c r="S69" s="4"/>
      <c r="T69" s="4"/>
      <c r="U69" s="4"/>
      <c r="V69" s="4"/>
      <c r="W69" s="4"/>
      <c r="X69" s="4"/>
      <c r="Y69" s="4"/>
      <c r="Z69" s="4"/>
    </row>
    <row r="70" ht="15.75" customHeight="1">
      <c r="A70" s="4"/>
      <c r="B70" s="4"/>
      <c r="C70" s="4"/>
      <c r="D70" s="4"/>
      <c r="E70" s="4"/>
      <c r="F70" s="4"/>
      <c r="G70" s="4"/>
      <c r="H70" s="4"/>
      <c r="I70" s="4"/>
      <c r="J70" s="4"/>
      <c r="K70" s="4"/>
      <c r="L70" s="4"/>
      <c r="M70" s="4"/>
      <c r="N70" s="4"/>
      <c r="O70" s="4"/>
      <c r="P70" s="4"/>
      <c r="Q70" s="4"/>
      <c r="R70" s="4"/>
      <c r="S70" s="4"/>
      <c r="T70" s="4"/>
      <c r="U70" s="4"/>
      <c r="V70" s="4"/>
      <c r="W70" s="4"/>
      <c r="X70" s="4"/>
      <c r="Y70" s="4"/>
      <c r="Z70" s="4"/>
    </row>
    <row r="71" ht="15.75" customHeight="1">
      <c r="A71" s="4"/>
      <c r="B71" s="4"/>
      <c r="C71" s="4"/>
      <c r="D71" s="4"/>
      <c r="E71" s="4"/>
      <c r="F71" s="4"/>
      <c r="G71" s="4"/>
      <c r="H71" s="4"/>
      <c r="I71" s="4"/>
      <c r="J71" s="4"/>
      <c r="K71" s="4"/>
      <c r="L71" s="4"/>
      <c r="M71" s="4"/>
      <c r="N71" s="4"/>
      <c r="O71" s="4"/>
      <c r="P71" s="4"/>
      <c r="Q71" s="4"/>
      <c r="R71" s="4"/>
      <c r="S71" s="4"/>
      <c r="T71" s="4"/>
      <c r="U71" s="4"/>
      <c r="V71" s="4"/>
      <c r="W71" s="4"/>
      <c r="X71" s="4"/>
      <c r="Y71" s="4"/>
      <c r="Z71" s="4"/>
    </row>
    <row r="72" ht="15.75" customHeight="1">
      <c r="A72" s="4"/>
      <c r="B72" s="4"/>
      <c r="C72" s="4"/>
      <c r="D72" s="4"/>
      <c r="E72" s="4"/>
      <c r="F72" s="4"/>
      <c r="G72" s="4"/>
      <c r="H72" s="4"/>
      <c r="I72" s="4"/>
      <c r="J72" s="4"/>
      <c r="K72" s="4"/>
      <c r="L72" s="4"/>
      <c r="M72" s="4"/>
      <c r="N72" s="4"/>
      <c r="O72" s="4"/>
      <c r="P72" s="4"/>
      <c r="Q72" s="4"/>
      <c r="R72" s="4"/>
      <c r="S72" s="4"/>
      <c r="T72" s="4"/>
      <c r="U72" s="4"/>
      <c r="V72" s="4"/>
      <c r="W72" s="4"/>
      <c r="X72" s="4"/>
      <c r="Y72" s="4"/>
      <c r="Z72" s="4"/>
    </row>
    <row r="73" ht="15.75" customHeight="1">
      <c r="A73" s="4"/>
      <c r="B73" s="4"/>
      <c r="C73" s="4"/>
      <c r="D73" s="4"/>
      <c r="E73" s="4"/>
      <c r="F73" s="4"/>
      <c r="G73" s="4"/>
      <c r="H73" s="4"/>
      <c r="I73" s="4"/>
      <c r="J73" s="4"/>
      <c r="K73" s="4"/>
      <c r="L73" s="4"/>
      <c r="M73" s="4"/>
      <c r="N73" s="4"/>
      <c r="O73" s="4"/>
      <c r="P73" s="4"/>
      <c r="Q73" s="4"/>
      <c r="R73" s="4"/>
      <c r="S73" s="4"/>
      <c r="T73" s="4"/>
      <c r="U73" s="4"/>
      <c r="V73" s="4"/>
      <c r="W73" s="4"/>
      <c r="X73" s="4"/>
      <c r="Y73" s="4"/>
      <c r="Z73" s="4"/>
    </row>
    <row r="74" ht="15.75" customHeight="1">
      <c r="A74" s="4"/>
      <c r="B74" s="4"/>
      <c r="C74" s="4"/>
      <c r="D74" s="4"/>
      <c r="E74" s="4"/>
      <c r="F74" s="4"/>
      <c r="G74" s="4"/>
      <c r="H74" s="4"/>
      <c r="I74" s="4"/>
      <c r="J74" s="4"/>
      <c r="K74" s="4"/>
      <c r="L74" s="4"/>
      <c r="M74" s="4"/>
      <c r="N74" s="4"/>
      <c r="O74" s="4"/>
      <c r="P74" s="4"/>
      <c r="Q74" s="4"/>
      <c r="R74" s="4"/>
      <c r="S74" s="4"/>
      <c r="T74" s="4"/>
      <c r="U74" s="4"/>
      <c r="V74" s="4"/>
      <c r="W74" s="4"/>
      <c r="X74" s="4"/>
      <c r="Y74" s="4"/>
      <c r="Z74" s="4"/>
    </row>
    <row r="75" ht="15.75" customHeight="1">
      <c r="A75" s="4"/>
      <c r="B75" s="4"/>
      <c r="C75" s="4"/>
      <c r="D75" s="4"/>
      <c r="E75" s="4"/>
      <c r="F75" s="4"/>
      <c r="G75" s="4"/>
      <c r="H75" s="4"/>
      <c r="I75" s="4"/>
      <c r="J75" s="4"/>
      <c r="K75" s="4"/>
      <c r="L75" s="4"/>
      <c r="M75" s="4"/>
      <c r="N75" s="4"/>
      <c r="O75" s="4"/>
      <c r="P75" s="4"/>
      <c r="Q75" s="4"/>
      <c r="R75" s="4"/>
      <c r="S75" s="4"/>
      <c r="T75" s="4"/>
      <c r="U75" s="4"/>
      <c r="V75" s="4"/>
      <c r="W75" s="4"/>
      <c r="X75" s="4"/>
      <c r="Y75" s="4"/>
      <c r="Z75" s="4"/>
    </row>
    <row r="76" ht="15.75" customHeight="1">
      <c r="A76" s="4"/>
      <c r="B76" s="4"/>
      <c r="C76" s="4"/>
      <c r="D76" s="4"/>
      <c r="E76" s="4"/>
      <c r="F76" s="4"/>
      <c r="G76" s="4"/>
      <c r="H76" s="4"/>
      <c r="I76" s="4"/>
      <c r="J76" s="4"/>
      <c r="K76" s="4"/>
      <c r="L76" s="4"/>
      <c r="M76" s="4"/>
      <c r="N76" s="4"/>
      <c r="O76" s="4"/>
      <c r="P76" s="4"/>
      <c r="Q76" s="4"/>
      <c r="R76" s="4"/>
      <c r="S76" s="4"/>
      <c r="T76" s="4"/>
      <c r="U76" s="4"/>
      <c r="V76" s="4"/>
      <c r="W76" s="4"/>
      <c r="X76" s="4"/>
      <c r="Y76" s="4"/>
      <c r="Z76" s="4"/>
    </row>
    <row r="77" ht="15.75" customHeight="1">
      <c r="A77" s="4"/>
      <c r="B77" s="4"/>
      <c r="C77" s="4"/>
      <c r="D77" s="4"/>
      <c r="E77" s="4"/>
      <c r="F77" s="4"/>
      <c r="G77" s="4"/>
      <c r="H77" s="4"/>
      <c r="I77" s="4"/>
      <c r="J77" s="4"/>
      <c r="K77" s="4"/>
      <c r="L77" s="4"/>
      <c r="M77" s="4"/>
      <c r="N77" s="4"/>
      <c r="O77" s="4"/>
      <c r="P77" s="4"/>
      <c r="Q77" s="4"/>
      <c r="R77" s="4"/>
      <c r="S77" s="4"/>
      <c r="T77" s="4"/>
      <c r="U77" s="4"/>
      <c r="V77" s="4"/>
      <c r="W77" s="4"/>
      <c r="X77" s="4"/>
      <c r="Y77" s="4"/>
      <c r="Z77" s="4"/>
    </row>
    <row r="78" ht="15.75" customHeight="1">
      <c r="A78" s="4"/>
      <c r="B78" s="4"/>
      <c r="C78" s="4"/>
      <c r="D78" s="4"/>
      <c r="E78" s="4"/>
      <c r="F78" s="4"/>
      <c r="G78" s="4"/>
      <c r="H78" s="4"/>
      <c r="I78" s="4"/>
      <c r="J78" s="4"/>
      <c r="K78" s="4"/>
      <c r="L78" s="4"/>
      <c r="M78" s="4"/>
      <c r="N78" s="4"/>
      <c r="O78" s="4"/>
      <c r="P78" s="4"/>
      <c r="Q78" s="4"/>
      <c r="R78" s="4"/>
      <c r="S78" s="4"/>
      <c r="T78" s="4"/>
      <c r="U78" s="4"/>
      <c r="V78" s="4"/>
      <c r="W78" s="4"/>
      <c r="X78" s="4"/>
      <c r="Y78" s="4"/>
      <c r="Z78" s="4"/>
    </row>
    <row r="79" ht="15.75" customHeight="1">
      <c r="A79" s="4"/>
      <c r="B79" s="4"/>
      <c r="C79" s="4"/>
      <c r="D79" s="4"/>
      <c r="E79" s="4"/>
      <c r="F79" s="4"/>
      <c r="G79" s="4"/>
      <c r="H79" s="4"/>
      <c r="I79" s="4"/>
      <c r="J79" s="4"/>
      <c r="K79" s="4"/>
      <c r="L79" s="4"/>
      <c r="M79" s="4"/>
      <c r="N79" s="4"/>
      <c r="O79" s="4"/>
      <c r="P79" s="4"/>
      <c r="Q79" s="4"/>
      <c r="R79" s="4"/>
      <c r="S79" s="4"/>
      <c r="T79" s="4"/>
      <c r="U79" s="4"/>
      <c r="V79" s="4"/>
      <c r="W79" s="4"/>
      <c r="X79" s="4"/>
      <c r="Y79" s="4"/>
      <c r="Z79" s="4"/>
    </row>
    <row r="80" ht="15.75" customHeight="1">
      <c r="A80" s="4"/>
      <c r="B80" s="4"/>
      <c r="C80" s="4"/>
      <c r="D80" s="4"/>
      <c r="E80" s="4"/>
      <c r="F80" s="4"/>
      <c r="G80" s="4"/>
      <c r="H80" s="4"/>
      <c r="I80" s="4"/>
      <c r="J80" s="4"/>
      <c r="K80" s="4"/>
      <c r="L80" s="4"/>
      <c r="M80" s="4"/>
      <c r="N80" s="4"/>
      <c r="O80" s="4"/>
      <c r="P80" s="4"/>
      <c r="Q80" s="4"/>
      <c r="R80" s="4"/>
      <c r="S80" s="4"/>
      <c r="T80" s="4"/>
      <c r="U80" s="4"/>
      <c r="V80" s="4"/>
      <c r="W80" s="4"/>
      <c r="X80" s="4"/>
      <c r="Y80" s="4"/>
      <c r="Z80" s="4"/>
    </row>
    <row r="81" ht="15.75" customHeight="1">
      <c r="A81" s="4"/>
      <c r="B81" s="4"/>
      <c r="C81" s="4"/>
      <c r="D81" s="4"/>
      <c r="E81" s="4"/>
      <c r="F81" s="4"/>
      <c r="G81" s="4"/>
      <c r="H81" s="4"/>
      <c r="I81" s="4"/>
      <c r="J81" s="4"/>
      <c r="K81" s="4"/>
      <c r="L81" s="4"/>
      <c r="M81" s="4"/>
      <c r="N81" s="4"/>
      <c r="O81" s="4"/>
      <c r="P81" s="4"/>
      <c r="Q81" s="4"/>
      <c r="R81" s="4"/>
      <c r="S81" s="4"/>
      <c r="T81" s="4"/>
      <c r="U81" s="4"/>
      <c r="V81" s="4"/>
      <c r="W81" s="4"/>
      <c r="X81" s="4"/>
      <c r="Y81" s="4"/>
      <c r="Z81" s="4"/>
    </row>
    <row r="82" ht="15.75" customHeight="1">
      <c r="A82" s="4"/>
      <c r="B82" s="4"/>
      <c r="C82" s="4"/>
      <c r="D82" s="4"/>
      <c r="E82" s="4"/>
      <c r="F82" s="4"/>
      <c r="G82" s="4"/>
      <c r="H82" s="4"/>
      <c r="I82" s="4"/>
      <c r="J82" s="4"/>
      <c r="K82" s="4"/>
      <c r="L82" s="4"/>
      <c r="M82" s="4"/>
      <c r="N82" s="4"/>
      <c r="O82" s="4"/>
      <c r="P82" s="4"/>
      <c r="Q82" s="4"/>
      <c r="R82" s="4"/>
      <c r="S82" s="4"/>
      <c r="T82" s="4"/>
      <c r="U82" s="4"/>
      <c r="V82" s="4"/>
      <c r="W82" s="4"/>
      <c r="X82" s="4"/>
      <c r="Y82" s="4"/>
      <c r="Z82" s="4"/>
    </row>
    <row r="83" ht="15.75" customHeight="1">
      <c r="A83" s="4"/>
      <c r="B83" s="4"/>
      <c r="C83" s="4"/>
      <c r="D83" s="4"/>
      <c r="E83" s="4"/>
      <c r="F83" s="4"/>
      <c r="G83" s="4"/>
      <c r="H83" s="4"/>
      <c r="I83" s="4"/>
      <c r="J83" s="4"/>
      <c r="K83" s="4"/>
      <c r="L83" s="4"/>
      <c r="M83" s="4"/>
      <c r="N83" s="4"/>
      <c r="O83" s="4"/>
      <c r="P83" s="4"/>
      <c r="Q83" s="4"/>
      <c r="R83" s="4"/>
      <c r="S83" s="4"/>
      <c r="T83" s="4"/>
      <c r="U83" s="4"/>
      <c r="V83" s="4"/>
      <c r="W83" s="4"/>
      <c r="X83" s="4"/>
      <c r="Y83" s="4"/>
      <c r="Z83" s="4"/>
    </row>
    <row r="84" ht="15.75" customHeight="1">
      <c r="A84" s="4"/>
      <c r="B84" s="4"/>
      <c r="C84" s="4"/>
      <c r="D84" s="4"/>
      <c r="E84" s="4"/>
      <c r="F84" s="4"/>
      <c r="G84" s="4"/>
      <c r="H84" s="4"/>
      <c r="I84" s="4"/>
      <c r="J84" s="4"/>
      <c r="K84" s="4"/>
      <c r="L84" s="4"/>
      <c r="M84" s="4"/>
      <c r="N84" s="4"/>
      <c r="O84" s="4"/>
      <c r="P84" s="4"/>
      <c r="Q84" s="4"/>
      <c r="R84" s="4"/>
      <c r="S84" s="4"/>
      <c r="T84" s="4"/>
      <c r="U84" s="4"/>
      <c r="V84" s="4"/>
      <c r="W84" s="4"/>
      <c r="X84" s="4"/>
      <c r="Y84" s="4"/>
      <c r="Z84" s="4"/>
    </row>
    <row r="85" ht="15.75" customHeight="1">
      <c r="A85" s="4"/>
      <c r="B85" s="4"/>
      <c r="C85" s="4"/>
      <c r="D85" s="4"/>
      <c r="E85" s="4"/>
      <c r="F85" s="4"/>
      <c r="G85" s="4"/>
      <c r="H85" s="4"/>
      <c r="I85" s="4"/>
      <c r="J85" s="4"/>
      <c r="K85" s="4"/>
      <c r="L85" s="4"/>
      <c r="M85" s="4"/>
      <c r="N85" s="4"/>
      <c r="O85" s="4"/>
      <c r="P85" s="4"/>
      <c r="Q85" s="4"/>
      <c r="R85" s="4"/>
      <c r="S85" s="4"/>
      <c r="T85" s="4"/>
      <c r="U85" s="4"/>
      <c r="V85" s="4"/>
      <c r="W85" s="4"/>
      <c r="X85" s="4"/>
      <c r="Y85" s="4"/>
      <c r="Z85" s="4"/>
    </row>
    <row r="86" ht="15.75" customHeight="1">
      <c r="A86" s="4"/>
      <c r="B86" s="4"/>
      <c r="C86" s="4"/>
      <c r="D86" s="4"/>
      <c r="E86" s="4"/>
      <c r="F86" s="4"/>
      <c r="G86" s="4"/>
      <c r="H86" s="4"/>
      <c r="I86" s="4"/>
      <c r="J86" s="4"/>
      <c r="K86" s="4"/>
      <c r="L86" s="4"/>
      <c r="M86" s="4"/>
      <c r="N86" s="4"/>
      <c r="O86" s="4"/>
      <c r="P86" s="4"/>
      <c r="Q86" s="4"/>
      <c r="R86" s="4"/>
      <c r="S86" s="4"/>
      <c r="T86" s="4"/>
      <c r="U86" s="4"/>
      <c r="V86" s="4"/>
      <c r="W86" s="4"/>
      <c r="X86" s="4"/>
      <c r="Y86" s="4"/>
      <c r="Z86" s="4"/>
    </row>
    <row r="87" ht="15.75" customHeight="1">
      <c r="A87" s="4"/>
      <c r="B87" s="4"/>
      <c r="C87" s="4"/>
      <c r="D87" s="4"/>
      <c r="E87" s="4"/>
      <c r="F87" s="4"/>
      <c r="G87" s="4"/>
      <c r="H87" s="4"/>
      <c r="I87" s="4"/>
      <c r="J87" s="4"/>
      <c r="K87" s="4"/>
      <c r="L87" s="4"/>
      <c r="M87" s="4"/>
      <c r="N87" s="4"/>
      <c r="O87" s="4"/>
      <c r="P87" s="4"/>
      <c r="Q87" s="4"/>
      <c r="R87" s="4"/>
      <c r="S87" s="4"/>
      <c r="T87" s="4"/>
      <c r="U87" s="4"/>
      <c r="V87" s="4"/>
      <c r="W87" s="4"/>
      <c r="X87" s="4"/>
      <c r="Y87" s="4"/>
      <c r="Z87" s="4"/>
    </row>
    <row r="88" ht="15.75" customHeight="1">
      <c r="A88" s="4"/>
      <c r="B88" s="4"/>
      <c r="C88" s="4"/>
      <c r="D88" s="4"/>
      <c r="E88" s="4"/>
      <c r="F88" s="4"/>
      <c r="G88" s="4"/>
      <c r="H88" s="4"/>
      <c r="I88" s="4"/>
      <c r="J88" s="4"/>
      <c r="K88" s="4"/>
      <c r="L88" s="4"/>
      <c r="M88" s="4"/>
      <c r="N88" s="4"/>
      <c r="O88" s="4"/>
      <c r="P88" s="4"/>
      <c r="Q88" s="4"/>
      <c r="R88" s="4"/>
      <c r="S88" s="4"/>
      <c r="T88" s="4"/>
      <c r="U88" s="4"/>
      <c r="V88" s="4"/>
      <c r="W88" s="4"/>
      <c r="X88" s="4"/>
      <c r="Y88" s="4"/>
      <c r="Z88" s="4"/>
    </row>
    <row r="89" ht="15.75" customHeight="1">
      <c r="A89" s="4"/>
      <c r="B89" s="4"/>
      <c r="C89" s="4"/>
      <c r="D89" s="4"/>
      <c r="E89" s="4"/>
      <c r="F89" s="4"/>
      <c r="G89" s="4"/>
      <c r="H89" s="4"/>
      <c r="I89" s="4"/>
      <c r="J89" s="4"/>
      <c r="K89" s="4"/>
      <c r="L89" s="4"/>
      <c r="M89" s="4"/>
      <c r="N89" s="4"/>
      <c r="O89" s="4"/>
      <c r="P89" s="4"/>
      <c r="Q89" s="4"/>
      <c r="R89" s="4"/>
      <c r="S89" s="4"/>
      <c r="T89" s="4"/>
      <c r="U89" s="4"/>
      <c r="V89" s="4"/>
      <c r="W89" s="4"/>
      <c r="X89" s="4"/>
      <c r="Y89" s="4"/>
      <c r="Z89" s="4"/>
    </row>
    <row r="90" ht="15.75" customHeight="1">
      <c r="A90" s="4"/>
      <c r="B90" s="4"/>
      <c r="C90" s="4"/>
      <c r="D90" s="4"/>
      <c r="E90" s="4"/>
      <c r="F90" s="4"/>
      <c r="G90" s="4"/>
      <c r="H90" s="4"/>
      <c r="I90" s="4"/>
      <c r="J90" s="4"/>
      <c r="K90" s="4"/>
      <c r="L90" s="4"/>
      <c r="M90" s="4"/>
      <c r="N90" s="4"/>
      <c r="O90" s="4"/>
      <c r="P90" s="4"/>
      <c r="Q90" s="4"/>
      <c r="R90" s="4"/>
      <c r="S90" s="4"/>
      <c r="T90" s="4"/>
      <c r="U90" s="4"/>
      <c r="V90" s="4"/>
      <c r="W90" s="4"/>
      <c r="X90" s="4"/>
      <c r="Y90" s="4"/>
      <c r="Z90" s="4"/>
    </row>
    <row r="91" ht="15.75" customHeight="1">
      <c r="A91" s="4"/>
      <c r="B91" s="4"/>
      <c r="C91" s="4"/>
      <c r="D91" s="4"/>
      <c r="E91" s="4"/>
      <c r="F91" s="4"/>
      <c r="G91" s="4"/>
      <c r="H91" s="4"/>
      <c r="I91" s="4"/>
      <c r="J91" s="4"/>
      <c r="K91" s="4"/>
      <c r="L91" s="4"/>
      <c r="M91" s="4"/>
      <c r="N91" s="4"/>
      <c r="O91" s="4"/>
      <c r="P91" s="4"/>
      <c r="Q91" s="4"/>
      <c r="R91" s="4"/>
      <c r="S91" s="4"/>
      <c r="T91" s="4"/>
      <c r="U91" s="4"/>
      <c r="V91" s="4"/>
      <c r="W91" s="4"/>
      <c r="X91" s="4"/>
      <c r="Y91" s="4"/>
      <c r="Z91" s="4"/>
    </row>
    <row r="92" ht="15.75" customHeight="1">
      <c r="A92" s="4"/>
      <c r="B92" s="4"/>
      <c r="C92" s="4"/>
      <c r="D92" s="4"/>
      <c r="E92" s="4"/>
      <c r="F92" s="4"/>
      <c r="G92" s="4"/>
      <c r="H92" s="4"/>
      <c r="I92" s="4"/>
      <c r="J92" s="4"/>
      <c r="K92" s="4"/>
      <c r="L92" s="4"/>
      <c r="M92" s="4"/>
      <c r="N92" s="4"/>
      <c r="O92" s="4"/>
      <c r="P92" s="4"/>
      <c r="Q92" s="4"/>
      <c r="R92" s="4"/>
      <c r="S92" s="4"/>
      <c r="T92" s="4"/>
      <c r="U92" s="4"/>
      <c r="V92" s="4"/>
      <c r="W92" s="4"/>
      <c r="X92" s="4"/>
      <c r="Y92" s="4"/>
      <c r="Z92" s="4"/>
    </row>
    <row r="93" ht="15.75" customHeight="1">
      <c r="A93" s="4"/>
      <c r="B93" s="4"/>
      <c r="C93" s="4"/>
      <c r="D93" s="4"/>
      <c r="E93" s="4"/>
      <c r="F93" s="4"/>
      <c r="G93" s="4"/>
      <c r="H93" s="4"/>
      <c r="I93" s="4"/>
      <c r="J93" s="4"/>
      <c r="K93" s="4"/>
      <c r="L93" s="4"/>
      <c r="M93" s="4"/>
      <c r="N93" s="4"/>
      <c r="O93" s="4"/>
      <c r="P93" s="4"/>
      <c r="Q93" s="4"/>
      <c r="R93" s="4"/>
      <c r="S93" s="4"/>
      <c r="T93" s="4"/>
      <c r="U93" s="4"/>
      <c r="V93" s="4"/>
      <c r="W93" s="4"/>
      <c r="X93" s="4"/>
      <c r="Y93" s="4"/>
      <c r="Z93" s="4"/>
    </row>
    <row r="94" ht="15.75" customHeight="1">
      <c r="A94" s="4"/>
      <c r="B94" s="4"/>
      <c r="C94" s="4"/>
      <c r="D94" s="4"/>
      <c r="E94" s="4"/>
      <c r="F94" s="4"/>
      <c r="G94" s="4"/>
      <c r="H94" s="4"/>
      <c r="I94" s="4"/>
      <c r="J94" s="4"/>
      <c r="K94" s="4"/>
      <c r="L94" s="4"/>
      <c r="M94" s="4"/>
      <c r="N94" s="4"/>
      <c r="O94" s="4"/>
      <c r="P94" s="4"/>
      <c r="Q94" s="4"/>
      <c r="R94" s="4"/>
      <c r="S94" s="4"/>
      <c r="T94" s="4"/>
      <c r="U94" s="4"/>
      <c r="V94" s="4"/>
      <c r="W94" s="4"/>
      <c r="X94" s="4"/>
      <c r="Y94" s="4"/>
      <c r="Z94" s="4"/>
    </row>
    <row r="95" ht="15.75" customHeight="1">
      <c r="A95" s="4"/>
      <c r="B95" s="4"/>
      <c r="C95" s="4"/>
      <c r="D95" s="4"/>
      <c r="E95" s="4"/>
      <c r="F95" s="4"/>
      <c r="G95" s="4"/>
      <c r="H95" s="4"/>
      <c r="I95" s="4"/>
      <c r="J95" s="4"/>
      <c r="K95" s="4"/>
      <c r="L95" s="4"/>
      <c r="M95" s="4"/>
      <c r="N95" s="4"/>
      <c r="O95" s="4"/>
      <c r="P95" s="4"/>
      <c r="Q95" s="4"/>
      <c r="R95" s="4"/>
      <c r="S95" s="4"/>
      <c r="T95" s="4"/>
      <c r="U95" s="4"/>
      <c r="V95" s="4"/>
      <c r="W95" s="4"/>
      <c r="X95" s="4"/>
      <c r="Y95" s="4"/>
      <c r="Z95" s="4"/>
    </row>
    <row r="96" ht="15.75" customHeight="1">
      <c r="A96" s="4"/>
      <c r="B96" s="4"/>
      <c r="C96" s="4"/>
      <c r="D96" s="4"/>
      <c r="E96" s="4"/>
      <c r="F96" s="4"/>
      <c r="G96" s="4"/>
      <c r="H96" s="4"/>
      <c r="I96" s="4"/>
      <c r="J96" s="4"/>
      <c r="K96" s="4"/>
      <c r="L96" s="4"/>
      <c r="M96" s="4"/>
      <c r="N96" s="4"/>
      <c r="O96" s="4"/>
      <c r="P96" s="4"/>
      <c r="Q96" s="4"/>
      <c r="R96" s="4"/>
      <c r="S96" s="4"/>
      <c r="T96" s="4"/>
      <c r="U96" s="4"/>
      <c r="V96" s="4"/>
      <c r="W96" s="4"/>
      <c r="X96" s="4"/>
      <c r="Y96" s="4"/>
      <c r="Z96" s="4"/>
    </row>
    <row r="97" ht="15.75" customHeight="1">
      <c r="A97" s="4"/>
      <c r="B97" s="4"/>
      <c r="C97" s="4"/>
      <c r="D97" s="4"/>
      <c r="E97" s="4"/>
      <c r="F97" s="4"/>
      <c r="G97" s="4"/>
      <c r="H97" s="4"/>
      <c r="I97" s="4"/>
      <c r="J97" s="4"/>
      <c r="K97" s="4"/>
      <c r="L97" s="4"/>
      <c r="M97" s="4"/>
      <c r="N97" s="4"/>
      <c r="O97" s="4"/>
      <c r="P97" s="4"/>
      <c r="Q97" s="4"/>
      <c r="R97" s="4"/>
      <c r="S97" s="4"/>
      <c r="T97" s="4"/>
      <c r="U97" s="4"/>
      <c r="V97" s="4"/>
      <c r="W97" s="4"/>
      <c r="X97" s="4"/>
      <c r="Y97" s="4"/>
      <c r="Z97" s="4"/>
    </row>
    <row r="98" ht="15.75" customHeight="1">
      <c r="A98" s="4"/>
      <c r="B98" s="4"/>
      <c r="C98" s="4"/>
      <c r="D98" s="4"/>
      <c r="E98" s="4"/>
      <c r="F98" s="4"/>
      <c r="G98" s="4"/>
      <c r="H98" s="4"/>
      <c r="I98" s="4"/>
      <c r="J98" s="4"/>
      <c r="K98" s="4"/>
      <c r="L98" s="4"/>
      <c r="M98" s="4"/>
      <c r="N98" s="4"/>
      <c r="O98" s="4"/>
      <c r="P98" s="4"/>
      <c r="Q98" s="4"/>
      <c r="R98" s="4"/>
      <c r="S98" s="4"/>
      <c r="T98" s="4"/>
      <c r="U98" s="4"/>
      <c r="V98" s="4"/>
      <c r="W98" s="4"/>
      <c r="X98" s="4"/>
      <c r="Y98" s="4"/>
      <c r="Z98" s="4"/>
    </row>
    <row r="99" ht="15.75" customHeight="1">
      <c r="A99" s="4"/>
      <c r="B99" s="4"/>
      <c r="C99" s="4"/>
      <c r="D99" s="4"/>
      <c r="E99" s="4"/>
      <c r="F99" s="4"/>
      <c r="G99" s="4"/>
      <c r="H99" s="4"/>
      <c r="I99" s="4"/>
      <c r="J99" s="4"/>
      <c r="K99" s="4"/>
      <c r="L99" s="4"/>
      <c r="M99" s="4"/>
      <c r="N99" s="4"/>
      <c r="O99" s="4"/>
      <c r="P99" s="4"/>
      <c r="Q99" s="4"/>
      <c r="R99" s="4"/>
      <c r="S99" s="4"/>
      <c r="T99" s="4"/>
      <c r="U99" s="4"/>
      <c r="V99" s="4"/>
      <c r="W99" s="4"/>
      <c r="X99" s="4"/>
      <c r="Y99" s="4"/>
      <c r="Z99" s="4"/>
    </row>
    <row r="100" ht="15.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ht="15.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ht="15.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ht="15.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ht="15.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ht="15.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ht="15.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ht="15.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ht="15.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ht="15.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ht="15.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ht="15.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ht="15.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ht="15.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ht="15.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ht="15.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15.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ht="15.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ht="15.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ht="15.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ht="15.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ht="15.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ht="15.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ht="15.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ht="15.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15.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ht="15.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ht="15.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15.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ht="15.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ht="15.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15.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ht="15.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ht="15.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15.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ht="15.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ht="15.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ht="15.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15.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15.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15.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15.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15.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ht="15.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ht="15.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ht="15.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ht="15.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ht="15.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ht="15.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ht="15.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ht="15.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15.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ht="15.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15.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ht="15.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ht="15.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ht="15.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ht="15.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ht="15.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ht="15.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ht="15.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ht="15.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ht="15.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ht="15.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ht="15.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ht="15.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ht="15.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ht="15.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15.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ht="15.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ht="15.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15.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ht="15.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ht="15.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15.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15.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15.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15.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15.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15.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15.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15.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15.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15.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15.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15.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15.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15.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15.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15.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15.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15.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15.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15.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15.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15.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15.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15.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15.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15.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15.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15.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15.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15.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15.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15.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15.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15.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15.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15.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15.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15.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15.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15.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15.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15.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15.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15.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5.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5.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5.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5.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5.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5.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5.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15.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15.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15.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15.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15.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15.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15.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15.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15.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ht="15.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ht="15.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15.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15.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15.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15.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15.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15.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15.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ht="15.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ht="15.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ht="15.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ht="15.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ht="15.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15.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15.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ht="15.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15.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ht="15.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ht="15.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ht="15.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ht="15.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ht="15.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ht="15.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ht="15.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ht="15.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ht="15.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ht="15.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ht="15.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ht="15.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ht="15.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ht="15.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ht="15.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ht="15.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ht="15.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ht="15.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ht="15.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ht="15.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ht="15.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ht="15.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ht="15.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ht="15.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ht="15.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ht="15.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ht="15.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ht="15.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ht="15.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ht="15.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ht="15.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ht="15.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ht="15.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ht="15.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ht="15.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ht="15.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ht="15.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ht="15.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ht="15.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ht="15.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ht="15.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ht="15.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ht="15.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ht="15.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ht="15.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ht="15.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ht="15.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ht="15.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ht="15.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ht="15.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ht="15.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ht="15.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ht="15.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ht="15.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ht="15.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ht="15.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ht="15.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ht="15.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ht="15.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ht="15.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ht="15.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ht="15.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ht="15.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ht="15.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ht="15.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ht="15.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ht="15.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ht="15.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ht="15.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ht="15.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ht="15.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ht="15.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ht="15.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ht="15.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ht="15.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ht="15.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ht="15.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ht="15.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ht="15.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ht="15.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ht="15.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ht="15.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ht="15.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ht="15.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ht="15.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ht="15.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ht="15.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ht="15.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ht="15.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ht="15.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ht="15.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ht="15.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ht="15.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ht="15.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ht="15.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ht="15.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ht="15.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ht="15.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ht="15.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ht="15.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ht="15.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ht="15.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ht="15.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ht="15.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ht="15.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ht="15.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ht="15.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ht="15.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ht="15.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ht="15.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ht="15.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ht="15.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ht="15.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ht="15.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ht="15.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ht="15.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ht="15.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ht="15.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ht="15.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ht="15.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ht="15.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ht="15.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ht="15.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ht="15.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ht="15.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ht="15.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ht="15.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ht="15.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ht="15.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ht="15.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ht="15.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ht="15.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ht="15.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ht="15.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ht="15.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ht="15.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ht="15.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ht="15.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ht="15.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ht="15.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ht="15.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ht="15.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ht="15.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ht="15.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ht="15.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ht="15.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ht="15.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ht="15.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ht="15.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ht="15.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ht="15.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ht="15.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ht="15.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ht="15.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ht="15.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ht="15.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ht="15.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ht="15.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ht="15.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ht="15.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ht="15.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ht="15.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ht="15.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ht="15.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ht="15.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ht="15.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ht="15.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ht="15.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ht="15.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ht="15.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ht="15.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ht="15.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ht="15.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ht="15.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ht="15.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ht="15.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ht="15.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ht="15.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ht="15.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ht="15.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ht="15.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ht="15.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ht="15.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ht="15.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ht="15.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ht="15.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ht="15.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ht="15.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ht="15.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ht="15.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ht="15.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ht="15.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ht="15.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ht="15.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ht="15.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ht="15.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ht="15.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ht="15.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ht="15.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ht="15.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ht="15.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ht="15.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ht="15.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ht="15.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ht="15.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ht="15.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ht="15.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ht="15.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ht="15.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ht="15.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ht="15.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ht="15.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ht="15.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ht="15.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ht="15.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ht="15.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ht="15.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ht="15.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ht="15.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ht="15.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ht="15.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ht="15.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ht="15.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ht="15.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ht="15.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ht="15.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ht="15.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ht="15.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ht="15.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ht="15.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ht="15.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ht="15.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ht="15.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ht="15.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ht="15.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ht="15.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ht="15.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ht="15.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ht="15.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ht="15.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ht="15.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ht="15.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ht="15.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ht="15.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ht="15.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ht="15.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ht="15.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ht="15.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ht="15.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ht="15.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ht="15.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ht="15.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ht="15.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ht="15.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ht="15.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ht="15.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ht="15.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ht="15.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ht="15.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ht="15.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ht="15.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ht="15.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ht="15.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ht="15.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ht="15.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ht="15.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ht="15.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ht="15.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ht="15.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ht="15.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ht="15.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ht="15.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ht="15.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ht="15.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ht="15.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ht="15.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ht="15.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ht="15.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ht="15.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ht="15.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ht="15.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ht="15.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ht="15.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ht="15.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ht="15.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ht="15.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ht="15.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ht="15.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ht="15.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ht="15.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ht="15.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ht="15.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ht="15.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ht="15.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ht="15.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ht="15.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ht="15.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ht="15.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ht="15.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ht="15.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ht="15.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ht="15.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ht="15.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ht="15.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ht="15.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ht="15.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ht="15.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ht="15.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ht="15.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ht="15.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ht="15.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ht="15.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ht="15.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ht="15.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ht="15.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ht="15.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ht="15.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ht="15.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ht="15.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ht="15.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ht="15.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ht="15.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ht="15.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ht="15.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ht="15.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ht="15.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ht="15.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ht="15.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ht="15.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ht="15.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ht="15.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ht="15.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ht="15.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ht="15.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ht="15.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ht="15.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ht="15.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ht="15.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ht="15.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ht="15.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ht="15.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ht="15.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ht="15.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ht="15.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ht="15.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ht="15.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ht="15.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ht="15.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ht="15.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ht="15.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ht="15.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ht="15.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ht="15.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ht="15.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ht="15.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ht="15.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ht="15.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ht="15.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ht="15.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ht="15.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ht="15.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ht="15.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ht="15.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ht="15.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ht="15.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ht="15.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ht="15.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ht="15.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ht="15.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ht="15.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ht="15.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ht="15.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ht="15.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ht="15.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ht="15.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ht="15.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ht="15.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ht="15.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ht="15.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ht="15.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ht="15.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ht="15.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ht="15.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ht="15.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ht="15.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ht="15.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ht="15.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ht="15.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ht="15.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ht="15.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ht="15.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ht="15.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ht="15.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ht="15.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ht="15.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ht="15.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ht="15.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ht="15.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ht="15.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ht="15.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ht="15.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ht="15.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ht="15.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ht="15.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ht="15.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ht="15.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ht="15.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ht="15.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ht="15.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ht="15.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ht="15.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ht="15.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ht="15.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ht="15.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ht="15.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ht="15.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ht="15.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ht="15.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ht="15.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ht="15.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ht="15.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ht="15.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ht="15.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ht="15.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ht="15.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ht="15.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ht="15.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ht="15.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ht="15.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ht="15.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ht="15.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ht="15.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ht="15.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ht="15.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ht="15.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ht="15.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ht="15.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ht="15.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ht="15.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ht="15.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ht="15.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ht="15.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ht="15.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ht="15.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ht="15.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ht="15.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ht="15.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ht="15.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ht="15.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ht="15.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ht="15.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ht="15.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ht="15.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ht="15.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ht="15.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ht="15.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ht="15.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ht="15.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ht="15.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ht="15.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ht="15.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ht="15.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ht="15.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ht="15.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ht="15.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ht="15.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ht="15.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ht="15.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ht="15.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ht="15.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ht="15.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ht="15.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ht="15.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ht="15.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ht="15.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ht="15.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ht="15.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ht="15.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ht="15.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ht="15.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ht="15.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ht="15.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ht="15.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ht="15.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ht="15.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ht="15.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ht="15.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ht="15.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ht="15.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ht="15.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ht="15.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ht="15.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ht="15.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ht="15.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ht="15.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ht="15.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ht="15.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ht="15.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ht="15.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ht="15.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ht="15.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ht="15.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ht="15.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ht="15.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ht="15.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ht="15.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ht="15.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ht="15.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ht="15.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ht="15.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ht="15.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ht="15.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ht="15.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ht="15.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ht="15.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ht="15.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ht="15.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ht="15.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ht="15.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ht="15.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ht="15.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ht="15.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ht="15.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ht="15.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ht="15.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ht="15.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ht="15.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ht="15.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ht="15.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ht="15.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ht="15.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ht="15.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ht="15.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ht="15.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ht="15.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ht="15.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ht="15.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ht="15.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ht="15.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ht="15.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ht="15.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ht="15.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ht="15.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ht="15.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ht="15.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ht="15.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ht="15.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ht="15.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ht="15.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ht="15.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ht="15.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ht="15.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ht="15.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ht="15.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ht="15.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ht="15.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ht="15.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ht="15.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ht="15.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ht="15.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ht="15.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ht="15.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ht="15.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ht="15.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ht="15.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ht="15.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ht="15.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ht="15.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ht="15.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ht="15.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ht="15.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ht="15.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ht="15.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ht="15.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ht="15.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ht="15.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ht="15.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ht="15.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ht="15.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ht="15.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ht="15.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ht="15.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ht="15.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ht="15.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ht="15.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ht="15.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ht="15.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ht="15.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ht="15.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ht="15.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ht="15.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ht="15.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ht="15.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ht="15.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ht="15.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ht="15.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ht="15.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ht="15.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ht="15.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ht="15.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ht="15.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ht="15.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ht="15.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ht="15.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ht="15.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ht="15.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ht="15.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ht="15.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ht="15.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ht="15.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ht="15.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ht="15.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ht="15.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ht="15.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ht="15.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ht="15.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ht="15.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ht="15.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ht="15.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ht="15.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ht="15.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ht="15.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ht="15.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ht="15.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ht="15.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ht="15.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ht="15.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ht="15.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ht="15.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ht="15.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ht="15.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ht="15.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ht="15.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ht="15.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ht="15.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ht="15.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ht="15.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ht="15.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ht="15.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ht="15.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ht="15.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ht="15.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ht="15.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ht="15.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ht="15.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ht="15.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ht="15.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ht="15.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ht="15.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ht="15.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ht="15.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ht="15.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ht="15.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ht="15.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ht="15.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ht="15.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ht="15.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ht="15.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ht="15.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ht="15.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ht="15.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ht="15.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ht="15.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ht="15.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ht="15.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ht="15.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ht="15.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ht="15.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ht="15.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ht="15.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ht="15.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ht="15.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ht="15.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ht="15.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ht="15.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ht="15.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ht="15.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ht="15.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ht="15.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ht="15.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ht="15.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ht="15.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ht="15.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ht="15.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ht="15.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ht="15.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ht="15.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ht="15.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ht="15.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ht="15.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ht="15.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ht="15.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ht="15.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ht="15.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ht="15.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ht="15.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ht="15.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ht="15.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ht="15.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ht="15.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ht="15.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ht="15.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ht="15.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ht="15.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ht="15.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ht="15.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ht="15.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ht="15.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ht="15.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ht="15.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ht="15.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ht="15.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ht="15.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ht="15.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ht="15.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ht="15.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ht="15.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ht="15.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ht="15.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ht="15.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ht="15.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ht="15.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ht="15.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ht="15.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ht="15.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ht="15.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ht="15.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ht="15.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ht="15.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ht="15.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ht="15.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ht="15.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ht="15.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ht="15.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ht="15.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ht="15.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ht="15.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ht="15.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ht="15.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ht="15.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ht="15.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ht="15.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ht="15.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ht="15.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ht="15.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ht="15.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ht="15.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ht="15.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ht="15.7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mergeCells count="10">
    <mergeCell ref="B28:D28"/>
    <mergeCell ref="B29:D29"/>
    <mergeCell ref="B52:D52"/>
    <mergeCell ref="B2:F2"/>
    <mergeCell ref="G2:H2"/>
    <mergeCell ref="B3:D4"/>
    <mergeCell ref="E3:F4"/>
    <mergeCell ref="B5:D5"/>
    <mergeCell ref="B13:H13"/>
    <mergeCell ref="B27:D27"/>
  </mergeCells>
  <conditionalFormatting sqref="D10:D11">
    <cfRule type="cellIs" dxfId="2" priority="1" operator="lessThan">
      <formula>0</formula>
    </cfRule>
  </conditionalFormatting>
  <conditionalFormatting sqref="D11">
    <cfRule type="containsText" dxfId="2" priority="2" operator="containsText" text="NO_APLICA">
      <formula>NOT(ISERROR(SEARCH(("NO_APLICA"),(D11))))</formula>
    </cfRule>
  </conditionalFormatting>
  <conditionalFormatting sqref="D11">
    <cfRule type="cellIs" dxfId="3" priority="3" operator="equal">
      <formula>$E$3</formula>
    </cfRule>
  </conditionalFormatting>
  <conditionalFormatting sqref="D11">
    <cfRule type="cellIs" dxfId="4" priority="4" operator="greaterThan">
      <formula>$E$3</formula>
    </cfRule>
  </conditionalFormatting>
  <conditionalFormatting sqref="D11">
    <cfRule type="cellIs" dxfId="2" priority="5" operator="lessThan">
      <formula>$E$3</formula>
    </cfRule>
  </conditionalFormatting>
  <conditionalFormatting sqref="H11">
    <cfRule type="containsText" dxfId="2" priority="6" operator="containsText" text="NO_APLICA">
      <formula>NOT(ISERROR(SEARCH(("NO_APLICA"),(H11))))</formula>
    </cfRule>
  </conditionalFormatting>
  <conditionalFormatting sqref="H11">
    <cfRule type="cellIs" dxfId="2" priority="7" operator="lessThan">
      <formula>0</formula>
    </cfRule>
  </conditionalFormatting>
  <printOptions/>
  <pageMargins bottom="0.75" footer="0.0" header="0.0" left="0.7" right="0.7" top="0.75"/>
  <pageSetup orientation="portrait"/>
  <drawing r:id="rId2"/>
  <legacyDrawing r:id="rId3"/>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2013-07-30T17:19:59Z</dcterms:created>
  <dc:creator>DARIO MAURICIO REYES GIRALDO</dc:creator>
</cp:coreProperties>
</file>