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F:\correcciones jurado maestria\CORRECCION FINAL CON MATRIZ DE CONGRUENCIA 4 NOV 2021\"/>
    </mc:Choice>
  </mc:AlternateContent>
  <xr:revisionPtr revIDLastSave="0" documentId="13_ncr:1_{E8D94976-B6D8-408C-84D5-817763636674}" xr6:coauthVersionLast="36" xr6:coauthVersionMax="36" xr10:uidLastSave="{00000000-0000-0000-0000-000000000000}"/>
  <bookViews>
    <workbookView xWindow="0" yWindow="0" windowWidth="19200" windowHeight="11190" firstSheet="1" activeTab="3" xr2:uid="{00000000-000D-0000-FFFF-FFFF00000000}"/>
  </bookViews>
  <sheets>
    <sheet name="CERDO" sheetId="1" r:id="rId1"/>
    <sheet name="POLLO" sheetId="2" r:id="rId2"/>
    <sheet name="RES" sheetId="3" r:id="rId3"/>
    <sheet name="LUMPIAS" sheetId="4" r:id="rId4"/>
    <sheet name="HABICHUELAS" sheetId="5" r:id="rId5"/>
    <sheet name="CEBOLLA" sheetId="6" r:id="rId6"/>
    <sheet name="ZANAHORIA" sheetId="7" r:id="rId7"/>
    <sheet name="CALABACIN" sheetId="8" r:id="rId8"/>
    <sheet name="PIMENTON" sheetId="9" r:id="rId9"/>
    <sheet name="APIO" sheetId="10" r:id="rId10"/>
  </sheets>
  <definedNames>
    <definedName name="solver_adj" localSheetId="9" hidden="1">APIO!$D$76:$D$78</definedName>
    <definedName name="solver_adj" localSheetId="7" hidden="1">CALABACIN!$D$37:$D$39</definedName>
    <definedName name="solver_adj" localSheetId="5" hidden="1">CEBOLLA!$D$76:$D$78</definedName>
    <definedName name="solver_adj" localSheetId="0" hidden="1">CERDO!$D$78:$D$80</definedName>
    <definedName name="solver_adj" localSheetId="4" hidden="1">HABICHUELAS!$D$37:$D$39</definedName>
    <definedName name="solver_adj" localSheetId="3" hidden="1">LUMPIAS!$D$76:$D$78</definedName>
    <definedName name="solver_adj" localSheetId="8" hidden="1">PIMENTON!$D$76:$D$78</definedName>
    <definedName name="solver_adj" localSheetId="1" hidden="1">POLLO!$D$37:$D$39</definedName>
    <definedName name="solver_adj" localSheetId="2" hidden="1">RES!$D$37:$D$39</definedName>
    <definedName name="solver_adj" localSheetId="6" hidden="1">ZANAHORIA!$D$37:$D$39</definedName>
    <definedName name="solver_cvg" localSheetId="9" hidden="1">0.0001</definedName>
    <definedName name="solver_cvg" localSheetId="7" hidden="1">0.0001</definedName>
    <definedName name="solver_cvg" localSheetId="5" hidden="1">0.0001</definedName>
    <definedName name="solver_cvg" localSheetId="0" hidden="1">0.0001</definedName>
    <definedName name="solver_cvg" localSheetId="4" hidden="1">0.0001</definedName>
    <definedName name="solver_cvg" localSheetId="3" hidden="1">0.0001</definedName>
    <definedName name="solver_cvg" localSheetId="8" hidden="1">0.0001</definedName>
    <definedName name="solver_cvg" localSheetId="1" hidden="1">0.0001</definedName>
    <definedName name="solver_cvg" localSheetId="2" hidden="1">0.0001</definedName>
    <definedName name="solver_cvg" localSheetId="6" hidden="1">0.0001</definedName>
    <definedName name="solver_drv" localSheetId="9" hidden="1">1</definedName>
    <definedName name="solver_drv" localSheetId="7" hidden="1">1</definedName>
    <definedName name="solver_drv" localSheetId="5" hidden="1">1</definedName>
    <definedName name="solver_drv" localSheetId="0" hidden="1">1</definedName>
    <definedName name="solver_drv" localSheetId="4" hidden="1">1</definedName>
    <definedName name="solver_drv" localSheetId="3" hidden="1">1</definedName>
    <definedName name="solver_drv" localSheetId="8" hidden="1">1</definedName>
    <definedName name="solver_drv" localSheetId="1" hidden="1">1</definedName>
    <definedName name="solver_drv" localSheetId="2" hidden="1">1</definedName>
    <definedName name="solver_drv" localSheetId="6" hidden="1">1</definedName>
    <definedName name="solver_eng" localSheetId="9" hidden="1">1</definedName>
    <definedName name="solver_eng" localSheetId="7" hidden="1">1</definedName>
    <definedName name="solver_eng" localSheetId="5" hidden="1">1</definedName>
    <definedName name="solver_eng" localSheetId="0" hidden="1">1</definedName>
    <definedName name="solver_eng" localSheetId="4" hidden="1">1</definedName>
    <definedName name="solver_eng" localSheetId="3" hidden="1">1</definedName>
    <definedName name="solver_eng" localSheetId="8" hidden="1">1</definedName>
    <definedName name="solver_eng" localSheetId="1" hidden="1">1</definedName>
    <definedName name="solver_eng" localSheetId="2" hidden="1">1</definedName>
    <definedName name="solver_eng" localSheetId="6" hidden="1">1</definedName>
    <definedName name="solver_est" localSheetId="9" hidden="1">1</definedName>
    <definedName name="solver_est" localSheetId="7" hidden="1">1</definedName>
    <definedName name="solver_est" localSheetId="5" hidden="1">1</definedName>
    <definedName name="solver_est" localSheetId="0" hidden="1">1</definedName>
    <definedName name="solver_est" localSheetId="4" hidden="1">1</definedName>
    <definedName name="solver_est" localSheetId="3" hidden="1">1</definedName>
    <definedName name="solver_est" localSheetId="8" hidden="1">1</definedName>
    <definedName name="solver_est" localSheetId="1" hidden="1">1</definedName>
    <definedName name="solver_est" localSheetId="2" hidden="1">1</definedName>
    <definedName name="solver_est" localSheetId="6" hidden="1">1</definedName>
    <definedName name="solver_itr" localSheetId="9" hidden="1">2147483647</definedName>
    <definedName name="solver_itr" localSheetId="7" hidden="1">2147483647</definedName>
    <definedName name="solver_itr" localSheetId="5" hidden="1">2147483647</definedName>
    <definedName name="solver_itr" localSheetId="0" hidden="1">2147483647</definedName>
    <definedName name="solver_itr" localSheetId="4" hidden="1">2147483647</definedName>
    <definedName name="solver_itr" localSheetId="3" hidden="1">2147483647</definedName>
    <definedName name="solver_itr" localSheetId="8" hidden="1">2147483647</definedName>
    <definedName name="solver_itr" localSheetId="1" hidden="1">2147483647</definedName>
    <definedName name="solver_itr" localSheetId="2" hidden="1">2147483647</definedName>
    <definedName name="solver_itr" localSheetId="6" hidden="1">2147483647</definedName>
    <definedName name="solver_lhs1" localSheetId="9" hidden="1">APIO!$D$37:$D$39</definedName>
    <definedName name="solver_lhs1" localSheetId="7" hidden="1">CALABACIN!$D$37:$D$39</definedName>
    <definedName name="solver_lhs1" localSheetId="5" hidden="1">CEBOLLA!$D$76:$D$78</definedName>
    <definedName name="solver_lhs1" localSheetId="0" hidden="1">CERDO!$D$39:$D$41</definedName>
    <definedName name="solver_lhs1" localSheetId="4" hidden="1">HABICHUELAS!$D$37:$D$39</definedName>
    <definedName name="solver_lhs1" localSheetId="3" hidden="1">LUMPIAS!$D$76:$D$78</definedName>
    <definedName name="solver_lhs1" localSheetId="8" hidden="1">PIMENTON!$D$37:$D$39</definedName>
    <definedName name="solver_lhs1" localSheetId="1" hidden="1">POLLO!$D$37:$D$39</definedName>
    <definedName name="solver_lhs1" localSheetId="2" hidden="1">RES!$D$37:$D$39</definedName>
    <definedName name="solver_lhs1" localSheetId="6" hidden="1">ZANAHORIA!$D$37:$D$39</definedName>
    <definedName name="solver_lhs2" localSheetId="9" hidden="1">APIO!$D$37:$D$39</definedName>
    <definedName name="solver_lhs2" localSheetId="7" hidden="1">CALABACIN!$D$37:$D$39</definedName>
    <definedName name="solver_lhs2" localSheetId="5" hidden="1">CEBOLLA!$D$76:$D$78</definedName>
    <definedName name="solver_lhs2" localSheetId="0" hidden="1">CERDO!$D$39:$D$41</definedName>
    <definedName name="solver_lhs2" localSheetId="4" hidden="1">HABICHUELAS!$D$37:$D$39</definedName>
    <definedName name="solver_lhs2" localSheetId="3" hidden="1">LUMPIAS!$D$76:$D$78</definedName>
    <definedName name="solver_lhs2" localSheetId="8" hidden="1">PIMENTON!$D$37:$D$39</definedName>
    <definedName name="solver_lhs2" localSheetId="1" hidden="1">POLLO!$D$37:$D$39</definedName>
    <definedName name="solver_lhs2" localSheetId="2" hidden="1">RES!$D$37:$D$39</definedName>
    <definedName name="solver_lhs2" localSheetId="6" hidden="1">ZANAHORIA!$D$37:$D$39</definedName>
    <definedName name="solver_lhs3" localSheetId="9" hidden="1">APIO!$D$40</definedName>
    <definedName name="solver_lhs3" localSheetId="7" hidden="1">CALABACIN!$D$40</definedName>
    <definedName name="solver_lhs3" localSheetId="5" hidden="1">CEBOLLA!$D$79</definedName>
    <definedName name="solver_lhs3" localSheetId="0" hidden="1">CERDO!$D$42</definedName>
    <definedName name="solver_lhs3" localSheetId="4" hidden="1">HABICHUELAS!$D$40</definedName>
    <definedName name="solver_lhs3" localSheetId="3" hidden="1">LUMPIAS!$D$79</definedName>
    <definedName name="solver_lhs3" localSheetId="8" hidden="1">PIMENTON!$D$40</definedName>
    <definedName name="solver_lhs3" localSheetId="1" hidden="1">POLLO!$D$40</definedName>
    <definedName name="solver_lhs3" localSheetId="2" hidden="1">RES!$D$40</definedName>
    <definedName name="solver_lhs3" localSheetId="6" hidden="1">ZANAHORIA!$D$40</definedName>
    <definedName name="solver_mip" localSheetId="9" hidden="1">2147483647</definedName>
    <definedName name="solver_mip" localSheetId="7" hidden="1">2147483647</definedName>
    <definedName name="solver_mip" localSheetId="5" hidden="1">2147483647</definedName>
    <definedName name="solver_mip" localSheetId="0" hidden="1">2147483647</definedName>
    <definedName name="solver_mip" localSheetId="4" hidden="1">2147483647</definedName>
    <definedName name="solver_mip" localSheetId="3" hidden="1">2147483647</definedName>
    <definedName name="solver_mip" localSheetId="8" hidden="1">2147483647</definedName>
    <definedName name="solver_mip" localSheetId="1" hidden="1">2147483647</definedName>
    <definedName name="solver_mip" localSheetId="2" hidden="1">2147483647</definedName>
    <definedName name="solver_mip" localSheetId="6" hidden="1">2147483647</definedName>
    <definedName name="solver_mni" localSheetId="9" hidden="1">30</definedName>
    <definedName name="solver_mni" localSheetId="7" hidden="1">30</definedName>
    <definedName name="solver_mni" localSheetId="5" hidden="1">30</definedName>
    <definedName name="solver_mni" localSheetId="0" hidden="1">30</definedName>
    <definedName name="solver_mni" localSheetId="4" hidden="1">30</definedName>
    <definedName name="solver_mni" localSheetId="3" hidden="1">30</definedName>
    <definedName name="solver_mni" localSheetId="8" hidden="1">30</definedName>
    <definedName name="solver_mni" localSheetId="1" hidden="1">30</definedName>
    <definedName name="solver_mni" localSheetId="2" hidden="1">30</definedName>
    <definedName name="solver_mni" localSheetId="6" hidden="1">30</definedName>
    <definedName name="solver_mrt" localSheetId="9" hidden="1">0.075</definedName>
    <definedName name="solver_mrt" localSheetId="7" hidden="1">0.075</definedName>
    <definedName name="solver_mrt" localSheetId="5" hidden="1">0.075</definedName>
    <definedName name="solver_mrt" localSheetId="0" hidden="1">0.075</definedName>
    <definedName name="solver_mrt" localSheetId="4" hidden="1">0.075</definedName>
    <definedName name="solver_mrt" localSheetId="3" hidden="1">0.075</definedName>
    <definedName name="solver_mrt" localSheetId="8" hidden="1">0.075</definedName>
    <definedName name="solver_mrt" localSheetId="1" hidden="1">0.075</definedName>
    <definedName name="solver_mrt" localSheetId="2" hidden="1">0.075</definedName>
    <definedName name="solver_mrt" localSheetId="6" hidden="1">0.075</definedName>
    <definedName name="solver_msl" localSheetId="9" hidden="1">2</definedName>
    <definedName name="solver_msl" localSheetId="7" hidden="1">2</definedName>
    <definedName name="solver_msl" localSheetId="5" hidden="1">2</definedName>
    <definedName name="solver_msl" localSheetId="0" hidden="1">2</definedName>
    <definedName name="solver_msl" localSheetId="4" hidden="1">2</definedName>
    <definedName name="solver_msl" localSheetId="3" hidden="1">2</definedName>
    <definedName name="solver_msl" localSheetId="8" hidden="1">2</definedName>
    <definedName name="solver_msl" localSheetId="1" hidden="1">2</definedName>
    <definedName name="solver_msl" localSheetId="2" hidden="1">2</definedName>
    <definedName name="solver_msl" localSheetId="6" hidden="1">2</definedName>
    <definedName name="solver_neg" localSheetId="9" hidden="1">1</definedName>
    <definedName name="solver_neg" localSheetId="7" hidden="1">1</definedName>
    <definedName name="solver_neg" localSheetId="5" hidden="1">1</definedName>
    <definedName name="solver_neg" localSheetId="0" hidden="1">1</definedName>
    <definedName name="solver_neg" localSheetId="4" hidden="1">1</definedName>
    <definedName name="solver_neg" localSheetId="3" hidden="1">1</definedName>
    <definedName name="solver_neg" localSheetId="8" hidden="1">1</definedName>
    <definedName name="solver_neg" localSheetId="1" hidden="1">1</definedName>
    <definedName name="solver_neg" localSheetId="2" hidden="1">1</definedName>
    <definedName name="solver_neg" localSheetId="6" hidden="1">1</definedName>
    <definedName name="solver_nod" localSheetId="9" hidden="1">2147483647</definedName>
    <definedName name="solver_nod" localSheetId="7" hidden="1">2147483647</definedName>
    <definedName name="solver_nod" localSheetId="5" hidden="1">2147483647</definedName>
    <definedName name="solver_nod" localSheetId="0" hidden="1">2147483647</definedName>
    <definedName name="solver_nod" localSheetId="4" hidden="1">2147483647</definedName>
    <definedName name="solver_nod" localSheetId="3" hidden="1">2147483647</definedName>
    <definedName name="solver_nod" localSheetId="8" hidden="1">2147483647</definedName>
    <definedName name="solver_nod" localSheetId="1" hidden="1">2147483647</definedName>
    <definedName name="solver_nod" localSheetId="2" hidden="1">2147483647</definedName>
    <definedName name="solver_nod" localSheetId="6" hidden="1">2147483647</definedName>
    <definedName name="solver_num" localSheetId="9" hidden="1">3</definedName>
    <definedName name="solver_num" localSheetId="7" hidden="1">3</definedName>
    <definedName name="solver_num" localSheetId="5" hidden="1">3</definedName>
    <definedName name="solver_num" localSheetId="0" hidden="1">3</definedName>
    <definedName name="solver_num" localSheetId="4" hidden="1">3</definedName>
    <definedName name="solver_num" localSheetId="3" hidden="1">3</definedName>
    <definedName name="solver_num" localSheetId="8" hidden="1">3</definedName>
    <definedName name="solver_num" localSheetId="1" hidden="1">3</definedName>
    <definedName name="solver_num" localSheetId="2" hidden="1">3</definedName>
    <definedName name="solver_num" localSheetId="6" hidden="1">3</definedName>
    <definedName name="solver_nwt" localSheetId="9" hidden="1">1</definedName>
    <definedName name="solver_nwt" localSheetId="7" hidden="1">1</definedName>
    <definedName name="solver_nwt" localSheetId="5" hidden="1">1</definedName>
    <definedName name="solver_nwt" localSheetId="0" hidden="1">1</definedName>
    <definedName name="solver_nwt" localSheetId="4" hidden="1">1</definedName>
    <definedName name="solver_nwt" localSheetId="3" hidden="1">1</definedName>
    <definedName name="solver_nwt" localSheetId="8" hidden="1">1</definedName>
    <definedName name="solver_nwt" localSheetId="1" hidden="1">1</definedName>
    <definedName name="solver_nwt" localSheetId="2" hidden="1">1</definedName>
    <definedName name="solver_nwt" localSheetId="6" hidden="1">1</definedName>
    <definedName name="solver_opt" localSheetId="9" hidden="1">APIO!$G$78</definedName>
    <definedName name="solver_opt" localSheetId="7" hidden="1">CALABACIN!$G$39</definedName>
    <definedName name="solver_opt" localSheetId="5" hidden="1">CEBOLLA!$G$78</definedName>
    <definedName name="solver_opt" localSheetId="0" hidden="1">CERDO!$G$80</definedName>
    <definedName name="solver_opt" localSheetId="4" hidden="1">HABICHUELAS!$G$39</definedName>
    <definedName name="solver_opt" localSheetId="3" hidden="1">LUMPIAS!$G$78</definedName>
    <definedName name="solver_opt" localSheetId="8" hidden="1">PIMENTON!$G$78</definedName>
    <definedName name="solver_opt" localSheetId="1" hidden="1">POLLO!$G$39</definedName>
    <definedName name="solver_opt" localSheetId="2" hidden="1">RES!$G$39</definedName>
    <definedName name="solver_opt" localSheetId="6" hidden="1">ZANAHORIA!$G$39</definedName>
    <definedName name="solver_pre" localSheetId="9" hidden="1">0.000001</definedName>
    <definedName name="solver_pre" localSheetId="7" hidden="1">0.000001</definedName>
    <definedName name="solver_pre" localSheetId="5" hidden="1">0.000001</definedName>
    <definedName name="solver_pre" localSheetId="0" hidden="1">0.000001</definedName>
    <definedName name="solver_pre" localSheetId="4" hidden="1">0.000001</definedName>
    <definedName name="solver_pre" localSheetId="3" hidden="1">0.000001</definedName>
    <definedName name="solver_pre" localSheetId="8" hidden="1">0.000001</definedName>
    <definedName name="solver_pre" localSheetId="1" hidden="1">0.000001</definedName>
    <definedName name="solver_pre" localSheetId="2" hidden="1">0.000001</definedName>
    <definedName name="solver_pre" localSheetId="6" hidden="1">0.000001</definedName>
    <definedName name="solver_rbv" localSheetId="9" hidden="1">1</definedName>
    <definedName name="solver_rbv" localSheetId="7" hidden="1">1</definedName>
    <definedName name="solver_rbv" localSheetId="5" hidden="1">1</definedName>
    <definedName name="solver_rbv" localSheetId="0" hidden="1">1</definedName>
    <definedName name="solver_rbv" localSheetId="4" hidden="1">1</definedName>
    <definedName name="solver_rbv" localSheetId="3" hidden="1">1</definedName>
    <definedName name="solver_rbv" localSheetId="8" hidden="1">1</definedName>
    <definedName name="solver_rbv" localSheetId="1" hidden="1">1</definedName>
    <definedName name="solver_rbv" localSheetId="2" hidden="1">1</definedName>
    <definedName name="solver_rbv" localSheetId="6" hidden="1">1</definedName>
    <definedName name="solver_rel1" localSheetId="9" hidden="1">1</definedName>
    <definedName name="solver_rel1" localSheetId="7" hidden="1">1</definedName>
    <definedName name="solver_rel1" localSheetId="5" hidden="1">1</definedName>
    <definedName name="solver_rel1" localSheetId="0" hidden="1">1</definedName>
    <definedName name="solver_rel1" localSheetId="4" hidden="1">1</definedName>
    <definedName name="solver_rel1" localSheetId="3" hidden="1">1</definedName>
    <definedName name="solver_rel1" localSheetId="8" hidden="1">1</definedName>
    <definedName name="solver_rel1" localSheetId="1" hidden="1">1</definedName>
    <definedName name="solver_rel1" localSheetId="2" hidden="1">1</definedName>
    <definedName name="solver_rel1" localSheetId="6" hidden="1">1</definedName>
    <definedName name="solver_rel2" localSheetId="9" hidden="1">3</definedName>
    <definedName name="solver_rel2" localSheetId="7" hidden="1">3</definedName>
    <definedName name="solver_rel2" localSheetId="5" hidden="1">3</definedName>
    <definedName name="solver_rel2" localSheetId="0" hidden="1">3</definedName>
    <definedName name="solver_rel2" localSheetId="4" hidden="1">3</definedName>
    <definedName name="solver_rel2" localSheetId="3" hidden="1">3</definedName>
    <definedName name="solver_rel2" localSheetId="8" hidden="1">3</definedName>
    <definedName name="solver_rel2" localSheetId="1" hidden="1">3</definedName>
    <definedName name="solver_rel2" localSheetId="2" hidden="1">3</definedName>
    <definedName name="solver_rel2" localSheetId="6" hidden="1">3</definedName>
    <definedName name="solver_rel3" localSheetId="9" hidden="1">2</definedName>
    <definedName name="solver_rel3" localSheetId="7" hidden="1">2</definedName>
    <definedName name="solver_rel3" localSheetId="5" hidden="1">2</definedName>
    <definedName name="solver_rel3" localSheetId="0" hidden="1">2</definedName>
    <definedName name="solver_rel3" localSheetId="4" hidden="1">2</definedName>
    <definedName name="solver_rel3" localSheetId="3" hidden="1">2</definedName>
    <definedName name="solver_rel3" localSheetId="8" hidden="1">2</definedName>
    <definedName name="solver_rel3" localSheetId="1" hidden="1">2</definedName>
    <definedName name="solver_rel3" localSheetId="2" hidden="1">2</definedName>
    <definedName name="solver_rel3" localSheetId="6" hidden="1">2</definedName>
    <definedName name="solver_rhs1" localSheetId="9" hidden="1">1</definedName>
    <definedName name="solver_rhs1" localSheetId="7" hidden="1">1</definedName>
    <definedName name="solver_rhs1" localSheetId="5" hidden="1">1</definedName>
    <definedName name="solver_rhs1" localSheetId="0" hidden="1">1</definedName>
    <definedName name="solver_rhs1" localSheetId="4" hidden="1">1</definedName>
    <definedName name="solver_rhs1" localSheetId="3" hidden="1">1</definedName>
    <definedName name="solver_rhs1" localSheetId="8" hidden="1">1</definedName>
    <definedName name="solver_rhs1" localSheetId="1" hidden="1">1</definedName>
    <definedName name="solver_rhs1" localSheetId="2" hidden="1">1</definedName>
    <definedName name="solver_rhs1" localSheetId="6" hidden="1">1</definedName>
    <definedName name="solver_rhs2" localSheetId="9" hidden="1">0</definedName>
    <definedName name="solver_rhs2" localSheetId="7" hidden="1">0</definedName>
    <definedName name="solver_rhs2" localSheetId="5" hidden="1">0</definedName>
    <definedName name="solver_rhs2" localSheetId="0" hidden="1">0</definedName>
    <definedName name="solver_rhs2" localSheetId="4" hidden="1">0</definedName>
    <definedName name="solver_rhs2" localSheetId="3" hidden="1">0</definedName>
    <definedName name="solver_rhs2" localSheetId="8" hidden="1">0</definedName>
    <definedName name="solver_rhs2" localSheetId="1" hidden="1">0</definedName>
    <definedName name="solver_rhs2" localSheetId="2" hidden="1">0</definedName>
    <definedName name="solver_rhs2" localSheetId="6" hidden="1">0</definedName>
    <definedName name="solver_rhs3" localSheetId="9" hidden="1">1</definedName>
    <definedName name="solver_rhs3" localSheetId="7" hidden="1">1</definedName>
    <definedName name="solver_rhs3" localSheetId="5" hidden="1">1</definedName>
    <definedName name="solver_rhs3" localSheetId="0" hidden="1">1</definedName>
    <definedName name="solver_rhs3" localSheetId="4" hidden="1">1</definedName>
    <definedName name="solver_rhs3" localSheetId="3" hidden="1">1</definedName>
    <definedName name="solver_rhs3" localSheetId="8" hidden="1">1</definedName>
    <definedName name="solver_rhs3" localSheetId="1" hidden="1">1</definedName>
    <definedName name="solver_rhs3" localSheetId="2" hidden="1">1</definedName>
    <definedName name="solver_rhs3" localSheetId="6" hidden="1">1</definedName>
    <definedName name="solver_rlx" localSheetId="9" hidden="1">2</definedName>
    <definedName name="solver_rlx" localSheetId="7" hidden="1">2</definedName>
    <definedName name="solver_rlx" localSheetId="5" hidden="1">2</definedName>
    <definedName name="solver_rlx" localSheetId="0" hidden="1">2</definedName>
    <definedName name="solver_rlx" localSheetId="4" hidden="1">2</definedName>
    <definedName name="solver_rlx" localSheetId="3" hidden="1">2</definedName>
    <definedName name="solver_rlx" localSheetId="8" hidden="1">2</definedName>
    <definedName name="solver_rlx" localSheetId="1" hidden="1">2</definedName>
    <definedName name="solver_rlx" localSheetId="2" hidden="1">2</definedName>
    <definedName name="solver_rlx" localSheetId="6" hidden="1">2</definedName>
    <definedName name="solver_rsd" localSheetId="9" hidden="1">0</definedName>
    <definedName name="solver_rsd" localSheetId="7" hidden="1">0</definedName>
    <definedName name="solver_rsd" localSheetId="5" hidden="1">0</definedName>
    <definedName name="solver_rsd" localSheetId="0" hidden="1">0</definedName>
    <definedName name="solver_rsd" localSheetId="4" hidden="1">0</definedName>
    <definedName name="solver_rsd" localSheetId="3" hidden="1">0</definedName>
    <definedName name="solver_rsd" localSheetId="8" hidden="1">0</definedName>
    <definedName name="solver_rsd" localSheetId="1" hidden="1">0</definedName>
    <definedName name="solver_rsd" localSheetId="2" hidden="1">0</definedName>
    <definedName name="solver_rsd" localSheetId="6" hidden="1">0</definedName>
    <definedName name="solver_scl" localSheetId="9" hidden="1">1</definedName>
    <definedName name="solver_scl" localSheetId="7" hidden="1">1</definedName>
    <definedName name="solver_scl" localSheetId="5" hidden="1">1</definedName>
    <definedName name="solver_scl" localSheetId="0" hidden="1">1</definedName>
    <definedName name="solver_scl" localSheetId="4" hidden="1">1</definedName>
    <definedName name="solver_scl" localSheetId="3" hidden="1">1</definedName>
    <definedName name="solver_scl" localSheetId="8" hidden="1">1</definedName>
    <definedName name="solver_scl" localSheetId="1" hidden="1">1</definedName>
    <definedName name="solver_scl" localSheetId="2" hidden="1">1</definedName>
    <definedName name="solver_scl" localSheetId="6" hidden="1">1</definedName>
    <definedName name="solver_sho" localSheetId="9" hidden="1">2</definedName>
    <definedName name="solver_sho" localSheetId="7" hidden="1">2</definedName>
    <definedName name="solver_sho" localSheetId="5" hidden="1">2</definedName>
    <definedName name="solver_sho" localSheetId="0" hidden="1">2</definedName>
    <definedName name="solver_sho" localSheetId="4" hidden="1">2</definedName>
    <definedName name="solver_sho" localSheetId="3" hidden="1">2</definedName>
    <definedName name="solver_sho" localSheetId="8" hidden="1">2</definedName>
    <definedName name="solver_sho" localSheetId="1" hidden="1">2</definedName>
    <definedName name="solver_sho" localSheetId="2" hidden="1">2</definedName>
    <definedName name="solver_sho" localSheetId="6" hidden="1">2</definedName>
    <definedName name="solver_ssz" localSheetId="9" hidden="1">100</definedName>
    <definedName name="solver_ssz" localSheetId="7" hidden="1">100</definedName>
    <definedName name="solver_ssz" localSheetId="5" hidden="1">100</definedName>
    <definedName name="solver_ssz" localSheetId="0" hidden="1">100</definedName>
    <definedName name="solver_ssz" localSheetId="4" hidden="1">100</definedName>
    <definedName name="solver_ssz" localSheetId="3" hidden="1">100</definedName>
    <definedName name="solver_ssz" localSheetId="8" hidden="1">100</definedName>
    <definedName name="solver_ssz" localSheetId="1" hidden="1">100</definedName>
    <definedName name="solver_ssz" localSheetId="2" hidden="1">100</definedName>
    <definedName name="solver_ssz" localSheetId="6" hidden="1">100</definedName>
    <definedName name="solver_tim" localSheetId="9" hidden="1">2147483647</definedName>
    <definedName name="solver_tim" localSheetId="7" hidden="1">2147483647</definedName>
    <definedName name="solver_tim" localSheetId="5" hidden="1">2147483647</definedName>
    <definedName name="solver_tim" localSheetId="0" hidden="1">2147483647</definedName>
    <definedName name="solver_tim" localSheetId="4" hidden="1">2147483647</definedName>
    <definedName name="solver_tim" localSheetId="3" hidden="1">2147483647</definedName>
    <definedName name="solver_tim" localSheetId="8" hidden="1">2147483647</definedName>
    <definedName name="solver_tim" localSheetId="1" hidden="1">2147483647</definedName>
    <definedName name="solver_tim" localSheetId="2" hidden="1">2147483647</definedName>
    <definedName name="solver_tim" localSheetId="6" hidden="1">2147483647</definedName>
    <definedName name="solver_tol" localSheetId="9" hidden="1">0.01</definedName>
    <definedName name="solver_tol" localSheetId="7" hidden="1">0.01</definedName>
    <definedName name="solver_tol" localSheetId="5" hidden="1">0.01</definedName>
    <definedName name="solver_tol" localSheetId="0" hidden="1">0.01</definedName>
    <definedName name="solver_tol" localSheetId="4" hidden="1">0.01</definedName>
    <definedName name="solver_tol" localSheetId="3" hidden="1">0.01</definedName>
    <definedName name="solver_tol" localSheetId="8" hidden="1">0.01</definedName>
    <definedName name="solver_tol" localSheetId="1" hidden="1">0.01</definedName>
    <definedName name="solver_tol" localSheetId="2" hidden="1">0.01</definedName>
    <definedName name="solver_tol" localSheetId="6" hidden="1">0.01</definedName>
    <definedName name="solver_typ" localSheetId="9" hidden="1">2</definedName>
    <definedName name="solver_typ" localSheetId="7" hidden="1">2</definedName>
    <definedName name="solver_typ" localSheetId="5" hidden="1">2</definedName>
    <definedName name="solver_typ" localSheetId="0" hidden="1">2</definedName>
    <definedName name="solver_typ" localSheetId="4" hidden="1">2</definedName>
    <definedName name="solver_typ" localSheetId="3" hidden="1">2</definedName>
    <definedName name="solver_typ" localSheetId="8" hidden="1">2</definedName>
    <definedName name="solver_typ" localSheetId="1" hidden="1">2</definedName>
    <definedName name="solver_typ" localSheetId="2" hidden="1">2</definedName>
    <definedName name="solver_typ" localSheetId="6" hidden="1">2</definedName>
    <definedName name="solver_val" localSheetId="9" hidden="1">0</definedName>
    <definedName name="solver_val" localSheetId="7" hidden="1">0</definedName>
    <definedName name="solver_val" localSheetId="5" hidden="1">0</definedName>
    <definedName name="solver_val" localSheetId="0" hidden="1">0</definedName>
    <definedName name="solver_val" localSheetId="4" hidden="1">0</definedName>
    <definedName name="solver_val" localSheetId="3" hidden="1">0</definedName>
    <definedName name="solver_val" localSheetId="8" hidden="1">0</definedName>
    <definedName name="solver_val" localSheetId="1" hidden="1">0</definedName>
    <definedName name="solver_val" localSheetId="2" hidden="1">0</definedName>
    <definedName name="solver_val" localSheetId="6" hidden="1">0</definedName>
    <definedName name="solver_ver" localSheetId="9" hidden="1">3</definedName>
    <definedName name="solver_ver" localSheetId="7" hidden="1">3</definedName>
    <definedName name="solver_ver" localSheetId="5" hidden="1">3</definedName>
    <definedName name="solver_ver" localSheetId="0" hidden="1">3</definedName>
    <definedName name="solver_ver" localSheetId="4" hidden="1">3</definedName>
    <definedName name="solver_ver" localSheetId="3" hidden="1">3</definedName>
    <definedName name="solver_ver" localSheetId="8" hidden="1">3</definedName>
    <definedName name="solver_ver" localSheetId="1" hidden="1">3</definedName>
    <definedName name="solver_ver" localSheetId="2" hidden="1">3</definedName>
    <definedName name="solver_ver" localSheetId="6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0" l="1"/>
  <c r="D79" i="10"/>
  <c r="D73" i="10"/>
  <c r="C73" i="10"/>
  <c r="E73" i="10" s="1"/>
  <c r="D72" i="10"/>
  <c r="C72" i="10"/>
  <c r="D71" i="10"/>
  <c r="C71" i="10"/>
  <c r="E71" i="10" s="1"/>
  <c r="D70" i="10"/>
  <c r="C70" i="10"/>
  <c r="E70" i="10" s="1"/>
  <c r="D69" i="10"/>
  <c r="E69" i="10" s="1"/>
  <c r="C69" i="10"/>
  <c r="D68" i="10"/>
  <c r="C68" i="10"/>
  <c r="E68" i="10" s="1"/>
  <c r="D67" i="10"/>
  <c r="C67" i="10"/>
  <c r="E67" i="10" s="1"/>
  <c r="D66" i="10"/>
  <c r="C66" i="10"/>
  <c r="D65" i="10"/>
  <c r="C65" i="10"/>
  <c r="E65" i="10" s="1"/>
  <c r="D64" i="10"/>
  <c r="C64" i="10"/>
  <c r="E64" i="10" s="1"/>
  <c r="E63" i="10"/>
  <c r="D63" i="10"/>
  <c r="C63" i="10"/>
  <c r="D62" i="10"/>
  <c r="E62" i="10" s="1"/>
  <c r="C62" i="10"/>
  <c r="D40" i="10"/>
  <c r="D34" i="10"/>
  <c r="C34" i="10"/>
  <c r="E34" i="10" s="1"/>
  <c r="D33" i="10"/>
  <c r="C33" i="10"/>
  <c r="E33" i="10" s="1"/>
  <c r="D32" i="10"/>
  <c r="E32" i="10" s="1"/>
  <c r="C32" i="10"/>
  <c r="D31" i="10"/>
  <c r="C31" i="10"/>
  <c r="E30" i="10"/>
  <c r="D30" i="10"/>
  <c r="C30" i="10"/>
  <c r="D29" i="10"/>
  <c r="C29" i="10"/>
  <c r="E29" i="10" s="1"/>
  <c r="D28" i="10"/>
  <c r="C28" i="10"/>
  <c r="E28" i="10" s="1"/>
  <c r="D27" i="10"/>
  <c r="C27" i="10"/>
  <c r="D26" i="10"/>
  <c r="C26" i="10"/>
  <c r="D25" i="10"/>
  <c r="C25" i="10"/>
  <c r="E25" i="10" s="1"/>
  <c r="D24" i="10"/>
  <c r="C24" i="10"/>
  <c r="D23" i="10"/>
  <c r="C23" i="10"/>
  <c r="E23" i="10" s="1"/>
  <c r="D40" i="9"/>
  <c r="F26" i="9"/>
  <c r="G26" i="9" s="1"/>
  <c r="E23" i="9"/>
  <c r="D79" i="9"/>
  <c r="D73" i="9"/>
  <c r="C73" i="9"/>
  <c r="E73" i="9" s="1"/>
  <c r="E72" i="9"/>
  <c r="D72" i="9"/>
  <c r="C72" i="9"/>
  <c r="D71" i="9"/>
  <c r="C71" i="9"/>
  <c r="E71" i="9" s="1"/>
  <c r="D70" i="9"/>
  <c r="C70" i="9"/>
  <c r="E70" i="9" s="1"/>
  <c r="D69" i="9"/>
  <c r="E69" i="9" s="1"/>
  <c r="F72" i="9" s="1"/>
  <c r="C69" i="9"/>
  <c r="D68" i="9"/>
  <c r="C68" i="9"/>
  <c r="E68" i="9" s="1"/>
  <c r="D67" i="9"/>
  <c r="C67" i="9"/>
  <c r="E67" i="9" s="1"/>
  <c r="D66" i="9"/>
  <c r="C66" i="9"/>
  <c r="E66" i="9" s="1"/>
  <c r="D65" i="9"/>
  <c r="C65" i="9"/>
  <c r="E65" i="9" s="1"/>
  <c r="F68" i="9" s="1"/>
  <c r="D64" i="9"/>
  <c r="C64" i="9"/>
  <c r="E64" i="9" s="1"/>
  <c r="E63" i="9"/>
  <c r="D63" i="9"/>
  <c r="C63" i="9"/>
  <c r="D62" i="9"/>
  <c r="E62" i="9" s="1"/>
  <c r="F65" i="9" s="1"/>
  <c r="C62" i="9"/>
  <c r="D34" i="9"/>
  <c r="C34" i="9"/>
  <c r="E34" i="9" s="1"/>
  <c r="D33" i="9"/>
  <c r="C33" i="9"/>
  <c r="E33" i="9" s="1"/>
  <c r="D32" i="9"/>
  <c r="E32" i="9" s="1"/>
  <c r="C32" i="9"/>
  <c r="D31" i="9"/>
  <c r="C31" i="9"/>
  <c r="E31" i="9" s="1"/>
  <c r="F34" i="9" s="1"/>
  <c r="D30" i="9"/>
  <c r="C30" i="9"/>
  <c r="E30" i="9" s="1"/>
  <c r="D29" i="9"/>
  <c r="C29" i="9"/>
  <c r="E29" i="9" s="1"/>
  <c r="D28" i="9"/>
  <c r="C28" i="9"/>
  <c r="E28" i="9" s="1"/>
  <c r="E27" i="9"/>
  <c r="D27" i="9"/>
  <c r="C27" i="9"/>
  <c r="D26" i="9"/>
  <c r="C26" i="9"/>
  <c r="D25" i="9"/>
  <c r="C25" i="9"/>
  <c r="E25" i="9" s="1"/>
  <c r="D24" i="9"/>
  <c r="C24" i="9"/>
  <c r="E24" i="9" s="1"/>
  <c r="D23" i="9"/>
  <c r="C23" i="9"/>
  <c r="I23" i="8"/>
  <c r="D79" i="8"/>
  <c r="D73" i="8"/>
  <c r="C73" i="8"/>
  <c r="E73" i="8" s="1"/>
  <c r="D72" i="8"/>
  <c r="C72" i="8"/>
  <c r="D71" i="8"/>
  <c r="C71" i="8"/>
  <c r="E71" i="8" s="1"/>
  <c r="D70" i="8"/>
  <c r="C70" i="8"/>
  <c r="E70" i="8" s="1"/>
  <c r="E69" i="8"/>
  <c r="D69" i="8"/>
  <c r="C69" i="8"/>
  <c r="D68" i="8"/>
  <c r="C68" i="8"/>
  <c r="D67" i="8"/>
  <c r="C67" i="8"/>
  <c r="E67" i="8" s="1"/>
  <c r="D66" i="8"/>
  <c r="C66" i="8"/>
  <c r="E66" i="8" s="1"/>
  <c r="D65" i="8"/>
  <c r="C65" i="8"/>
  <c r="E65" i="8" s="1"/>
  <c r="E64" i="8"/>
  <c r="D64" i="8"/>
  <c r="C64" i="8"/>
  <c r="D63" i="8"/>
  <c r="E63" i="8" s="1"/>
  <c r="F66" i="8" s="1"/>
  <c r="C63" i="8"/>
  <c r="D62" i="8"/>
  <c r="C62" i="8"/>
  <c r="E62" i="8" s="1"/>
  <c r="D40" i="8"/>
  <c r="D34" i="8"/>
  <c r="C34" i="8"/>
  <c r="E34" i="8" s="1"/>
  <c r="D33" i="8"/>
  <c r="C33" i="8"/>
  <c r="D32" i="8"/>
  <c r="C32" i="8"/>
  <c r="E32" i="8" s="1"/>
  <c r="D31" i="8"/>
  <c r="C31" i="8"/>
  <c r="D30" i="8"/>
  <c r="C30" i="8"/>
  <c r="E30" i="8" s="1"/>
  <c r="D29" i="8"/>
  <c r="C29" i="8"/>
  <c r="E29" i="8" s="1"/>
  <c r="D28" i="8"/>
  <c r="E28" i="8" s="1"/>
  <c r="C28" i="8"/>
  <c r="D27" i="8"/>
  <c r="C27" i="8"/>
  <c r="D26" i="8"/>
  <c r="C26" i="8"/>
  <c r="D25" i="8"/>
  <c r="C25" i="8"/>
  <c r="D24" i="8"/>
  <c r="C24" i="8"/>
  <c r="D23" i="8"/>
  <c r="C23" i="8"/>
  <c r="D79" i="7"/>
  <c r="D73" i="7"/>
  <c r="C73" i="7"/>
  <c r="E73" i="7" s="1"/>
  <c r="D72" i="7"/>
  <c r="C72" i="7"/>
  <c r="D71" i="7"/>
  <c r="C71" i="7"/>
  <c r="E71" i="7" s="1"/>
  <c r="D70" i="7"/>
  <c r="C70" i="7"/>
  <c r="E70" i="7" s="1"/>
  <c r="D69" i="7"/>
  <c r="E69" i="7" s="1"/>
  <c r="C69" i="7"/>
  <c r="D68" i="7"/>
  <c r="C68" i="7"/>
  <c r="E68" i="7" s="1"/>
  <c r="D67" i="7"/>
  <c r="C67" i="7"/>
  <c r="E67" i="7" s="1"/>
  <c r="D66" i="7"/>
  <c r="C66" i="7"/>
  <c r="D65" i="7"/>
  <c r="C65" i="7"/>
  <c r="E65" i="7" s="1"/>
  <c r="D64" i="7"/>
  <c r="C64" i="7"/>
  <c r="E64" i="7" s="1"/>
  <c r="E63" i="7"/>
  <c r="D63" i="7"/>
  <c r="C63" i="7"/>
  <c r="D62" i="7"/>
  <c r="E62" i="7" s="1"/>
  <c r="F65" i="7" s="1"/>
  <c r="C62" i="7"/>
  <c r="D40" i="7"/>
  <c r="D34" i="7"/>
  <c r="C34" i="7"/>
  <c r="E34" i="7" s="1"/>
  <c r="D33" i="7"/>
  <c r="C33" i="7"/>
  <c r="E33" i="7" s="1"/>
  <c r="D32" i="7"/>
  <c r="E32" i="7" s="1"/>
  <c r="C32" i="7"/>
  <c r="D31" i="7"/>
  <c r="C31" i="7"/>
  <c r="E31" i="7" s="1"/>
  <c r="D30" i="7"/>
  <c r="C30" i="7"/>
  <c r="E30" i="7" s="1"/>
  <c r="D29" i="7"/>
  <c r="C29" i="7"/>
  <c r="D28" i="7"/>
  <c r="C28" i="7"/>
  <c r="E28" i="7" s="1"/>
  <c r="D27" i="7"/>
  <c r="E27" i="7" s="1"/>
  <c r="C27" i="7"/>
  <c r="D26" i="7"/>
  <c r="C26" i="7"/>
  <c r="D25" i="7"/>
  <c r="C25" i="7"/>
  <c r="D24" i="7"/>
  <c r="C24" i="7"/>
  <c r="D23" i="7"/>
  <c r="C23" i="7"/>
  <c r="D40" i="6"/>
  <c r="D79" i="6"/>
  <c r="D73" i="6"/>
  <c r="C73" i="6"/>
  <c r="E73" i="6" s="1"/>
  <c r="D72" i="6"/>
  <c r="C72" i="6"/>
  <c r="E72" i="6" s="1"/>
  <c r="D71" i="6"/>
  <c r="C71" i="6"/>
  <c r="E71" i="6" s="1"/>
  <c r="D70" i="6"/>
  <c r="C70" i="6"/>
  <c r="E70" i="6" s="1"/>
  <c r="E69" i="6"/>
  <c r="D69" i="6"/>
  <c r="C69" i="6"/>
  <c r="D68" i="6"/>
  <c r="C68" i="6"/>
  <c r="E68" i="6" s="1"/>
  <c r="D67" i="6"/>
  <c r="C67" i="6"/>
  <c r="E67" i="6" s="1"/>
  <c r="D66" i="6"/>
  <c r="E66" i="6" s="1"/>
  <c r="C66" i="6"/>
  <c r="D65" i="6"/>
  <c r="C65" i="6"/>
  <c r="E65" i="6" s="1"/>
  <c r="F68" i="6" s="1"/>
  <c r="D64" i="6"/>
  <c r="C64" i="6"/>
  <c r="E64" i="6" s="1"/>
  <c r="E63" i="6"/>
  <c r="D63" i="6"/>
  <c r="C63" i="6"/>
  <c r="D62" i="6"/>
  <c r="E62" i="6" s="1"/>
  <c r="F65" i="6" s="1"/>
  <c r="C62" i="6"/>
  <c r="D34" i="6"/>
  <c r="C34" i="6"/>
  <c r="E34" i="6" s="1"/>
  <c r="D33" i="6"/>
  <c r="C33" i="6"/>
  <c r="E33" i="6" s="1"/>
  <c r="E32" i="6"/>
  <c r="D32" i="6"/>
  <c r="C32" i="6"/>
  <c r="D31" i="6"/>
  <c r="C31" i="6"/>
  <c r="E31" i="6" s="1"/>
  <c r="D30" i="6"/>
  <c r="C30" i="6"/>
  <c r="E30" i="6" s="1"/>
  <c r="D29" i="6"/>
  <c r="E29" i="6" s="1"/>
  <c r="C29" i="6"/>
  <c r="D28" i="6"/>
  <c r="C28" i="6"/>
  <c r="E28" i="6" s="1"/>
  <c r="D27" i="6"/>
  <c r="C27" i="6"/>
  <c r="D26" i="6"/>
  <c r="C26" i="6"/>
  <c r="E26" i="6" s="1"/>
  <c r="D25" i="6"/>
  <c r="C25" i="6"/>
  <c r="E25" i="6" s="1"/>
  <c r="D24" i="6"/>
  <c r="C24" i="6"/>
  <c r="E24" i="6" s="1"/>
  <c r="D23" i="6"/>
  <c r="C23" i="6"/>
  <c r="E23" i="6" s="1"/>
  <c r="D79" i="5"/>
  <c r="I62" i="5"/>
  <c r="D73" i="5"/>
  <c r="C73" i="5"/>
  <c r="E73" i="5" s="1"/>
  <c r="D72" i="5"/>
  <c r="C72" i="5"/>
  <c r="D71" i="5"/>
  <c r="C71" i="5"/>
  <c r="E71" i="5" s="1"/>
  <c r="D70" i="5"/>
  <c r="C70" i="5"/>
  <c r="E70" i="5" s="1"/>
  <c r="D69" i="5"/>
  <c r="E69" i="5" s="1"/>
  <c r="C69" i="5"/>
  <c r="D68" i="5"/>
  <c r="C68" i="5"/>
  <c r="D67" i="5"/>
  <c r="C67" i="5"/>
  <c r="D66" i="5"/>
  <c r="C66" i="5"/>
  <c r="E66" i="5" s="1"/>
  <c r="E65" i="5"/>
  <c r="D65" i="5"/>
  <c r="C65" i="5"/>
  <c r="D64" i="5"/>
  <c r="E64" i="5" s="1"/>
  <c r="F67" i="5" s="1"/>
  <c r="C64" i="5"/>
  <c r="D63" i="5"/>
  <c r="C63" i="5"/>
  <c r="E63" i="5" s="1"/>
  <c r="F66" i="5" s="1"/>
  <c r="D62" i="5"/>
  <c r="C62" i="5"/>
  <c r="E62" i="5" s="1"/>
  <c r="D40" i="5"/>
  <c r="D34" i="5"/>
  <c r="C34" i="5"/>
  <c r="E34" i="5" s="1"/>
  <c r="D33" i="5"/>
  <c r="C33" i="5"/>
  <c r="E33" i="5" s="1"/>
  <c r="D32" i="5"/>
  <c r="C32" i="5"/>
  <c r="E32" i="5" s="1"/>
  <c r="D31" i="5"/>
  <c r="C31" i="5"/>
  <c r="D30" i="5"/>
  <c r="C30" i="5"/>
  <c r="E30" i="5" s="1"/>
  <c r="E29" i="5"/>
  <c r="D29" i="5"/>
  <c r="C29" i="5"/>
  <c r="D28" i="5"/>
  <c r="E28" i="5" s="1"/>
  <c r="F31" i="5" s="1"/>
  <c r="C28" i="5"/>
  <c r="D27" i="5"/>
  <c r="C27" i="5"/>
  <c r="E27" i="5" s="1"/>
  <c r="D26" i="5"/>
  <c r="C26" i="5"/>
  <c r="D25" i="5"/>
  <c r="C25" i="5"/>
  <c r="E25" i="5" s="1"/>
  <c r="D24" i="5"/>
  <c r="C24" i="5"/>
  <c r="D23" i="5"/>
  <c r="C23" i="5"/>
  <c r="E23" i="5" s="1"/>
  <c r="D40" i="4"/>
  <c r="I23" i="4"/>
  <c r="D79" i="4"/>
  <c r="D73" i="4"/>
  <c r="C73" i="4"/>
  <c r="E73" i="4" s="1"/>
  <c r="D72" i="4"/>
  <c r="C72" i="4"/>
  <c r="D71" i="4"/>
  <c r="C71" i="4"/>
  <c r="E71" i="4" s="1"/>
  <c r="D70" i="4"/>
  <c r="C70" i="4"/>
  <c r="D69" i="4"/>
  <c r="C69" i="4"/>
  <c r="D68" i="4"/>
  <c r="C68" i="4"/>
  <c r="D67" i="4"/>
  <c r="C67" i="4"/>
  <c r="D66" i="4"/>
  <c r="C66" i="4"/>
  <c r="D65" i="4"/>
  <c r="C65" i="4"/>
  <c r="E65" i="4" s="1"/>
  <c r="D64" i="4"/>
  <c r="C64" i="4"/>
  <c r="D63" i="4"/>
  <c r="C63" i="4"/>
  <c r="E63" i="4" s="1"/>
  <c r="D62" i="4"/>
  <c r="C62" i="4"/>
  <c r="D34" i="4"/>
  <c r="C34" i="4"/>
  <c r="E34" i="4" s="1"/>
  <c r="D33" i="4"/>
  <c r="C33" i="4"/>
  <c r="E33" i="4" s="1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E25" i="4" s="1"/>
  <c r="D24" i="4"/>
  <c r="C24" i="4"/>
  <c r="D23" i="4"/>
  <c r="C23" i="4"/>
  <c r="E23" i="4" s="1"/>
  <c r="K23" i="3"/>
  <c r="J23" i="3"/>
  <c r="I23" i="3"/>
  <c r="M66" i="3"/>
  <c r="M67" i="3"/>
  <c r="M70" i="3" s="1"/>
  <c r="M68" i="3"/>
  <c r="M71" i="3" s="1"/>
  <c r="M69" i="3"/>
  <c r="M65" i="3"/>
  <c r="M64" i="3"/>
  <c r="M63" i="3"/>
  <c r="M62" i="3"/>
  <c r="L62" i="3"/>
  <c r="L66" i="3"/>
  <c r="L67" i="3"/>
  <c r="L70" i="3" s="1"/>
  <c r="L68" i="3"/>
  <c r="L71" i="3" s="1"/>
  <c r="L69" i="3"/>
  <c r="L72" i="3" s="1"/>
  <c r="L65" i="3"/>
  <c r="L64" i="3"/>
  <c r="L63" i="3"/>
  <c r="K66" i="3"/>
  <c r="K67" i="3"/>
  <c r="K70" i="3" s="1"/>
  <c r="K68" i="3"/>
  <c r="K71" i="3" s="1"/>
  <c r="K69" i="3"/>
  <c r="K65" i="3"/>
  <c r="K64" i="3"/>
  <c r="K63" i="3"/>
  <c r="K62" i="3"/>
  <c r="J66" i="3"/>
  <c r="J67" i="3"/>
  <c r="J70" i="3" s="1"/>
  <c r="J68" i="3"/>
  <c r="J71" i="3" s="1"/>
  <c r="J69" i="3"/>
  <c r="J65" i="3"/>
  <c r="J64" i="3"/>
  <c r="J63" i="3"/>
  <c r="J62" i="3"/>
  <c r="I66" i="3"/>
  <c r="I67" i="3"/>
  <c r="I70" i="3" s="1"/>
  <c r="I68" i="3"/>
  <c r="I71" i="3" s="1"/>
  <c r="I69" i="3"/>
  <c r="I72" i="3" s="1"/>
  <c r="I65" i="3"/>
  <c r="I64" i="3"/>
  <c r="I63" i="3"/>
  <c r="I62" i="3"/>
  <c r="I25" i="3"/>
  <c r="I24" i="3"/>
  <c r="F27" i="3"/>
  <c r="F28" i="3"/>
  <c r="F29" i="3"/>
  <c r="F30" i="3"/>
  <c r="F31" i="3"/>
  <c r="F32" i="3"/>
  <c r="F33" i="3"/>
  <c r="F34" i="3"/>
  <c r="F26" i="3"/>
  <c r="F66" i="3"/>
  <c r="F67" i="3"/>
  <c r="F68" i="3"/>
  <c r="F69" i="3"/>
  <c r="F70" i="3"/>
  <c r="F71" i="3"/>
  <c r="F72" i="3"/>
  <c r="F73" i="3"/>
  <c r="F65" i="3"/>
  <c r="D63" i="3"/>
  <c r="D64" i="3"/>
  <c r="D65" i="3"/>
  <c r="D66" i="3"/>
  <c r="D67" i="3"/>
  <c r="D68" i="3"/>
  <c r="E68" i="3" s="1"/>
  <c r="D69" i="3"/>
  <c r="D70" i="3"/>
  <c r="D71" i="3"/>
  <c r="D72" i="3"/>
  <c r="D73" i="3"/>
  <c r="D62" i="3"/>
  <c r="C63" i="3"/>
  <c r="C64" i="3"/>
  <c r="C65" i="3"/>
  <c r="C66" i="3"/>
  <c r="E66" i="3" s="1"/>
  <c r="C67" i="3"/>
  <c r="C68" i="3"/>
  <c r="C69" i="3"/>
  <c r="E69" i="3" s="1"/>
  <c r="C70" i="3"/>
  <c r="C71" i="3"/>
  <c r="C72" i="3"/>
  <c r="C73" i="3"/>
  <c r="E73" i="3" s="1"/>
  <c r="C62" i="3"/>
  <c r="D79" i="3"/>
  <c r="E72" i="3"/>
  <c r="E71" i="3"/>
  <c r="E70" i="3"/>
  <c r="E67" i="3"/>
  <c r="E65" i="3"/>
  <c r="E64" i="3"/>
  <c r="E63" i="3"/>
  <c r="E62" i="3"/>
  <c r="C23" i="3"/>
  <c r="D40" i="3"/>
  <c r="D34" i="3"/>
  <c r="C34" i="3"/>
  <c r="E34" i="3" s="1"/>
  <c r="D33" i="3"/>
  <c r="E33" i="3" s="1"/>
  <c r="C33" i="3"/>
  <c r="D32" i="3"/>
  <c r="C32" i="3"/>
  <c r="E32" i="3" s="1"/>
  <c r="D31" i="3"/>
  <c r="C31" i="3"/>
  <c r="D30" i="3"/>
  <c r="C30" i="3"/>
  <c r="E30" i="3" s="1"/>
  <c r="D29" i="3"/>
  <c r="C29" i="3"/>
  <c r="D28" i="3"/>
  <c r="C28" i="3"/>
  <c r="E28" i="3" s="1"/>
  <c r="D27" i="3"/>
  <c r="C27" i="3"/>
  <c r="E27" i="3" s="1"/>
  <c r="D26" i="3"/>
  <c r="E26" i="3" s="1"/>
  <c r="C26" i="3"/>
  <c r="D25" i="3"/>
  <c r="C25" i="3"/>
  <c r="E25" i="3" s="1"/>
  <c r="D24" i="3"/>
  <c r="C24" i="3"/>
  <c r="E24" i="3" s="1"/>
  <c r="E23" i="3"/>
  <c r="D23" i="3"/>
  <c r="G78" i="2"/>
  <c r="D64" i="2"/>
  <c r="D65" i="2"/>
  <c r="D66" i="2"/>
  <c r="D67" i="2"/>
  <c r="E67" i="2" s="1"/>
  <c r="D68" i="2"/>
  <c r="D69" i="2"/>
  <c r="D70" i="2"/>
  <c r="D71" i="2"/>
  <c r="D72" i="2"/>
  <c r="D73" i="2"/>
  <c r="D74" i="2"/>
  <c r="E74" i="2" s="1"/>
  <c r="C64" i="2"/>
  <c r="C65" i="2"/>
  <c r="C66" i="2"/>
  <c r="C67" i="2"/>
  <c r="C68" i="2"/>
  <c r="C69" i="2"/>
  <c r="C70" i="2"/>
  <c r="C71" i="2"/>
  <c r="C72" i="2"/>
  <c r="C73" i="2"/>
  <c r="C74" i="2"/>
  <c r="D63" i="2"/>
  <c r="C63" i="2"/>
  <c r="D80" i="2"/>
  <c r="E72" i="2"/>
  <c r="E69" i="2"/>
  <c r="E68" i="2"/>
  <c r="E65" i="2"/>
  <c r="E64" i="2"/>
  <c r="E63" i="2"/>
  <c r="I23" i="2"/>
  <c r="G68" i="1"/>
  <c r="G69" i="1"/>
  <c r="G70" i="1"/>
  <c r="G71" i="1"/>
  <c r="G72" i="1"/>
  <c r="G73" i="1"/>
  <c r="G74" i="1"/>
  <c r="G75" i="1"/>
  <c r="G67" i="1"/>
  <c r="G29" i="1"/>
  <c r="G30" i="1"/>
  <c r="G31" i="1"/>
  <c r="G40" i="1" s="1"/>
  <c r="G32" i="1"/>
  <c r="G33" i="1"/>
  <c r="G34" i="1"/>
  <c r="G35" i="1"/>
  <c r="G36" i="1"/>
  <c r="G28" i="1"/>
  <c r="I24" i="2"/>
  <c r="I25" i="2" s="1"/>
  <c r="D24" i="2"/>
  <c r="D25" i="2"/>
  <c r="D26" i="2"/>
  <c r="D27" i="2"/>
  <c r="E27" i="2" s="1"/>
  <c r="D28" i="2"/>
  <c r="D29" i="2"/>
  <c r="E29" i="2" s="1"/>
  <c r="D30" i="2"/>
  <c r="D31" i="2"/>
  <c r="D32" i="2"/>
  <c r="D33" i="2"/>
  <c r="D34" i="2"/>
  <c r="E34" i="2" s="1"/>
  <c r="D23" i="2"/>
  <c r="C24" i="2"/>
  <c r="C25" i="2"/>
  <c r="C26" i="2"/>
  <c r="E26" i="2" s="1"/>
  <c r="C27" i="2"/>
  <c r="C28" i="2"/>
  <c r="C29" i="2"/>
  <c r="C30" i="2"/>
  <c r="E30" i="2" s="1"/>
  <c r="C31" i="2"/>
  <c r="C32" i="2"/>
  <c r="C33" i="2"/>
  <c r="C34" i="2"/>
  <c r="C23" i="2"/>
  <c r="D40" i="2"/>
  <c r="F26" i="2" s="1"/>
  <c r="G26" i="2" s="1"/>
  <c r="E33" i="2"/>
  <c r="E31" i="2"/>
  <c r="E25" i="2"/>
  <c r="E24" i="2"/>
  <c r="E23" i="2"/>
  <c r="I66" i="1"/>
  <c r="I65" i="1"/>
  <c r="I64" i="1"/>
  <c r="D65" i="1"/>
  <c r="D66" i="1"/>
  <c r="D67" i="1"/>
  <c r="D68" i="1"/>
  <c r="E68" i="1" s="1"/>
  <c r="D69" i="1"/>
  <c r="D70" i="1"/>
  <c r="D71" i="1"/>
  <c r="D72" i="1"/>
  <c r="D73" i="1"/>
  <c r="D74" i="1"/>
  <c r="D75" i="1"/>
  <c r="C65" i="1"/>
  <c r="C66" i="1"/>
  <c r="C67" i="1"/>
  <c r="E67" i="1" s="1"/>
  <c r="C68" i="1"/>
  <c r="C69" i="1"/>
  <c r="C70" i="1"/>
  <c r="C71" i="1"/>
  <c r="E71" i="1" s="1"/>
  <c r="C72" i="1"/>
  <c r="C73" i="1"/>
  <c r="C74" i="1"/>
  <c r="C75" i="1"/>
  <c r="D64" i="1"/>
  <c r="C64" i="1"/>
  <c r="D81" i="1"/>
  <c r="E75" i="1"/>
  <c r="E73" i="1"/>
  <c r="E69" i="1"/>
  <c r="E66" i="1"/>
  <c r="E65" i="1"/>
  <c r="E64" i="1"/>
  <c r="F67" i="1" s="1"/>
  <c r="F29" i="1"/>
  <c r="F30" i="1"/>
  <c r="F31" i="1"/>
  <c r="F32" i="1"/>
  <c r="F33" i="1"/>
  <c r="F34" i="1"/>
  <c r="F35" i="1"/>
  <c r="F36" i="1"/>
  <c r="F28" i="1"/>
  <c r="E26" i="1"/>
  <c r="E27" i="1"/>
  <c r="E28" i="1"/>
  <c r="E29" i="1"/>
  <c r="E30" i="1"/>
  <c r="E31" i="1"/>
  <c r="E32" i="1"/>
  <c r="E33" i="1"/>
  <c r="E34" i="1"/>
  <c r="E35" i="1"/>
  <c r="E36" i="1"/>
  <c r="E25" i="1"/>
  <c r="C26" i="1"/>
  <c r="C27" i="1"/>
  <c r="C28" i="1"/>
  <c r="C29" i="1"/>
  <c r="C30" i="1"/>
  <c r="C31" i="1"/>
  <c r="C32" i="1"/>
  <c r="C33" i="1"/>
  <c r="C34" i="1"/>
  <c r="C35" i="1"/>
  <c r="C36" i="1"/>
  <c r="C25" i="1"/>
  <c r="D26" i="1"/>
  <c r="D27" i="1"/>
  <c r="D28" i="1"/>
  <c r="D29" i="1"/>
  <c r="D30" i="1"/>
  <c r="D31" i="1"/>
  <c r="D32" i="1"/>
  <c r="D33" i="1"/>
  <c r="D34" i="1"/>
  <c r="D35" i="1"/>
  <c r="D36" i="1"/>
  <c r="D25" i="1"/>
  <c r="I25" i="1"/>
  <c r="I26" i="1" s="1"/>
  <c r="D42" i="1"/>
  <c r="H9" i="1"/>
  <c r="H10" i="1"/>
  <c r="H11" i="1"/>
  <c r="H12" i="1"/>
  <c r="H13" i="1"/>
  <c r="H14" i="1"/>
  <c r="H15" i="1"/>
  <c r="H16" i="1"/>
  <c r="H17" i="1"/>
  <c r="H18" i="1"/>
  <c r="H19" i="1"/>
  <c r="H8" i="1"/>
  <c r="G9" i="1"/>
  <c r="G10" i="1"/>
  <c r="G11" i="1"/>
  <c r="G12" i="1"/>
  <c r="G13" i="1"/>
  <c r="G14" i="1"/>
  <c r="G15" i="1"/>
  <c r="G16" i="1"/>
  <c r="G17" i="1"/>
  <c r="G18" i="1"/>
  <c r="G19" i="1"/>
  <c r="G8" i="1"/>
  <c r="F65" i="10" l="1"/>
  <c r="G65" i="10" s="1"/>
  <c r="E27" i="10"/>
  <c r="F30" i="10" s="1"/>
  <c r="G30" i="10" s="1"/>
  <c r="H30" i="10" s="1"/>
  <c r="F66" i="10"/>
  <c r="E31" i="10"/>
  <c r="F34" i="10" s="1"/>
  <c r="G34" i="10" s="1"/>
  <c r="H34" i="10" s="1"/>
  <c r="F70" i="10"/>
  <c r="G70" i="10" s="1"/>
  <c r="H70" i="10" s="1"/>
  <c r="E24" i="10"/>
  <c r="F26" i="10" s="1"/>
  <c r="G26" i="10" s="1"/>
  <c r="E26" i="10"/>
  <c r="F28" i="10" s="1"/>
  <c r="G28" i="10" s="1"/>
  <c r="H28" i="10" s="1"/>
  <c r="E66" i="10"/>
  <c r="F69" i="10" s="1"/>
  <c r="G69" i="10" s="1"/>
  <c r="H69" i="10" s="1"/>
  <c r="E72" i="10"/>
  <c r="F31" i="10"/>
  <c r="G31" i="10" s="1"/>
  <c r="H31" i="10" s="1"/>
  <c r="F27" i="10"/>
  <c r="I62" i="10"/>
  <c r="I63" i="10" s="1"/>
  <c r="F71" i="10"/>
  <c r="G71" i="10" s="1"/>
  <c r="H71" i="10" s="1"/>
  <c r="F68" i="10"/>
  <c r="G68" i="10" s="1"/>
  <c r="H68" i="10" s="1"/>
  <c r="I24" i="10"/>
  <c r="F73" i="10"/>
  <c r="G73" i="10" s="1"/>
  <c r="H73" i="10" s="1"/>
  <c r="F72" i="10"/>
  <c r="G72" i="10" s="1"/>
  <c r="H72" i="10" s="1"/>
  <c r="F67" i="9"/>
  <c r="G67" i="9" s="1"/>
  <c r="H67" i="9" s="1"/>
  <c r="F71" i="9"/>
  <c r="G71" i="9" s="1"/>
  <c r="H71" i="9" s="1"/>
  <c r="F32" i="9"/>
  <c r="G32" i="9" s="1"/>
  <c r="H32" i="9" s="1"/>
  <c r="F66" i="9"/>
  <c r="G66" i="9" s="1"/>
  <c r="H66" i="9" s="1"/>
  <c r="F30" i="9"/>
  <c r="G30" i="9" s="1"/>
  <c r="H30" i="9" s="1"/>
  <c r="F33" i="9"/>
  <c r="G33" i="9" s="1"/>
  <c r="H33" i="9" s="1"/>
  <c r="I23" i="9"/>
  <c r="F70" i="9"/>
  <c r="G70" i="9" s="1"/>
  <c r="H70" i="9" s="1"/>
  <c r="F73" i="9"/>
  <c r="G73" i="9" s="1"/>
  <c r="H73" i="9" s="1"/>
  <c r="F31" i="9"/>
  <c r="G31" i="9" s="1"/>
  <c r="H31" i="9" s="1"/>
  <c r="E26" i="9"/>
  <c r="F27" i="9" s="1"/>
  <c r="G27" i="9" s="1"/>
  <c r="H27" i="9" s="1"/>
  <c r="G34" i="9"/>
  <c r="H34" i="9" s="1"/>
  <c r="F69" i="9"/>
  <c r="G69" i="9" s="1"/>
  <c r="H69" i="9" s="1"/>
  <c r="I62" i="9"/>
  <c r="G72" i="9"/>
  <c r="H72" i="9" s="1"/>
  <c r="G65" i="9"/>
  <c r="G68" i="9"/>
  <c r="H68" i="9" s="1"/>
  <c r="F65" i="8"/>
  <c r="E68" i="8"/>
  <c r="F70" i="8" s="1"/>
  <c r="G70" i="8" s="1"/>
  <c r="H70" i="8" s="1"/>
  <c r="E27" i="8"/>
  <c r="E31" i="8"/>
  <c r="E33" i="8"/>
  <c r="E72" i="8"/>
  <c r="F73" i="8" s="1"/>
  <c r="G73" i="8" s="1"/>
  <c r="H73" i="8" s="1"/>
  <c r="F30" i="8"/>
  <c r="G30" i="8" s="1"/>
  <c r="H30" i="8" s="1"/>
  <c r="F34" i="8"/>
  <c r="G34" i="8" s="1"/>
  <c r="H34" i="8" s="1"/>
  <c r="F33" i="8"/>
  <c r="G66" i="8"/>
  <c r="H66" i="8" s="1"/>
  <c r="F31" i="8"/>
  <c r="G31" i="8" s="1"/>
  <c r="H31" i="8" s="1"/>
  <c r="G33" i="8"/>
  <c r="H33" i="8" s="1"/>
  <c r="F67" i="8"/>
  <c r="G67" i="8" s="1"/>
  <c r="H67" i="8" s="1"/>
  <c r="F68" i="8"/>
  <c r="G65" i="8"/>
  <c r="F71" i="8"/>
  <c r="G71" i="8" s="1"/>
  <c r="H71" i="8" s="1"/>
  <c r="I62" i="8"/>
  <c r="E23" i="8"/>
  <c r="E24" i="8"/>
  <c r="E25" i="8"/>
  <c r="E26" i="8"/>
  <c r="F32" i="8"/>
  <c r="G32" i="8" s="1"/>
  <c r="H32" i="8" s="1"/>
  <c r="F72" i="8"/>
  <c r="G72" i="8" s="1"/>
  <c r="H72" i="8" s="1"/>
  <c r="F66" i="7"/>
  <c r="F33" i="7"/>
  <c r="G33" i="7" s="1"/>
  <c r="H33" i="7" s="1"/>
  <c r="E24" i="7"/>
  <c r="E26" i="7"/>
  <c r="F70" i="7"/>
  <c r="E23" i="7"/>
  <c r="E25" i="7"/>
  <c r="F28" i="7" s="1"/>
  <c r="G28" i="7" s="1"/>
  <c r="H28" i="7" s="1"/>
  <c r="E66" i="7"/>
  <c r="F68" i="7" s="1"/>
  <c r="G68" i="7" s="1"/>
  <c r="H68" i="7" s="1"/>
  <c r="E72" i="7"/>
  <c r="G70" i="7"/>
  <c r="H70" i="7" s="1"/>
  <c r="I62" i="7"/>
  <c r="F71" i="7"/>
  <c r="G71" i="7" s="1"/>
  <c r="H71" i="7" s="1"/>
  <c r="F69" i="7"/>
  <c r="G69" i="7" s="1"/>
  <c r="H69" i="7" s="1"/>
  <c r="G65" i="7"/>
  <c r="E29" i="7"/>
  <c r="F31" i="7" s="1"/>
  <c r="G31" i="7" s="1"/>
  <c r="H31" i="7" s="1"/>
  <c r="I23" i="7"/>
  <c r="I24" i="7" s="1"/>
  <c r="F73" i="7"/>
  <c r="G73" i="7" s="1"/>
  <c r="H73" i="7" s="1"/>
  <c r="F34" i="7"/>
  <c r="G34" i="7" s="1"/>
  <c r="H34" i="7" s="1"/>
  <c r="F67" i="7"/>
  <c r="G67" i="7" s="1"/>
  <c r="H67" i="7" s="1"/>
  <c r="F72" i="7"/>
  <c r="G72" i="7" s="1"/>
  <c r="H72" i="7" s="1"/>
  <c r="F67" i="6"/>
  <c r="G67" i="6" s="1"/>
  <c r="H67" i="6" s="1"/>
  <c r="I23" i="6"/>
  <c r="F66" i="6"/>
  <c r="G66" i="6" s="1"/>
  <c r="H66" i="6" s="1"/>
  <c r="F34" i="6"/>
  <c r="G34" i="6" s="1"/>
  <c r="H34" i="6" s="1"/>
  <c r="F71" i="6"/>
  <c r="G71" i="6" s="1"/>
  <c r="H71" i="6" s="1"/>
  <c r="G68" i="6"/>
  <c r="H68" i="6" s="1"/>
  <c r="F72" i="6"/>
  <c r="G72" i="6" s="1"/>
  <c r="H72" i="6" s="1"/>
  <c r="F27" i="6"/>
  <c r="F31" i="6"/>
  <c r="G31" i="6" s="1"/>
  <c r="H31" i="6" s="1"/>
  <c r="F32" i="6"/>
  <c r="G32" i="6" s="1"/>
  <c r="H32" i="6" s="1"/>
  <c r="F69" i="6"/>
  <c r="G69" i="6" s="1"/>
  <c r="H69" i="6" s="1"/>
  <c r="F26" i="6"/>
  <c r="G26" i="6" s="1"/>
  <c r="F33" i="6"/>
  <c r="F70" i="6"/>
  <c r="G70" i="6" s="1"/>
  <c r="H70" i="6" s="1"/>
  <c r="I24" i="6"/>
  <c r="I62" i="6"/>
  <c r="E27" i="6"/>
  <c r="G33" i="6"/>
  <c r="H33" i="6" s="1"/>
  <c r="F73" i="6"/>
  <c r="G73" i="6" s="1"/>
  <c r="H73" i="6" s="1"/>
  <c r="G65" i="6"/>
  <c r="F65" i="5"/>
  <c r="E68" i="5"/>
  <c r="F71" i="5" s="1"/>
  <c r="G71" i="5" s="1"/>
  <c r="H71" i="5" s="1"/>
  <c r="E24" i="5"/>
  <c r="F26" i="5" s="1"/>
  <c r="G26" i="5" s="1"/>
  <c r="E26" i="5"/>
  <c r="F28" i="5" s="1"/>
  <c r="G28" i="5" s="1"/>
  <c r="H28" i="5" s="1"/>
  <c r="E31" i="5"/>
  <c r="F32" i="5" s="1"/>
  <c r="G32" i="5" s="1"/>
  <c r="H32" i="5" s="1"/>
  <c r="E67" i="5"/>
  <c r="F68" i="5" s="1"/>
  <c r="G68" i="5" s="1"/>
  <c r="H68" i="5" s="1"/>
  <c r="E72" i="5"/>
  <c r="F73" i="5" s="1"/>
  <c r="G73" i="5" s="1"/>
  <c r="H73" i="5" s="1"/>
  <c r="F69" i="5"/>
  <c r="G69" i="5" s="1"/>
  <c r="H69" i="5" s="1"/>
  <c r="G66" i="5"/>
  <c r="H66" i="5" s="1"/>
  <c r="F30" i="5"/>
  <c r="G30" i="5" s="1"/>
  <c r="H30" i="5" s="1"/>
  <c r="F33" i="5"/>
  <c r="G33" i="5" s="1"/>
  <c r="H33" i="5" s="1"/>
  <c r="F72" i="5"/>
  <c r="F34" i="5"/>
  <c r="G34" i="5" s="1"/>
  <c r="H34" i="5" s="1"/>
  <c r="G31" i="5"/>
  <c r="H31" i="5" s="1"/>
  <c r="I23" i="5"/>
  <c r="I24" i="5" s="1"/>
  <c r="F70" i="5"/>
  <c r="G70" i="5" s="1"/>
  <c r="H70" i="5" s="1"/>
  <c r="G67" i="5"/>
  <c r="H67" i="5" s="1"/>
  <c r="G65" i="5"/>
  <c r="E62" i="4"/>
  <c r="E31" i="4"/>
  <c r="E69" i="4"/>
  <c r="F66" i="4"/>
  <c r="G66" i="4" s="1"/>
  <c r="H66" i="4" s="1"/>
  <c r="E24" i="4"/>
  <c r="E26" i="4"/>
  <c r="E28" i="4"/>
  <c r="E30" i="4"/>
  <c r="E32" i="4"/>
  <c r="F34" i="4" s="1"/>
  <c r="G34" i="4" s="1"/>
  <c r="H34" i="4" s="1"/>
  <c r="E64" i="4"/>
  <c r="E66" i="4"/>
  <c r="E70" i="4"/>
  <c r="F72" i="4" s="1"/>
  <c r="G72" i="4" s="1"/>
  <c r="H72" i="4" s="1"/>
  <c r="F65" i="4"/>
  <c r="G65" i="4" s="1"/>
  <c r="E68" i="4"/>
  <c r="E27" i="4"/>
  <c r="F28" i="4" s="1"/>
  <c r="G28" i="4" s="1"/>
  <c r="H28" i="4" s="1"/>
  <c r="E29" i="4"/>
  <c r="F31" i="4" s="1"/>
  <c r="G31" i="4" s="1"/>
  <c r="H31" i="4" s="1"/>
  <c r="E67" i="4"/>
  <c r="E72" i="4"/>
  <c r="F29" i="4"/>
  <c r="M72" i="3"/>
  <c r="M73" i="3" s="1"/>
  <c r="L73" i="3"/>
  <c r="K72" i="3"/>
  <c r="K73" i="3"/>
  <c r="J72" i="3"/>
  <c r="J73" i="3" s="1"/>
  <c r="I73" i="3"/>
  <c r="G65" i="3"/>
  <c r="G73" i="3"/>
  <c r="H73" i="3" s="1"/>
  <c r="G69" i="3"/>
  <c r="H69" i="3" s="1"/>
  <c r="G66" i="3"/>
  <c r="H66" i="3" s="1"/>
  <c r="G72" i="3"/>
  <c r="H72" i="3" s="1"/>
  <c r="G71" i="3"/>
  <c r="H71" i="3" s="1"/>
  <c r="G68" i="3"/>
  <c r="H68" i="3" s="1"/>
  <c r="G67" i="3"/>
  <c r="H67" i="3" s="1"/>
  <c r="G70" i="3"/>
  <c r="H70" i="3" s="1"/>
  <c r="E29" i="3"/>
  <c r="G31" i="3" s="1"/>
  <c r="H31" i="3" s="1"/>
  <c r="E31" i="3"/>
  <c r="G33" i="3" s="1"/>
  <c r="H33" i="3" s="1"/>
  <c r="G27" i="3"/>
  <c r="H27" i="3" s="1"/>
  <c r="G28" i="3"/>
  <c r="H28" i="3" s="1"/>
  <c r="G26" i="3"/>
  <c r="G32" i="3"/>
  <c r="H32" i="3" s="1"/>
  <c r="E70" i="2"/>
  <c r="E66" i="2"/>
  <c r="F68" i="2" s="1"/>
  <c r="G68" i="2" s="1"/>
  <c r="H68" i="2" s="1"/>
  <c r="E71" i="2"/>
  <c r="F74" i="2" s="1"/>
  <c r="G74" i="2" s="1"/>
  <c r="H74" i="2" s="1"/>
  <c r="F66" i="2"/>
  <c r="G66" i="2" s="1"/>
  <c r="F67" i="2"/>
  <c r="G67" i="2" s="1"/>
  <c r="H67" i="2" s="1"/>
  <c r="E73" i="2"/>
  <c r="I63" i="2" s="1"/>
  <c r="F69" i="2"/>
  <c r="F70" i="2"/>
  <c r="G70" i="2" s="1"/>
  <c r="H70" i="2" s="1"/>
  <c r="F72" i="2"/>
  <c r="G72" i="2" s="1"/>
  <c r="H72" i="2" s="1"/>
  <c r="G69" i="2"/>
  <c r="H69" i="2" s="1"/>
  <c r="F71" i="2"/>
  <c r="I26" i="2"/>
  <c r="F28" i="2"/>
  <c r="F27" i="2"/>
  <c r="H26" i="2"/>
  <c r="E28" i="2"/>
  <c r="F31" i="2" s="1"/>
  <c r="F32" i="2"/>
  <c r="F29" i="2"/>
  <c r="E32" i="2"/>
  <c r="F34" i="2" s="1"/>
  <c r="E72" i="1"/>
  <c r="F70" i="1"/>
  <c r="F68" i="1"/>
  <c r="H68" i="1" s="1"/>
  <c r="F74" i="1"/>
  <c r="H74" i="1" s="1"/>
  <c r="H70" i="1"/>
  <c r="F69" i="1"/>
  <c r="H69" i="1" s="1"/>
  <c r="H67" i="1"/>
  <c r="F72" i="1"/>
  <c r="H72" i="1" s="1"/>
  <c r="E70" i="1"/>
  <c r="F73" i="1" s="1"/>
  <c r="H73" i="1" s="1"/>
  <c r="E74" i="1"/>
  <c r="F75" i="1" s="1"/>
  <c r="H75" i="1" s="1"/>
  <c r="I27" i="1"/>
  <c r="H28" i="1"/>
  <c r="H36" i="1"/>
  <c r="H32" i="1"/>
  <c r="H35" i="1"/>
  <c r="H31" i="1"/>
  <c r="H34" i="1"/>
  <c r="H30" i="1"/>
  <c r="H33" i="1"/>
  <c r="F67" i="10" l="1"/>
  <c r="G67" i="10" s="1"/>
  <c r="H67" i="10" s="1"/>
  <c r="G27" i="10"/>
  <c r="H27" i="10" s="1"/>
  <c r="F32" i="10"/>
  <c r="G32" i="10" s="1"/>
  <c r="H32" i="10" s="1"/>
  <c r="F33" i="10"/>
  <c r="G33" i="10" s="1"/>
  <c r="H33" i="10" s="1"/>
  <c r="F29" i="10"/>
  <c r="G29" i="10" s="1"/>
  <c r="H29" i="10" s="1"/>
  <c r="G66" i="10"/>
  <c r="H66" i="10" s="1"/>
  <c r="H65" i="10"/>
  <c r="I25" i="10"/>
  <c r="I64" i="10"/>
  <c r="H26" i="10"/>
  <c r="H65" i="9"/>
  <c r="G78" i="9" s="1"/>
  <c r="G77" i="9"/>
  <c r="I63" i="9"/>
  <c r="I64" i="9" s="1"/>
  <c r="I65" i="9" s="1"/>
  <c r="I24" i="9"/>
  <c r="F29" i="9"/>
  <c r="G29" i="9" s="1"/>
  <c r="H29" i="9" s="1"/>
  <c r="F28" i="9"/>
  <c r="G28" i="9" s="1"/>
  <c r="H28" i="9" s="1"/>
  <c r="G68" i="8"/>
  <c r="H68" i="8" s="1"/>
  <c r="F69" i="8"/>
  <c r="G69" i="8" s="1"/>
  <c r="H69" i="8" s="1"/>
  <c r="F29" i="8"/>
  <c r="G29" i="8" s="1"/>
  <c r="H29" i="8" s="1"/>
  <c r="I63" i="8"/>
  <c r="F28" i="8"/>
  <c r="G28" i="8" s="1"/>
  <c r="H28" i="8" s="1"/>
  <c r="H65" i="8"/>
  <c r="G78" i="8" s="1"/>
  <c r="F27" i="8"/>
  <c r="G27" i="8" s="1"/>
  <c r="H27" i="8" s="1"/>
  <c r="I24" i="8"/>
  <c r="F26" i="8"/>
  <c r="G26" i="8" s="1"/>
  <c r="F29" i="7"/>
  <c r="G29" i="7" s="1"/>
  <c r="H29" i="7" s="1"/>
  <c r="F26" i="7"/>
  <c r="G26" i="7" s="1"/>
  <c r="H26" i="7" s="1"/>
  <c r="F27" i="7"/>
  <c r="G27" i="7" s="1"/>
  <c r="H27" i="7" s="1"/>
  <c r="G66" i="7"/>
  <c r="H66" i="7" s="1"/>
  <c r="H65" i="7"/>
  <c r="I63" i="7"/>
  <c r="I64" i="7" s="1"/>
  <c r="F32" i="7"/>
  <c r="G32" i="7" s="1"/>
  <c r="H32" i="7" s="1"/>
  <c r="I25" i="7"/>
  <c r="I26" i="7" s="1"/>
  <c r="F30" i="7"/>
  <c r="G30" i="7" s="1"/>
  <c r="H30" i="7" s="1"/>
  <c r="I25" i="6"/>
  <c r="I26" i="6" s="1"/>
  <c r="H26" i="6"/>
  <c r="H65" i="6"/>
  <c r="G78" i="6" s="1"/>
  <c r="G77" i="6"/>
  <c r="F30" i="6"/>
  <c r="G30" i="6" s="1"/>
  <c r="H30" i="6" s="1"/>
  <c r="G27" i="6"/>
  <c r="H27" i="6" s="1"/>
  <c r="F29" i="6"/>
  <c r="G29" i="6" s="1"/>
  <c r="H29" i="6" s="1"/>
  <c r="I63" i="6"/>
  <c r="I64" i="6" s="1"/>
  <c r="F28" i="6"/>
  <c r="G28" i="6" s="1"/>
  <c r="H28" i="6" s="1"/>
  <c r="F29" i="5"/>
  <c r="G29" i="5" s="1"/>
  <c r="H29" i="5" s="1"/>
  <c r="G72" i="5"/>
  <c r="H72" i="5" s="1"/>
  <c r="F27" i="5"/>
  <c r="G27" i="5" s="1"/>
  <c r="H27" i="5" s="1"/>
  <c r="I63" i="5"/>
  <c r="I64" i="5" s="1"/>
  <c r="I25" i="5"/>
  <c r="I26" i="5" s="1"/>
  <c r="H65" i="5"/>
  <c r="G77" i="5"/>
  <c r="H26" i="5"/>
  <c r="F30" i="4"/>
  <c r="G30" i="4" s="1"/>
  <c r="H30" i="4" s="1"/>
  <c r="F69" i="4"/>
  <c r="G69" i="4" s="1"/>
  <c r="H69" i="4" s="1"/>
  <c r="F27" i="4"/>
  <c r="G27" i="4" s="1"/>
  <c r="H27" i="4" s="1"/>
  <c r="I24" i="4"/>
  <c r="I25" i="4" s="1"/>
  <c r="F26" i="4"/>
  <c r="G26" i="4" s="1"/>
  <c r="H26" i="4" s="1"/>
  <c r="F33" i="4"/>
  <c r="G33" i="4" s="1"/>
  <c r="H33" i="4" s="1"/>
  <c r="F32" i="4"/>
  <c r="G32" i="4" s="1"/>
  <c r="H32" i="4" s="1"/>
  <c r="G29" i="4"/>
  <c r="H29" i="4" s="1"/>
  <c r="F71" i="4"/>
  <c r="G71" i="4" s="1"/>
  <c r="H71" i="4" s="1"/>
  <c r="F67" i="4"/>
  <c r="G67" i="4" s="1"/>
  <c r="H67" i="4" s="1"/>
  <c r="I62" i="4"/>
  <c r="I63" i="4" s="1"/>
  <c r="F68" i="4"/>
  <c r="G68" i="4" s="1"/>
  <c r="F70" i="4"/>
  <c r="G70" i="4" s="1"/>
  <c r="H70" i="4" s="1"/>
  <c r="F73" i="4"/>
  <c r="G73" i="4" s="1"/>
  <c r="H73" i="4" s="1"/>
  <c r="H65" i="4"/>
  <c r="H65" i="3"/>
  <c r="G78" i="3" s="1"/>
  <c r="G77" i="3"/>
  <c r="G34" i="3"/>
  <c r="H34" i="3" s="1"/>
  <c r="G29" i="3"/>
  <c r="H29" i="3" s="1"/>
  <c r="G30" i="3"/>
  <c r="H30" i="3" s="1"/>
  <c r="H26" i="3"/>
  <c r="I26" i="3"/>
  <c r="I64" i="2"/>
  <c r="I65" i="2" s="1"/>
  <c r="I66" i="2" s="1"/>
  <c r="I67" i="2" s="1"/>
  <c r="G71" i="2"/>
  <c r="H71" i="2" s="1"/>
  <c r="F73" i="2"/>
  <c r="G73" i="2" s="1"/>
  <c r="H73" i="2" s="1"/>
  <c r="H66" i="2"/>
  <c r="G27" i="2"/>
  <c r="H27" i="2" s="1"/>
  <c r="G32" i="2"/>
  <c r="H32" i="2" s="1"/>
  <c r="G28" i="2"/>
  <c r="H28" i="2" s="1"/>
  <c r="G34" i="2"/>
  <c r="H34" i="2" s="1"/>
  <c r="G29" i="2"/>
  <c r="H29" i="2" s="1"/>
  <c r="G31" i="2"/>
  <c r="H31" i="2" s="1"/>
  <c r="I27" i="2"/>
  <c r="F33" i="2"/>
  <c r="F30" i="2"/>
  <c r="F71" i="1"/>
  <c r="I28" i="1"/>
  <c r="I29" i="1" s="1"/>
  <c r="H29" i="1"/>
  <c r="G41" i="1" s="1"/>
  <c r="G77" i="10" l="1"/>
  <c r="G78" i="10"/>
  <c r="G39" i="10"/>
  <c r="G38" i="10"/>
  <c r="I65" i="10"/>
  <c r="I66" i="10" s="1"/>
  <c r="I26" i="10"/>
  <c r="G38" i="9"/>
  <c r="H26" i="9"/>
  <c r="G39" i="9" s="1"/>
  <c r="I25" i="9"/>
  <c r="I26" i="9" s="1"/>
  <c r="I66" i="9"/>
  <c r="G77" i="8"/>
  <c r="G38" i="8"/>
  <c r="H26" i="8"/>
  <c r="G39" i="8" s="1"/>
  <c r="I64" i="8"/>
  <c r="I25" i="8"/>
  <c r="I26" i="8" s="1"/>
  <c r="G77" i="7"/>
  <c r="G78" i="7"/>
  <c r="G39" i="7"/>
  <c r="I65" i="7"/>
  <c r="I66" i="7" s="1"/>
  <c r="G38" i="7"/>
  <c r="I27" i="7"/>
  <c r="I27" i="6"/>
  <c r="I28" i="6" s="1"/>
  <c r="I29" i="6" s="1"/>
  <c r="G38" i="6"/>
  <c r="G39" i="6"/>
  <c r="I65" i="6"/>
  <c r="I66" i="6" s="1"/>
  <c r="G38" i="5"/>
  <c r="I65" i="5"/>
  <c r="I66" i="5"/>
  <c r="I67" i="5" s="1"/>
  <c r="G78" i="5"/>
  <c r="G39" i="5"/>
  <c r="I68" i="5"/>
  <c r="I27" i="5"/>
  <c r="G38" i="4"/>
  <c r="G39" i="4"/>
  <c r="H68" i="4"/>
  <c r="G78" i="4" s="1"/>
  <c r="G77" i="4"/>
  <c r="I64" i="4"/>
  <c r="I65" i="4" s="1"/>
  <c r="I26" i="4"/>
  <c r="G38" i="3"/>
  <c r="G39" i="3"/>
  <c r="I27" i="3"/>
  <c r="G79" i="2"/>
  <c r="I68" i="2"/>
  <c r="G30" i="2"/>
  <c r="G33" i="2"/>
  <c r="H33" i="2" s="1"/>
  <c r="I28" i="2"/>
  <c r="I29" i="2" s="1"/>
  <c r="H71" i="1"/>
  <c r="G80" i="1" s="1"/>
  <c r="G79" i="1"/>
  <c r="I30" i="1"/>
  <c r="I27" i="10" l="1"/>
  <c r="I67" i="10"/>
  <c r="I68" i="10" s="1"/>
  <c r="I27" i="9"/>
  <c r="I67" i="9"/>
  <c r="I68" i="9" s="1"/>
  <c r="I27" i="8"/>
  <c r="I28" i="8" s="1"/>
  <c r="I65" i="8"/>
  <c r="I67" i="7"/>
  <c r="I28" i="7"/>
  <c r="I29" i="7" s="1"/>
  <c r="I30" i="6"/>
  <c r="I31" i="6"/>
  <c r="I67" i="6"/>
  <c r="I68" i="6" s="1"/>
  <c r="I69" i="5"/>
  <c r="I28" i="5"/>
  <c r="I70" i="5"/>
  <c r="I71" i="5" s="1"/>
  <c r="I66" i="4"/>
  <c r="I67" i="4" s="1"/>
  <c r="I68" i="4" s="1"/>
  <c r="I69" i="4" s="1"/>
  <c r="I27" i="4"/>
  <c r="I28" i="3"/>
  <c r="I29" i="3" s="1"/>
  <c r="I69" i="2"/>
  <c r="I70" i="2"/>
  <c r="G38" i="2"/>
  <c r="H30" i="2"/>
  <c r="G39" i="2" s="1"/>
  <c r="I30" i="2"/>
  <c r="I67" i="1"/>
  <c r="I68" i="1"/>
  <c r="I31" i="1"/>
  <c r="I32" i="1" s="1"/>
  <c r="I28" i="10" l="1"/>
  <c r="I29" i="10" s="1"/>
  <c r="I69" i="10"/>
  <c r="I28" i="9"/>
  <c r="I29" i="9" s="1"/>
  <c r="I69" i="9"/>
  <c r="I66" i="8"/>
  <c r="I29" i="8"/>
  <c r="I30" i="8" s="1"/>
  <c r="I30" i="7"/>
  <c r="I68" i="7"/>
  <c r="I69" i="7" s="1"/>
  <c r="I32" i="6"/>
  <c r="I69" i="6"/>
  <c r="I29" i="5"/>
  <c r="I72" i="5"/>
  <c r="I28" i="4"/>
  <c r="I70" i="4"/>
  <c r="I30" i="3"/>
  <c r="I71" i="2"/>
  <c r="I31" i="2"/>
  <c r="I32" i="2" s="1"/>
  <c r="I69" i="1"/>
  <c r="I33" i="1"/>
  <c r="I70" i="10" l="1"/>
  <c r="I30" i="10"/>
  <c r="I31" i="10" s="1"/>
  <c r="I70" i="9"/>
  <c r="I71" i="9" s="1"/>
  <c r="I30" i="9"/>
  <c r="I31" i="9" s="1"/>
  <c r="I67" i="8"/>
  <c r="I68" i="8"/>
  <c r="I31" i="8"/>
  <c r="I31" i="7"/>
  <c r="I70" i="7"/>
  <c r="I33" i="6"/>
  <c r="I34" i="6" s="1"/>
  <c r="I70" i="6"/>
  <c r="I30" i="5"/>
  <c r="I31" i="5" s="1"/>
  <c r="I73" i="5"/>
  <c r="J62" i="5" s="1"/>
  <c r="I71" i="4"/>
  <c r="I72" i="4" s="1"/>
  <c r="I29" i="4"/>
  <c r="I31" i="3"/>
  <c r="I32" i="3" s="1"/>
  <c r="I72" i="2"/>
  <c r="I73" i="2"/>
  <c r="I33" i="2"/>
  <c r="I34" i="2" s="1"/>
  <c r="I70" i="1"/>
  <c r="I71" i="1"/>
  <c r="I34" i="1"/>
  <c r="I71" i="10" l="1"/>
  <c r="I72" i="10" s="1"/>
  <c r="I32" i="10"/>
  <c r="I32" i="9"/>
  <c r="I33" i="9"/>
  <c r="I72" i="9"/>
  <c r="I73" i="9" s="1"/>
  <c r="J62" i="9" s="1"/>
  <c r="I32" i="8"/>
  <c r="I69" i="8"/>
  <c r="I70" i="8" s="1"/>
  <c r="I32" i="7"/>
  <c r="I71" i="7"/>
  <c r="I72" i="7"/>
  <c r="J23" i="6"/>
  <c r="J24" i="6"/>
  <c r="I71" i="6"/>
  <c r="J63" i="5"/>
  <c r="I32" i="5"/>
  <c r="I30" i="4"/>
  <c r="I73" i="4"/>
  <c r="J62" i="4" s="1"/>
  <c r="I33" i="3"/>
  <c r="I74" i="2"/>
  <c r="J23" i="2"/>
  <c r="J24" i="2" s="1"/>
  <c r="I72" i="1"/>
  <c r="I35" i="1"/>
  <c r="I36" i="1" s="1"/>
  <c r="I33" i="10" l="1"/>
  <c r="I73" i="10"/>
  <c r="J62" i="10" s="1"/>
  <c r="J63" i="9"/>
  <c r="I34" i="9"/>
  <c r="J23" i="9" s="1"/>
  <c r="I33" i="8"/>
  <c r="J23" i="8" s="1"/>
  <c r="I34" i="8"/>
  <c r="I71" i="8"/>
  <c r="I73" i="7"/>
  <c r="J62" i="7"/>
  <c r="I33" i="7"/>
  <c r="I72" i="6"/>
  <c r="J25" i="6"/>
  <c r="I33" i="5"/>
  <c r="J64" i="5"/>
  <c r="I31" i="4"/>
  <c r="J63" i="4"/>
  <c r="J64" i="4" s="1"/>
  <c r="I34" i="3"/>
  <c r="J63" i="2"/>
  <c r="J64" i="2"/>
  <c r="J25" i="2"/>
  <c r="J26" i="2" s="1"/>
  <c r="I73" i="1"/>
  <c r="I74" i="1"/>
  <c r="J25" i="1"/>
  <c r="J26" i="1" s="1"/>
  <c r="I34" i="10" l="1"/>
  <c r="J23" i="10" s="1"/>
  <c r="J63" i="10"/>
  <c r="J24" i="9"/>
  <c r="J64" i="9"/>
  <c r="J65" i="9" s="1"/>
  <c r="I72" i="8"/>
  <c r="I73" i="8"/>
  <c r="I34" i="7"/>
  <c r="J63" i="7"/>
  <c r="I73" i="6"/>
  <c r="J62" i="6" s="1"/>
  <c r="J26" i="6"/>
  <c r="I34" i="5"/>
  <c r="J65" i="5"/>
  <c r="J66" i="5" s="1"/>
  <c r="J65" i="4"/>
  <c r="J66" i="4" s="1"/>
  <c r="I32" i="4"/>
  <c r="J24" i="3"/>
  <c r="J65" i="2"/>
  <c r="J27" i="2"/>
  <c r="J28" i="2" s="1"/>
  <c r="I75" i="1"/>
  <c r="J27" i="1"/>
  <c r="J64" i="10" l="1"/>
  <c r="J24" i="10"/>
  <c r="J25" i="10" s="1"/>
  <c r="J25" i="9"/>
  <c r="J26" i="9" s="1"/>
  <c r="J66" i="9"/>
  <c r="J62" i="8"/>
  <c r="J63" i="8"/>
  <c r="J24" i="8"/>
  <c r="J23" i="7"/>
  <c r="J64" i="7"/>
  <c r="J27" i="6"/>
  <c r="J63" i="6"/>
  <c r="J64" i="6" s="1"/>
  <c r="J23" i="5"/>
  <c r="J67" i="5"/>
  <c r="J68" i="5" s="1"/>
  <c r="J67" i="4"/>
  <c r="J68" i="4" s="1"/>
  <c r="I33" i="4"/>
  <c r="J25" i="3"/>
  <c r="J26" i="3" s="1"/>
  <c r="J66" i="2"/>
  <c r="J29" i="2"/>
  <c r="J30" i="2" s="1"/>
  <c r="J64" i="1"/>
  <c r="J65" i="1" s="1"/>
  <c r="J28" i="1"/>
  <c r="J65" i="10" l="1"/>
  <c r="J66" i="10" s="1"/>
  <c r="J26" i="10"/>
  <c r="J67" i="9"/>
  <c r="J68" i="9" s="1"/>
  <c r="J27" i="9"/>
  <c r="J28" i="9" s="1"/>
  <c r="J25" i="8"/>
  <c r="J64" i="8"/>
  <c r="J65" i="8" s="1"/>
  <c r="J24" i="7"/>
  <c r="J65" i="7"/>
  <c r="J28" i="6"/>
  <c r="J29" i="6"/>
  <c r="J65" i="6"/>
  <c r="J24" i="5"/>
  <c r="J69" i="5"/>
  <c r="J70" i="5" s="1"/>
  <c r="I34" i="4"/>
  <c r="J69" i="4"/>
  <c r="J27" i="3"/>
  <c r="J67" i="2"/>
  <c r="J68" i="2"/>
  <c r="J31" i="2"/>
  <c r="J32" i="2" s="1"/>
  <c r="J66" i="1"/>
  <c r="J29" i="1"/>
  <c r="J27" i="10" l="1"/>
  <c r="J67" i="10"/>
  <c r="J68" i="10" s="1"/>
  <c r="J29" i="9"/>
  <c r="J30" i="9" s="1"/>
  <c r="J69" i="9"/>
  <c r="J26" i="8"/>
  <c r="J27" i="8"/>
  <c r="J66" i="8"/>
  <c r="J66" i="7"/>
  <c r="J67" i="7"/>
  <c r="J25" i="7"/>
  <c r="J26" i="7" s="1"/>
  <c r="J66" i="6"/>
  <c r="J30" i="6"/>
  <c r="J31" i="6" s="1"/>
  <c r="J25" i="5"/>
  <c r="J26" i="5" s="1"/>
  <c r="J71" i="5"/>
  <c r="J70" i="4"/>
  <c r="J23" i="4"/>
  <c r="J24" i="4" s="1"/>
  <c r="J28" i="3"/>
  <c r="J29" i="3" s="1"/>
  <c r="J69" i="2"/>
  <c r="J70" i="2"/>
  <c r="J33" i="2"/>
  <c r="J34" i="2" s="1"/>
  <c r="J67" i="1"/>
  <c r="J68" i="1"/>
  <c r="J30" i="1"/>
  <c r="J31" i="1" s="1"/>
  <c r="J28" i="10" l="1"/>
  <c r="J29" i="10" s="1"/>
  <c r="J69" i="10"/>
  <c r="J70" i="9"/>
  <c r="J31" i="9"/>
  <c r="J32" i="9" s="1"/>
  <c r="J67" i="8"/>
  <c r="J28" i="8"/>
  <c r="J29" i="8" s="1"/>
  <c r="J27" i="7"/>
  <c r="J28" i="7" s="1"/>
  <c r="J29" i="7" s="1"/>
  <c r="J68" i="7"/>
  <c r="J69" i="7" s="1"/>
  <c r="J67" i="6"/>
  <c r="J68" i="6" s="1"/>
  <c r="J32" i="6"/>
  <c r="J72" i="5"/>
  <c r="K62" i="5" s="1"/>
  <c r="J27" i="5"/>
  <c r="J28" i="5" s="1"/>
  <c r="J29" i="5" s="1"/>
  <c r="J73" i="5"/>
  <c r="J71" i="4"/>
  <c r="J25" i="4"/>
  <c r="J30" i="3"/>
  <c r="J71" i="2"/>
  <c r="K23" i="2"/>
  <c r="K24" i="2" s="1"/>
  <c r="J69" i="1"/>
  <c r="J32" i="1"/>
  <c r="J33" i="1" s="1"/>
  <c r="J70" i="10" l="1"/>
  <c r="J30" i="10"/>
  <c r="J31" i="10" s="1"/>
  <c r="J71" i="9"/>
  <c r="J72" i="9" s="1"/>
  <c r="J33" i="9"/>
  <c r="J68" i="8"/>
  <c r="J69" i="8"/>
  <c r="J30" i="8"/>
  <c r="J70" i="7"/>
  <c r="J71" i="7"/>
  <c r="J30" i="7"/>
  <c r="J33" i="6"/>
  <c r="J69" i="6"/>
  <c r="J70" i="6" s="1"/>
  <c r="K63" i="5"/>
  <c r="K64" i="5" s="1"/>
  <c r="J30" i="5"/>
  <c r="J31" i="5" s="1"/>
  <c r="J72" i="4"/>
  <c r="J26" i="4"/>
  <c r="J31" i="3"/>
  <c r="J32" i="3" s="1"/>
  <c r="J72" i="2"/>
  <c r="J73" i="2"/>
  <c r="K25" i="2"/>
  <c r="K26" i="2" s="1"/>
  <c r="J70" i="1"/>
  <c r="J71" i="1"/>
  <c r="J34" i="1"/>
  <c r="J71" i="10" l="1"/>
  <c r="J72" i="10" s="1"/>
  <c r="J32" i="10"/>
  <c r="J34" i="9"/>
  <c r="J73" i="9"/>
  <c r="K62" i="9" s="1"/>
  <c r="J31" i="8"/>
  <c r="J70" i="8"/>
  <c r="J71" i="8" s="1"/>
  <c r="J31" i="7"/>
  <c r="J72" i="7"/>
  <c r="J34" i="6"/>
  <c r="K23" i="6"/>
  <c r="J71" i="6"/>
  <c r="J32" i="5"/>
  <c r="K65" i="5"/>
  <c r="K66" i="5" s="1"/>
  <c r="J27" i="4"/>
  <c r="J28" i="4" s="1"/>
  <c r="J73" i="4"/>
  <c r="J33" i="3"/>
  <c r="J74" i="2"/>
  <c r="K27" i="2"/>
  <c r="J72" i="1"/>
  <c r="J35" i="1"/>
  <c r="J33" i="10" l="1"/>
  <c r="J73" i="10"/>
  <c r="K62" i="10" s="1"/>
  <c r="K23" i="9"/>
  <c r="K24" i="9"/>
  <c r="K63" i="9"/>
  <c r="J32" i="8"/>
  <c r="J33" i="8" s="1"/>
  <c r="J72" i="8"/>
  <c r="J32" i="7"/>
  <c r="J73" i="7"/>
  <c r="J72" i="6"/>
  <c r="K24" i="6"/>
  <c r="K25" i="6" s="1"/>
  <c r="J33" i="5"/>
  <c r="J34" i="5" s="1"/>
  <c r="K67" i="5"/>
  <c r="K68" i="5" s="1"/>
  <c r="J29" i="4"/>
  <c r="J30" i="4" s="1"/>
  <c r="K62" i="4"/>
  <c r="J34" i="3"/>
  <c r="K63" i="2"/>
  <c r="K64" i="2"/>
  <c r="K28" i="2"/>
  <c r="J73" i="1"/>
  <c r="J74" i="1"/>
  <c r="J36" i="1"/>
  <c r="J34" i="10" l="1"/>
  <c r="K23" i="10" s="1"/>
  <c r="K63" i="10"/>
  <c r="K64" i="9"/>
  <c r="K25" i="9"/>
  <c r="K26" i="9" s="1"/>
  <c r="J73" i="8"/>
  <c r="J34" i="8"/>
  <c r="K23" i="8" s="1"/>
  <c r="J33" i="7"/>
  <c r="K62" i="7"/>
  <c r="J73" i="6"/>
  <c r="K26" i="6"/>
  <c r="K69" i="5"/>
  <c r="K23" i="5"/>
  <c r="J31" i="4"/>
  <c r="J32" i="4" s="1"/>
  <c r="J33" i="4" s="1"/>
  <c r="K63" i="4"/>
  <c r="K24" i="3"/>
  <c r="K65" i="2"/>
  <c r="K29" i="2"/>
  <c r="J75" i="1"/>
  <c r="K25" i="1"/>
  <c r="K64" i="10" l="1"/>
  <c r="K24" i="10"/>
  <c r="K25" i="10" s="1"/>
  <c r="K65" i="9"/>
  <c r="K66" i="9" s="1"/>
  <c r="K27" i="9"/>
  <c r="K62" i="8"/>
  <c r="K63" i="8"/>
  <c r="K24" i="8"/>
  <c r="K63" i="7"/>
  <c r="K64" i="7" s="1"/>
  <c r="J34" i="7"/>
  <c r="K23" i="7" s="1"/>
  <c r="K27" i="6"/>
  <c r="K62" i="6"/>
  <c r="K63" i="6" s="1"/>
  <c r="K70" i="5"/>
  <c r="K71" i="5"/>
  <c r="K24" i="5"/>
  <c r="K25" i="5" s="1"/>
  <c r="J34" i="4"/>
  <c r="K23" i="4"/>
  <c r="K24" i="4" s="1"/>
  <c r="K64" i="4"/>
  <c r="K65" i="4" s="1"/>
  <c r="K25" i="3"/>
  <c r="K26" i="3" s="1"/>
  <c r="K66" i="2"/>
  <c r="K67" i="2"/>
  <c r="K30" i="2"/>
  <c r="K31" i="2" s="1"/>
  <c r="K64" i="1"/>
  <c r="K26" i="1"/>
  <c r="K65" i="10" l="1"/>
  <c r="K66" i="10" s="1"/>
  <c r="K26" i="10"/>
  <c r="K28" i="9"/>
  <c r="K67" i="9"/>
  <c r="K68" i="9" s="1"/>
  <c r="K25" i="8"/>
  <c r="K64" i="8"/>
  <c r="K65" i="8" s="1"/>
  <c r="K24" i="7"/>
  <c r="K25" i="7" s="1"/>
  <c r="K26" i="7" s="1"/>
  <c r="K65" i="7"/>
  <c r="K66" i="7" s="1"/>
  <c r="K64" i="6"/>
  <c r="K28" i="6"/>
  <c r="K26" i="5"/>
  <c r="K27" i="5" s="1"/>
  <c r="K28" i="5" s="1"/>
  <c r="K72" i="5"/>
  <c r="K73" i="5" s="1"/>
  <c r="K66" i="4"/>
  <c r="K25" i="4"/>
  <c r="K27" i="3"/>
  <c r="K68" i="2"/>
  <c r="K69" i="2" s="1"/>
  <c r="K32" i="2"/>
  <c r="K65" i="1"/>
  <c r="K66" i="1"/>
  <c r="K27" i="1"/>
  <c r="K27" i="10" l="1"/>
  <c r="K67" i="10"/>
  <c r="K68" i="10" s="1"/>
  <c r="K29" i="9"/>
  <c r="K30" i="9" s="1"/>
  <c r="K69" i="9"/>
  <c r="K26" i="8"/>
  <c r="K27" i="8" s="1"/>
  <c r="K66" i="8"/>
  <c r="K67" i="7"/>
  <c r="K27" i="7"/>
  <c r="K29" i="6"/>
  <c r="K65" i="6"/>
  <c r="K29" i="5"/>
  <c r="L62" i="5"/>
  <c r="L63" i="5" s="1"/>
  <c r="K26" i="4"/>
  <c r="K67" i="4"/>
  <c r="K68" i="4" s="1"/>
  <c r="K28" i="3"/>
  <c r="K29" i="3" s="1"/>
  <c r="K70" i="2"/>
  <c r="K33" i="2"/>
  <c r="K67" i="1"/>
  <c r="K28" i="1"/>
  <c r="K29" i="1"/>
  <c r="K28" i="10" l="1"/>
  <c r="K29" i="10" s="1"/>
  <c r="K69" i="10"/>
  <c r="K70" i="9"/>
  <c r="K31" i="9"/>
  <c r="K32" i="9" s="1"/>
  <c r="K67" i="8"/>
  <c r="K28" i="8"/>
  <c r="K68" i="7"/>
  <c r="K69" i="7" s="1"/>
  <c r="K28" i="7"/>
  <c r="K29" i="7" s="1"/>
  <c r="K66" i="6"/>
  <c r="K30" i="6"/>
  <c r="K30" i="5"/>
  <c r="K31" i="5" s="1"/>
  <c r="L64" i="5"/>
  <c r="L65" i="5" s="1"/>
  <c r="K27" i="4"/>
  <c r="K28" i="4"/>
  <c r="K69" i="4"/>
  <c r="K30" i="3"/>
  <c r="K71" i="2"/>
  <c r="K72" i="2" s="1"/>
  <c r="K34" i="2"/>
  <c r="K68" i="1"/>
  <c r="K69" i="1"/>
  <c r="K30" i="1"/>
  <c r="K31" i="1" s="1"/>
  <c r="K70" i="10" l="1"/>
  <c r="K30" i="10"/>
  <c r="K31" i="10" s="1"/>
  <c r="K71" i="9"/>
  <c r="K72" i="9" s="1"/>
  <c r="K33" i="9"/>
  <c r="K68" i="8"/>
  <c r="K29" i="8"/>
  <c r="K30" i="7"/>
  <c r="K70" i="7"/>
  <c r="K71" i="7" s="1"/>
  <c r="K67" i="6"/>
  <c r="K31" i="6"/>
  <c r="K32" i="6" s="1"/>
  <c r="L66" i="5"/>
  <c r="K32" i="5"/>
  <c r="K70" i="4"/>
  <c r="K29" i="4"/>
  <c r="K31" i="3"/>
  <c r="K32" i="3" s="1"/>
  <c r="K73" i="2"/>
  <c r="L23" i="2"/>
  <c r="K70" i="1"/>
  <c r="K32" i="1"/>
  <c r="K33" i="1" s="1"/>
  <c r="K71" i="10" l="1"/>
  <c r="K72" i="10" s="1"/>
  <c r="K32" i="10"/>
  <c r="K34" i="9"/>
  <c r="K73" i="9"/>
  <c r="L62" i="9" s="1"/>
  <c r="K30" i="8"/>
  <c r="K31" i="8" s="1"/>
  <c r="K69" i="8"/>
  <c r="K70" i="8" s="1"/>
  <c r="K72" i="7"/>
  <c r="K73" i="7"/>
  <c r="K31" i="7"/>
  <c r="K32" i="7" s="1"/>
  <c r="K68" i="6"/>
  <c r="K69" i="6" s="1"/>
  <c r="K33" i="6"/>
  <c r="L67" i="5"/>
  <c r="L68" i="5"/>
  <c r="K33" i="5"/>
  <c r="K34" i="5"/>
  <c r="K30" i="4"/>
  <c r="K31" i="4" s="1"/>
  <c r="K71" i="4"/>
  <c r="K33" i="3"/>
  <c r="K74" i="2"/>
  <c r="L63" i="2"/>
  <c r="L24" i="2"/>
  <c r="L25" i="2" s="1"/>
  <c r="K71" i="1"/>
  <c r="K72" i="1"/>
  <c r="K34" i="1"/>
  <c r="K33" i="10" l="1"/>
  <c r="K73" i="10"/>
  <c r="L62" i="10" s="1"/>
  <c r="L23" i="9"/>
  <c r="L24" i="9"/>
  <c r="L63" i="9"/>
  <c r="K71" i="8"/>
  <c r="K32" i="8"/>
  <c r="K33" i="8" s="1"/>
  <c r="K33" i="7"/>
  <c r="K34" i="7" s="1"/>
  <c r="L23" i="7" s="1"/>
  <c r="L62" i="7"/>
  <c r="L63" i="7" s="1"/>
  <c r="K34" i="6"/>
  <c r="L23" i="6" s="1"/>
  <c r="K70" i="6"/>
  <c r="K71" i="6" s="1"/>
  <c r="L23" i="5"/>
  <c r="L69" i="5"/>
  <c r="L70" i="5" s="1"/>
  <c r="K32" i="4"/>
  <c r="K33" i="4" s="1"/>
  <c r="K34" i="4" s="1"/>
  <c r="K72" i="4"/>
  <c r="K34" i="3"/>
  <c r="L23" i="3" s="1"/>
  <c r="L64" i="2"/>
  <c r="L26" i="2"/>
  <c r="L27" i="2" s="1"/>
  <c r="K73" i="1"/>
  <c r="K35" i="1"/>
  <c r="K34" i="10" l="1"/>
  <c r="L23" i="10" s="1"/>
  <c r="L63" i="10"/>
  <c r="L64" i="9"/>
  <c r="L25" i="9"/>
  <c r="L26" i="9" s="1"/>
  <c r="K34" i="8"/>
  <c r="L23" i="8" s="1"/>
  <c r="K72" i="8"/>
  <c r="K73" i="8" s="1"/>
  <c r="L64" i="7"/>
  <c r="L24" i="7"/>
  <c r="L24" i="6"/>
  <c r="K72" i="6"/>
  <c r="K73" i="6" s="1"/>
  <c r="L71" i="5"/>
  <c r="L24" i="5"/>
  <c r="L25" i="5" s="1"/>
  <c r="K73" i="4"/>
  <c r="L23" i="4"/>
  <c r="L24" i="4" s="1"/>
  <c r="L24" i="3"/>
  <c r="L65" i="2"/>
  <c r="L66" i="2"/>
  <c r="L28" i="2"/>
  <c r="L29" i="2" s="1"/>
  <c r="K74" i="1"/>
  <c r="K75" i="1"/>
  <c r="K36" i="1"/>
  <c r="L25" i="1"/>
  <c r="L64" i="10" l="1"/>
  <c r="L24" i="10"/>
  <c r="L25" i="10" s="1"/>
  <c r="L65" i="9"/>
  <c r="L66" i="9" s="1"/>
  <c r="L27" i="9"/>
  <c r="L62" i="8"/>
  <c r="L63" i="8"/>
  <c r="L64" i="8" s="1"/>
  <c r="L24" i="8"/>
  <c r="L25" i="8" s="1"/>
  <c r="L65" i="7"/>
  <c r="L66" i="7" s="1"/>
  <c r="L25" i="7"/>
  <c r="L26" i="7" s="1"/>
  <c r="L62" i="6"/>
  <c r="L25" i="6"/>
  <c r="L26" i="6" s="1"/>
  <c r="L72" i="5"/>
  <c r="L26" i="5"/>
  <c r="L73" i="5"/>
  <c r="L25" i="4"/>
  <c r="L62" i="4"/>
  <c r="L25" i="3"/>
  <c r="L26" i="3" s="1"/>
  <c r="L67" i="2"/>
  <c r="L30" i="2"/>
  <c r="L31" i="2" s="1"/>
  <c r="L64" i="1"/>
  <c r="L26" i="1"/>
  <c r="L65" i="10" l="1"/>
  <c r="L66" i="10" s="1"/>
  <c r="L26" i="10"/>
  <c r="L28" i="9"/>
  <c r="L67" i="9"/>
  <c r="L68" i="9" s="1"/>
  <c r="L26" i="8"/>
  <c r="L65" i="8"/>
  <c r="L27" i="7"/>
  <c r="L67" i="7"/>
  <c r="L68" i="7" s="1"/>
  <c r="L63" i="6"/>
  <c r="L64" i="6" s="1"/>
  <c r="L27" i="6"/>
  <c r="L27" i="5"/>
  <c r="L28" i="5" s="1"/>
  <c r="M62" i="5"/>
  <c r="M63" i="5" s="1"/>
  <c r="L26" i="4"/>
  <c r="L63" i="4"/>
  <c r="L27" i="3"/>
  <c r="L68" i="2"/>
  <c r="L69" i="2"/>
  <c r="L32" i="2"/>
  <c r="L33" i="2" s="1"/>
  <c r="L65" i="1"/>
  <c r="L66" i="1"/>
  <c r="L27" i="1"/>
  <c r="L27" i="10" l="1"/>
  <c r="L67" i="10"/>
  <c r="L68" i="10" s="1"/>
  <c r="L29" i="9"/>
  <c r="L30" i="9"/>
  <c r="L69" i="9"/>
  <c r="L27" i="8"/>
  <c r="L66" i="8"/>
  <c r="L67" i="8" s="1"/>
  <c r="L28" i="8"/>
  <c r="L69" i="7"/>
  <c r="L70" i="7"/>
  <c r="L28" i="7"/>
  <c r="L29" i="7" s="1"/>
  <c r="L28" i="6"/>
  <c r="L65" i="6"/>
  <c r="L66" i="6" s="1"/>
  <c r="M64" i="5"/>
  <c r="M65" i="5"/>
  <c r="L29" i="5"/>
  <c r="L27" i="4"/>
  <c r="L64" i="4"/>
  <c r="L28" i="3"/>
  <c r="L29" i="3" s="1"/>
  <c r="L70" i="2"/>
  <c r="L34" i="2"/>
  <c r="L67" i="1"/>
  <c r="L28" i="1"/>
  <c r="L28" i="10" l="1"/>
  <c r="L29" i="10" s="1"/>
  <c r="L69" i="10"/>
  <c r="L70" i="9"/>
  <c r="L31" i="9"/>
  <c r="L32" i="9" s="1"/>
  <c r="L68" i="8"/>
  <c r="L29" i="8"/>
  <c r="L30" i="8" s="1"/>
  <c r="L30" i="7"/>
  <c r="L31" i="7" s="1"/>
  <c r="L32" i="7" s="1"/>
  <c r="L71" i="7"/>
  <c r="L72" i="7" s="1"/>
  <c r="L29" i="6"/>
  <c r="L30" i="6"/>
  <c r="L67" i="6"/>
  <c r="L30" i="5"/>
  <c r="M66" i="5"/>
  <c r="M67" i="5" s="1"/>
  <c r="L65" i="4"/>
  <c r="L66" i="4" s="1"/>
  <c r="L28" i="4"/>
  <c r="L29" i="4" s="1"/>
  <c r="L30" i="3"/>
  <c r="L71" i="2"/>
  <c r="L72" i="2"/>
  <c r="M23" i="2"/>
  <c r="L68" i="1"/>
  <c r="L69" i="1"/>
  <c r="L29" i="1"/>
  <c r="L70" i="10" l="1"/>
  <c r="L30" i="10"/>
  <c r="L31" i="10" s="1"/>
  <c r="L71" i="9"/>
  <c r="L72" i="9" s="1"/>
  <c r="L33" i="9"/>
  <c r="L31" i="8"/>
  <c r="L32" i="8" s="1"/>
  <c r="L69" i="8"/>
  <c r="L70" i="8" s="1"/>
  <c r="L73" i="7"/>
  <c r="L33" i="7"/>
  <c r="L68" i="6"/>
  <c r="L31" i="6"/>
  <c r="L32" i="6" s="1"/>
  <c r="L31" i="5"/>
  <c r="M68" i="5"/>
  <c r="L67" i="4"/>
  <c r="L68" i="4" s="1"/>
  <c r="L30" i="4"/>
  <c r="L31" i="3"/>
  <c r="L32" i="3" s="1"/>
  <c r="L73" i="2"/>
  <c r="L70" i="1"/>
  <c r="L30" i="1"/>
  <c r="L71" i="10" l="1"/>
  <c r="L72" i="10" s="1"/>
  <c r="L32" i="10"/>
  <c r="L34" i="9"/>
  <c r="L73" i="9"/>
  <c r="M62" i="9" s="1"/>
  <c r="L71" i="8"/>
  <c r="L72" i="8"/>
  <c r="L73" i="8" s="1"/>
  <c r="L33" i="8"/>
  <c r="L34" i="8" s="1"/>
  <c r="M62" i="7"/>
  <c r="M63" i="7" s="1"/>
  <c r="L34" i="7"/>
  <c r="M23" i="7" s="1"/>
  <c r="L69" i="6"/>
  <c r="L70" i="6" s="1"/>
  <c r="L33" i="6"/>
  <c r="M69" i="5"/>
  <c r="L32" i="5"/>
  <c r="L33" i="5" s="1"/>
  <c r="L69" i="4"/>
  <c r="L31" i="4"/>
  <c r="L32" i="4"/>
  <c r="L33" i="3"/>
  <c r="L74" i="2"/>
  <c r="M63" i="2"/>
  <c r="L71" i="1"/>
  <c r="L72" i="1"/>
  <c r="L31" i="1"/>
  <c r="L33" i="10" l="1"/>
  <c r="L73" i="10"/>
  <c r="M62" i="10" s="1"/>
  <c r="M23" i="9"/>
  <c r="M24" i="9"/>
  <c r="M63" i="9"/>
  <c r="M23" i="8"/>
  <c r="M62" i="8"/>
  <c r="M24" i="7"/>
  <c r="M64" i="7"/>
  <c r="M65" i="7" s="1"/>
  <c r="L34" i="6"/>
  <c r="L71" i="6"/>
  <c r="L72" i="6" s="1"/>
  <c r="M70" i="5"/>
  <c r="L34" i="5"/>
  <c r="L33" i="4"/>
  <c r="L34" i="4" s="1"/>
  <c r="M23" i="4" s="1"/>
  <c r="L70" i="4"/>
  <c r="L34" i="3"/>
  <c r="M23" i="3" s="1"/>
  <c r="M64" i="2"/>
  <c r="M24" i="2"/>
  <c r="L73" i="1"/>
  <c r="L32" i="1"/>
  <c r="L34" i="10" l="1"/>
  <c r="M23" i="10" s="1"/>
  <c r="M63" i="10"/>
  <c r="M64" i="9"/>
  <c r="M25" i="9"/>
  <c r="M26" i="9" s="1"/>
  <c r="M24" i="8"/>
  <c r="M25" i="8" s="1"/>
  <c r="M63" i="8"/>
  <c r="M64" i="8" s="1"/>
  <c r="M66" i="7"/>
  <c r="M67" i="7"/>
  <c r="M25" i="7"/>
  <c r="M26" i="7" s="1"/>
  <c r="M23" i="6"/>
  <c r="M24" i="6"/>
  <c r="L73" i="6"/>
  <c r="M23" i="5"/>
  <c r="M71" i="5"/>
  <c r="M72" i="5" s="1"/>
  <c r="M73" i="5" s="1"/>
  <c r="M24" i="4"/>
  <c r="L71" i="4"/>
  <c r="M24" i="3"/>
  <c r="M65" i="2"/>
  <c r="M66" i="2"/>
  <c r="M25" i="2"/>
  <c r="M26" i="2" s="1"/>
  <c r="L74" i="1"/>
  <c r="L75" i="1"/>
  <c r="L33" i="1"/>
  <c r="M64" i="10" l="1"/>
  <c r="M24" i="10"/>
  <c r="M25" i="10" s="1"/>
  <c r="M65" i="9"/>
  <c r="M66" i="9" s="1"/>
  <c r="M27" i="9"/>
  <c r="M65" i="8"/>
  <c r="M26" i="8"/>
  <c r="M27" i="8" s="1"/>
  <c r="M27" i="7"/>
  <c r="M28" i="7" s="1"/>
  <c r="M29" i="7" s="1"/>
  <c r="M68" i="7"/>
  <c r="M69" i="7" s="1"/>
  <c r="M62" i="6"/>
  <c r="M25" i="6"/>
  <c r="M26" i="6" s="1"/>
  <c r="M24" i="5"/>
  <c r="M25" i="5" s="1"/>
  <c r="M26" i="5" s="1"/>
  <c r="L72" i="4"/>
  <c r="M25" i="4"/>
  <c r="M25" i="3"/>
  <c r="M26" i="3" s="1"/>
  <c r="M67" i="2"/>
  <c r="M27" i="2"/>
  <c r="M28" i="2" s="1"/>
  <c r="M64" i="1"/>
  <c r="L34" i="1"/>
  <c r="M65" i="10" l="1"/>
  <c r="M66" i="10" s="1"/>
  <c r="M26" i="10"/>
  <c r="M67" i="9"/>
  <c r="M68" i="9" s="1"/>
  <c r="M28" i="9"/>
  <c r="M29" i="9"/>
  <c r="M28" i="8"/>
  <c r="M29" i="8" s="1"/>
  <c r="M66" i="8"/>
  <c r="M67" i="8" s="1"/>
  <c r="M70" i="7"/>
  <c r="M30" i="7"/>
  <c r="M63" i="6"/>
  <c r="M27" i="6"/>
  <c r="M27" i="5"/>
  <c r="M26" i="4"/>
  <c r="L73" i="4"/>
  <c r="M27" i="3"/>
  <c r="M68" i="2"/>
  <c r="M69" i="2"/>
  <c r="M29" i="2"/>
  <c r="M30" i="2" s="1"/>
  <c r="M65" i="1"/>
  <c r="M66" i="1"/>
  <c r="L35" i="1"/>
  <c r="M27" i="10" l="1"/>
  <c r="M67" i="10"/>
  <c r="M68" i="10" s="1"/>
  <c r="M30" i="9"/>
  <c r="M31" i="9" s="1"/>
  <c r="M32" i="9" s="1"/>
  <c r="M69" i="9"/>
  <c r="M70" i="9" s="1"/>
  <c r="M68" i="8"/>
  <c r="M69" i="8"/>
  <c r="M70" i="8" s="1"/>
  <c r="M30" i="8"/>
  <c r="M31" i="8" s="1"/>
  <c r="M71" i="7"/>
  <c r="M72" i="7" s="1"/>
  <c r="M31" i="7"/>
  <c r="M32" i="7" s="1"/>
  <c r="M33" i="7" s="1"/>
  <c r="M28" i="6"/>
  <c r="M64" i="6"/>
  <c r="M28" i="5"/>
  <c r="M62" i="4"/>
  <c r="M27" i="4"/>
  <c r="M28" i="4" s="1"/>
  <c r="M28" i="3"/>
  <c r="M29" i="3" s="1"/>
  <c r="M70" i="2"/>
  <c r="M31" i="2"/>
  <c r="M32" i="2" s="1"/>
  <c r="M67" i="1"/>
  <c r="L36" i="1"/>
  <c r="M28" i="10" l="1"/>
  <c r="M29" i="10" s="1"/>
  <c r="M69" i="10"/>
  <c r="M33" i="9"/>
  <c r="M34" i="9"/>
  <c r="M71" i="9"/>
  <c r="M72" i="9" s="1"/>
  <c r="M32" i="8"/>
  <c r="M71" i="8"/>
  <c r="M72" i="8" s="1"/>
  <c r="M73" i="7"/>
  <c r="M34" i="7"/>
  <c r="M65" i="6"/>
  <c r="M66" i="6" s="1"/>
  <c r="M67" i="6" s="1"/>
  <c r="M68" i="6" s="1"/>
  <c r="M29" i="6"/>
  <c r="M29" i="5"/>
  <c r="M30" i="5" s="1"/>
  <c r="M63" i="4"/>
  <c r="M64" i="4" s="1"/>
  <c r="M29" i="4"/>
  <c r="M30" i="3"/>
  <c r="M71" i="2"/>
  <c r="M72" i="2"/>
  <c r="M33" i="2"/>
  <c r="M34" i="2" s="1"/>
  <c r="M68" i="1"/>
  <c r="M69" i="1"/>
  <c r="M25" i="1"/>
  <c r="M70" i="10" l="1"/>
  <c r="M30" i="10"/>
  <c r="M31" i="10" s="1"/>
  <c r="M73" i="9"/>
  <c r="M33" i="8"/>
  <c r="M34" i="8" s="1"/>
  <c r="M73" i="8"/>
  <c r="M30" i="6"/>
  <c r="M69" i="6"/>
  <c r="M70" i="6" s="1"/>
  <c r="M31" i="5"/>
  <c r="M65" i="4"/>
  <c r="M30" i="4"/>
  <c r="M31" i="3"/>
  <c r="M32" i="3" s="1"/>
  <c r="M73" i="2"/>
  <c r="M74" i="2" s="1"/>
  <c r="M70" i="1"/>
  <c r="M26" i="1"/>
  <c r="M71" i="10" l="1"/>
  <c r="M72" i="10" s="1"/>
  <c r="M32" i="10"/>
  <c r="M33" i="10" s="1"/>
  <c r="M34" i="10" s="1"/>
  <c r="M31" i="6"/>
  <c r="M32" i="6"/>
  <c r="M71" i="6"/>
  <c r="M32" i="5"/>
  <c r="M31" i="4"/>
  <c r="M32" i="4" s="1"/>
  <c r="M33" i="4" s="1"/>
  <c r="M34" i="4" s="1"/>
  <c r="M66" i="4"/>
  <c r="M33" i="3"/>
  <c r="M34" i="3" s="1"/>
  <c r="M71" i="1"/>
  <c r="M72" i="1"/>
  <c r="M27" i="1"/>
  <c r="M73" i="10" l="1"/>
  <c r="M33" i="6"/>
  <c r="M34" i="6" s="1"/>
  <c r="M72" i="6"/>
  <c r="M73" i="6" s="1"/>
  <c r="M33" i="5"/>
  <c r="M34" i="5" s="1"/>
  <c r="M67" i="4"/>
  <c r="M68" i="4" s="1"/>
  <c r="M73" i="1"/>
  <c r="M28" i="1"/>
  <c r="M69" i="4" l="1"/>
  <c r="M74" i="1"/>
  <c r="M75" i="1" s="1"/>
  <c r="M29" i="1"/>
  <c r="M70" i="4" l="1"/>
  <c r="M30" i="1"/>
  <c r="M71" i="4" l="1"/>
  <c r="M72" i="4" s="1"/>
  <c r="M31" i="1"/>
  <c r="M73" i="4" l="1"/>
  <c r="M32" i="1"/>
  <c r="M33" i="1" l="1"/>
  <c r="M34" i="1" l="1"/>
  <c r="M35" i="1" s="1"/>
  <c r="M36" i="1" l="1"/>
</calcChain>
</file>

<file path=xl/sharedStrings.xml><?xml version="1.0" encoding="utf-8"?>
<sst xmlns="http://schemas.openxmlformats.org/spreadsheetml/2006/main" count="680" uniqueCount="62">
  <si>
    <t xml:space="preserve">CERDO </t>
  </si>
  <si>
    <t xml:space="preserve">SEDE 1 </t>
  </si>
  <si>
    <t>SEDE 2</t>
  </si>
  <si>
    <t xml:space="preserve">TOTAL SEDES </t>
  </si>
  <si>
    <t xml:space="preserve">MES </t>
  </si>
  <si>
    <t xml:space="preserve"> (gr)</t>
  </si>
  <si>
    <t>(gr)</t>
  </si>
  <si>
    <t xml:space="preserve">enero </t>
  </si>
  <si>
    <t>febrero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</si>
  <si>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</si>
  <si>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</si>
  <si>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</si>
  <si>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</si>
  <si>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</si>
  <si>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</si>
  <si>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</si>
  <si>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</si>
  <si>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</si>
  <si>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</si>
  <si>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MES</t>
  </si>
  <si>
    <t>W</t>
  </si>
  <si>
    <t>T</t>
  </si>
  <si>
    <t>SUMA</t>
  </si>
  <si>
    <t>ME</t>
  </si>
  <si>
    <t>PROMEDIO MOVIL</t>
  </si>
  <si>
    <t>MAE</t>
  </si>
  <si>
    <t>2018'</t>
  </si>
  <si>
    <t>e=2018-2018'</t>
  </si>
  <si>
    <t>Abs (e)</t>
  </si>
  <si>
    <t>PROM Anual</t>
  </si>
  <si>
    <t>CERDO PROM SEDE 1</t>
  </si>
  <si>
    <t>CERDO PROM SEDE 2</t>
  </si>
  <si>
    <t>POLLO</t>
  </si>
  <si>
    <t>SEDE 1</t>
  </si>
  <si>
    <t>POLLO PROM SEDE 1</t>
  </si>
  <si>
    <t>POLLO PROM SEDE 2</t>
  </si>
  <si>
    <t>RES</t>
  </si>
  <si>
    <t>venta  (gr)</t>
  </si>
  <si>
    <t>LUMPIAS</t>
  </si>
  <si>
    <t>(und)</t>
  </si>
  <si>
    <t xml:space="preserve"> (und)</t>
  </si>
  <si>
    <t>LUMPIAS PROM SEDE 1</t>
  </si>
  <si>
    <t>LUMPIAS PROM SEDE 2</t>
  </si>
  <si>
    <t>RES PROM SEDE 1</t>
  </si>
  <si>
    <t>RES PROM SEDE 2</t>
  </si>
  <si>
    <t xml:space="preserve">  (gr)</t>
  </si>
  <si>
    <t>HABICHUELAS</t>
  </si>
  <si>
    <t>HABICHUELAS PROM SEDE 1</t>
  </si>
  <si>
    <t>HABICHUELAS PROM SEDE 2</t>
  </si>
  <si>
    <t>CEBOLLA</t>
  </si>
  <si>
    <t>CEBOLLA PROM SEDE 1</t>
  </si>
  <si>
    <t>ZANAHORIA</t>
  </si>
  <si>
    <t>ZANAHORIA PROM SEDE 1</t>
  </si>
  <si>
    <t>CALABACIN</t>
  </si>
  <si>
    <t>CALABACIN PROM SEDE 1</t>
  </si>
  <si>
    <t>CALABACIN PROM SEDE 2</t>
  </si>
  <si>
    <t>PIMENTON</t>
  </si>
  <si>
    <t>PIMENTON PROM SEDE 1</t>
  </si>
  <si>
    <t>PIMENTON PROM SEDE 2</t>
  </si>
  <si>
    <t>APIO</t>
  </si>
  <si>
    <t>APIO PROM SEDE 1</t>
  </si>
  <si>
    <t>APIO PROM SEDE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</si>
</sst>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-&quot;$&quot;* #,##0_-;\-&quot;$&quot;* #,##0_-;_-&quot;$&quot;* &quot;-&quot;_-;_-@_-"/>
    <numFmt numFmtId="165" formatCode="_-* #,##0\ &quot;€&quot;_-;\-* #,##0\ &quot;€&quot;_-;_-* &quot;-&quot;\ &quot;€&quot;_-;_-@_-"/>
    <numFmt numFmtId="166" formatCode="_-* #,##0.00\ &quot;€&quot;_-;\-* #,##0.00\ &quot;€&quot;_-;_-* &quot;-&quot;??\ &quot;€&quot;_-;_-@_-"/>
    <numFmt numFmtId="167" formatCode="_(&quot;$&quot;\ * #,##0.00_);_(&quot;$&quot;\ * \(#,##0.00\);_(&quot;$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sz val="11"/>
      <color theme="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74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41" fontId="3" fillId="2" borderId="1" xfId="1" applyFont="1" applyFill="1" applyBorder="1" applyAlignment="1">
      <alignment horizontal="center"/>
    </xf>
    <xf numFmtId="41" fontId="3" fillId="2" borderId="1" xfId="1" applyFont="1" applyFill="1" applyBorder="1"/>
    <xf numFmtId="41" fontId="4" fillId="2" borderId="1" xfId="1" applyFont="1" applyFill="1" applyBorder="1" applyAlignment="1">
      <alignment horizontal="center"/>
    </xf>
    <xf numFmtId="41" fontId="0" fillId="0" borderId="0" xfId="0" applyNumberFormat="1"/>
    <xf numFmtId="0" fontId="0" fillId="0" borderId="0" xfId="0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0" fontId="0" fillId="3" borderId="0" xfId="0" applyFill="1" applyBorder="1"/>
    <xf numFmtId="41" fontId="4" fillId="3" borderId="0" xfId="1" applyFont="1" applyFill="1" applyBorder="1" applyAlignment="1">
      <alignment horizontal="center"/>
    </xf>
    <xf numFmtId="41" fontId="4" fillId="2" borderId="11" xfId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41" fontId="4" fillId="2" borderId="1" xfId="1" applyFont="1" applyFill="1" applyBorder="1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</cellXfs>
  <cellStyles count="19">
    <cellStyle name="Millares [0]" xfId="1" builtinId="6"/>
    <cellStyle name="Moneda [0] 2" xfId="4" xr:uid="{00000000-0005-0000-0000-000001000000}"/>
    <cellStyle name="Moneda [0] 3" xfId="7" xr:uid="{00000000-0005-0000-0000-000002000000}"/>
    <cellStyle name="Moneda 10" xfId="12" xr:uid="{00000000-0005-0000-0000-000003000000}"/>
    <cellStyle name="Moneda 11" xfId="13" xr:uid="{00000000-0005-0000-0000-000004000000}"/>
    <cellStyle name="Moneda 12" xfId="14" xr:uid="{00000000-0005-0000-0000-000005000000}"/>
    <cellStyle name="Moneda 13" xfId="15" xr:uid="{00000000-0005-0000-0000-000006000000}"/>
    <cellStyle name="Moneda 14" xfId="16" xr:uid="{00000000-0005-0000-0000-000007000000}"/>
    <cellStyle name="Moneda 15" xfId="17" xr:uid="{00000000-0005-0000-0000-000008000000}"/>
    <cellStyle name="Moneda 16" xfId="18" xr:uid="{00000000-0005-0000-0000-000009000000}"/>
    <cellStyle name="Moneda 2" xfId="3" xr:uid="{00000000-0005-0000-0000-00000A000000}"/>
    <cellStyle name="Moneda 3" xfId="5" xr:uid="{00000000-0005-0000-0000-00000B000000}"/>
    <cellStyle name="Moneda 4" xfId="2" xr:uid="{00000000-0005-0000-0000-00000C000000}"/>
    <cellStyle name="Moneda 5" xfId="6" xr:uid="{00000000-0005-0000-0000-00000D000000}"/>
    <cellStyle name="Moneda 6" xfId="8" xr:uid="{00000000-0005-0000-0000-00000E000000}"/>
    <cellStyle name="Moneda 7" xfId="9" xr:uid="{00000000-0005-0000-0000-00000F000000}"/>
    <cellStyle name="Moneda 8" xfId="10" xr:uid="{00000000-0005-0000-0000-000010000000}"/>
    <cellStyle name="Moneda 9" xfId="11" xr:uid="{00000000-0005-0000-0000-00001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</a:t>
            </a:r>
            <a:r>
              <a:rPr lang="es-CO" baseline="0"/>
              <a:t> real VS demanda pronosticada</a:t>
            </a:r>
          </a:p>
          <a:p>
            <a:pPr>
              <a:defRPr/>
            </a:pPr>
            <a:r>
              <a:rPr lang="es-CO" baseline="0"/>
              <a:t>SEDE 1 Cerdo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CERDO!$D$24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CERDO!$B$25:$B$36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CERDO!$E$25:$E$36</c:f>
              <c:numCache>
                <c:formatCode>_(* #,##0_);_(* \(#,##0\);_(* "-"_);_(@_)</c:formatCode>
                <c:ptCount val="12"/>
                <c:pt idx="0">
                  <c:v>18744</c:v>
                </c:pt>
                <c:pt idx="1">
                  <c:v>19609</c:v>
                </c:pt>
                <c:pt idx="2">
                  <c:v>35337</c:v>
                </c:pt>
                <c:pt idx="3">
                  <c:v>15065</c:v>
                </c:pt>
                <c:pt idx="4">
                  <c:v>19472.5</c:v>
                </c:pt>
                <c:pt idx="5">
                  <c:v>30455.5</c:v>
                </c:pt>
                <c:pt idx="6">
                  <c:v>14800</c:v>
                </c:pt>
                <c:pt idx="7">
                  <c:v>18200</c:v>
                </c:pt>
                <c:pt idx="8">
                  <c:v>23160</c:v>
                </c:pt>
                <c:pt idx="9">
                  <c:v>24860</c:v>
                </c:pt>
                <c:pt idx="10">
                  <c:v>21106</c:v>
                </c:pt>
                <c:pt idx="11">
                  <c:v>20925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2-4C28-AC4F-A264E7F28D47}"/>
            </c:ext>
          </c:extLst>
        </c:ser>
        <c:ser>
          <c:idx val="1"/>
          <c:order val="1"/>
          <c:tx>
            <c:strRef>
              <c:f>CERDO!$I$23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CERDO!$B$25:$B$36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CERDO!$I$25:$I$36</c:f>
              <c:numCache>
                <c:formatCode>_(* #,##0_);_(* \(#,##0\);_(* "-"_);_(@_)</c:formatCode>
                <c:ptCount val="12"/>
                <c:pt idx="0">
                  <c:v>27520.119780066954</c:v>
                </c:pt>
                <c:pt idx="1">
                  <c:v>26040.289691092406</c:v>
                </c:pt>
                <c:pt idx="2">
                  <c:v>26317.615618982862</c:v>
                </c:pt>
                <c:pt idx="3">
                  <c:v>26597.616144956541</c:v>
                </c:pt>
                <c:pt idx="4">
                  <c:v>26327.505046244078</c:v>
                </c:pt>
                <c:pt idx="5">
                  <c:v>26417.20700023415</c:v>
                </c:pt>
                <c:pt idx="6">
                  <c:v>26442.693209385681</c:v>
                </c:pt>
                <c:pt idx="7">
                  <c:v>26397.991250542989</c:v>
                </c:pt>
                <c:pt idx="8">
                  <c:v>26419.343856738691</c:v>
                </c:pt>
                <c:pt idx="9">
                  <c:v>26419.295467748801</c:v>
                </c:pt>
                <c:pt idx="10">
                  <c:v>26412.663616345671</c:v>
                </c:pt>
                <c:pt idx="11">
                  <c:v>26417.026456620355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2-4C28-AC4F-A264E7F28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972592"/>
        <c:axId val="662976336"/>
      </c:lineChart>
      <c:catAx>
        <c:axId val="66297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2976336"/>
        <c:crosses val="autoZero"/>
        <c:auto val="1"/>
        <c:lblAlgn val="ctr"/>
        <c:lblOffset val="100"/>
        <c:noMultiLvlLbl val="0"/>
      </c:catAx>
      <c:valAx>
        <c:axId val="6629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297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Demanda real VS demanda pronosticada</a:t>
            </a:r>
          </a:p>
          <a:p>
            <a:pPr>
              <a:defRPr/>
            </a:pPr>
            <a:r>
              <a:rPr lang="es-CO" sz="1400"/>
              <a:t>SEDE 2  Habichuelas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6110763351233814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POLLO!$E$22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POLLO!$B$23:$B$34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POLLO!$E$63:$E$74</c:f>
              <c:numCache>
                <c:formatCode>_(* #,##0_);_(* \(#,##0\);_(* "-"_);_(@_)</c:formatCode>
                <c:ptCount val="12"/>
                <c:pt idx="0">
                  <c:v>233644.3</c:v>
                </c:pt>
                <c:pt idx="1">
                  <c:v>202164.6</c:v>
                </c:pt>
                <c:pt idx="2">
                  <c:v>53268.95</c:v>
                </c:pt>
                <c:pt idx="3">
                  <c:v>198632</c:v>
                </c:pt>
                <c:pt idx="4">
                  <c:v>148734.39999999999</c:v>
                </c:pt>
                <c:pt idx="5">
                  <c:v>196344.75</c:v>
                </c:pt>
                <c:pt idx="6">
                  <c:v>204682</c:v>
                </c:pt>
                <c:pt idx="7">
                  <c:v>156276.1</c:v>
                </c:pt>
                <c:pt idx="8">
                  <c:v>231608.2</c:v>
                </c:pt>
                <c:pt idx="9">
                  <c:v>186438.3</c:v>
                </c:pt>
                <c:pt idx="10">
                  <c:v>79478.45</c:v>
                </c:pt>
                <c:pt idx="11">
                  <c:v>259817.30000000002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B-4FDB-9DAA-A5AEE0BE454D}"/>
            </c:ext>
          </c:extLst>
        </c:ser>
        <c:ser>
          <c:idx val="1"/>
          <c:order val="1"/>
          <c:tx>
            <c:strRef>
              <c:f>POLLO!$I$21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POLLO!$B$23:$B$34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POLLO!$I$63:$I$74</c:f>
              <c:numCache>
                <c:formatCode>_(* #,##0_);_(* \(#,##0\);_(* "-"_);_(@_)</c:formatCode>
                <c:ptCount val="12"/>
                <c:pt idx="0">
                  <c:v>105062.85542673568</c:v>
                </c:pt>
                <c:pt idx="1">
                  <c:v>237862.51472771002</c:v>
                </c:pt>
                <c:pt idx="2">
                  <c:v>123902.94609421495</c:v>
                </c:pt>
                <c:pt idx="3">
                  <c:v>221695.23824252817</c:v>
                </c:pt>
                <c:pt idx="4">
                  <c:v>137776.59329686593</c:v>
                </c:pt>
                <c:pt idx="5">
                  <c:v>209789.82322428332</c:v>
                </c:pt>
                <c:pt idx="6">
                  <c:v>147993.00302324368</c:v>
                </c:pt>
                <c:pt idx="7">
                  <c:v>201022.79880404883</c:v>
                </c:pt>
                <c:pt idx="8">
                  <c:v>155516.26098969899</c:v>
                </c:pt>
                <c:pt idx="9">
                  <c:v>194566.85268189857</c:v>
                </c:pt>
                <c:pt idx="10">
                  <c:v>161056.30992227874</c:v>
                </c:pt>
                <c:pt idx="11">
                  <c:v>189812.76065759777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4B-4FDB-9DAA-A5AEE0BE4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1</a:t>
            </a:r>
            <a:r>
              <a:rPr lang="es-CO" baseline="0"/>
              <a:t> Cebolla</a:t>
            </a:r>
            <a:endParaRPr lang="es-CO"/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CEBOLLA!$E$22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CEBOLLA!$B$23:$B$34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CEBOLLA!$E$23:$E$34</c:f>
              <c:numCache>
                <c:formatCode>_(* #,##0_);_(* \(#,##0\);_(* "-"_);_(@_)</c:formatCode>
                <c:ptCount val="12"/>
                <c:pt idx="0">
                  <c:v>21244</c:v>
                </c:pt>
                <c:pt idx="1">
                  <c:v>19609</c:v>
                </c:pt>
                <c:pt idx="2">
                  <c:v>35337</c:v>
                </c:pt>
                <c:pt idx="3">
                  <c:v>15065</c:v>
                </c:pt>
                <c:pt idx="4">
                  <c:v>19472.5</c:v>
                </c:pt>
                <c:pt idx="5">
                  <c:v>32455.5</c:v>
                </c:pt>
                <c:pt idx="6">
                  <c:v>19927</c:v>
                </c:pt>
                <c:pt idx="7">
                  <c:v>15200</c:v>
                </c:pt>
                <c:pt idx="8">
                  <c:v>16660</c:v>
                </c:pt>
                <c:pt idx="9">
                  <c:v>19966.5</c:v>
                </c:pt>
                <c:pt idx="10">
                  <c:v>16114</c:v>
                </c:pt>
                <c:pt idx="11">
                  <c:v>23584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D3-4FAC-A32B-AD36663AD25C}"/>
            </c:ext>
          </c:extLst>
        </c:ser>
        <c:ser>
          <c:idx val="1"/>
          <c:order val="1"/>
          <c:tx>
            <c:strRef>
              <c:f>CEBOLLA!$I$21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CEBOLLA!$B$23:$B$34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CEBOLLA!$I$23:$I$34</c:f>
              <c:numCache>
                <c:formatCode>_(* #,##0_);_(* \(#,##0\);_(* "-"_);_(@_)</c:formatCode>
                <c:ptCount val="12"/>
                <c:pt idx="0">
                  <c:v>20451.023980478174</c:v>
                </c:pt>
                <c:pt idx="1">
                  <c:v>19136.262133418582</c:v>
                </c:pt>
                <c:pt idx="2">
                  <c:v>21398.973032229183</c:v>
                </c:pt>
                <c:pt idx="3">
                  <c:v>20516.348379967818</c:v>
                </c:pt>
                <c:pt idx="4">
                  <c:v>20074.889747839334</c:v>
                </c:pt>
                <c:pt idx="5">
                  <c:v>20758.603425490452</c:v>
                </c:pt>
                <c:pt idx="6">
                  <c:v>20511.743865716642</c:v>
                </c:pt>
                <c:pt idx="7">
                  <c:v>20365.434792125565</c:v>
                </c:pt>
                <c:pt idx="8">
                  <c:v>20571.528628056123</c:v>
                </c:pt>
                <c:pt idx="9">
                  <c:v>20503.061535392488</c:v>
                </c:pt>
                <c:pt idx="10">
                  <c:v>20455.089134480608</c:v>
                </c:pt>
                <c:pt idx="11">
                  <c:v>20517.062440020647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D3-4FAC-A32B-AD36663AD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Demanda real VS demanda pronosticada</a:t>
            </a:r>
          </a:p>
          <a:p>
            <a:pPr>
              <a:defRPr/>
            </a:pPr>
            <a:r>
              <a:rPr lang="es-CO" sz="1400"/>
              <a:t>SEDE 2  Cebolla</a:t>
            </a:r>
          </a:p>
        </c:rich>
      </c:tx>
      <c:layout>
        <c:manualLayout>
          <c:xMode val="edge"/>
          <c:yMode val="edge"/>
          <c:x val="0.16110763351233814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CEBOLLA!$E$61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CEBOLLA!$B$62:$B$73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CEBOLLA!$E$62:$E$73</c:f>
              <c:numCache>
                <c:formatCode>_(* #,##0_);_(* \(#,##0\);_(* "-"_);_(@_)</c:formatCode>
                <c:ptCount val="12"/>
                <c:pt idx="0">
                  <c:v>29097</c:v>
                </c:pt>
                <c:pt idx="1">
                  <c:v>21366.3</c:v>
                </c:pt>
                <c:pt idx="2">
                  <c:v>13284.7</c:v>
                </c:pt>
                <c:pt idx="3">
                  <c:v>20571</c:v>
                </c:pt>
                <c:pt idx="4">
                  <c:v>18286.5</c:v>
                </c:pt>
                <c:pt idx="5">
                  <c:v>23357.5</c:v>
                </c:pt>
                <c:pt idx="6">
                  <c:v>21704</c:v>
                </c:pt>
                <c:pt idx="7">
                  <c:v>12540</c:v>
                </c:pt>
                <c:pt idx="8">
                  <c:v>26840.5</c:v>
                </c:pt>
                <c:pt idx="9">
                  <c:v>21646</c:v>
                </c:pt>
                <c:pt idx="10">
                  <c:v>18605.5</c:v>
                </c:pt>
                <c:pt idx="11">
                  <c:v>24272.5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1-41FD-9806-4706778C2FC1}"/>
            </c:ext>
          </c:extLst>
        </c:ser>
        <c:ser>
          <c:idx val="1"/>
          <c:order val="1"/>
          <c:tx>
            <c:strRef>
              <c:f>CEBOLLA!$I$60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CEBOLLA!$B$62:$B$73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CEBOLLA!$I$62:$I$73</c:f>
              <c:numCache>
                <c:formatCode>_(* #,##0_);_(* \(#,##0\);_(* "-"_);_(@_)</c:formatCode>
                <c:ptCount val="12"/>
                <c:pt idx="0">
                  <c:v>21948.639572549706</c:v>
                </c:pt>
                <c:pt idx="1">
                  <c:v>20916.763215836701</c:v>
                </c:pt>
                <c:pt idx="2">
                  <c:v>22631.997546301747</c:v>
                </c:pt>
                <c:pt idx="3">
                  <c:v>21978.748259480541</c:v>
                </c:pt>
                <c:pt idx="4">
                  <c:v>21633.805127623873</c:v>
                </c:pt>
                <c:pt idx="5">
                  <c:v>22151.690700718587</c:v>
                </c:pt>
                <c:pt idx="6">
                  <c:v>21969.444445445013</c:v>
                </c:pt>
                <c:pt idx="7">
                  <c:v>21855.535486756547</c:v>
                </c:pt>
                <c:pt idx="8">
                  <c:v>22011.523553966061</c:v>
                </c:pt>
                <c:pt idx="9">
                  <c:v>21961.125924991895</c:v>
                </c:pt>
                <c:pt idx="10">
                  <c:v>21923.889742656047</c:v>
                </c:pt>
                <c:pt idx="11">
                  <c:v>21970.760047361342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1-41FD-9806-4706778C2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1</a:t>
            </a:r>
            <a:r>
              <a:rPr lang="es-CO" baseline="0"/>
              <a:t> Zanahoria</a:t>
            </a:r>
            <a:endParaRPr lang="es-CO"/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ZANAHORIA!$E$22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ZANAHORIA!$B$23:$B$34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ZANAHORIA!$E$23:$E$34</c:f>
              <c:numCache>
                <c:formatCode>_(* #,##0_);_(* \(#,##0\);_(* "-"_);_(@_)</c:formatCode>
                <c:ptCount val="12"/>
                <c:pt idx="0">
                  <c:v>100821.5</c:v>
                </c:pt>
                <c:pt idx="1">
                  <c:v>81109</c:v>
                </c:pt>
                <c:pt idx="2">
                  <c:v>62337</c:v>
                </c:pt>
                <c:pt idx="3">
                  <c:v>73565</c:v>
                </c:pt>
                <c:pt idx="4">
                  <c:v>62283</c:v>
                </c:pt>
                <c:pt idx="5">
                  <c:v>81859.5</c:v>
                </c:pt>
                <c:pt idx="6">
                  <c:v>84800</c:v>
                </c:pt>
                <c:pt idx="7">
                  <c:v>75200</c:v>
                </c:pt>
                <c:pt idx="8">
                  <c:v>63160</c:v>
                </c:pt>
                <c:pt idx="9">
                  <c:v>72360</c:v>
                </c:pt>
                <c:pt idx="10">
                  <c:v>76106</c:v>
                </c:pt>
                <c:pt idx="11">
                  <c:v>97261.5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4-44B6-8A29-A251167F4AAC}"/>
            </c:ext>
          </c:extLst>
        </c:ser>
        <c:ser>
          <c:idx val="1"/>
          <c:order val="1"/>
          <c:tx>
            <c:strRef>
              <c:f>ZANAHORIA!$I$21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ZANAHORIA!$B$23:$B$34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ZANAHORIA!$I$23:$I$34</c:f>
              <c:numCache>
                <c:formatCode>_(* #,##0_);_(* \(#,##0\);_(* "-"_);_(@_)</c:formatCode>
                <c:ptCount val="12"/>
                <c:pt idx="0">
                  <c:v>89996.391224609659</c:v>
                </c:pt>
                <c:pt idx="1">
                  <c:v>85943.815687603696</c:v>
                </c:pt>
                <c:pt idx="2">
                  <c:v>89245.79282735895</c:v>
                </c:pt>
                <c:pt idx="3">
                  <c:v>89464.782129095707</c:v>
                </c:pt>
                <c:pt idx="4">
                  <c:v>88437.526016906369</c:v>
                </c:pt>
                <c:pt idx="5">
                  <c:v>88673.340305159712</c:v>
                </c:pt>
                <c:pt idx="6">
                  <c:v>88904.245837378927</c:v>
                </c:pt>
                <c:pt idx="7">
                  <c:v>88768.077886284591</c:v>
                </c:pt>
                <c:pt idx="8">
                  <c:v>88740.437180130641</c:v>
                </c:pt>
                <c:pt idx="9">
                  <c:v>88788.22833009428</c:v>
                </c:pt>
                <c:pt idx="10">
                  <c:v>88782.348706955992</c:v>
                </c:pt>
                <c:pt idx="11">
                  <c:v>88770.120204492661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4-44B6-8A29-A251167F4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Demanda real VS demanda pronosticada</a:t>
            </a:r>
          </a:p>
          <a:p>
            <a:pPr>
              <a:defRPr/>
            </a:pPr>
            <a:r>
              <a:rPr lang="es-CO" sz="1400"/>
              <a:t>SEDE 2  Zanahoria</a:t>
            </a:r>
          </a:p>
        </c:rich>
      </c:tx>
      <c:layout>
        <c:manualLayout>
          <c:xMode val="edge"/>
          <c:yMode val="edge"/>
          <c:x val="0.16110763351233814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ZANAHORIA!$E$61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ZANAHORIA!$B$62:$B$73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ZANAHORIA!$E$62:$E$73</c:f>
              <c:numCache>
                <c:formatCode>_(* #,##0_);_(* \(#,##0\);_(* "-"_);_(@_)</c:formatCode>
                <c:ptCount val="12"/>
                <c:pt idx="0">
                  <c:v>88542.8</c:v>
                </c:pt>
                <c:pt idx="1">
                  <c:v>97866.3</c:v>
                </c:pt>
                <c:pt idx="2">
                  <c:v>49384.45</c:v>
                </c:pt>
                <c:pt idx="3">
                  <c:v>35141</c:v>
                </c:pt>
                <c:pt idx="4">
                  <c:v>35766</c:v>
                </c:pt>
                <c:pt idx="5">
                  <c:v>83357.75</c:v>
                </c:pt>
                <c:pt idx="6">
                  <c:v>71620</c:v>
                </c:pt>
                <c:pt idx="7">
                  <c:v>62540</c:v>
                </c:pt>
                <c:pt idx="8">
                  <c:v>91822</c:v>
                </c:pt>
                <c:pt idx="9">
                  <c:v>61096</c:v>
                </c:pt>
                <c:pt idx="10">
                  <c:v>48605.599999999999</c:v>
                </c:pt>
                <c:pt idx="11">
                  <c:v>91172.5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2-4F58-BA5F-6AD21E1D2BDC}"/>
            </c:ext>
          </c:extLst>
        </c:ser>
        <c:ser>
          <c:idx val="1"/>
          <c:order val="1"/>
          <c:tx>
            <c:strRef>
              <c:f>ZANAHORIA!$I$60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ZANAHORIA!$B$62:$B$73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ZANAHORIA!$I$62:$I$73</c:f>
              <c:numCache>
                <c:formatCode>_(* #,##0_);_(* \(#,##0\);_(* "-"_);_(@_)</c:formatCode>
                <c:ptCount val="12"/>
                <c:pt idx="0">
                  <c:v>82397.565186464548</c:v>
                </c:pt>
                <c:pt idx="1">
                  <c:v>72538.629230026781</c:v>
                </c:pt>
                <c:pt idx="2">
                  <c:v>77975.131906516937</c:v>
                </c:pt>
                <c:pt idx="3">
                  <c:v>79265.393190457413</c:v>
                </c:pt>
                <c:pt idx="4">
                  <c:v>77302.833441139621</c:v>
                </c:pt>
                <c:pt idx="5">
                  <c:v>77498.978525631464</c:v>
                </c:pt>
                <c:pt idx="6">
                  <c:v>78014.336203026614</c:v>
                </c:pt>
                <c:pt idx="7">
                  <c:v>77806.751970858168</c:v>
                </c:pt>
                <c:pt idx="8">
                  <c:v>77716.957315631516</c:v>
                </c:pt>
                <c:pt idx="9">
                  <c:v>77803.718173331959</c:v>
                </c:pt>
                <c:pt idx="10">
                  <c:v>77804.602722357769</c:v>
                </c:pt>
                <c:pt idx="11">
                  <c:v>77779.031266011792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62-4F58-BA5F-6AD21E1D2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1</a:t>
            </a:r>
            <a:r>
              <a:rPr lang="es-CO" baseline="0"/>
              <a:t> Calabacin</a:t>
            </a:r>
            <a:endParaRPr lang="es-CO"/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CALABACIN!$E$22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CALABACIN!$B$23:$B$34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CALABACIN!$E$23:$E$34</c:f>
              <c:numCache>
                <c:formatCode>_(* #,##0_);_(* \(#,##0\);_(* "-"_);_(@_)</c:formatCode>
                <c:ptCount val="12"/>
                <c:pt idx="0">
                  <c:v>187464</c:v>
                </c:pt>
                <c:pt idx="1">
                  <c:v>196279</c:v>
                </c:pt>
                <c:pt idx="2">
                  <c:v>154437</c:v>
                </c:pt>
                <c:pt idx="3">
                  <c:v>128225</c:v>
                </c:pt>
                <c:pt idx="4">
                  <c:v>128172.5</c:v>
                </c:pt>
                <c:pt idx="5">
                  <c:v>140150.5</c:v>
                </c:pt>
                <c:pt idx="6">
                  <c:v>125102.5</c:v>
                </c:pt>
                <c:pt idx="7">
                  <c:v>133035</c:v>
                </c:pt>
                <c:pt idx="8">
                  <c:v>146460</c:v>
                </c:pt>
                <c:pt idx="9">
                  <c:v>152395</c:v>
                </c:pt>
                <c:pt idx="10">
                  <c:v>157564</c:v>
                </c:pt>
                <c:pt idx="11">
                  <c:v>194601.5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B-4271-A0E2-670DEA84C579}"/>
            </c:ext>
          </c:extLst>
        </c:ser>
        <c:ser>
          <c:idx val="1"/>
          <c:order val="1"/>
          <c:tx>
            <c:strRef>
              <c:f>CALABACIN!$I$21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CALABACIN!$B$23:$B$34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CALABACIN!$I$23:$I$34</c:f>
              <c:numCache>
                <c:formatCode>_(* #,##0_);_(* \(#,##0\);_(* "-"_);_(@_)</c:formatCode>
                <c:ptCount val="12"/>
                <c:pt idx="0">
                  <c:v>194601.49689472647</c:v>
                </c:pt>
                <c:pt idx="1">
                  <c:v>194601.493789453</c:v>
                </c:pt>
                <c:pt idx="2">
                  <c:v>194601.49068417959</c:v>
                </c:pt>
                <c:pt idx="3">
                  <c:v>194601.48757890624</c:v>
                </c:pt>
                <c:pt idx="4">
                  <c:v>194601.48447363291</c:v>
                </c:pt>
                <c:pt idx="5">
                  <c:v>194601.48136835964</c:v>
                </c:pt>
                <c:pt idx="6">
                  <c:v>194601.47826308644</c:v>
                </c:pt>
                <c:pt idx="7">
                  <c:v>194601.47515781326</c:v>
                </c:pt>
                <c:pt idx="8">
                  <c:v>194601.47205254014</c:v>
                </c:pt>
                <c:pt idx="9">
                  <c:v>194601.46894726707</c:v>
                </c:pt>
                <c:pt idx="10">
                  <c:v>194601.46584199404</c:v>
                </c:pt>
                <c:pt idx="11">
                  <c:v>194601.46273672106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9B-4271-A0E2-670DEA84C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Demanda real VS demanda pronosticada</a:t>
            </a:r>
          </a:p>
          <a:p>
            <a:pPr>
              <a:defRPr/>
            </a:pPr>
            <a:r>
              <a:rPr lang="es-CO" sz="1400"/>
              <a:t>SEDE 2  Calabacin</a:t>
            </a:r>
          </a:p>
        </c:rich>
      </c:tx>
      <c:layout>
        <c:manualLayout>
          <c:xMode val="edge"/>
          <c:yMode val="edge"/>
          <c:x val="0.16110763351233814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CALABACIN!$E$61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CALABACIN!$B$62:$B$73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CALABACIN!$E$62:$E$73</c:f>
              <c:numCache>
                <c:formatCode>_(* #,##0_);_(* \(#,##0\);_(* "-"_);_(@_)</c:formatCode>
                <c:ptCount val="12"/>
                <c:pt idx="0">
                  <c:v>228542.8</c:v>
                </c:pt>
                <c:pt idx="1">
                  <c:v>209866.3</c:v>
                </c:pt>
                <c:pt idx="2">
                  <c:v>141674.45000000001</c:v>
                </c:pt>
                <c:pt idx="3">
                  <c:v>221391</c:v>
                </c:pt>
                <c:pt idx="4">
                  <c:v>124266</c:v>
                </c:pt>
                <c:pt idx="5">
                  <c:v>171857.75</c:v>
                </c:pt>
                <c:pt idx="6">
                  <c:v>137620</c:v>
                </c:pt>
                <c:pt idx="7">
                  <c:v>123560</c:v>
                </c:pt>
                <c:pt idx="8">
                  <c:v>144322</c:v>
                </c:pt>
                <c:pt idx="9">
                  <c:v>131096</c:v>
                </c:pt>
                <c:pt idx="10">
                  <c:v>128605.6</c:v>
                </c:pt>
                <c:pt idx="11">
                  <c:v>221672.5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C-4D22-A541-73EDB5B8FD37}"/>
            </c:ext>
          </c:extLst>
        </c:ser>
        <c:ser>
          <c:idx val="1"/>
          <c:order val="1"/>
          <c:tx>
            <c:strRef>
              <c:f>CALABACIN!$I$60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CALABACIN!$B$62:$B$73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CALABACIN!$I$62:$I$73</c:f>
              <c:numCache>
                <c:formatCode>_(* #,##0_);_(* \(#,##0\);_(* "-"_);_(@_)</c:formatCode>
                <c:ptCount val="12"/>
                <c:pt idx="0">
                  <c:v>195246.45736137108</c:v>
                </c:pt>
                <c:pt idx="1">
                  <c:v>175803.73038963313</c:v>
                </c:pt>
                <c:pt idx="2">
                  <c:v>189186.11841896962</c:v>
                </c:pt>
                <c:pt idx="3">
                  <c:v>190954.24413806619</c:v>
                </c:pt>
                <c:pt idx="4">
                  <c:v>186534.02228180197</c:v>
                </c:pt>
                <c:pt idx="5">
                  <c:v>187307.78012004332</c:v>
                </c:pt>
                <c:pt idx="6">
                  <c:v>188371.64859270255</c:v>
                </c:pt>
                <c:pt idx="7">
                  <c:v>187835.51268649497</c:v>
                </c:pt>
                <c:pt idx="8">
                  <c:v>187681.54330429708</c:v>
                </c:pt>
                <c:pt idx="9">
                  <c:v>187882.88278470509</c:v>
                </c:pt>
                <c:pt idx="10">
                  <c:v>187869.0609932387</c:v>
                </c:pt>
                <c:pt idx="11">
                  <c:v>187814.35060516789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BC-4D22-A541-73EDB5B8F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1</a:t>
            </a:r>
            <a:r>
              <a:rPr lang="es-CO" baseline="0"/>
              <a:t> Pimenton</a:t>
            </a:r>
            <a:endParaRPr lang="es-CO"/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PIMENTON!$E$22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PIMENTON!$B$23:$B$34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PIMENTON!$E$23:$E$34</c:f>
              <c:numCache>
                <c:formatCode>_(* #,##0_);_(* \(#,##0\);_(* "-"_);_(@_)</c:formatCode>
                <c:ptCount val="12"/>
                <c:pt idx="0">
                  <c:v>23744</c:v>
                </c:pt>
                <c:pt idx="1">
                  <c:v>24109</c:v>
                </c:pt>
                <c:pt idx="2">
                  <c:v>15337</c:v>
                </c:pt>
                <c:pt idx="3">
                  <c:v>15065</c:v>
                </c:pt>
                <c:pt idx="4">
                  <c:v>14472.5</c:v>
                </c:pt>
                <c:pt idx="5">
                  <c:v>18455.5</c:v>
                </c:pt>
                <c:pt idx="6">
                  <c:v>18300</c:v>
                </c:pt>
                <c:pt idx="7">
                  <c:v>15200</c:v>
                </c:pt>
                <c:pt idx="8">
                  <c:v>13660</c:v>
                </c:pt>
                <c:pt idx="9">
                  <c:v>14860</c:v>
                </c:pt>
                <c:pt idx="10">
                  <c:v>16106</c:v>
                </c:pt>
                <c:pt idx="11">
                  <c:v>20425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73-48E8-9240-1C61FA972DE4}"/>
            </c:ext>
          </c:extLst>
        </c:ser>
        <c:ser>
          <c:idx val="1"/>
          <c:order val="1"/>
          <c:tx>
            <c:strRef>
              <c:f>PIMENTON!$I$21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PIMENTON!$B$23:$B$34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PIMENTON!$I$23:$I$34</c:f>
              <c:numCache>
                <c:formatCode>_(* #,##0_);_(* \(#,##0\);_(* "-"_);_(@_)</c:formatCode>
                <c:ptCount val="12"/>
                <c:pt idx="0">
                  <c:v>20424.999674076451</c:v>
                </c:pt>
                <c:pt idx="1">
                  <c:v>20424.999348152905</c:v>
                </c:pt>
                <c:pt idx="2">
                  <c:v>20424.999022229367</c:v>
                </c:pt>
                <c:pt idx="3">
                  <c:v>20424.998696305833</c:v>
                </c:pt>
                <c:pt idx="4">
                  <c:v>20424.998370382305</c:v>
                </c:pt>
                <c:pt idx="5">
                  <c:v>20424.998044458782</c:v>
                </c:pt>
                <c:pt idx="6">
                  <c:v>20424.997718535265</c:v>
                </c:pt>
                <c:pt idx="7">
                  <c:v>20424.997392611753</c:v>
                </c:pt>
                <c:pt idx="8">
                  <c:v>20424.997066688244</c:v>
                </c:pt>
                <c:pt idx="9">
                  <c:v>20424.996740764742</c:v>
                </c:pt>
                <c:pt idx="10">
                  <c:v>20424.996414841244</c:v>
                </c:pt>
                <c:pt idx="11">
                  <c:v>20424.996088917753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73-48E8-9240-1C61FA972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Demanda real VS demanda pronosticada</a:t>
            </a:r>
          </a:p>
          <a:p>
            <a:pPr>
              <a:defRPr/>
            </a:pPr>
            <a:r>
              <a:rPr lang="es-CO" sz="1400"/>
              <a:t>SEDE 2  Pimenton</a:t>
            </a:r>
          </a:p>
        </c:rich>
      </c:tx>
      <c:layout>
        <c:manualLayout>
          <c:xMode val="edge"/>
          <c:yMode val="edge"/>
          <c:x val="0.16110763351233814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PIMENTON!$E$61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PIMENTON!$B$62:$B$73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PIMENTON!$E$62:$E$73</c:f>
              <c:numCache>
                <c:formatCode>_(* #,##0_);_(* \(#,##0\);_(* "-"_);_(@_)</c:formatCode>
                <c:ptCount val="12"/>
                <c:pt idx="0">
                  <c:v>28542.799999999999</c:v>
                </c:pt>
                <c:pt idx="1">
                  <c:v>22866.3</c:v>
                </c:pt>
                <c:pt idx="2">
                  <c:v>14384.45</c:v>
                </c:pt>
                <c:pt idx="3">
                  <c:v>17141</c:v>
                </c:pt>
                <c:pt idx="4">
                  <c:v>12736</c:v>
                </c:pt>
                <c:pt idx="5">
                  <c:v>18136</c:v>
                </c:pt>
                <c:pt idx="6">
                  <c:v>21620</c:v>
                </c:pt>
                <c:pt idx="7">
                  <c:v>18010</c:v>
                </c:pt>
                <c:pt idx="8">
                  <c:v>26837</c:v>
                </c:pt>
                <c:pt idx="9">
                  <c:v>21631</c:v>
                </c:pt>
                <c:pt idx="10">
                  <c:v>18605.599999999999</c:v>
                </c:pt>
                <c:pt idx="11">
                  <c:v>26777.5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8-4319-8676-3EF611C9866A}"/>
            </c:ext>
          </c:extLst>
        </c:ser>
        <c:ser>
          <c:idx val="1"/>
          <c:order val="1"/>
          <c:tx>
            <c:strRef>
              <c:f>PIMENTON!$I$60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PIMENTON!$B$62:$B$73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PIMENTON!$I$62:$I$73</c:f>
              <c:numCache>
                <c:formatCode>_(* #,##0_);_(* \(#,##0\);_(* "-"_);_(@_)</c:formatCode>
                <c:ptCount val="12"/>
                <c:pt idx="0">
                  <c:v>23476.067701976492</c:v>
                </c:pt>
                <c:pt idx="1">
                  <c:v>20999.938785180453</c:v>
                </c:pt>
                <c:pt idx="2">
                  <c:v>21105.821238029945</c:v>
                </c:pt>
                <c:pt idx="3">
                  <c:v>20293.275202472156</c:v>
                </c:pt>
                <c:pt idx="4">
                  <c:v>19192.174702325541</c:v>
                </c:pt>
                <c:pt idx="5">
                  <c:v>18454.745620572176</c:v>
                </c:pt>
                <c:pt idx="6">
                  <c:v>17729.894882493521</c:v>
                </c:pt>
                <c:pt idx="7">
                  <c:v>16963.986419983714</c:v>
                </c:pt>
                <c:pt idx="8">
                  <c:v>16255.824512113242</c:v>
                </c:pt>
                <c:pt idx="9">
                  <c:v>15586.52300319244</c:v>
                </c:pt>
                <c:pt idx="10">
                  <c:v>14936.008212046312</c:v>
                </c:pt>
                <c:pt idx="11">
                  <c:v>14313.044678490989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58-4319-8676-3EF611C98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1</a:t>
            </a:r>
            <a:r>
              <a:rPr lang="es-CO" baseline="0"/>
              <a:t> Apio</a:t>
            </a:r>
            <a:endParaRPr lang="es-CO"/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APIO!$E$22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APIO!$B$23:$B$34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APIO!$E$23:$E$34</c:f>
              <c:numCache>
                <c:formatCode>_(* #,##0_);_(* \(#,##0\);_(* "-"_);_(@_)</c:formatCode>
                <c:ptCount val="12"/>
                <c:pt idx="0">
                  <c:v>67464</c:v>
                </c:pt>
                <c:pt idx="1">
                  <c:v>46279</c:v>
                </c:pt>
                <c:pt idx="2">
                  <c:v>29437</c:v>
                </c:pt>
                <c:pt idx="3">
                  <c:v>23225</c:v>
                </c:pt>
                <c:pt idx="4">
                  <c:v>28172.5</c:v>
                </c:pt>
                <c:pt idx="5">
                  <c:v>50150.5</c:v>
                </c:pt>
                <c:pt idx="6">
                  <c:v>45102.5</c:v>
                </c:pt>
                <c:pt idx="7">
                  <c:v>33035</c:v>
                </c:pt>
                <c:pt idx="8">
                  <c:v>36460</c:v>
                </c:pt>
                <c:pt idx="9">
                  <c:v>67395</c:v>
                </c:pt>
                <c:pt idx="10">
                  <c:v>47564</c:v>
                </c:pt>
                <c:pt idx="11">
                  <c:v>86567.5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B-4958-97C2-AED431C53460}"/>
            </c:ext>
          </c:extLst>
        </c:ser>
        <c:ser>
          <c:idx val="1"/>
          <c:order val="1"/>
          <c:tx>
            <c:strRef>
              <c:f>APIO!$I$21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APIO!$B$23:$B$34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APIO!$I$23:$I$34</c:f>
              <c:numCache>
                <c:formatCode>_(* #,##0_);_(* \(#,##0\);_(* "-"_);_(@_)</c:formatCode>
                <c:ptCount val="12"/>
                <c:pt idx="0">
                  <c:v>76905.34064365727</c:v>
                </c:pt>
                <c:pt idx="1">
                  <c:v>77971.152020650392</c:v>
                </c:pt>
                <c:pt idx="2">
                  <c:v>78062.333990936153</c:v>
                </c:pt>
                <c:pt idx="3">
                  <c:v>77996.429642685078</c:v>
                </c:pt>
                <c:pt idx="4">
                  <c:v>78010.509585836437</c:v>
                </c:pt>
                <c:pt idx="5">
                  <c:v>78009.309605285118</c:v>
                </c:pt>
                <c:pt idx="6">
                  <c:v>78009.082248428094</c:v>
                </c:pt>
                <c:pt idx="7">
                  <c:v>78009.189801353321</c:v>
                </c:pt>
                <c:pt idx="8">
                  <c:v>78009.169875360181</c:v>
                </c:pt>
                <c:pt idx="9">
                  <c:v>78009.171009662998</c:v>
                </c:pt>
                <c:pt idx="10">
                  <c:v>78009.171474724804</c:v>
                </c:pt>
                <c:pt idx="11">
                  <c:v>78009.171298582834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B-4958-97C2-AED431C53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2 Cerdo</a:t>
            </a:r>
          </a:p>
        </c:rich>
      </c:tx>
      <c:layout>
        <c:manualLayout>
          <c:xMode val="edge"/>
          <c:yMode val="edge"/>
          <c:x val="0.16523600174978129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CERDO!$D$63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CERDO!$B$64:$B$75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CERDO!$E$64:$E$75</c:f>
              <c:numCache>
                <c:formatCode>_(* #,##0_);_(* \(#,##0\);_(* "-"_);_(@_)</c:formatCode>
                <c:ptCount val="12"/>
                <c:pt idx="0">
                  <c:v>31389.95</c:v>
                </c:pt>
                <c:pt idx="1">
                  <c:v>27557.800000000003</c:v>
                </c:pt>
                <c:pt idx="2">
                  <c:v>5136.6000000000004</c:v>
                </c:pt>
                <c:pt idx="3">
                  <c:v>24855.599999999999</c:v>
                </c:pt>
                <c:pt idx="4">
                  <c:v>1964</c:v>
                </c:pt>
                <c:pt idx="5">
                  <c:v>26926</c:v>
                </c:pt>
                <c:pt idx="6">
                  <c:v>25468.5</c:v>
                </c:pt>
                <c:pt idx="7">
                  <c:v>22194.699999999997</c:v>
                </c:pt>
                <c:pt idx="8">
                  <c:v>29037.5</c:v>
                </c:pt>
                <c:pt idx="9">
                  <c:v>23823.75</c:v>
                </c:pt>
                <c:pt idx="10">
                  <c:v>26129.75</c:v>
                </c:pt>
                <c:pt idx="11">
                  <c:v>30722.400000000001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3-42E5-A112-99185DF33E7A}"/>
            </c:ext>
          </c:extLst>
        </c:ser>
        <c:ser>
          <c:idx val="1"/>
          <c:order val="1"/>
          <c:tx>
            <c:strRef>
              <c:f>CERDO!$I$62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CERDO!$B$64:$B$75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CERDO!$I$64:$I$75</c:f>
              <c:numCache>
                <c:formatCode>_(* #,##0_);_(* \(#,##0\);_(* "-"_);_(@_)</c:formatCode>
                <c:ptCount val="12"/>
                <c:pt idx="0">
                  <c:v>26991.867518365383</c:v>
                </c:pt>
                <c:pt idx="1">
                  <c:v>28004.332692175347</c:v>
                </c:pt>
                <c:pt idx="2">
                  <c:v>28504.763132668122</c:v>
                </c:pt>
                <c:pt idx="3">
                  <c:v>27860.724415481076</c:v>
                </c:pt>
                <c:pt idx="4">
                  <c:v>28126.779722723211</c:v>
                </c:pt>
                <c:pt idx="5">
                  <c:v>28153.342547711451</c:v>
                </c:pt>
                <c:pt idx="6">
                  <c:v>28052.899925379963</c:v>
                </c:pt>
                <c:pt idx="7">
                  <c:v>28110.459573672157</c:v>
                </c:pt>
                <c:pt idx="8">
                  <c:v>28104.069273478406</c:v>
                </c:pt>
                <c:pt idx="9">
                  <c:v>28090.29593048483</c:v>
                </c:pt>
                <c:pt idx="10">
                  <c:v>28101.319788682347</c:v>
                </c:pt>
                <c:pt idx="11">
                  <c:v>28098.390884722307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3-42E5-A112-99185DF3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44064"/>
        <c:axId val="664027008"/>
      </c:lineChart>
      <c:catAx>
        <c:axId val="6640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4027008"/>
        <c:crosses val="autoZero"/>
        <c:auto val="1"/>
        <c:lblAlgn val="ctr"/>
        <c:lblOffset val="100"/>
        <c:noMultiLvlLbl val="0"/>
      </c:catAx>
      <c:valAx>
        <c:axId val="66402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404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Demanda real VS demanda pronosticada</a:t>
            </a:r>
          </a:p>
          <a:p>
            <a:pPr>
              <a:defRPr/>
            </a:pPr>
            <a:r>
              <a:rPr lang="es-CO" sz="1400"/>
              <a:t>SEDE 2  Apio</a:t>
            </a:r>
          </a:p>
        </c:rich>
      </c:tx>
      <c:layout>
        <c:manualLayout>
          <c:xMode val="edge"/>
          <c:yMode val="edge"/>
          <c:x val="0.16110763351233814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APIO!$E$61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APIO!$B$62:$B$73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APIO!$E$62:$E$73</c:f>
              <c:numCache>
                <c:formatCode>_(* #,##0_);_(* \(#,##0\);_(* "-"_);_(@_)</c:formatCode>
                <c:ptCount val="12"/>
                <c:pt idx="0">
                  <c:v>83542.8</c:v>
                </c:pt>
                <c:pt idx="1">
                  <c:v>89866.3</c:v>
                </c:pt>
                <c:pt idx="2">
                  <c:v>51674.45</c:v>
                </c:pt>
                <c:pt idx="3">
                  <c:v>46391</c:v>
                </c:pt>
                <c:pt idx="4">
                  <c:v>34266</c:v>
                </c:pt>
                <c:pt idx="5">
                  <c:v>71857.75</c:v>
                </c:pt>
                <c:pt idx="6">
                  <c:v>67620</c:v>
                </c:pt>
                <c:pt idx="7">
                  <c:v>50060</c:v>
                </c:pt>
                <c:pt idx="8">
                  <c:v>94322</c:v>
                </c:pt>
                <c:pt idx="9">
                  <c:v>71096</c:v>
                </c:pt>
                <c:pt idx="10">
                  <c:v>68605.600000000006</c:v>
                </c:pt>
                <c:pt idx="11">
                  <c:v>111672.5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5-4B2A-A152-A2FC1FB19FF1}"/>
            </c:ext>
          </c:extLst>
        </c:ser>
        <c:ser>
          <c:idx val="1"/>
          <c:order val="1"/>
          <c:tx>
            <c:strRef>
              <c:f>APIO!$I$60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APIO!$B$62:$B$73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APIO!$I$62:$I$73</c:f>
              <c:numCache>
                <c:formatCode>_(* #,##0_);_(* \(#,##0\);_(* "-"_);_(@_)</c:formatCode>
                <c:ptCount val="12"/>
                <c:pt idx="0">
                  <c:v>103938.90480944001</c:v>
                </c:pt>
                <c:pt idx="1">
                  <c:v>97975.072501576389</c:v>
                </c:pt>
                <c:pt idx="2">
                  <c:v>116195.22695204958</c:v>
                </c:pt>
                <c:pt idx="3">
                  <c:v>123346.99382505399</c:v>
                </c:pt>
                <c:pt idx="4">
                  <c:v>124668.89141244022</c:v>
                </c:pt>
                <c:pt idx="5">
                  <c:v>134714.27849595001</c:v>
                </c:pt>
                <c:pt idx="6">
                  <c:v>144447.66994183062</c:v>
                </c:pt>
                <c:pt idx="7">
                  <c:v>151034.30654270918</c:v>
                </c:pt>
                <c:pt idx="8">
                  <c:v>160133.15775437851</c:v>
                </c:pt>
                <c:pt idx="9">
                  <c:v>170600.72086865501</c:v>
                </c:pt>
                <c:pt idx="10">
                  <c:v>180304.06385296592</c:v>
                </c:pt>
                <c:pt idx="11">
                  <c:v>190817.1859314758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5-4B2A-A152-A2FC1FB19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1 Pollo</a:t>
            </a:r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POLLO!$B$23:$B$34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POLLO!$E$23:$E$34</c:f>
              <c:numCache>
                <c:formatCode>_(* #,##0_);_(* \(#,##0\);_(* "-"_);_(@_)</c:formatCode>
                <c:ptCount val="12"/>
                <c:pt idx="0">
                  <c:v>84599</c:v>
                </c:pt>
                <c:pt idx="1">
                  <c:v>59328</c:v>
                </c:pt>
                <c:pt idx="2">
                  <c:v>60207</c:v>
                </c:pt>
                <c:pt idx="3">
                  <c:v>71330</c:v>
                </c:pt>
                <c:pt idx="4">
                  <c:v>60314</c:v>
                </c:pt>
                <c:pt idx="5">
                  <c:v>60799.5</c:v>
                </c:pt>
                <c:pt idx="6">
                  <c:v>76042.5</c:v>
                </c:pt>
                <c:pt idx="7">
                  <c:v>66084.5</c:v>
                </c:pt>
                <c:pt idx="8">
                  <c:v>83526</c:v>
                </c:pt>
                <c:pt idx="9">
                  <c:v>83803</c:v>
                </c:pt>
                <c:pt idx="10">
                  <c:v>71914.5</c:v>
                </c:pt>
                <c:pt idx="11">
                  <c:v>100149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9-4919-BF2B-71BE2B90410A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POLLO!$B$23:$B$34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POLLO!$I$23:$I$34</c:f>
              <c:numCache>
                <c:formatCode>_(* #,##0_);_(* \(#,##0\);_(* "-"_);_(@_)</c:formatCode>
                <c:ptCount val="12"/>
                <c:pt idx="0">
                  <c:v>75920.086399713327</c:v>
                </c:pt>
                <c:pt idx="1">
                  <c:v>96711.679411550402</c:v>
                </c:pt>
                <c:pt idx="2">
                  <c:v>78869.758579728572</c:v>
                </c:pt>
                <c:pt idx="3">
                  <c:v>94180.472052253957</c:v>
                </c:pt>
                <c:pt idx="4">
                  <c:v>81041.866475894029</c:v>
                </c:pt>
                <c:pt idx="5">
                  <c:v>92316.517080480757</c:v>
                </c:pt>
                <c:pt idx="6">
                  <c:v>82641.384095084417</c:v>
                </c:pt>
                <c:pt idx="7">
                  <c:v>90943.919848922407</c:v>
                </c:pt>
                <c:pt idx="8">
                  <c:v>83819.252170827269</c:v>
                </c:pt>
                <c:pt idx="9">
                  <c:v>89933.153362946265</c:v>
                </c:pt>
                <c:pt idx="10">
                  <c:v>84686.621894364842</c:v>
                </c:pt>
                <c:pt idx="11">
                  <c:v>89188.835286618298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09-4919-BF2B-71BE2B904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2 Pollo</a:t>
            </a:r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POLLO!$E$22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POLLO!$B$23:$B$34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POLLO!$E$63:$E$74</c:f>
              <c:numCache>
                <c:formatCode>_(* #,##0_);_(* \(#,##0\);_(* "-"_);_(@_)</c:formatCode>
                <c:ptCount val="12"/>
                <c:pt idx="0">
                  <c:v>233644.3</c:v>
                </c:pt>
                <c:pt idx="1">
                  <c:v>202164.6</c:v>
                </c:pt>
                <c:pt idx="2">
                  <c:v>53268.95</c:v>
                </c:pt>
                <c:pt idx="3">
                  <c:v>198632</c:v>
                </c:pt>
                <c:pt idx="4">
                  <c:v>148734.39999999999</c:v>
                </c:pt>
                <c:pt idx="5">
                  <c:v>196344.75</c:v>
                </c:pt>
                <c:pt idx="6">
                  <c:v>204682</c:v>
                </c:pt>
                <c:pt idx="7">
                  <c:v>156276.1</c:v>
                </c:pt>
                <c:pt idx="8">
                  <c:v>231608.2</c:v>
                </c:pt>
                <c:pt idx="9">
                  <c:v>186438.3</c:v>
                </c:pt>
                <c:pt idx="10">
                  <c:v>79478.45</c:v>
                </c:pt>
                <c:pt idx="11">
                  <c:v>259817.30000000002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E-4C83-B4F8-21808971509F}"/>
            </c:ext>
          </c:extLst>
        </c:ser>
        <c:ser>
          <c:idx val="1"/>
          <c:order val="1"/>
          <c:tx>
            <c:strRef>
              <c:f>POLLO!$I$21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POLLO!$B$23:$B$34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POLLO!$I$63:$I$74</c:f>
              <c:numCache>
                <c:formatCode>_(* #,##0_);_(* \(#,##0\);_(* "-"_);_(@_)</c:formatCode>
                <c:ptCount val="12"/>
                <c:pt idx="0">
                  <c:v>105062.85542673568</c:v>
                </c:pt>
                <c:pt idx="1">
                  <c:v>237862.51472771002</c:v>
                </c:pt>
                <c:pt idx="2">
                  <c:v>123902.94609421495</c:v>
                </c:pt>
                <c:pt idx="3">
                  <c:v>221695.23824252817</c:v>
                </c:pt>
                <c:pt idx="4">
                  <c:v>137776.59329686593</c:v>
                </c:pt>
                <c:pt idx="5">
                  <c:v>209789.82322428332</c:v>
                </c:pt>
                <c:pt idx="6">
                  <c:v>147993.00302324368</c:v>
                </c:pt>
                <c:pt idx="7">
                  <c:v>201022.79880404883</c:v>
                </c:pt>
                <c:pt idx="8">
                  <c:v>155516.26098969899</c:v>
                </c:pt>
                <c:pt idx="9">
                  <c:v>194566.85268189857</c:v>
                </c:pt>
                <c:pt idx="10">
                  <c:v>161056.30992227874</c:v>
                </c:pt>
                <c:pt idx="11">
                  <c:v>189812.76065759777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EE-4C83-B4F8-218089715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1</a:t>
            </a:r>
            <a:r>
              <a:rPr lang="es-CO" baseline="0"/>
              <a:t> Res</a:t>
            </a:r>
            <a:endParaRPr lang="es-CO"/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RES!$E$23:$E$34</c:f>
              <c:numCache>
                <c:formatCode>_(* #,##0_);_(* \(#,##0\);_(* "-"_);_(@_)</c:formatCode>
                <c:ptCount val="12"/>
                <c:pt idx="0">
                  <c:v>49545</c:v>
                </c:pt>
                <c:pt idx="1">
                  <c:v>20960</c:v>
                </c:pt>
                <c:pt idx="2">
                  <c:v>41750</c:v>
                </c:pt>
                <c:pt idx="3">
                  <c:v>31515</c:v>
                </c:pt>
                <c:pt idx="4">
                  <c:v>34232.5</c:v>
                </c:pt>
                <c:pt idx="5">
                  <c:v>39100</c:v>
                </c:pt>
                <c:pt idx="6">
                  <c:v>35350</c:v>
                </c:pt>
                <c:pt idx="7">
                  <c:v>42975</c:v>
                </c:pt>
                <c:pt idx="8">
                  <c:v>30550</c:v>
                </c:pt>
                <c:pt idx="9">
                  <c:v>40750</c:v>
                </c:pt>
                <c:pt idx="10">
                  <c:v>43075</c:v>
                </c:pt>
                <c:pt idx="11">
                  <c:v>57250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C-43F1-A3A8-6AF0073D4E5E}"/>
            </c:ext>
          </c:extLst>
        </c:ser>
        <c:ser>
          <c:idx val="1"/>
          <c:order val="1"/>
          <c:tx>
            <c:strRef>
              <c:f>RES!$I$21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RES!$I$23:$I$34</c:f>
              <c:numCache>
                <c:formatCode>_(* #,##0_);_(* \(#,##0\);_(* "-"_);_(@_)</c:formatCode>
                <c:ptCount val="12"/>
                <c:pt idx="0">
                  <c:v>44011.100752869424</c:v>
                </c:pt>
                <c:pt idx="1">
                  <c:v>51684.560375901077</c:v>
                </c:pt>
                <c:pt idx="2">
                  <c:v>48678.385504065991</c:v>
                </c:pt>
                <c:pt idx="3">
                  <c:v>49142.377898333689</c:v>
                </c:pt>
                <c:pt idx="4">
                  <c:v>49593.587951843503</c:v>
                </c:pt>
                <c:pt idx="5">
                  <c:v>49060.255505181914</c:v>
                </c:pt>
                <c:pt idx="6">
                  <c:v>49403.772068813065</c:v>
                </c:pt>
                <c:pt idx="7">
                  <c:v>49252.167158464799</c:v>
                </c:pt>
                <c:pt idx="8">
                  <c:v>49288.03966710488</c:v>
                </c:pt>
                <c:pt idx="9">
                  <c:v>49299.731814266284</c:v>
                </c:pt>
                <c:pt idx="10">
                  <c:v>49279.066444297154</c:v>
                </c:pt>
                <c:pt idx="11">
                  <c:v>49294.037978833505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C-43F1-A3A8-6AF0073D4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2 Res</a:t>
            </a:r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RES!$E$61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RES!$E$62:$E$73</c:f>
              <c:numCache>
                <c:formatCode>_(* #,##0_);_(* \(#,##0\);_(* "-"_);_(@_)</c:formatCode>
                <c:ptCount val="12"/>
                <c:pt idx="0">
                  <c:v>129731.5</c:v>
                </c:pt>
                <c:pt idx="1">
                  <c:v>87339.5</c:v>
                </c:pt>
                <c:pt idx="2">
                  <c:v>32737.5</c:v>
                </c:pt>
                <c:pt idx="3">
                  <c:v>96106</c:v>
                </c:pt>
                <c:pt idx="4">
                  <c:v>18507</c:v>
                </c:pt>
                <c:pt idx="5">
                  <c:v>103150</c:v>
                </c:pt>
                <c:pt idx="6">
                  <c:v>101890</c:v>
                </c:pt>
                <c:pt idx="7">
                  <c:v>87630</c:v>
                </c:pt>
                <c:pt idx="8">
                  <c:v>104435</c:v>
                </c:pt>
                <c:pt idx="9">
                  <c:v>99075</c:v>
                </c:pt>
                <c:pt idx="10">
                  <c:v>46507.5</c:v>
                </c:pt>
                <c:pt idx="11">
                  <c:v>142575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AE-4801-B25F-A7ADDE836194}"/>
            </c:ext>
          </c:extLst>
        </c:ser>
        <c:ser>
          <c:idx val="1"/>
          <c:order val="1"/>
          <c:tx>
            <c:strRef>
              <c:f>RES!$I$60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RES!$I$62:$I$73</c:f>
              <c:numCache>
                <c:formatCode>_(* #,##0_);_(* \(#,##0\);_(* "-"_);_(@_)</c:formatCode>
                <c:ptCount val="12"/>
                <c:pt idx="0">
                  <c:v>60136.453854477048</c:v>
                </c:pt>
                <c:pt idx="1">
                  <c:v>130879.56477815157</c:v>
                </c:pt>
                <c:pt idx="2">
                  <c:v>70172.674040054786</c:v>
                </c:pt>
                <c:pt idx="3">
                  <c:v>122267.16740680618</c:v>
                </c:pt>
                <c:pt idx="4">
                  <c:v>77563.242400695963</c:v>
                </c:pt>
                <c:pt idx="5">
                  <c:v>115925.08714416843</c:v>
                </c:pt>
                <c:pt idx="6">
                  <c:v>83005.580187114072</c:v>
                </c:pt>
                <c:pt idx="7">
                  <c:v>111254.84486212811</c:v>
                </c:pt>
                <c:pt idx="8">
                  <c:v>87013.261177591718</c:v>
                </c:pt>
                <c:pt idx="9">
                  <c:v>107815.72673567291</c:v>
                </c:pt>
                <c:pt idx="10">
                  <c:v>89964.475777812186</c:v>
                </c:pt>
                <c:pt idx="11">
                  <c:v>105283.19567330842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AE-4801-B25F-A7ADDE836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1  Lumpias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LUMPIAS!$E$22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LUMPIAS!$B$23:$B$34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LUMPIAS!$E$23:$E$34</c:f>
              <c:numCache>
                <c:formatCode>_(* #,##0_);_(* \(#,##0\);_(* "-"_);_(@_)</c:formatCode>
                <c:ptCount val="12"/>
                <c:pt idx="0">
                  <c:v>742.5</c:v>
                </c:pt>
                <c:pt idx="1">
                  <c:v>625.5</c:v>
                </c:pt>
                <c:pt idx="2">
                  <c:v>688</c:v>
                </c:pt>
                <c:pt idx="3">
                  <c:v>476</c:v>
                </c:pt>
                <c:pt idx="4">
                  <c:v>764</c:v>
                </c:pt>
                <c:pt idx="5">
                  <c:v>690</c:v>
                </c:pt>
                <c:pt idx="6">
                  <c:v>806</c:v>
                </c:pt>
                <c:pt idx="7">
                  <c:v>911.5</c:v>
                </c:pt>
                <c:pt idx="8">
                  <c:v>1700.5</c:v>
                </c:pt>
                <c:pt idx="9">
                  <c:v>1266.5</c:v>
                </c:pt>
                <c:pt idx="10">
                  <c:v>955.5</c:v>
                </c:pt>
                <c:pt idx="11">
                  <c:v>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9-4739-8C4F-133C48FFF8B3}"/>
            </c:ext>
          </c:extLst>
        </c:ser>
        <c:ser>
          <c:idx val="1"/>
          <c:order val="1"/>
          <c:tx>
            <c:strRef>
              <c:f>LUMPIAS!$I$21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LUMPIAS!$B$23:$B$34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LUMPIAS!$I$23:$I$34</c:f>
              <c:numCache>
                <c:formatCode>_(* #,##0_);_(* \(#,##0\);_(* "-"_);_(@_)</c:formatCode>
                <c:ptCount val="12"/>
                <c:pt idx="0">
                  <c:v>1192.1811446206782</c:v>
                </c:pt>
                <c:pt idx="1">
                  <c:v>1037.7578470378007</c:v>
                </c:pt>
                <c:pt idx="2">
                  <c:v>1186.7150157679143</c:v>
                </c:pt>
                <c:pt idx="3">
                  <c:v>1157.8220304685442</c:v>
                </c:pt>
                <c:pt idx="4">
                  <c:v>1083.8241408328631</c:v>
                </c:pt>
                <c:pt idx="5">
                  <c:v>1168.8178517022784</c:v>
                </c:pt>
                <c:pt idx="6">
                  <c:v>1142.8903399657443</c:v>
                </c:pt>
                <c:pt idx="7">
                  <c:v>1109.0462468204012</c:v>
                </c:pt>
                <c:pt idx="8">
                  <c:v>1156.4231223822571</c:v>
                </c:pt>
                <c:pt idx="9">
                  <c:v>1137.0184480144731</c:v>
                </c:pt>
                <c:pt idx="10">
                  <c:v>1122.5479202217066</c:v>
                </c:pt>
                <c:pt idx="11">
                  <c:v>1148.3691852821621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9-4739-8C4F-133C48FFF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37824"/>
        <c:axId val="664045312"/>
      </c:lineChart>
      <c:catAx>
        <c:axId val="6640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4045312"/>
        <c:crosses val="autoZero"/>
        <c:auto val="1"/>
        <c:lblAlgn val="ctr"/>
        <c:lblOffset val="100"/>
        <c:noMultiLvlLbl val="0"/>
      </c:catAx>
      <c:valAx>
        <c:axId val="66404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40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2  Lumpias</a:t>
            </a:r>
          </a:p>
        </c:rich>
      </c:tx>
      <c:layout>
        <c:manualLayout>
          <c:xMode val="edge"/>
          <c:yMode val="edge"/>
          <c:x val="0.1778333333333333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LUMPIAS!$E$61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LUMPIAS!$B$62:$B$73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LUMPIAS!$E$62:$E$73</c:f>
              <c:numCache>
                <c:formatCode>_(* #,##0_);_(* \(#,##0\);_(* "-"_);_(@_)</c:formatCode>
                <c:ptCount val="12"/>
                <c:pt idx="0">
                  <c:v>1580.45</c:v>
                </c:pt>
                <c:pt idx="1">
                  <c:v>2706.6</c:v>
                </c:pt>
                <c:pt idx="2">
                  <c:v>569</c:v>
                </c:pt>
                <c:pt idx="3">
                  <c:v>1431.4</c:v>
                </c:pt>
                <c:pt idx="4">
                  <c:v>475.29999999999995</c:v>
                </c:pt>
                <c:pt idx="5">
                  <c:v>1329.5</c:v>
                </c:pt>
                <c:pt idx="6">
                  <c:v>1619.8</c:v>
                </c:pt>
                <c:pt idx="7">
                  <c:v>790.8</c:v>
                </c:pt>
                <c:pt idx="8">
                  <c:v>1720.15</c:v>
                </c:pt>
                <c:pt idx="9">
                  <c:v>1449.95</c:v>
                </c:pt>
                <c:pt idx="10">
                  <c:v>975.75</c:v>
                </c:pt>
                <c:pt idx="11">
                  <c:v>1610.5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A8-4886-B30A-1B9D2DC25FE0}"/>
            </c:ext>
          </c:extLst>
        </c:ser>
        <c:ser>
          <c:idx val="1"/>
          <c:order val="1"/>
          <c:tx>
            <c:strRef>
              <c:f>LUMPIAS!$I$60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LUMPIAS!$B$62:$B$73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LUMPIAS!$I$62:$I$73</c:f>
              <c:numCache>
                <c:formatCode>_(* #,##0_);_(* \(#,##0\);_(* "-"_);_(@_)</c:formatCode>
                <c:ptCount val="12"/>
                <c:pt idx="0">
                  <c:v>1364.4054238749395</c:v>
                </c:pt>
                <c:pt idx="1">
                  <c:v>1158.2074579779287</c:v>
                </c:pt>
                <c:pt idx="2">
                  <c:v>1505.8049592334501</c:v>
                </c:pt>
                <c:pt idx="3">
                  <c:v>1335.2671661796562</c:v>
                </c:pt>
                <c:pt idx="4">
                  <c:v>1254.0961728475324</c:v>
                </c:pt>
                <c:pt idx="5">
                  <c:v>1440.2022031710369</c:v>
                </c:pt>
                <c:pt idx="6">
                  <c:v>1329.3438732526836</c:v>
                </c:pt>
                <c:pt idx="7">
                  <c:v>1303.2345153089852</c:v>
                </c:pt>
                <c:pt idx="8">
                  <c:v>1400.5580056041097</c:v>
                </c:pt>
                <c:pt idx="9">
                  <c:v>1331.655988385535</c:v>
                </c:pt>
                <c:pt idx="10">
                  <c:v>1327.7008216403974</c:v>
                </c:pt>
                <c:pt idx="11">
                  <c:v>1377.2995297608654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A8-4886-B30A-1B9D2DC25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7714272"/>
        <c:axId val="667723840"/>
      </c:lineChart>
      <c:catAx>
        <c:axId val="66771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7723840"/>
        <c:crosses val="autoZero"/>
        <c:auto val="1"/>
        <c:lblAlgn val="ctr"/>
        <c:lblOffset val="100"/>
        <c:noMultiLvlLbl val="0"/>
      </c:catAx>
      <c:valAx>
        <c:axId val="66772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771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Demanda real VS demanda pronosticada</a:t>
            </a:r>
          </a:p>
          <a:p>
            <a:pPr>
              <a:defRPr/>
            </a:pPr>
            <a:r>
              <a:rPr lang="es-CO"/>
              <a:t>SEDE 1</a:t>
            </a:r>
            <a:r>
              <a:rPr lang="es-CO" baseline="0"/>
              <a:t> Habichuelas</a:t>
            </a:r>
            <a:endParaRPr lang="es-CO"/>
          </a:p>
        </c:rich>
      </c:tx>
      <c:layout>
        <c:manualLayout>
          <c:xMode val="edge"/>
          <c:yMode val="edge"/>
          <c:x val="0.2168956692913385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POLLO!$E$22</c:f>
              <c:strCache>
                <c:ptCount val="1"/>
                <c:pt idx="0">
                  <c:v>PROM Anual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POLLO!$B$23:$B$34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POLLO!$E$23:$E$34</c:f>
              <c:numCache>
                <c:formatCode>_(* #,##0_);_(* \(#,##0\);_(* "-"_);_(@_)</c:formatCode>
                <c:ptCount val="12"/>
                <c:pt idx="0">
                  <c:v>84599</c:v>
                </c:pt>
                <c:pt idx="1">
                  <c:v>59328</c:v>
                </c:pt>
                <c:pt idx="2">
                  <c:v>60207</c:v>
                </c:pt>
                <c:pt idx="3">
                  <c:v>71330</c:v>
                </c:pt>
                <c:pt idx="4">
                  <c:v>60314</c:v>
                </c:pt>
                <c:pt idx="5">
                  <c:v>60799.5</c:v>
                </c:pt>
                <c:pt idx="6">
                  <c:v>76042.5</c:v>
                </c:pt>
                <c:pt idx="7">
                  <c:v>66084.5</c:v>
                </c:pt>
                <c:pt idx="8">
                  <c:v>83526</c:v>
                </c:pt>
                <c:pt idx="9">
                  <c:v>83803</c:v>
                </c:pt>
                <c:pt idx="10">
                  <c:v>71914.5</c:v>
                </c:pt>
                <c:pt idx="11">
                  <c:v>100149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9A-49B9-8FFA-6802A1ED497A}"/>
            </c:ext>
          </c:extLst>
        </c:ser>
        <c:ser>
          <c:idx val="1"/>
          <c:order val="1"/>
          <c:tx>
            <c:strRef>
              <c:f>POLLO!$I$21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POLLO!$B$23:$B$34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 </c:v>
                </c:pt>
                <c:pt idx="3">
                  <c:v>abril </c:v>
                </c:pt>
                <c:pt idx="4">
                  <c:v>mayo </c:v>
                </c:pt>
                <c:pt idx="5">
                  <c:v>junio </c:v>
                </c:pt>
                <c:pt idx="6">
                  <c:v>julio </c:v>
                </c:pt>
                <c:pt idx="7">
                  <c:v>agosto </c:v>
                </c:pt>
                <c:pt idx="8">
                  <c:v>septiembre </c:v>
                </c:pt>
                <c:pt idx="9">
                  <c:v>octubre </c:v>
                </c:pt>
                <c:pt idx="10">
                  <c:v>noviembre </c:v>
                </c:pt>
                <c:pt idx="11">
                  <c:v>diciembre </c:v>
                </c:pt>
              </c:strCache>
            </c:strRef>
          </c:cat>
          <c:val>
            <c:numRef>
              <c:f>POLLO!$I$23:$I$34</c:f>
              <c:numCache>
                <c:formatCode>_(* #,##0_);_(* \(#,##0\);_(* "-"_);_(@_)</c:formatCode>
                <c:ptCount val="12"/>
                <c:pt idx="0">
                  <c:v>75920.086399713327</c:v>
                </c:pt>
                <c:pt idx="1">
                  <c:v>96711.679411550402</c:v>
                </c:pt>
                <c:pt idx="2">
                  <c:v>78869.758579728572</c:v>
                </c:pt>
                <c:pt idx="3">
                  <c:v>94180.472052253957</c:v>
                </c:pt>
                <c:pt idx="4">
                  <c:v>81041.866475894029</c:v>
                </c:pt>
                <c:pt idx="5">
                  <c:v>92316.517080480757</c:v>
                </c:pt>
                <c:pt idx="6">
                  <c:v>82641.384095084417</c:v>
                </c:pt>
                <c:pt idx="7">
                  <c:v>90943.919848922407</c:v>
                </c:pt>
                <c:pt idx="8">
                  <c:v>83819.252170827269</c:v>
                </c:pt>
                <c:pt idx="9">
                  <c:v>89933.153362946265</c:v>
                </c:pt>
                <c:pt idx="10">
                  <c:v>84686.621894364842</c:v>
                </c:pt>
                <c:pt idx="11">
                  <c:v>89188.835286618298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9A-49B9-8FFA-6802A1ED4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585472"/>
        <c:axId val="705590464"/>
      </c:lineChart>
      <c:catAx>
        <c:axId val="7055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90464"/>
        <c:crosses val="autoZero"/>
        <c:auto val="1"/>
        <c:lblAlgn val="ctr"/>
        <c:lblOffset val="100"/>
        <c:noMultiLvlLbl val="0"/>
      </c:catAx>
      <c:valAx>
        <c:axId val="70559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558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43</xdr:row>
      <xdr:rowOff>180975</xdr:rowOff>
    </xdr:from>
    <xdr:to>
      <xdr:col>6</xdr:col>
      <xdr:colOff>733425</xdr:colOff>
      <xdr:row>58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557212</xdr:colOff>
      <xdr:row>84</xdr:row>
      <xdr:rowOff>0</xdr:rowOff>
    </xdr:from>
    <xdr:to>
      <xdr:col>6</xdr:col>
      <xdr:colOff>14287</xdr:colOff>
      <xdr:row>98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223837</xdr:colOff>
      <xdr:row>42</xdr:row>
      <xdr:rowOff>95250</xdr:rowOff>
    </xdr:from>
    <xdr:to>
      <xdr:col>7</xdr:col>
      <xdr:colOff>204787</xdr:colOff>
      <xdr:row>56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223837</xdr:colOff>
      <xdr:row>81</xdr:row>
      <xdr:rowOff>95250</xdr:rowOff>
    </xdr:from>
    <xdr:to>
      <xdr:col>7</xdr:col>
      <xdr:colOff>204787</xdr:colOff>
      <xdr:row>95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223837</xdr:colOff>
      <xdr:row>42</xdr:row>
      <xdr:rowOff>95250</xdr:rowOff>
    </xdr:from>
    <xdr:to>
      <xdr:col>7</xdr:col>
      <xdr:colOff>204787</xdr:colOff>
      <xdr:row>56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223837</xdr:colOff>
      <xdr:row>82</xdr:row>
      <xdr:rowOff>95250</xdr:rowOff>
    </xdr:from>
    <xdr:to>
      <xdr:col>7</xdr:col>
      <xdr:colOff>204787</xdr:colOff>
      <xdr:row>96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223837</xdr:colOff>
      <xdr:row>42</xdr:row>
      <xdr:rowOff>95250</xdr:rowOff>
    </xdr:from>
    <xdr:to>
      <xdr:col>7</xdr:col>
      <xdr:colOff>204787</xdr:colOff>
      <xdr:row>56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223837</xdr:colOff>
      <xdr:row>81</xdr:row>
      <xdr:rowOff>95250</xdr:rowOff>
    </xdr:from>
    <xdr:to>
      <xdr:col>7</xdr:col>
      <xdr:colOff>204787</xdr:colOff>
      <xdr:row>95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</xdr:colOff>
      <xdr:row>42</xdr:row>
      <xdr:rowOff>28575</xdr:rowOff>
    </xdr:from>
    <xdr:to>
      <xdr:col>7</xdr:col>
      <xdr:colOff>90487</xdr:colOff>
      <xdr:row>56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80962</xdr:colOff>
      <xdr:row>80</xdr:row>
      <xdr:rowOff>114300</xdr:rowOff>
    </xdr:from>
    <xdr:to>
      <xdr:col>8</xdr:col>
      <xdr:colOff>80962</xdr:colOff>
      <xdr:row>95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223837</xdr:colOff>
      <xdr:row>42</xdr:row>
      <xdr:rowOff>95250</xdr:rowOff>
    </xdr:from>
    <xdr:to>
      <xdr:col>7</xdr:col>
      <xdr:colOff>204787</xdr:colOff>
      <xdr:row>56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223837</xdr:colOff>
      <xdr:row>81</xdr:row>
      <xdr:rowOff>95250</xdr:rowOff>
    </xdr:from>
    <xdr:to>
      <xdr:col>7</xdr:col>
      <xdr:colOff>204787</xdr:colOff>
      <xdr:row>95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223837</xdr:colOff>
      <xdr:row>42</xdr:row>
      <xdr:rowOff>95250</xdr:rowOff>
    </xdr:from>
    <xdr:to>
      <xdr:col>7</xdr:col>
      <xdr:colOff>204787</xdr:colOff>
      <xdr:row>56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223837</xdr:colOff>
      <xdr:row>81</xdr:row>
      <xdr:rowOff>95250</xdr:rowOff>
    </xdr:from>
    <xdr:to>
      <xdr:col>7</xdr:col>
      <xdr:colOff>204787</xdr:colOff>
      <xdr:row>95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223837</xdr:colOff>
      <xdr:row>42</xdr:row>
      <xdr:rowOff>95250</xdr:rowOff>
    </xdr:from>
    <xdr:to>
      <xdr:col>7</xdr:col>
      <xdr:colOff>204787</xdr:colOff>
      <xdr:row>56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223837</xdr:colOff>
      <xdr:row>81</xdr:row>
      <xdr:rowOff>95250</xdr:rowOff>
    </xdr:from>
    <xdr:to>
      <xdr:col>7</xdr:col>
      <xdr:colOff>204787</xdr:colOff>
      <xdr:row>95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223837</xdr:colOff>
      <xdr:row>42</xdr:row>
      <xdr:rowOff>95250</xdr:rowOff>
    </xdr:from>
    <xdr:to>
      <xdr:col>7</xdr:col>
      <xdr:colOff>204787</xdr:colOff>
      <xdr:row>56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223837</xdr:colOff>
      <xdr:row>81</xdr:row>
      <xdr:rowOff>95250</xdr:rowOff>
    </xdr:from>
    <xdr:to>
      <xdr:col>7</xdr:col>
      <xdr:colOff>204787</xdr:colOff>
      <xdr:row>95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223837</xdr:colOff>
      <xdr:row>42</xdr:row>
      <xdr:rowOff>95250</xdr:rowOff>
    </xdr:from>
    <xdr:to>
      <xdr:col>7</xdr:col>
      <xdr:colOff>204787</xdr:colOff>
      <xdr:row>56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223837</xdr:colOff>
      <xdr:row>81</xdr:row>
      <xdr:rowOff>95250</xdr:rowOff>
    </xdr:from>
    <xdr:to>
      <xdr:col>7</xdr:col>
      <xdr:colOff>204787</xdr:colOff>
      <xdr:row>95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82"/>
  <sheetViews>
    <sheetView topLeftCell="A28" workbookViewId="0">
      <selection activeCell="I48" sqref="I48"/>
    </sheetView>
  </sheetViews>
  <sheetFormatPr baseColWidth="10" defaultRowHeight="15" x14ac:dyDescent="0.25"/>
  <cols>
    <col min="2" max="2" width="13.42578125" customWidth="1"/>
    <col min="5" max="5" width="13.42578125" customWidth="1"/>
    <col min="6" max="6" width="15.5703125" customWidth="1"/>
    <col min="13" max="13" width="12.140625" customWidth="1"/>
  </cols>
  <sheetData>
    <row r="3" spans="2:9" ht="18.75" x14ac:dyDescent="0.3">
      <c r="B3" s="49" t="s">
        <v>0</v>
      </c>
      <c r="C3" s="49"/>
      <c r="D3" s="49"/>
      <c r="E3" s="49"/>
      <c r="F3" s="49"/>
      <c r="G3" s="49"/>
      <c r="H3" s="49"/>
    </row>
    <row r="4" spans="2:9" ht="15.75" customHeight="1" x14ac:dyDescent="0.25">
      <c r="B4" s="51" t="s">
        <v>1</v>
      </c>
      <c r="C4" s="51"/>
      <c r="D4" s="51"/>
      <c r="E4" s="50" t="s">
        <v>2</v>
      </c>
      <c r="F4" s="50"/>
      <c r="G4" s="50" t="s">
        <v>3</v>
      </c>
      <c r="H4" s="50"/>
    </row>
    <row r="5" spans="2:9" ht="15.75" customHeight="1" x14ac:dyDescent="0.25">
      <c r="B5" s="51"/>
      <c r="C5" s="51"/>
      <c r="D5" s="51"/>
      <c r="E5" s="50"/>
      <c r="F5" s="50"/>
      <c r="G5" s="50"/>
      <c r="H5" s="50"/>
    </row>
    <row r="6" spans="2:9" ht="15.75" x14ac:dyDescent="0.25">
      <c r="B6" s="52" t="s">
        <v>4</v>
      </c>
      <c r="C6" s="48" t="s">
        <v>5</v>
      </c>
      <c r="D6" s="48"/>
      <c r="E6" s="48" t="s">
        <v>5</v>
      </c>
      <c r="F6" s="48"/>
      <c r="G6" s="48" t="s">
        <v>6</v>
      </c>
      <c r="H6" s="48"/>
    </row>
    <row r="7" spans="2:9" ht="15.75" x14ac:dyDescent="0.25">
      <c r="B7" s="53"/>
      <c r="C7" s="1">
        <v>2017</v>
      </c>
      <c r="D7" s="1">
        <v>2018</v>
      </c>
      <c r="E7" s="1">
        <v>2017</v>
      </c>
      <c r="F7" s="1">
        <v>2018</v>
      </c>
      <c r="G7" s="1">
        <v>2017</v>
      </c>
      <c r="H7" s="1">
        <v>2018</v>
      </c>
    </row>
    <row r="8" spans="2:9" ht="15.75" x14ac:dyDescent="0.25">
      <c r="B8" s="2" t="s">
        <v>7</v>
      </c>
      <c r="C8" s="4">
        <v>16970</v>
      </c>
      <c r="D8" s="4">
        <v>20518</v>
      </c>
      <c r="E8" s="5">
        <v>14798.5</v>
      </c>
      <c r="F8" s="5">
        <v>47981.4</v>
      </c>
      <c r="G8" s="6">
        <f>+C8+E8</f>
        <v>31768.5</v>
      </c>
      <c r="H8" s="6">
        <f>+D8+F8</f>
        <v>68499.399999999994</v>
      </c>
      <c r="I8" s="7"/>
    </row>
    <row r="9" spans="2:9" ht="15.75" x14ac:dyDescent="0.25">
      <c r="B9" s="2" t="s">
        <v>8</v>
      </c>
      <c r="C9" s="4">
        <v>12410</v>
      </c>
      <c r="D9" s="4">
        <v>26808</v>
      </c>
      <c r="E9" s="5">
        <v>10515.2</v>
      </c>
      <c r="F9" s="5">
        <v>44600.4</v>
      </c>
      <c r="G9" s="6">
        <f t="shared" ref="G9:G19" si="0">+C9+E9</f>
        <v>22925.200000000001</v>
      </c>
      <c r="H9" s="6">
        <f t="shared" ref="H9:H19" si="1">+D9+F9</f>
        <v>71408.399999999994</v>
      </c>
    </row>
    <row r="10" spans="2:9" ht="15.75" x14ac:dyDescent="0.25">
      <c r="B10" s="2" t="s">
        <v>9</v>
      </c>
      <c r="C10" s="4">
        <v>15370</v>
      </c>
      <c r="D10" s="4">
        <v>55304</v>
      </c>
      <c r="E10" s="5">
        <v>7259</v>
      </c>
      <c r="F10" s="5">
        <v>3014.2</v>
      </c>
      <c r="G10" s="6">
        <f t="shared" si="0"/>
        <v>22629</v>
      </c>
      <c r="H10" s="6">
        <f t="shared" si="1"/>
        <v>58318.2</v>
      </c>
    </row>
    <row r="11" spans="2:9" ht="15.75" x14ac:dyDescent="0.25">
      <c r="B11" s="2" t="s">
        <v>10</v>
      </c>
      <c r="C11" s="4">
        <v>14030</v>
      </c>
      <c r="D11" s="4">
        <v>16100</v>
      </c>
      <c r="E11" s="5">
        <v>7476</v>
      </c>
      <c r="F11" s="5">
        <v>42235.199999999997</v>
      </c>
      <c r="G11" s="6">
        <f t="shared" si="0"/>
        <v>21506</v>
      </c>
      <c r="H11" s="6">
        <f t="shared" si="1"/>
        <v>58335.199999999997</v>
      </c>
    </row>
    <row r="12" spans="2:9" ht="15.75" x14ac:dyDescent="0.25">
      <c r="B12" s="2" t="s">
        <v>11</v>
      </c>
      <c r="C12" s="4">
        <v>14110</v>
      </c>
      <c r="D12" s="4">
        <v>24835</v>
      </c>
      <c r="E12" s="5">
        <v>1800</v>
      </c>
      <c r="F12" s="5">
        <v>2128</v>
      </c>
      <c r="G12" s="6">
        <f t="shared" si="0"/>
        <v>15910</v>
      </c>
      <c r="H12" s="6">
        <f t="shared" si="1"/>
        <v>26963</v>
      </c>
    </row>
    <row r="13" spans="2:9" ht="15.75" x14ac:dyDescent="0.25">
      <c r="B13" s="2" t="s">
        <v>12</v>
      </c>
      <c r="C13" s="4">
        <v>13260</v>
      </c>
      <c r="D13" s="4">
        <v>47651</v>
      </c>
      <c r="E13" s="5">
        <v>8820</v>
      </c>
      <c r="F13" s="5">
        <v>45032</v>
      </c>
      <c r="G13" s="6">
        <f t="shared" si="0"/>
        <v>22080</v>
      </c>
      <c r="H13" s="6">
        <f t="shared" si="1"/>
        <v>92683</v>
      </c>
    </row>
    <row r="14" spans="2:9" ht="15.75" x14ac:dyDescent="0.25">
      <c r="B14" s="2" t="s">
        <v>13</v>
      </c>
      <c r="C14" s="4">
        <v>13400</v>
      </c>
      <c r="D14" s="4">
        <v>16200</v>
      </c>
      <c r="E14" s="5">
        <v>7749</v>
      </c>
      <c r="F14" s="5">
        <v>43188</v>
      </c>
      <c r="G14" s="6">
        <f t="shared" si="0"/>
        <v>21149</v>
      </c>
      <c r="H14" s="6">
        <f t="shared" si="1"/>
        <v>59388</v>
      </c>
    </row>
    <row r="15" spans="2:9" ht="15.75" x14ac:dyDescent="0.25">
      <c r="B15" s="2" t="s">
        <v>14</v>
      </c>
      <c r="C15" s="4">
        <v>14400</v>
      </c>
      <c r="D15" s="4">
        <v>22000</v>
      </c>
      <c r="E15" s="5">
        <v>4527.2</v>
      </c>
      <c r="F15" s="5">
        <v>39862.199999999997</v>
      </c>
      <c r="G15" s="6">
        <f t="shared" si="0"/>
        <v>18927.2</v>
      </c>
      <c r="H15" s="6">
        <f t="shared" si="1"/>
        <v>61862.2</v>
      </c>
    </row>
    <row r="16" spans="2:9" ht="15.75" x14ac:dyDescent="0.25">
      <c r="B16" s="2" t="s">
        <v>15</v>
      </c>
      <c r="C16" s="4">
        <v>16220</v>
      </c>
      <c r="D16" s="4">
        <v>30100</v>
      </c>
      <c r="E16" s="5">
        <v>10461.799999999999</v>
      </c>
      <c r="F16" s="5">
        <v>47613.2</v>
      </c>
      <c r="G16" s="6">
        <f t="shared" si="0"/>
        <v>26681.8</v>
      </c>
      <c r="H16" s="6">
        <f t="shared" si="1"/>
        <v>77713.2</v>
      </c>
    </row>
    <row r="17" spans="2:13" ht="15.75" x14ac:dyDescent="0.25">
      <c r="B17" s="2" t="s">
        <v>16</v>
      </c>
      <c r="C17" s="4">
        <v>17220</v>
      </c>
      <c r="D17" s="4">
        <v>32500</v>
      </c>
      <c r="E17" s="5">
        <v>6847.5</v>
      </c>
      <c r="F17" s="5">
        <v>40800</v>
      </c>
      <c r="G17" s="6">
        <f t="shared" si="0"/>
        <v>24067.5</v>
      </c>
      <c r="H17" s="6">
        <f t="shared" si="1"/>
        <v>73300</v>
      </c>
    </row>
    <row r="18" spans="2:13" ht="15.75" x14ac:dyDescent="0.25">
      <c r="B18" s="2" t="s">
        <v>17</v>
      </c>
      <c r="C18" s="4">
        <v>16990</v>
      </c>
      <c r="D18" s="4">
        <v>25222</v>
      </c>
      <c r="E18" s="5">
        <v>6974</v>
      </c>
      <c r="F18" s="5">
        <v>45285.5</v>
      </c>
      <c r="G18" s="6">
        <f t="shared" si="0"/>
        <v>23964</v>
      </c>
      <c r="H18" s="6">
        <f t="shared" si="1"/>
        <v>70507.5</v>
      </c>
    </row>
    <row r="19" spans="2:13" ht="15.75" x14ac:dyDescent="0.25">
      <c r="B19" s="2" t="s">
        <v>18</v>
      </c>
      <c r="C19" s="4">
        <v>16550</v>
      </c>
      <c r="D19" s="4">
        <v>25300</v>
      </c>
      <c r="E19" s="5">
        <v>8974.2999999999993</v>
      </c>
      <c r="F19" s="5">
        <v>52470.5</v>
      </c>
      <c r="G19" s="6">
        <f t="shared" si="0"/>
        <v>25524.3</v>
      </c>
      <c r="H19" s="6">
        <f t="shared" si="1"/>
        <v>77770.5</v>
      </c>
    </row>
    <row r="21" spans="2:13" s="8" customFormat="1" x14ac:dyDescent="0.25"/>
    <row r="22" spans="2:13" s="8" customFormat="1" x14ac:dyDescent="0.25"/>
    <row r="23" spans="2:13" ht="42.75" customHeight="1" x14ac:dyDescent="0.25">
      <c r="B23" s="43" t="s">
        <v>19</v>
      </c>
      <c r="C23" s="47" t="s">
        <v>30</v>
      </c>
      <c r="D23" s="47"/>
      <c r="E23" s="47"/>
      <c r="F23" s="15"/>
      <c r="G23" s="14" t="s">
        <v>27</v>
      </c>
      <c r="H23" s="13" t="s">
        <v>28</v>
      </c>
      <c r="I23" s="43">
        <v>2019</v>
      </c>
      <c r="J23" s="43">
        <v>2020</v>
      </c>
      <c r="K23" s="43">
        <v>2021</v>
      </c>
      <c r="L23" s="43">
        <v>2022</v>
      </c>
      <c r="M23" s="43">
        <v>2023</v>
      </c>
    </row>
    <row r="24" spans="2:13" s="8" customFormat="1" ht="15" customHeight="1" x14ac:dyDescent="0.25">
      <c r="B24" s="44"/>
      <c r="C24" s="19">
        <v>2017</v>
      </c>
      <c r="D24" s="19">
        <v>2018</v>
      </c>
      <c r="E24" s="19" t="s">
        <v>29</v>
      </c>
      <c r="F24" s="9" t="s">
        <v>26</v>
      </c>
      <c r="G24" s="16"/>
      <c r="H24" s="16"/>
      <c r="I24" s="44"/>
      <c r="J24" s="44"/>
      <c r="K24" s="44"/>
      <c r="L24" s="44"/>
      <c r="M24" s="44"/>
    </row>
    <row r="25" spans="2:13" ht="15.75" x14ac:dyDescent="0.25">
      <c r="B25" s="2" t="s">
        <v>7</v>
      </c>
      <c r="C25" s="6">
        <f>+C8</f>
        <v>16970</v>
      </c>
      <c r="D25" s="6">
        <f>+D8</f>
        <v>20518</v>
      </c>
      <c r="E25" s="6">
        <f>+AVERAGE(C25:D25)</f>
        <v>18744</v>
      </c>
      <c r="F25" s="40"/>
      <c r="G25" s="17"/>
      <c r="H25" s="16"/>
      <c r="I25" s="18">
        <f>+(D34*$D$39)+(D35*$D$40)+(D36*$D$41)</f>
        <v>27520.119780066954</v>
      </c>
      <c r="J25" s="18">
        <f>+(I34*$D$39)+(I35*$D$40)+(I36*$D$41)</f>
        <v>26416.235796718756</v>
      </c>
      <c r="K25" s="18">
        <f>+(J34*$D$39)+(J35*$D$40)+(J36*$D$41)</f>
        <v>26415.93168667009</v>
      </c>
      <c r="L25" s="18">
        <f>+(K34*$D$39)+(K35*$D$40)+(K36*$D$41)</f>
        <v>26415.932224666089</v>
      </c>
      <c r="M25" s="6">
        <f>+(L34*$D$39)+(L35*$D$40)+(L36*$D$41)</f>
        <v>26415.932002964946</v>
      </c>
    </row>
    <row r="26" spans="2:13" ht="15.75" x14ac:dyDescent="0.25">
      <c r="B26" s="2" t="s">
        <v>8</v>
      </c>
      <c r="C26" s="6">
        <f t="shared" ref="C26:C36" si="2">+C9</f>
        <v>12410</v>
      </c>
      <c r="D26" s="6">
        <f t="shared" ref="D26:D36" si="3">+D9</f>
        <v>26808</v>
      </c>
      <c r="E26" s="6">
        <f t="shared" ref="E26:E36" si="4">+AVERAGE(C26:D26)</f>
        <v>19609</v>
      </c>
      <c r="F26" s="41"/>
      <c r="G26" s="17"/>
      <c r="H26" s="16"/>
      <c r="I26" s="18">
        <f>+(D35*$D$39)+(D36*$D$40)+(I25*$D$41)</f>
        <v>26040.289691092406</v>
      </c>
      <c r="J26" s="18">
        <f>+(I35*$D$39)+(I36*$D$40)+(J25*$D$41)</f>
        <v>26415.392591240976</v>
      </c>
      <c r="K26" s="18">
        <f>+(J35*$D$39)+(J36*$D$40)+(K25*$D$41)</f>
        <v>26415.932427346106</v>
      </c>
      <c r="L26" s="18">
        <f>+(K35*$D$39)+(K36*$D$40)+(L25*$D$41)</f>
        <v>26415.932207304199</v>
      </c>
      <c r="M26" s="6">
        <f>+(L35*$D$39)+(L36*$D$40)+(M25*$D$41)</f>
        <v>26415.93198443047</v>
      </c>
    </row>
    <row r="27" spans="2:13" ht="15.75" x14ac:dyDescent="0.25">
      <c r="B27" s="2" t="s">
        <v>9</v>
      </c>
      <c r="C27" s="6">
        <f t="shared" si="2"/>
        <v>15370</v>
      </c>
      <c r="D27" s="6">
        <f t="shared" si="3"/>
        <v>55304</v>
      </c>
      <c r="E27" s="6">
        <f t="shared" si="4"/>
        <v>35337</v>
      </c>
      <c r="F27" s="42"/>
      <c r="G27" s="17"/>
      <c r="H27" s="16"/>
      <c r="I27" s="18">
        <f>+(D36*$D$39)+(I25*$D$40)+(I26*$D$41)</f>
        <v>26317.615618982862</v>
      </c>
      <c r="J27" s="18">
        <f>+(I36*$D$39)+(J25*$D$40)+(J26*$D$41)</f>
        <v>26416.192094272556</v>
      </c>
      <c r="K27" s="18">
        <f>+(J36*$D$39)+(K25*$D$40)+(K26*$D$41)</f>
        <v>26415.932649503295</v>
      </c>
      <c r="L27" s="18">
        <f>+(K36*$D$39)+(L25*$D$40)+(L26*$D$41)</f>
        <v>26415.932188231207</v>
      </c>
      <c r="M27" s="6">
        <f>+(L36*$D$39)+(M25*$D$40)+(M26*$D$41)</f>
        <v>26415.931965895412</v>
      </c>
    </row>
    <row r="28" spans="2:13" ht="15.75" x14ac:dyDescent="0.25">
      <c r="B28" s="2" t="s">
        <v>10</v>
      </c>
      <c r="C28" s="6">
        <f t="shared" si="2"/>
        <v>14030</v>
      </c>
      <c r="D28" s="6">
        <f t="shared" si="3"/>
        <v>16100</v>
      </c>
      <c r="E28" s="6">
        <f t="shared" si="4"/>
        <v>15065</v>
      </c>
      <c r="F28" s="6">
        <f>+(E25*$D$39)+(E26*$D$40)+(E27*$D$41)</f>
        <v>24755.937562762047</v>
      </c>
      <c r="G28" s="6">
        <f>+E28-F28</f>
        <v>-9690.9375627620466</v>
      </c>
      <c r="H28" s="18">
        <f>+ABS(G28)</f>
        <v>9690.9375627620466</v>
      </c>
      <c r="I28" s="18">
        <f>+(I25*$D$39)+(I26*$D$40)+(I27*$D$41)</f>
        <v>26597.616144956541</v>
      </c>
      <c r="J28" s="18">
        <f>+(J25*$D$39)+(J26*$D$40)+(J27*$D$41)</f>
        <v>26415.931051890988</v>
      </c>
      <c r="K28" s="18">
        <f>+(K25*$D$39)+(K26*$D$40)+(K27*$D$41)</f>
        <v>26415.932236245746</v>
      </c>
      <c r="L28" s="18">
        <f>+(L25*$D$39)+(L26*$D$40)+(L27*$D$41)</f>
        <v>26415.932169683736</v>
      </c>
      <c r="M28" s="6">
        <f>+(M25*$D$39)+(M26*$D$40)+(M27*$D$41)</f>
        <v>26415.931947361212</v>
      </c>
    </row>
    <row r="29" spans="2:13" ht="15.75" x14ac:dyDescent="0.25">
      <c r="B29" s="2" t="s">
        <v>11</v>
      </c>
      <c r="C29" s="6">
        <f t="shared" si="2"/>
        <v>14110</v>
      </c>
      <c r="D29" s="6">
        <f t="shared" si="3"/>
        <v>24835</v>
      </c>
      <c r="E29" s="6">
        <f t="shared" si="4"/>
        <v>19472.5</v>
      </c>
      <c r="F29" s="6">
        <f t="shared" ref="F29:F36" si="5">+(E26*$D$39)+(E27*$D$40)+(E28*$D$41)</f>
        <v>23446.862464986258</v>
      </c>
      <c r="G29" s="6">
        <f t="shared" ref="G29:G36" si="6">+E29-F29</f>
        <v>-3974.3624649862577</v>
      </c>
      <c r="H29" s="18">
        <f t="shared" ref="H29:H36" si="7">+ABS(G29)</f>
        <v>3974.3624649862577</v>
      </c>
      <c r="I29" s="18">
        <f t="shared" ref="I29:I35" si="8">+(I26*$D$39)+(I27*$D$40)+(I28*$D$41)</f>
        <v>26327.505046244078</v>
      </c>
      <c r="J29" s="18">
        <f t="shared" ref="J29:J36" si="9">+(J26*$D$39)+(J27*$D$40)+(J28*$D$41)</f>
        <v>26415.852650162873</v>
      </c>
      <c r="K29" s="18">
        <f t="shared" ref="K29:K36" si="10">+(K26*$D$39)+(K27*$D$40)+(K28*$D$41)</f>
        <v>26415.932401374695</v>
      </c>
      <c r="L29" s="18">
        <f t="shared" ref="L29:L36" si="11">+(L26*$D$39)+(L27*$D$40)+(L28*$D$41)</f>
        <v>26415.932151325727</v>
      </c>
      <c r="M29" s="6">
        <f t="shared" ref="M29:M36" si="12">+(M26*$D$39)+(M27*$D$40)+(M28*$D$41)</f>
        <v>26415.931928826631</v>
      </c>
    </row>
    <row r="30" spans="2:13" ht="15.75" x14ac:dyDescent="0.25">
      <c r="B30" s="2" t="s">
        <v>12</v>
      </c>
      <c r="C30" s="6">
        <f t="shared" si="2"/>
        <v>13260</v>
      </c>
      <c r="D30" s="6">
        <f t="shared" si="3"/>
        <v>47651</v>
      </c>
      <c r="E30" s="6">
        <f t="shared" si="4"/>
        <v>30455.5</v>
      </c>
      <c r="F30" s="6">
        <f t="shared" si="5"/>
        <v>22909.298697435974</v>
      </c>
      <c r="G30" s="6">
        <f t="shared" si="6"/>
        <v>7546.2013025640263</v>
      </c>
      <c r="H30" s="18">
        <f t="shared" si="7"/>
        <v>7546.2013025640263</v>
      </c>
      <c r="I30" s="18">
        <f t="shared" si="8"/>
        <v>26417.20700023415</v>
      </c>
      <c r="J30" s="18">
        <f t="shared" si="9"/>
        <v>26415.985476955972</v>
      </c>
      <c r="K30" s="18">
        <f t="shared" si="10"/>
        <v>26415.932385613982</v>
      </c>
      <c r="L30" s="18">
        <f t="shared" si="11"/>
        <v>26415.932132679511</v>
      </c>
      <c r="M30" s="6">
        <f t="shared" si="12"/>
        <v>26415.931910292034</v>
      </c>
    </row>
    <row r="31" spans="2:13" ht="15.75" x14ac:dyDescent="0.25">
      <c r="B31" s="2" t="s">
        <v>13</v>
      </c>
      <c r="C31" s="6">
        <f t="shared" si="2"/>
        <v>13400</v>
      </c>
      <c r="D31" s="6">
        <f t="shared" si="3"/>
        <v>16200</v>
      </c>
      <c r="E31" s="6">
        <f t="shared" si="4"/>
        <v>14800</v>
      </c>
      <c r="F31" s="6">
        <f t="shared" si="5"/>
        <v>21879.699419202167</v>
      </c>
      <c r="G31" s="6">
        <f t="shared" si="6"/>
        <v>-7079.6994192021666</v>
      </c>
      <c r="H31" s="18">
        <f t="shared" si="7"/>
        <v>7079.6994192021666</v>
      </c>
      <c r="I31" s="18">
        <f t="shared" si="8"/>
        <v>26442.693209385681</v>
      </c>
      <c r="J31" s="18">
        <f t="shared" si="9"/>
        <v>26415.922827498882</v>
      </c>
      <c r="K31" s="18">
        <f t="shared" si="10"/>
        <v>26415.93230794484</v>
      </c>
      <c r="L31" s="18">
        <f t="shared" si="11"/>
        <v>26415.932114163115</v>
      </c>
      <c r="M31" s="6">
        <f t="shared" si="12"/>
        <v>26415.931891757562</v>
      </c>
    </row>
    <row r="32" spans="2:13" ht="15.75" x14ac:dyDescent="0.25">
      <c r="B32" s="2" t="s">
        <v>14</v>
      </c>
      <c r="C32" s="6">
        <f t="shared" si="2"/>
        <v>14400</v>
      </c>
      <c r="D32" s="6">
        <f t="shared" si="3"/>
        <v>22000</v>
      </c>
      <c r="E32" s="6">
        <f t="shared" si="4"/>
        <v>18200</v>
      </c>
      <c r="F32" s="6">
        <f t="shared" si="5"/>
        <v>21636.109829600537</v>
      </c>
      <c r="G32" s="6">
        <f t="shared" si="6"/>
        <v>-3436.1098296005366</v>
      </c>
      <c r="H32" s="18">
        <f t="shared" si="7"/>
        <v>3436.1098296005366</v>
      </c>
      <c r="I32" s="18">
        <f t="shared" si="8"/>
        <v>26397.991250542989</v>
      </c>
      <c r="J32" s="18">
        <f t="shared" si="9"/>
        <v>26415.922411944339</v>
      </c>
      <c r="K32" s="18">
        <f t="shared" si="10"/>
        <v>26415.932327312745</v>
      </c>
      <c r="L32" s="18">
        <f t="shared" si="11"/>
        <v>26415.932095651548</v>
      </c>
      <c r="M32" s="6">
        <f t="shared" si="12"/>
        <v>26415.931873223009</v>
      </c>
    </row>
    <row r="33" spans="2:13" ht="15.75" x14ac:dyDescent="0.25">
      <c r="B33" s="2" t="s">
        <v>15</v>
      </c>
      <c r="C33" s="6">
        <f t="shared" si="2"/>
        <v>16220</v>
      </c>
      <c r="D33" s="6">
        <f t="shared" si="3"/>
        <v>30100</v>
      </c>
      <c r="E33" s="6">
        <f t="shared" si="4"/>
        <v>23160</v>
      </c>
      <c r="F33" s="6">
        <f t="shared" si="5"/>
        <v>20856.62795431383</v>
      </c>
      <c r="G33" s="6">
        <f t="shared" si="6"/>
        <v>2303.3720456861702</v>
      </c>
      <c r="H33" s="18">
        <f t="shared" si="7"/>
        <v>2303.3720456861702</v>
      </c>
      <c r="I33" s="18">
        <f t="shared" si="8"/>
        <v>26419.343856738691</v>
      </c>
      <c r="J33" s="18">
        <f t="shared" si="9"/>
        <v>26415.942199013531</v>
      </c>
      <c r="K33" s="18">
        <f t="shared" si="10"/>
        <v>26415.932302383975</v>
      </c>
      <c r="L33" s="18">
        <f t="shared" si="11"/>
        <v>26415.932077096302</v>
      </c>
      <c r="M33" s="6">
        <f t="shared" si="12"/>
        <v>26415.931854688475</v>
      </c>
    </row>
    <row r="34" spans="2:13" ht="15.75" x14ac:dyDescent="0.25">
      <c r="B34" s="2" t="s">
        <v>16</v>
      </c>
      <c r="C34" s="6">
        <f t="shared" si="2"/>
        <v>17220</v>
      </c>
      <c r="D34" s="6">
        <f t="shared" si="3"/>
        <v>32500</v>
      </c>
      <c r="E34" s="6">
        <f t="shared" si="4"/>
        <v>24860</v>
      </c>
      <c r="F34" s="6">
        <f t="shared" si="5"/>
        <v>18847.230376633815</v>
      </c>
      <c r="G34" s="6">
        <f t="shared" si="6"/>
        <v>6012.7696233661845</v>
      </c>
      <c r="H34" s="18">
        <f t="shared" si="7"/>
        <v>6012.7696233661845</v>
      </c>
      <c r="I34" s="18">
        <f t="shared" si="8"/>
        <v>26419.295467748801</v>
      </c>
      <c r="J34" s="18">
        <f t="shared" si="9"/>
        <v>26415.929320020477</v>
      </c>
      <c r="K34" s="18">
        <f t="shared" si="10"/>
        <v>26415.932276213178</v>
      </c>
      <c r="L34" s="18">
        <f t="shared" si="11"/>
        <v>26415.932058568185</v>
      </c>
      <c r="M34" s="6">
        <f t="shared" si="12"/>
        <v>26415.931836153955</v>
      </c>
    </row>
    <row r="35" spans="2:13" ht="15.75" x14ac:dyDescent="0.25">
      <c r="B35" s="2" t="s">
        <v>17</v>
      </c>
      <c r="C35" s="6">
        <f t="shared" si="2"/>
        <v>16990</v>
      </c>
      <c r="D35" s="6">
        <f t="shared" si="3"/>
        <v>25222</v>
      </c>
      <c r="E35" s="6">
        <f t="shared" si="4"/>
        <v>21106</v>
      </c>
      <c r="F35" s="6">
        <f t="shared" si="5"/>
        <v>22197.622574145407</v>
      </c>
      <c r="G35" s="6">
        <f t="shared" si="6"/>
        <v>-1091.6225741454073</v>
      </c>
      <c r="H35" s="18">
        <f t="shared" si="7"/>
        <v>1091.6225741454073</v>
      </c>
      <c r="I35" s="18">
        <f t="shared" si="8"/>
        <v>26412.663616345671</v>
      </c>
      <c r="J35" s="18">
        <f t="shared" si="9"/>
        <v>26415.931551911839</v>
      </c>
      <c r="K35" s="18">
        <f t="shared" si="10"/>
        <v>26415.932264680363</v>
      </c>
      <c r="L35" s="18">
        <f t="shared" si="11"/>
        <v>26415.932040035914</v>
      </c>
      <c r="M35" s="6">
        <f t="shared" si="12"/>
        <v>26415.931817619421</v>
      </c>
    </row>
    <row r="36" spans="2:13" ht="15.75" x14ac:dyDescent="0.25">
      <c r="B36" s="2" t="s">
        <v>18</v>
      </c>
      <c r="C36" s="6">
        <f t="shared" si="2"/>
        <v>16550</v>
      </c>
      <c r="D36" s="6">
        <f t="shared" si="3"/>
        <v>25300</v>
      </c>
      <c r="E36" s="6">
        <f t="shared" si="4"/>
        <v>20925</v>
      </c>
      <c r="F36" s="6">
        <f t="shared" si="5"/>
        <v>23036.563665112564</v>
      </c>
      <c r="G36" s="6">
        <f t="shared" si="6"/>
        <v>-2111.5636651125642</v>
      </c>
      <c r="H36" s="18">
        <f t="shared" si="7"/>
        <v>2111.5636651125642</v>
      </c>
      <c r="I36" s="18">
        <f>+(I33*$D$39)+(I34*$D$40)+(I35*$D$41)</f>
        <v>26417.026456620355</v>
      </c>
      <c r="J36" s="18">
        <f t="shared" si="9"/>
        <v>26415.93407140208</v>
      </c>
      <c r="K36" s="18">
        <f t="shared" si="10"/>
        <v>26415.932243938634</v>
      </c>
      <c r="L36" s="18">
        <f t="shared" si="11"/>
        <v>26415.932021497902</v>
      </c>
      <c r="M36" s="6">
        <f t="shared" si="12"/>
        <v>26415.931799084894</v>
      </c>
    </row>
    <row r="38" spans="2:13" ht="15.75" x14ac:dyDescent="0.25">
      <c r="C38" s="10" t="s">
        <v>21</v>
      </c>
      <c r="D38" s="10" t="s">
        <v>20</v>
      </c>
    </row>
    <row r="39" spans="2:13" s="12" customFormat="1" ht="15.75" x14ac:dyDescent="0.25">
      <c r="C39" s="11">
        <v>1</v>
      </c>
      <c r="D39" s="11">
        <v>0.31207142626758771</v>
      </c>
      <c r="F39" s="45" t="s">
        <v>24</v>
      </c>
      <c r="G39" s="46"/>
    </row>
    <row r="40" spans="2:13" ht="15.75" x14ac:dyDescent="0.25">
      <c r="C40" s="11">
        <v>2</v>
      </c>
      <c r="D40" s="11">
        <v>0.3435186427005224</v>
      </c>
      <c r="F40" s="9" t="s">
        <v>23</v>
      </c>
      <c r="G40" s="6">
        <f>+AVERAGE(G28:G36)</f>
        <v>-1280.2169493547331</v>
      </c>
    </row>
    <row r="41" spans="2:13" ht="15.75" x14ac:dyDescent="0.25">
      <c r="C41" s="11">
        <v>3</v>
      </c>
      <c r="D41" s="11">
        <v>0.34440992965129569</v>
      </c>
      <c r="F41" s="9" t="s">
        <v>25</v>
      </c>
      <c r="G41" s="6">
        <f>+AVERAGE(H28:H36)</f>
        <v>4805.1820541583747</v>
      </c>
    </row>
    <row r="42" spans="2:13" x14ac:dyDescent="0.25">
      <c r="C42" s="11" t="s">
        <v>22</v>
      </c>
      <c r="D42" s="11">
        <f>+SUM(D39:D41)</f>
        <v>0.99999999861940581</v>
      </c>
      <c r="G42" s="7"/>
    </row>
    <row r="62" spans="2:13" ht="28.5" x14ac:dyDescent="0.25">
      <c r="B62" s="43" t="s">
        <v>19</v>
      </c>
      <c r="C62" s="47" t="s">
        <v>31</v>
      </c>
      <c r="D62" s="47"/>
      <c r="E62" s="47"/>
      <c r="F62" s="15"/>
      <c r="G62" s="14" t="s">
        <v>27</v>
      </c>
      <c r="H62" s="13" t="s">
        <v>28</v>
      </c>
      <c r="I62" s="43">
        <v>2019</v>
      </c>
      <c r="J62" s="43">
        <v>2020</v>
      </c>
      <c r="K62" s="43">
        <v>2021</v>
      </c>
      <c r="L62" s="43">
        <v>2022</v>
      </c>
      <c r="M62" s="43">
        <v>2023</v>
      </c>
    </row>
    <row r="63" spans="2:13" ht="15.75" x14ac:dyDescent="0.25">
      <c r="B63" s="44"/>
      <c r="C63" s="19">
        <v>2017</v>
      </c>
      <c r="D63" s="19">
        <v>2018</v>
      </c>
      <c r="E63" s="19" t="s">
        <v>29</v>
      </c>
      <c r="F63" s="9" t="s">
        <v>26</v>
      </c>
      <c r="G63" s="16"/>
      <c r="H63" s="16"/>
      <c r="I63" s="44"/>
      <c r="J63" s="44"/>
      <c r="K63" s="44"/>
      <c r="L63" s="44"/>
      <c r="M63" s="44"/>
    </row>
    <row r="64" spans="2:13" ht="15.75" x14ac:dyDescent="0.25">
      <c r="B64" s="2" t="s">
        <v>7</v>
      </c>
      <c r="C64" s="6">
        <f>+E8</f>
        <v>14798.5</v>
      </c>
      <c r="D64" s="6">
        <f>+F8</f>
        <v>47981.4</v>
      </c>
      <c r="E64" s="6">
        <f>+AVERAGE(C64:D64)</f>
        <v>31389.95</v>
      </c>
      <c r="F64" s="40"/>
      <c r="G64" s="17"/>
      <c r="H64" s="16"/>
      <c r="I64" s="18">
        <f>+(E73*$D$39)+(E74*$D$40)+(E75*$D$41)</f>
        <v>26991.867518365383</v>
      </c>
      <c r="J64" s="18">
        <f>+(I73*$D$39)+(I74*$D$40)+(I75*$D$41)</f>
        <v>28096.870775128322</v>
      </c>
      <c r="K64" s="18">
        <f>+(J73*$D$39)+(J74*$D$40)+(J75*$D$41)</f>
        <v>28098.082833887107</v>
      </c>
      <c r="L64" s="18">
        <f>+(K73*$D$39)+(K74*$D$40)+(K75*$D$41)</f>
        <v>28098.08237825222</v>
      </c>
      <c r="M64" s="6">
        <f>+(L73*$D$39)+(L74*$D$40)+(L75*$D$41)</f>
        <v>28098.082140509548</v>
      </c>
    </row>
    <row r="65" spans="2:13" ht="15.75" x14ac:dyDescent="0.25">
      <c r="B65" s="2" t="s">
        <v>8</v>
      </c>
      <c r="C65" s="6">
        <f t="shared" ref="C65:C75" si="13">+E9</f>
        <v>10515.2</v>
      </c>
      <c r="D65" s="6">
        <f t="shared" ref="D65:D75" si="14">+F9</f>
        <v>44600.4</v>
      </c>
      <c r="E65" s="6">
        <f t="shared" ref="E65:E75" si="15">+AVERAGE(C65:D65)</f>
        <v>27557.800000000003</v>
      </c>
      <c r="F65" s="41"/>
      <c r="G65" s="17"/>
      <c r="H65" s="16"/>
      <c r="I65" s="18">
        <f>+(E74*$D$39)+(E75*$D$40)+(I64*$D$41)</f>
        <v>28004.332692175347</v>
      </c>
      <c r="J65" s="18">
        <f>+(I74*$D$39)+(I75*$D$40)+(J64*$D$41)</f>
        <v>28098.781332327715</v>
      </c>
      <c r="K65" s="18">
        <f>+(J74*$D$39)+(J75*$D$40)+(K64*$D$41)</f>
        <v>28098.08309093384</v>
      </c>
      <c r="L65" s="18">
        <f>+(K74*$D$39)+(K75*$D$40)+(L64*$D$41)</f>
        <v>28098.082357072555</v>
      </c>
      <c r="M65" s="6">
        <f>+(L74*$D$39)+(L75*$D$40)+(M64*$D$41)</f>
        <v>28098.082120793639</v>
      </c>
    </row>
    <row r="66" spans="2:13" ht="15.75" x14ac:dyDescent="0.25">
      <c r="B66" s="2" t="s">
        <v>9</v>
      </c>
      <c r="C66" s="6">
        <f t="shared" si="13"/>
        <v>7259</v>
      </c>
      <c r="D66" s="6">
        <f t="shared" si="14"/>
        <v>3014.2</v>
      </c>
      <c r="E66" s="6">
        <f t="shared" si="15"/>
        <v>5136.6000000000004</v>
      </c>
      <c r="F66" s="42"/>
      <c r="G66" s="17"/>
      <c r="H66" s="16"/>
      <c r="I66" s="18">
        <f>+(E75*$D$39)+(I64*$D$40)+(I65*$D$41)</f>
        <v>28504.763132668122</v>
      </c>
      <c r="J66" s="18">
        <f>+(I75*$D$39)+(J64*$D$40)+(J65*$D$41)</f>
        <v>28098.003133977661</v>
      </c>
      <c r="K66" s="18">
        <f>+(J75*$D$39)+(K64*$D$40)+(K65*$D$41)</f>
        <v>28098.082179691264</v>
      </c>
      <c r="L66" s="18">
        <f>+(K75*$D$39)+(L64*$D$40)+(L65*$D$41)</f>
        <v>28098.082337489461</v>
      </c>
      <c r="M66" s="6">
        <f>+(L75*$D$39)+(M64*$D$40)+(M65*$D$41)</f>
        <v>28098.082101079679</v>
      </c>
    </row>
    <row r="67" spans="2:13" ht="15.75" x14ac:dyDescent="0.25">
      <c r="B67" s="2" t="s">
        <v>10</v>
      </c>
      <c r="C67" s="6">
        <f t="shared" si="13"/>
        <v>7476</v>
      </c>
      <c r="D67" s="6">
        <f t="shared" si="14"/>
        <v>42235.199999999997</v>
      </c>
      <c r="E67" s="6">
        <f t="shared" si="15"/>
        <v>24855.599999999999</v>
      </c>
      <c r="F67" s="6">
        <f>+(E64*$D$39)+(E65*$D$40)+(E66*$D$41)</f>
        <v>21031.620563427568</v>
      </c>
      <c r="G67" s="6">
        <f>+E67-F67</f>
        <v>3823.9794365724301</v>
      </c>
      <c r="H67" s="18">
        <f>+ABS(G67)</f>
        <v>3823.9794365724301</v>
      </c>
      <c r="I67" s="18">
        <f>+(I64*$D$39)+(I65*$D$40)+(I66*$D$41)</f>
        <v>27860.724415481076</v>
      </c>
      <c r="J67" s="18">
        <f>+(J64*$D$39)+(J65*$D$40)+(J66*$D$41)</f>
        <v>28097.917043985522</v>
      </c>
      <c r="K67" s="18">
        <f>+(K64*$D$39)+(K65*$D$40)+(K66*$D$41)</f>
        <v>28098.082658083855</v>
      </c>
      <c r="L67" s="18">
        <f>+(L64*$D$39)+(L65*$D$40)+(L66*$D$41)</f>
        <v>28098.082318145462</v>
      </c>
      <c r="M67" s="6">
        <f>+(M64*$D$39)+(M65*$D$40)+(M66*$D$41)</f>
        <v>28098.082081364679</v>
      </c>
    </row>
    <row r="68" spans="2:13" ht="15.75" x14ac:dyDescent="0.25">
      <c r="B68" s="2" t="s">
        <v>11</v>
      </c>
      <c r="C68" s="6">
        <f t="shared" si="13"/>
        <v>1800</v>
      </c>
      <c r="D68" s="6">
        <f t="shared" si="14"/>
        <v>2128</v>
      </c>
      <c r="E68" s="6">
        <f t="shared" si="15"/>
        <v>1964</v>
      </c>
      <c r="F68" s="6">
        <f t="shared" ref="F68:F75" si="16">+(E65*$D$39)+(E66*$D$40)+(E67*$D$41)</f>
        <v>18925.035258333177</v>
      </c>
      <c r="G68" s="6">
        <f t="shared" ref="G68:G75" si="17">+E68-F68</f>
        <v>-16961.035258333177</v>
      </c>
      <c r="H68" s="18">
        <f t="shared" ref="H68:H75" si="18">+ABS(G68)</f>
        <v>16961.035258333177</v>
      </c>
      <c r="I68" s="18">
        <f t="shared" ref="I68:I74" si="19">+(I65*$D$39)+(I66*$D$40)+(I67*$D$41)</f>
        <v>28126.779722723211</v>
      </c>
      <c r="J68" s="18">
        <f t="shared" ref="J68:J75" si="20">+(J65*$D$39)+(J66*$D$40)+(J67*$D$41)</f>
        <v>28098.216298406605</v>
      </c>
      <c r="K68" s="18">
        <f t="shared" ref="K68:K75" si="21">+(K65*$D$39)+(K66*$D$40)+(K67*$D$41)</f>
        <v>28098.082590035141</v>
      </c>
      <c r="L68" s="18">
        <f t="shared" ref="L68:L75" si="22">+(L65*$D$39)+(L66*$D$40)+(L67*$D$41)</f>
        <v>28098.082298146473</v>
      </c>
      <c r="M68" s="6">
        <f t="shared" ref="M68:M75" si="23">+(M65*$D$39)+(M66*$D$40)+(M67*$D$41)</f>
        <v>28098.082061649751</v>
      </c>
    </row>
    <row r="69" spans="2:13" ht="15.75" x14ac:dyDescent="0.25">
      <c r="B69" s="2" t="s">
        <v>12</v>
      </c>
      <c r="C69" s="6">
        <f t="shared" si="13"/>
        <v>8820</v>
      </c>
      <c r="D69" s="6">
        <f t="shared" si="14"/>
        <v>45032</v>
      </c>
      <c r="E69" s="6">
        <f t="shared" si="15"/>
        <v>26926</v>
      </c>
      <c r="F69" s="6">
        <f t="shared" si="16"/>
        <v>10817.769165508342</v>
      </c>
      <c r="G69" s="6">
        <f t="shared" si="17"/>
        <v>16108.230834491658</v>
      </c>
      <c r="H69" s="18">
        <f t="shared" si="18"/>
        <v>16108.230834491658</v>
      </c>
      <c r="I69" s="18">
        <f t="shared" si="19"/>
        <v>28153.342547711451</v>
      </c>
      <c r="J69" s="18">
        <f t="shared" si="20"/>
        <v>28098.046937614447</v>
      </c>
      <c r="K69" s="18">
        <f t="shared" si="21"/>
        <v>28098.08244656249</v>
      </c>
      <c r="L69" s="18">
        <f t="shared" si="22"/>
        <v>28098.082278502272</v>
      </c>
      <c r="M69" s="6">
        <f t="shared" si="23"/>
        <v>28098.0820419351</v>
      </c>
    </row>
    <row r="70" spans="2:13" ht="15.75" x14ac:dyDescent="0.25">
      <c r="B70" s="2" t="s">
        <v>13</v>
      </c>
      <c r="C70" s="6">
        <f t="shared" si="13"/>
        <v>7749</v>
      </c>
      <c r="D70" s="6">
        <f t="shared" si="14"/>
        <v>43188</v>
      </c>
      <c r="E70" s="6">
        <f t="shared" si="15"/>
        <v>25468.5</v>
      </c>
      <c r="F70" s="6">
        <f t="shared" si="16"/>
        <v>17704.974922791269</v>
      </c>
      <c r="G70" s="6">
        <f t="shared" si="17"/>
        <v>7763.5250772087311</v>
      </c>
      <c r="H70" s="18">
        <f t="shared" si="18"/>
        <v>7763.5250772087311</v>
      </c>
      <c r="I70" s="18">
        <f t="shared" si="19"/>
        <v>28052.899925379963</v>
      </c>
      <c r="J70" s="18">
        <f t="shared" si="20"/>
        <v>28098.064541321852</v>
      </c>
      <c r="K70" s="18">
        <f t="shared" si="21"/>
        <v>28098.082523065746</v>
      </c>
      <c r="L70" s="18">
        <f t="shared" si="22"/>
        <v>28098.08225882988</v>
      </c>
      <c r="M70" s="6">
        <f t="shared" si="23"/>
        <v>28098.082022220246</v>
      </c>
    </row>
    <row r="71" spans="2:13" ht="15.75" x14ac:dyDescent="0.25">
      <c r="B71" s="2" t="s">
        <v>14</v>
      </c>
      <c r="C71" s="6">
        <f t="shared" si="13"/>
        <v>4527.2</v>
      </c>
      <c r="D71" s="6">
        <f t="shared" si="14"/>
        <v>39862.199999999997</v>
      </c>
      <c r="E71" s="6">
        <f t="shared" si="15"/>
        <v>22194.699999999997</v>
      </c>
      <c r="F71" s="6">
        <f t="shared" si="16"/>
        <v>18634.095547867833</v>
      </c>
      <c r="G71" s="6">
        <f t="shared" si="17"/>
        <v>3560.6044521321637</v>
      </c>
      <c r="H71" s="18">
        <f t="shared" si="18"/>
        <v>3560.6044521321637</v>
      </c>
      <c r="I71" s="18">
        <f t="shared" si="19"/>
        <v>28110.459573672157</v>
      </c>
      <c r="J71" s="18">
        <f t="shared" si="20"/>
        <v>28098.105814378039</v>
      </c>
      <c r="K71" s="18">
        <f t="shared" si="21"/>
        <v>28098.082478892633</v>
      </c>
      <c r="L71" s="18">
        <f t="shared" si="22"/>
        <v>28098.08223906525</v>
      </c>
      <c r="M71" s="6">
        <f t="shared" si="23"/>
        <v>28098.082002505438</v>
      </c>
    </row>
    <row r="72" spans="2:13" ht="15.75" x14ac:dyDescent="0.25">
      <c r="B72" s="2" t="s">
        <v>15</v>
      </c>
      <c r="C72" s="6">
        <f t="shared" si="13"/>
        <v>10461.799999999999</v>
      </c>
      <c r="D72" s="6">
        <f t="shared" si="14"/>
        <v>47613.2</v>
      </c>
      <c r="E72" s="6">
        <f t="shared" si="15"/>
        <v>29037.5</v>
      </c>
      <c r="F72" s="6">
        <f t="shared" si="16"/>
        <v>24795.814840930932</v>
      </c>
      <c r="G72" s="6">
        <f t="shared" si="17"/>
        <v>4241.6851590690676</v>
      </c>
      <c r="H72" s="18">
        <f t="shared" si="18"/>
        <v>4241.6851590690676</v>
      </c>
      <c r="I72" s="18">
        <f t="shared" si="19"/>
        <v>28104.069273478406</v>
      </c>
      <c r="J72" s="18">
        <f t="shared" si="20"/>
        <v>28098.073223766125</v>
      </c>
      <c r="K72" s="18">
        <f t="shared" si="21"/>
        <v>28098.082445185559</v>
      </c>
      <c r="L72" s="18">
        <f t="shared" si="22"/>
        <v>28098.082219369884</v>
      </c>
      <c r="M72" s="6">
        <f t="shared" si="23"/>
        <v>28098.081982790663</v>
      </c>
    </row>
    <row r="73" spans="2:13" ht="15.75" x14ac:dyDescent="0.25">
      <c r="B73" s="2" t="s">
        <v>16</v>
      </c>
      <c r="C73" s="6">
        <f t="shared" si="13"/>
        <v>6847.5</v>
      </c>
      <c r="D73" s="6">
        <f t="shared" si="14"/>
        <v>40800</v>
      </c>
      <c r="E73" s="6">
        <f t="shared" si="15"/>
        <v>23823.75</v>
      </c>
      <c r="F73" s="6">
        <f t="shared" si="16"/>
        <v>25573.087671290843</v>
      </c>
      <c r="G73" s="6">
        <f t="shared" si="17"/>
        <v>-1749.337671290843</v>
      </c>
      <c r="H73" s="18">
        <f t="shared" si="18"/>
        <v>1749.337671290843</v>
      </c>
      <c r="I73" s="18">
        <f t="shared" si="19"/>
        <v>28090.29593048483</v>
      </c>
      <c r="J73" s="18">
        <f t="shared" si="20"/>
        <v>28098.081670914093</v>
      </c>
      <c r="K73" s="18">
        <f t="shared" si="21"/>
        <v>28098.082442276696</v>
      </c>
      <c r="L73" s="18">
        <f t="shared" si="22"/>
        <v>28098.082199657896</v>
      </c>
      <c r="M73" s="6">
        <f t="shared" si="23"/>
        <v>28098.081963075849</v>
      </c>
    </row>
    <row r="74" spans="2:13" ht="15.75" x14ac:dyDescent="0.25">
      <c r="B74" s="2" t="s">
        <v>17</v>
      </c>
      <c r="C74" s="6">
        <f t="shared" si="13"/>
        <v>6974</v>
      </c>
      <c r="D74" s="6">
        <f t="shared" si="14"/>
        <v>45285.5</v>
      </c>
      <c r="E74" s="6">
        <f t="shared" si="15"/>
        <v>26129.75</v>
      </c>
      <c r="F74" s="6">
        <f t="shared" si="16"/>
        <v>25106.390333527706</v>
      </c>
      <c r="G74" s="6">
        <f t="shared" si="17"/>
        <v>1023.3596664722936</v>
      </c>
      <c r="H74" s="18">
        <f t="shared" si="18"/>
        <v>1023.3596664722936</v>
      </c>
      <c r="I74" s="18">
        <f t="shared" si="19"/>
        <v>28101.319788682347</v>
      </c>
      <c r="J74" s="18">
        <f t="shared" si="20"/>
        <v>28098.086264854472</v>
      </c>
      <c r="K74" s="18">
        <f t="shared" si="21"/>
        <v>28098.082415910681</v>
      </c>
      <c r="L74" s="18">
        <f t="shared" si="22"/>
        <v>28098.082179935191</v>
      </c>
      <c r="M74" s="6">
        <f t="shared" si="23"/>
        <v>28098.081943361056</v>
      </c>
    </row>
    <row r="75" spans="2:13" ht="15.75" x14ac:dyDescent="0.25">
      <c r="B75" s="2" t="s">
        <v>18</v>
      </c>
      <c r="C75" s="6">
        <f t="shared" si="13"/>
        <v>8974.2999999999993</v>
      </c>
      <c r="D75" s="6">
        <f t="shared" si="14"/>
        <v>52470.5</v>
      </c>
      <c r="E75" s="6">
        <f t="shared" si="15"/>
        <v>30722.400000000001</v>
      </c>
      <c r="F75" s="6">
        <f t="shared" si="16"/>
        <v>26245.021663587591</v>
      </c>
      <c r="G75" s="6">
        <f t="shared" si="17"/>
        <v>4477.3783364124101</v>
      </c>
      <c r="H75" s="18">
        <f t="shared" si="18"/>
        <v>4477.3783364124101</v>
      </c>
      <c r="I75" s="18">
        <f>+(I72*$D$39)+(I73*$D$40)+(I74*$D$41)</f>
        <v>28098.390884722307</v>
      </c>
      <c r="J75" s="18">
        <f t="shared" si="20"/>
        <v>28098.080578207213</v>
      </c>
      <c r="K75" s="18">
        <f t="shared" si="21"/>
        <v>28098.082395311707</v>
      </c>
      <c r="L75" s="18">
        <f t="shared" si="22"/>
        <v>28098.082160224702</v>
      </c>
      <c r="M75" s="6">
        <f t="shared" si="23"/>
        <v>28098.081923646259</v>
      </c>
    </row>
    <row r="76" spans="2:13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2:13" ht="15.75" x14ac:dyDescent="0.25">
      <c r="B77" s="12"/>
      <c r="C77" s="10" t="s">
        <v>21</v>
      </c>
      <c r="D77" s="10" t="s">
        <v>20</v>
      </c>
      <c r="E77" s="12"/>
      <c r="F77" s="12"/>
      <c r="G77" s="12"/>
      <c r="H77" s="12"/>
      <c r="I77" s="12"/>
      <c r="J77" s="12"/>
      <c r="K77" s="12"/>
      <c r="L77" s="12"/>
      <c r="M77" s="12"/>
    </row>
    <row r="78" spans="2:13" ht="15.75" x14ac:dyDescent="0.25">
      <c r="B78" s="12"/>
      <c r="C78" s="11">
        <v>1</v>
      </c>
      <c r="D78" s="11">
        <v>0.31207142626758771</v>
      </c>
      <c r="E78" s="12"/>
      <c r="F78" s="45" t="s">
        <v>24</v>
      </c>
      <c r="G78" s="46"/>
      <c r="H78" s="12"/>
      <c r="I78" s="12"/>
      <c r="J78" s="12"/>
      <c r="K78" s="12"/>
      <c r="L78" s="12"/>
      <c r="M78" s="12"/>
    </row>
    <row r="79" spans="2:13" ht="15.75" x14ac:dyDescent="0.25">
      <c r="B79" s="12"/>
      <c r="C79" s="11">
        <v>2</v>
      </c>
      <c r="D79" s="11">
        <v>0.3435186427005224</v>
      </c>
      <c r="E79" s="12"/>
      <c r="F79" s="9" t="s">
        <v>23</v>
      </c>
      <c r="G79" s="6">
        <f>+AVERAGE(G67:G75)</f>
        <v>2476.4877814149709</v>
      </c>
      <c r="H79" s="12"/>
      <c r="I79" s="12"/>
      <c r="J79" s="12"/>
      <c r="K79" s="12"/>
      <c r="L79" s="12"/>
      <c r="M79" s="12"/>
    </row>
    <row r="80" spans="2:13" ht="15.75" x14ac:dyDescent="0.25">
      <c r="B80" s="12"/>
      <c r="C80" s="11">
        <v>3</v>
      </c>
      <c r="D80" s="11">
        <v>0.34440992965129569</v>
      </c>
      <c r="E80" s="12"/>
      <c r="F80" s="9" t="s">
        <v>25</v>
      </c>
      <c r="G80" s="6">
        <f>+AVERAGE(H67:H75)</f>
        <v>6634.3484324425308</v>
      </c>
      <c r="H80" s="12"/>
      <c r="I80" s="12"/>
      <c r="J80" s="12"/>
      <c r="K80" s="12"/>
      <c r="L80" s="12"/>
      <c r="M80" s="12"/>
    </row>
    <row r="81" spans="2:13" x14ac:dyDescent="0.25">
      <c r="B81" s="12"/>
      <c r="C81" s="11" t="s">
        <v>22</v>
      </c>
      <c r="D81" s="11">
        <f>+SUM(D78:D80)</f>
        <v>0.99999999861940581</v>
      </c>
      <c r="E81" s="12"/>
      <c r="F81" s="12"/>
      <c r="G81" s="7"/>
      <c r="H81" s="12"/>
      <c r="I81" s="12"/>
      <c r="J81" s="12"/>
      <c r="K81" s="12"/>
      <c r="L81" s="12"/>
      <c r="M81" s="12"/>
    </row>
    <row r="82" spans="2:13" x14ac:dyDescent="0.25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</sheetData>
  <mergeCells count="26">
    <mergeCell ref="B23:B24"/>
    <mergeCell ref="E6:F6"/>
    <mergeCell ref="C6:D6"/>
    <mergeCell ref="B3:H3"/>
    <mergeCell ref="E4:F5"/>
    <mergeCell ref="B4:D5"/>
    <mergeCell ref="G6:H6"/>
    <mergeCell ref="G4:H5"/>
    <mergeCell ref="B6:B7"/>
    <mergeCell ref="K23:K24"/>
    <mergeCell ref="L23:L24"/>
    <mergeCell ref="C23:E23"/>
    <mergeCell ref="M23:M24"/>
    <mergeCell ref="I23:I24"/>
    <mergeCell ref="J23:J24"/>
    <mergeCell ref="B62:B63"/>
    <mergeCell ref="C62:E62"/>
    <mergeCell ref="I62:I63"/>
    <mergeCell ref="J62:J63"/>
    <mergeCell ref="K62:K63"/>
    <mergeCell ref="F25:F27"/>
    <mergeCell ref="F64:F66"/>
    <mergeCell ref="L62:L63"/>
    <mergeCell ref="M62:M63"/>
    <mergeCell ref="F78:G78"/>
    <mergeCell ref="F39:G39"/>
  </mergeCells>
  <pageMargins left="0.7" right="0.7" top="0.75" bottom="0.75" header="0.3" footer="0.3"/>
  <pageSetup paperSize="9" orientation="portrait" horizontalDpi="4294967292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M79"/>
  <sheetViews>
    <sheetView topLeftCell="A64" workbookViewId="0">
      <selection activeCell="J91" sqref="J91"/>
    </sheetView>
  </sheetViews>
  <sheetFormatPr baseColWidth="10" defaultRowHeight="15" x14ac:dyDescent="0.25"/>
  <cols>
    <col min="1" max="16384" width="11.42578125" style="37"/>
  </cols>
  <sheetData>
    <row r="2" spans="2:8" ht="18.75" customHeight="1" x14ac:dyDescent="0.3">
      <c r="B2" s="71" t="s">
        <v>59</v>
      </c>
      <c r="C2" s="72"/>
      <c r="D2" s="72"/>
      <c r="E2" s="72"/>
      <c r="F2" s="72"/>
      <c r="G2" s="72"/>
      <c r="H2" s="73"/>
    </row>
    <row r="3" spans="2:8" ht="15.75" customHeight="1" x14ac:dyDescent="0.25">
      <c r="B3" s="58" t="s">
        <v>33</v>
      </c>
      <c r="C3" s="59"/>
      <c r="D3" s="60"/>
      <c r="E3" s="54" t="s">
        <v>2</v>
      </c>
      <c r="F3" s="55"/>
      <c r="G3" s="54" t="s">
        <v>3</v>
      </c>
      <c r="H3" s="55"/>
    </row>
    <row r="4" spans="2:8" ht="15.75" customHeight="1" x14ac:dyDescent="0.25">
      <c r="B4" s="61"/>
      <c r="C4" s="62"/>
      <c r="D4" s="63"/>
      <c r="E4" s="56"/>
      <c r="F4" s="57"/>
      <c r="G4" s="56"/>
      <c r="H4" s="57"/>
    </row>
    <row r="5" spans="2:8" ht="15.75" x14ac:dyDescent="0.25">
      <c r="B5" s="67" t="s">
        <v>4</v>
      </c>
      <c r="C5" s="48" t="s">
        <v>6</v>
      </c>
      <c r="D5" s="48"/>
      <c r="E5" s="48" t="s">
        <v>5</v>
      </c>
      <c r="F5" s="48"/>
      <c r="G5" s="48" t="s">
        <v>45</v>
      </c>
      <c r="H5" s="48"/>
    </row>
    <row r="6" spans="2:8" ht="15.75" x14ac:dyDescent="0.25">
      <c r="B6" s="67"/>
      <c r="C6" s="39">
        <v>2017</v>
      </c>
      <c r="D6" s="39">
        <v>2018</v>
      </c>
      <c r="E6" s="39">
        <v>2017</v>
      </c>
      <c r="F6" s="39">
        <v>2018</v>
      </c>
      <c r="G6" s="39">
        <v>2017</v>
      </c>
      <c r="H6" s="39">
        <v>2018</v>
      </c>
    </row>
    <row r="7" spans="2:8" ht="15.75" x14ac:dyDescent="0.25">
      <c r="B7" s="2" t="s">
        <v>7</v>
      </c>
      <c r="C7" s="4">
        <v>69770</v>
      </c>
      <c r="D7" s="4">
        <v>65158</v>
      </c>
      <c r="E7" s="4">
        <v>78849</v>
      </c>
      <c r="F7" s="4">
        <v>88236.6</v>
      </c>
      <c r="G7" s="6">
        <v>148619</v>
      </c>
      <c r="H7" s="6">
        <v>153394.6</v>
      </c>
    </row>
    <row r="8" spans="2:8" ht="15.75" x14ac:dyDescent="0.25">
      <c r="B8" s="2" t="s">
        <v>8</v>
      </c>
      <c r="C8" s="4">
        <v>44510</v>
      </c>
      <c r="D8" s="4">
        <v>48048</v>
      </c>
      <c r="E8" s="4">
        <v>93856</v>
      </c>
      <c r="F8" s="4">
        <v>85876.6</v>
      </c>
      <c r="G8" s="6">
        <v>138366</v>
      </c>
      <c r="H8" s="6">
        <v>133924.6</v>
      </c>
    </row>
    <row r="9" spans="2:8" ht="15.75" x14ac:dyDescent="0.25">
      <c r="B9" s="2" t="s">
        <v>9</v>
      </c>
      <c r="C9" s="4">
        <v>23570</v>
      </c>
      <c r="D9" s="4">
        <v>35304</v>
      </c>
      <c r="E9" s="4">
        <v>50644.5</v>
      </c>
      <c r="F9" s="4">
        <v>52704.4</v>
      </c>
      <c r="G9" s="6">
        <v>74214.5</v>
      </c>
      <c r="H9" s="6">
        <v>88008.4</v>
      </c>
    </row>
    <row r="10" spans="2:8" ht="15.75" x14ac:dyDescent="0.25">
      <c r="B10" s="2" t="s">
        <v>10</v>
      </c>
      <c r="C10" s="4">
        <v>20350</v>
      </c>
      <c r="D10" s="4">
        <v>26100</v>
      </c>
      <c r="E10" s="4">
        <v>46342</v>
      </c>
      <c r="F10" s="4">
        <v>46440</v>
      </c>
      <c r="G10" s="6">
        <v>66692</v>
      </c>
      <c r="H10" s="6">
        <v>72540</v>
      </c>
    </row>
    <row r="11" spans="2:8" ht="15.75" x14ac:dyDescent="0.25">
      <c r="B11" s="2" t="s">
        <v>11</v>
      </c>
      <c r="C11" s="4">
        <v>21510</v>
      </c>
      <c r="D11" s="4">
        <v>34835</v>
      </c>
      <c r="E11" s="4">
        <v>38466</v>
      </c>
      <c r="F11" s="4">
        <v>30066</v>
      </c>
      <c r="G11" s="6">
        <v>59976</v>
      </c>
      <c r="H11" s="6">
        <v>64901</v>
      </c>
    </row>
    <row r="12" spans="2:8" ht="15.75" x14ac:dyDescent="0.25">
      <c r="B12" s="2" t="s">
        <v>12</v>
      </c>
      <c r="C12" s="4">
        <v>52650</v>
      </c>
      <c r="D12" s="4">
        <v>47651</v>
      </c>
      <c r="E12" s="4">
        <v>79890</v>
      </c>
      <c r="F12" s="4">
        <v>63825.5</v>
      </c>
      <c r="G12" s="6">
        <v>132540</v>
      </c>
      <c r="H12" s="6">
        <v>111476.5</v>
      </c>
    </row>
    <row r="13" spans="2:8" ht="15.75" x14ac:dyDescent="0.25">
      <c r="B13" s="2" t="s">
        <v>13</v>
      </c>
      <c r="C13" s="4">
        <v>34005</v>
      </c>
      <c r="D13" s="4">
        <v>56200</v>
      </c>
      <c r="E13" s="4">
        <v>68760</v>
      </c>
      <c r="F13" s="4">
        <v>66480</v>
      </c>
      <c r="G13" s="6">
        <v>102765</v>
      </c>
      <c r="H13" s="6">
        <v>122680</v>
      </c>
    </row>
    <row r="14" spans="2:8" ht="15.75" x14ac:dyDescent="0.25">
      <c r="B14" s="2" t="s">
        <v>14</v>
      </c>
      <c r="C14" s="4">
        <v>34070</v>
      </c>
      <c r="D14" s="4">
        <v>32000</v>
      </c>
      <c r="E14" s="4">
        <v>54520</v>
      </c>
      <c r="F14" s="4">
        <v>45600</v>
      </c>
      <c r="G14" s="6">
        <v>88590</v>
      </c>
      <c r="H14" s="6">
        <v>77600</v>
      </c>
    </row>
    <row r="15" spans="2:8" ht="15.75" x14ac:dyDescent="0.25">
      <c r="B15" s="2" t="s">
        <v>15</v>
      </c>
      <c r="C15" s="4">
        <v>42820</v>
      </c>
      <c r="D15" s="4">
        <v>30100</v>
      </c>
      <c r="E15" s="4">
        <v>97574</v>
      </c>
      <c r="F15" s="4">
        <v>91070</v>
      </c>
      <c r="G15" s="6">
        <v>140394</v>
      </c>
      <c r="H15" s="6">
        <v>121170</v>
      </c>
    </row>
    <row r="16" spans="2:8" ht="15.75" x14ac:dyDescent="0.25">
      <c r="B16" s="2" t="s">
        <v>16</v>
      </c>
      <c r="C16" s="4">
        <v>72290</v>
      </c>
      <c r="D16" s="4">
        <v>62500</v>
      </c>
      <c r="E16" s="4">
        <v>68942</v>
      </c>
      <c r="F16" s="4">
        <v>73250</v>
      </c>
      <c r="G16" s="6">
        <v>141232</v>
      </c>
      <c r="H16" s="6">
        <v>135750</v>
      </c>
    </row>
    <row r="17" spans="2:13" ht="15.75" x14ac:dyDescent="0.25">
      <c r="B17" s="2" t="s">
        <v>17</v>
      </c>
      <c r="C17" s="4">
        <v>49906</v>
      </c>
      <c r="D17" s="4">
        <v>45222</v>
      </c>
      <c r="E17" s="4">
        <v>68689</v>
      </c>
      <c r="F17" s="4">
        <v>68522.2</v>
      </c>
      <c r="G17" s="6">
        <v>118595</v>
      </c>
      <c r="H17" s="6">
        <v>113744.2</v>
      </c>
    </row>
    <row r="18" spans="2:13" ht="15.75" x14ac:dyDescent="0.25">
      <c r="B18" s="2" t="s">
        <v>18</v>
      </c>
      <c r="C18" s="4">
        <v>85503</v>
      </c>
      <c r="D18" s="4">
        <v>87632</v>
      </c>
      <c r="E18" s="4">
        <v>108135</v>
      </c>
      <c r="F18" s="4">
        <v>115210</v>
      </c>
      <c r="G18" s="6">
        <v>193638</v>
      </c>
      <c r="H18" s="6">
        <v>202842</v>
      </c>
    </row>
    <row r="21" spans="2:13" ht="28.5" customHeight="1" x14ac:dyDescent="0.25">
      <c r="B21" s="43" t="s">
        <v>19</v>
      </c>
      <c r="C21" s="68" t="s">
        <v>60</v>
      </c>
      <c r="D21" s="69"/>
      <c r="E21" s="70"/>
      <c r="F21" s="15"/>
      <c r="G21" s="14" t="s">
        <v>27</v>
      </c>
      <c r="H21" s="13" t="s">
        <v>28</v>
      </c>
      <c r="I21" s="43">
        <v>2019</v>
      </c>
      <c r="J21" s="43">
        <v>2020</v>
      </c>
      <c r="K21" s="43">
        <v>2021</v>
      </c>
      <c r="L21" s="43">
        <v>2022</v>
      </c>
      <c r="M21" s="43">
        <v>2023</v>
      </c>
    </row>
    <row r="22" spans="2:13" ht="31.5" x14ac:dyDescent="0.25">
      <c r="B22" s="44"/>
      <c r="C22" s="31">
        <v>2017</v>
      </c>
      <c r="D22" s="31">
        <v>2018</v>
      </c>
      <c r="E22" s="32" t="s">
        <v>29</v>
      </c>
      <c r="F22" s="9" t="s">
        <v>26</v>
      </c>
      <c r="G22" s="16"/>
      <c r="H22" s="16"/>
      <c r="I22" s="44"/>
      <c r="J22" s="44"/>
      <c r="K22" s="44"/>
      <c r="L22" s="44"/>
      <c r="M22" s="44"/>
    </row>
    <row r="23" spans="2:13" ht="15.75" x14ac:dyDescent="0.25">
      <c r="B23" s="2" t="s">
        <v>7</v>
      </c>
      <c r="C23" s="6">
        <f>+C7</f>
        <v>69770</v>
      </c>
      <c r="D23" s="6">
        <f>+D7</f>
        <v>65158</v>
      </c>
      <c r="E23" s="6">
        <f>+AVERAGE(C23:D23)</f>
        <v>67464</v>
      </c>
      <c r="F23" s="40"/>
      <c r="G23" s="17"/>
      <c r="H23" s="16"/>
      <c r="I23" s="18">
        <f>+(E32*$D$37)+(E33*$D$38)+(E34*$D$39)</f>
        <v>76905.34064365727</v>
      </c>
      <c r="J23" s="18">
        <f>+(I32*$D$37)+(I33*$D$38)+(I34*$D$39)</f>
        <v>78009.171320046007</v>
      </c>
      <c r="K23" s="18">
        <f>+(J32*$D$37)+(J33*$D$38)+(J34*$D$39)</f>
        <v>78009.171249417734</v>
      </c>
      <c r="L23" s="18">
        <f t="shared" ref="L23" si="0">+(K32*$D$37)+(K33*$D$38)+(K34*$D$39)</f>
        <v>78009.171180100617</v>
      </c>
      <c r="M23" s="6">
        <f>+(L32*$D$37)+(L33*$D$38)+(L34*$D$39)</f>
        <v>78009.1711107835</v>
      </c>
    </row>
    <row r="24" spans="2:13" ht="15.75" x14ac:dyDescent="0.25">
      <c r="B24" s="2" t="s">
        <v>8</v>
      </c>
      <c r="C24" s="6">
        <f t="shared" ref="C24:D34" si="1">+C8</f>
        <v>44510</v>
      </c>
      <c r="D24" s="6">
        <f t="shared" si="1"/>
        <v>48048</v>
      </c>
      <c r="E24" s="6">
        <f t="shared" ref="E24:E34" si="2">+AVERAGE(C24:D24)</f>
        <v>46279</v>
      </c>
      <c r="F24" s="41"/>
      <c r="G24" s="17"/>
      <c r="H24" s="16"/>
      <c r="I24" s="18">
        <f>+(E33*$D$37)+(E34*$D$38)+(I23*$D$39)</f>
        <v>77971.152020650392</v>
      </c>
      <c r="J24" s="18">
        <f>+(I33*$D$37)+(I34*$D$38)+(J23*$D$39)</f>
        <v>78009.171313617524</v>
      </c>
      <c r="K24" s="18">
        <f>+(J33*$D$37)+(J34*$D$38)+(K23*$D$39)</f>
        <v>78009.171243641307</v>
      </c>
      <c r="L24" s="18">
        <f t="shared" ref="L24:M24" si="3">+(K33*$D$37)+(K34*$D$38)+(L23*$D$39)</f>
        <v>78009.17117432419</v>
      </c>
      <c r="M24" s="6">
        <f t="shared" si="3"/>
        <v>78009.171105007073</v>
      </c>
    </row>
    <row r="25" spans="2:13" ht="15.75" x14ac:dyDescent="0.25">
      <c r="B25" s="2" t="s">
        <v>9</v>
      </c>
      <c r="C25" s="6">
        <f t="shared" si="1"/>
        <v>23570</v>
      </c>
      <c r="D25" s="6">
        <f t="shared" si="1"/>
        <v>35304</v>
      </c>
      <c r="E25" s="6">
        <f t="shared" si="2"/>
        <v>29437</v>
      </c>
      <c r="F25" s="42"/>
      <c r="G25" s="17"/>
      <c r="H25" s="16"/>
      <c r="I25" s="18">
        <f>+(E34*$D$37)+(I23*$D$38)+(I24*$D$39)</f>
        <v>78062.333990936153</v>
      </c>
      <c r="J25" s="18">
        <f>+(I34*$D$37)+(J23*$D$38)+(J24*$D$39)</f>
        <v>78009.171306954624</v>
      </c>
      <c r="K25" s="18">
        <f>+(J34*$D$37)+(K23*$D$38)+(K24*$D$39)</f>
        <v>78009.171237864881</v>
      </c>
      <c r="L25" s="18">
        <f t="shared" ref="L25" si="4">+(K34*$D$37)+(L23*$D$38)+(L24*$D$39)</f>
        <v>78009.171168547764</v>
      </c>
      <c r="M25" s="6">
        <f>+(L34*$D$37)+(M23*$D$38)+(M24*$D$39)</f>
        <v>78009.171099230647</v>
      </c>
    </row>
    <row r="26" spans="2:13" ht="15.75" x14ac:dyDescent="0.25">
      <c r="B26" s="2" t="s">
        <v>10</v>
      </c>
      <c r="C26" s="6">
        <f t="shared" si="1"/>
        <v>20350</v>
      </c>
      <c r="D26" s="6">
        <f t="shared" si="1"/>
        <v>26100</v>
      </c>
      <c r="E26" s="6">
        <f t="shared" si="2"/>
        <v>23225</v>
      </c>
      <c r="F26" s="6">
        <f>+(E23*$D$37)+(E24*$D$38)+(E25*$D$39)</f>
        <v>34767.806856537318</v>
      </c>
      <c r="G26" s="6">
        <f>+E26-F26</f>
        <v>-11542.806856537318</v>
      </c>
      <c r="H26" s="18">
        <f>+ABS(G26)</f>
        <v>11542.806856537318</v>
      </c>
      <c r="I26" s="18">
        <f>+(I23*$D$37)+(I24*$D$38)+(I25*$D$39)</f>
        <v>77996.429642685078</v>
      </c>
      <c r="J26" s="18">
        <f>+(J23*$D$37)+(J24*$D$38)+(J25*$D$39)</f>
        <v>78009.171301440743</v>
      </c>
      <c r="K26" s="18">
        <f>+(K23*$D$37)+(K24*$D$38)+(K25*$D$39)</f>
        <v>78009.171232088454</v>
      </c>
      <c r="L26" s="18">
        <f>+(L23*$D$37)+(L24*$D$38)+(L25*$D$39)</f>
        <v>78009.171162771338</v>
      </c>
      <c r="M26" s="6">
        <f>+(M23*$D$37)+(M24*$D$38)+(M25*$D$39)</f>
        <v>78009.171093454221</v>
      </c>
    </row>
    <row r="27" spans="2:13" ht="15.75" x14ac:dyDescent="0.25">
      <c r="B27" s="2" t="s">
        <v>11</v>
      </c>
      <c r="C27" s="6">
        <f t="shared" si="1"/>
        <v>21510</v>
      </c>
      <c r="D27" s="6">
        <f t="shared" si="1"/>
        <v>34835</v>
      </c>
      <c r="E27" s="6">
        <f t="shared" si="2"/>
        <v>28172.5</v>
      </c>
      <c r="F27" s="6">
        <f t="shared" ref="F27:F34" si="5">+(E24*$D$37)+(E25*$D$38)+(E26*$D$39)</f>
        <v>25542.836192934061</v>
      </c>
      <c r="G27" s="6">
        <f t="shared" ref="G27:G34" si="6">+E27-F27</f>
        <v>2629.6638070659392</v>
      </c>
      <c r="H27" s="18">
        <f t="shared" ref="H27:H34" si="7">+ABS(G27)</f>
        <v>2629.6638070659392</v>
      </c>
      <c r="I27" s="18">
        <f t="shared" ref="I27:M34" si="8">+(I24*$D$37)+(I25*$D$38)+(I26*$D$39)</f>
        <v>78010.509585836437</v>
      </c>
      <c r="J27" s="18">
        <f t="shared" si="8"/>
        <v>78009.171295628606</v>
      </c>
      <c r="K27" s="18">
        <f t="shared" si="8"/>
        <v>78009.171226312028</v>
      </c>
      <c r="L27" s="18">
        <f t="shared" si="8"/>
        <v>78009.171156994911</v>
      </c>
      <c r="M27" s="6">
        <f t="shared" si="8"/>
        <v>78009.171087677794</v>
      </c>
    </row>
    <row r="28" spans="2:13" ht="15.75" x14ac:dyDescent="0.25">
      <c r="B28" s="2" t="s">
        <v>12</v>
      </c>
      <c r="C28" s="6">
        <f t="shared" si="1"/>
        <v>52650</v>
      </c>
      <c r="D28" s="6">
        <f t="shared" si="1"/>
        <v>47651</v>
      </c>
      <c r="E28" s="6">
        <f t="shared" si="2"/>
        <v>50150.5</v>
      </c>
      <c r="F28" s="6">
        <f t="shared" si="5"/>
        <v>27090.846979638751</v>
      </c>
      <c r="G28" s="6">
        <f t="shared" si="6"/>
        <v>23059.653020361249</v>
      </c>
      <c r="H28" s="18">
        <f t="shared" si="7"/>
        <v>23059.653020361249</v>
      </c>
      <c r="I28" s="18">
        <f t="shared" si="8"/>
        <v>78009.309605285118</v>
      </c>
      <c r="J28" s="18">
        <f t="shared" si="8"/>
        <v>78009.171289851511</v>
      </c>
      <c r="K28" s="18">
        <f t="shared" si="8"/>
        <v>78009.171220535602</v>
      </c>
      <c r="L28" s="18">
        <f t="shared" si="8"/>
        <v>78009.171151218485</v>
      </c>
      <c r="M28" s="6">
        <f t="shared" si="8"/>
        <v>78009.171081901368</v>
      </c>
    </row>
    <row r="29" spans="2:13" ht="15.75" x14ac:dyDescent="0.25">
      <c r="B29" s="2" t="s">
        <v>13</v>
      </c>
      <c r="C29" s="6">
        <f t="shared" si="1"/>
        <v>34005</v>
      </c>
      <c r="D29" s="6">
        <f t="shared" si="1"/>
        <v>56200</v>
      </c>
      <c r="E29" s="6">
        <f t="shared" si="2"/>
        <v>45102.5</v>
      </c>
      <c r="F29" s="6">
        <f t="shared" si="5"/>
        <v>44078.078583491646</v>
      </c>
      <c r="G29" s="6">
        <f t="shared" si="6"/>
        <v>1024.421416508354</v>
      </c>
      <c r="H29" s="18">
        <f t="shared" si="7"/>
        <v>1024.421416508354</v>
      </c>
      <c r="I29" s="18">
        <f t="shared" si="8"/>
        <v>78009.082248428094</v>
      </c>
      <c r="J29" s="18">
        <f t="shared" si="8"/>
        <v>78009.171284076641</v>
      </c>
      <c r="K29" s="18">
        <f t="shared" si="8"/>
        <v>78009.171214759175</v>
      </c>
      <c r="L29" s="18">
        <f t="shared" si="8"/>
        <v>78009.171145442058</v>
      </c>
      <c r="M29" s="6">
        <f t="shared" si="8"/>
        <v>78009.171076124941</v>
      </c>
    </row>
    <row r="30" spans="2:13" ht="15.75" x14ac:dyDescent="0.25">
      <c r="B30" s="2" t="s">
        <v>14</v>
      </c>
      <c r="C30" s="6">
        <f t="shared" si="1"/>
        <v>34070</v>
      </c>
      <c r="D30" s="6">
        <f t="shared" si="1"/>
        <v>32000</v>
      </c>
      <c r="E30" s="6">
        <f t="shared" si="2"/>
        <v>33035</v>
      </c>
      <c r="F30" s="6">
        <f t="shared" si="5"/>
        <v>45596.994355002404</v>
      </c>
      <c r="G30" s="6">
        <f>+E30-F30</f>
        <v>-12561.994355002404</v>
      </c>
      <c r="H30" s="18">
        <f t="shared" si="7"/>
        <v>12561.994355002404</v>
      </c>
      <c r="I30" s="18">
        <f t="shared" si="8"/>
        <v>78009.189801353321</v>
      </c>
      <c r="J30" s="18">
        <f t="shared" si="8"/>
        <v>78009.171278299822</v>
      </c>
      <c r="K30" s="18">
        <f t="shared" si="8"/>
        <v>78009.171208982749</v>
      </c>
      <c r="L30" s="18">
        <f t="shared" si="8"/>
        <v>78009.171139665632</v>
      </c>
      <c r="M30" s="6">
        <f t="shared" si="8"/>
        <v>78009.171070348515</v>
      </c>
    </row>
    <row r="31" spans="2:13" ht="15.75" x14ac:dyDescent="0.25">
      <c r="B31" s="2" t="s">
        <v>15</v>
      </c>
      <c r="C31" s="6">
        <f t="shared" si="1"/>
        <v>42820</v>
      </c>
      <c r="D31" s="6">
        <f t="shared" si="1"/>
        <v>30100</v>
      </c>
      <c r="E31" s="6">
        <f t="shared" si="2"/>
        <v>36460</v>
      </c>
      <c r="F31" s="6">
        <f t="shared" si="5"/>
        <v>36460.00000958435</v>
      </c>
      <c r="G31" s="6">
        <f t="shared" si="6"/>
        <v>-9.5843497547321022E-6</v>
      </c>
      <c r="H31" s="18">
        <f t="shared" si="7"/>
        <v>9.5843497547321022E-6</v>
      </c>
      <c r="I31" s="18">
        <f t="shared" si="8"/>
        <v>78009.169875360181</v>
      </c>
      <c r="J31" s="18">
        <f t="shared" si="8"/>
        <v>78009.171272523439</v>
      </c>
      <c r="K31" s="18">
        <f t="shared" si="8"/>
        <v>78009.171203206322</v>
      </c>
      <c r="L31" s="18">
        <f t="shared" si="8"/>
        <v>78009.171133889206</v>
      </c>
      <c r="M31" s="6">
        <f t="shared" si="8"/>
        <v>78009.171064572089</v>
      </c>
    </row>
    <row r="32" spans="2:13" ht="15.75" x14ac:dyDescent="0.25">
      <c r="B32" s="2" t="s">
        <v>16</v>
      </c>
      <c r="C32" s="6">
        <f t="shared" si="1"/>
        <v>72290</v>
      </c>
      <c r="D32" s="6">
        <f t="shared" si="1"/>
        <v>62500</v>
      </c>
      <c r="E32" s="6">
        <f t="shared" si="2"/>
        <v>67395</v>
      </c>
      <c r="F32" s="6">
        <f t="shared" si="5"/>
        <v>36013.71495151725</v>
      </c>
      <c r="G32" s="6">
        <f t="shared" si="6"/>
        <v>31381.28504848275</v>
      </c>
      <c r="H32" s="18">
        <f t="shared" si="7"/>
        <v>31381.28504848275</v>
      </c>
      <c r="I32" s="18">
        <f t="shared" si="8"/>
        <v>78009.171009662998</v>
      </c>
      <c r="J32" s="18">
        <f t="shared" si="8"/>
        <v>78009.171266747013</v>
      </c>
      <c r="K32" s="18">
        <f t="shared" si="8"/>
        <v>78009.171197429896</v>
      </c>
      <c r="L32" s="18">
        <f t="shared" si="8"/>
        <v>78009.171128112779</v>
      </c>
      <c r="M32" s="6">
        <f t="shared" si="8"/>
        <v>78009.171058795662</v>
      </c>
    </row>
    <row r="33" spans="2:13" ht="15.75" x14ac:dyDescent="0.25">
      <c r="B33" s="2" t="s">
        <v>17</v>
      </c>
      <c r="C33" s="6">
        <f t="shared" si="1"/>
        <v>49906</v>
      </c>
      <c r="D33" s="6">
        <f t="shared" si="1"/>
        <v>45222</v>
      </c>
      <c r="E33" s="6">
        <f t="shared" si="2"/>
        <v>47564</v>
      </c>
      <c r="F33" s="6">
        <f t="shared" si="5"/>
        <v>58985.628319081683</v>
      </c>
      <c r="G33" s="6">
        <f t="shared" si="6"/>
        <v>-11421.628319081683</v>
      </c>
      <c r="H33" s="18">
        <f t="shared" si="7"/>
        <v>11421.628319081683</v>
      </c>
      <c r="I33" s="18">
        <f t="shared" si="8"/>
        <v>78009.171474724804</v>
      </c>
      <c r="J33" s="18">
        <f t="shared" si="8"/>
        <v>78009.171260970586</v>
      </c>
      <c r="K33" s="18">
        <f t="shared" si="8"/>
        <v>78009.17119165347</v>
      </c>
      <c r="L33" s="18">
        <f t="shared" si="8"/>
        <v>78009.171122336353</v>
      </c>
      <c r="M33" s="6">
        <f t="shared" si="8"/>
        <v>78009.171053019236</v>
      </c>
    </row>
    <row r="34" spans="2:13" ht="15.75" x14ac:dyDescent="0.25">
      <c r="B34" s="2" t="s">
        <v>18</v>
      </c>
      <c r="C34" s="6">
        <f t="shared" si="1"/>
        <v>85503</v>
      </c>
      <c r="D34" s="6">
        <f t="shared" si="1"/>
        <v>87632</v>
      </c>
      <c r="E34" s="6">
        <f t="shared" si="2"/>
        <v>86567.5</v>
      </c>
      <c r="F34" s="6">
        <f t="shared" si="5"/>
        <v>51664.507691605337</v>
      </c>
      <c r="G34" s="6">
        <f t="shared" si="6"/>
        <v>34902.992308394663</v>
      </c>
      <c r="H34" s="18">
        <f t="shared" si="7"/>
        <v>34902.992308394663</v>
      </c>
      <c r="I34" s="18">
        <f>+(I31*$D$37)+(I32*$D$38)+(I33*$D$39)</f>
        <v>78009.171298582834</v>
      </c>
      <c r="J34" s="18">
        <f t="shared" si="8"/>
        <v>78009.17125519416</v>
      </c>
      <c r="K34" s="18">
        <f t="shared" si="8"/>
        <v>78009.171185877043</v>
      </c>
      <c r="L34" s="18">
        <f t="shared" si="8"/>
        <v>78009.171116559926</v>
      </c>
      <c r="M34" s="6">
        <f t="shared" si="8"/>
        <v>78009.171047242809</v>
      </c>
    </row>
    <row r="36" spans="2:13" ht="15.75" x14ac:dyDescent="0.25">
      <c r="C36" s="10" t="s">
        <v>21</v>
      </c>
      <c r="D36" s="10" t="s">
        <v>20</v>
      </c>
    </row>
    <row r="37" spans="2:13" ht="15.75" x14ac:dyDescent="0.25">
      <c r="C37" s="11">
        <v>1</v>
      </c>
      <c r="D37" s="11">
        <v>3.8947432189507365E-2</v>
      </c>
      <c r="F37" s="45" t="s">
        <v>24</v>
      </c>
      <c r="G37" s="46"/>
    </row>
    <row r="38" spans="2:13" ht="15.75" x14ac:dyDescent="0.25">
      <c r="C38" s="11">
        <v>2</v>
      </c>
      <c r="D38" s="11">
        <v>0.22858050442433875</v>
      </c>
      <c r="F38" s="9" t="s">
        <v>23</v>
      </c>
      <c r="G38" s="6">
        <f>+AVERAGE(G26:G34)</f>
        <v>6385.7317845119114</v>
      </c>
    </row>
    <row r="39" spans="2:13" ht="15.75" x14ac:dyDescent="0.25">
      <c r="C39" s="11">
        <v>3</v>
      </c>
      <c r="D39" s="11">
        <v>0.73247206328941195</v>
      </c>
      <c r="F39" s="9" t="s">
        <v>25</v>
      </c>
      <c r="G39" s="6">
        <f>+AVERAGE(H26:H34)</f>
        <v>14280.493904557636</v>
      </c>
    </row>
    <row r="40" spans="2:13" x14ac:dyDescent="0.25">
      <c r="C40" s="11" t="s">
        <v>22</v>
      </c>
      <c r="D40" s="11">
        <f>+SUM(D37:D39)</f>
        <v>0.99999999990325805</v>
      </c>
      <c r="G40" s="7"/>
    </row>
    <row r="60" spans="2:13" ht="28.5" customHeight="1" x14ac:dyDescent="0.25">
      <c r="B60" s="43" t="s">
        <v>19</v>
      </c>
      <c r="C60" s="68" t="s">
        <v>61</v>
      </c>
      <c r="D60" s="69"/>
      <c r="E60" s="70"/>
      <c r="F60" s="15"/>
      <c r="G60" s="14" t="s">
        <v>27</v>
      </c>
      <c r="H60" s="13" t="s">
        <v>28</v>
      </c>
      <c r="I60" s="43">
        <v>2019</v>
      </c>
      <c r="J60" s="43">
        <v>2020</v>
      </c>
      <c r="K60" s="43">
        <v>2021</v>
      </c>
      <c r="L60" s="43">
        <v>2022</v>
      </c>
      <c r="M60" s="43">
        <v>2023</v>
      </c>
    </row>
    <row r="61" spans="2:13" ht="31.5" x14ac:dyDescent="0.25">
      <c r="B61" s="44"/>
      <c r="C61" s="31">
        <v>2017</v>
      </c>
      <c r="D61" s="31">
        <v>2018</v>
      </c>
      <c r="E61" s="32" t="s">
        <v>29</v>
      </c>
      <c r="F61" s="9" t="s">
        <v>26</v>
      </c>
      <c r="G61" s="16"/>
      <c r="H61" s="16"/>
      <c r="I61" s="44"/>
      <c r="J61" s="44"/>
      <c r="K61" s="44"/>
      <c r="L61" s="44"/>
      <c r="M61" s="44"/>
    </row>
    <row r="62" spans="2:13" ht="15.75" x14ac:dyDescent="0.25">
      <c r="B62" s="2" t="s">
        <v>7</v>
      </c>
      <c r="C62" s="6">
        <f>+E7</f>
        <v>78849</v>
      </c>
      <c r="D62" s="6">
        <f>+F7</f>
        <v>88236.6</v>
      </c>
      <c r="E62" s="6">
        <f>+AVERAGE(C62:D62)</f>
        <v>83542.8</v>
      </c>
      <c r="F62" s="40"/>
      <c r="G62" s="17"/>
      <c r="H62" s="16"/>
      <c r="I62" s="18">
        <f>+(E71*$D$76)+(E72*$D$77)+(E73*$D$78)</f>
        <v>103938.90480944001</v>
      </c>
      <c r="J62" s="18">
        <f>+(I71*$D$76)+(I72*$D$77)+(I73*$D$78)</f>
        <v>202516.7653809567</v>
      </c>
      <c r="K62" s="18">
        <f>+(J71*$D$76)+(J72*$D$77)+(J73*$D$78)</f>
        <v>405462.57450351457</v>
      </c>
      <c r="L62" s="18">
        <f>+(K71*$D$76)+(K72*$D$77)+(K73*$D$78)</f>
        <v>812168.39661368798</v>
      </c>
      <c r="M62" s="6">
        <f>+(L71*$D$76)+(L72*$D$77)+(L73*$D$78)</f>
        <v>1626819.3700308488</v>
      </c>
    </row>
    <row r="63" spans="2:13" ht="15.75" x14ac:dyDescent="0.25">
      <c r="B63" s="2" t="s">
        <v>8</v>
      </c>
      <c r="C63" s="6">
        <f t="shared" ref="C63:D73" si="9">+E8</f>
        <v>93856</v>
      </c>
      <c r="D63" s="6">
        <f t="shared" si="9"/>
        <v>85876.6</v>
      </c>
      <c r="E63" s="6">
        <f t="shared" ref="E63:E73" si="10">+AVERAGE(C63:D63)</f>
        <v>89866.3</v>
      </c>
      <c r="F63" s="41"/>
      <c r="G63" s="17"/>
      <c r="H63" s="16"/>
      <c r="I63" s="18">
        <f>+(E72*$D$76)+(E73*$D$77)+(I62*$D$78)</f>
        <v>97975.072501576389</v>
      </c>
      <c r="J63" s="18">
        <f>+(I72*$D$76)+(I73*$D$77)+(J62*$D$78)</f>
        <v>214549.85421039042</v>
      </c>
      <c r="K63" s="18">
        <f>+(J72*$D$76)+(J73*$D$77)+(K62*$D$78)</f>
        <v>429629.64904068864</v>
      </c>
      <c r="L63" s="18">
        <f>+(K72*$D$76)+(K73*$D$77)+(L62*$D$78)</f>
        <v>860571.92708309391</v>
      </c>
      <c r="M63" s="6">
        <f>+(L72*$D$76)+(L73*$D$77)+(M62*$D$78)</f>
        <v>1723774.4514462464</v>
      </c>
    </row>
    <row r="64" spans="2:13" ht="15.75" x14ac:dyDescent="0.25">
      <c r="B64" s="2" t="s">
        <v>9</v>
      </c>
      <c r="C64" s="6">
        <f t="shared" si="9"/>
        <v>50644.5</v>
      </c>
      <c r="D64" s="6">
        <f t="shared" si="9"/>
        <v>52704.4</v>
      </c>
      <c r="E64" s="6">
        <f t="shared" si="10"/>
        <v>51674.45</v>
      </c>
      <c r="F64" s="42"/>
      <c r="G64" s="17"/>
      <c r="H64" s="16"/>
      <c r="I64" s="18">
        <f>+(E73*$D$76)+(I62*$D$77)+(I63*$D$78)</f>
        <v>116195.22695204958</v>
      </c>
      <c r="J64" s="18">
        <f>+(I73*$D$76)+(J62*$D$77)+(J63*$D$78)</f>
        <v>227196.40474229469</v>
      </c>
      <c r="K64" s="18">
        <f>+(J73*$D$76)+(K62*$D$77)+(K63*$D$78)</f>
        <v>455235.12576400326</v>
      </c>
      <c r="L64" s="18">
        <f>+(K73*$D$76)+(L62*$D$77)+(L63*$D$78)</f>
        <v>911860.25350568339</v>
      </c>
      <c r="M64" s="6">
        <f>+(L73*$D$76)+(M62*$D$77)+(M63*$D$78)</f>
        <v>1826507.8554255827</v>
      </c>
    </row>
    <row r="65" spans="2:13" ht="15.75" x14ac:dyDescent="0.25">
      <c r="B65" s="2" t="s">
        <v>10</v>
      </c>
      <c r="C65" s="6">
        <f t="shared" si="9"/>
        <v>46342</v>
      </c>
      <c r="D65" s="6">
        <f t="shared" si="9"/>
        <v>46440</v>
      </c>
      <c r="E65" s="6">
        <f t="shared" si="10"/>
        <v>46391</v>
      </c>
      <c r="F65" s="6">
        <f>+(E62*$D$76)+(E63*$D$77)+(E64*$D$78)</f>
        <v>73784.520495704099</v>
      </c>
      <c r="G65" s="6">
        <f>+E65-F65</f>
        <v>-27393.520495704099</v>
      </c>
      <c r="H65" s="18">
        <f>+ABS(G65)</f>
        <v>27393.520495704099</v>
      </c>
      <c r="I65" s="18">
        <f>+(I62*$D$76)+(I63*$D$77)+(I64*$D$78)</f>
        <v>123346.99382505399</v>
      </c>
      <c r="J65" s="18">
        <f>+(J62*$D$76)+(J63*$D$77)+(J64*$D$78)</f>
        <v>240817.64152980677</v>
      </c>
      <c r="K65" s="18">
        <f>+(K62*$D$76)+(K63*$D$77)+(K64*$D$78)</f>
        <v>482364.88374131324</v>
      </c>
      <c r="L65" s="18">
        <f>+(L62*$D$76)+(L63*$D$77)+(L64*$D$78)</f>
        <v>966205.25432046968</v>
      </c>
      <c r="M65" s="6">
        <f>+(M62*$D$76)+(M63*$D$77)+(M64*$D$78)</f>
        <v>1935363.9588472606</v>
      </c>
    </row>
    <row r="66" spans="2:13" ht="15.75" x14ac:dyDescent="0.25">
      <c r="B66" s="2" t="s">
        <v>11</v>
      </c>
      <c r="C66" s="6">
        <f t="shared" si="9"/>
        <v>38466</v>
      </c>
      <c r="D66" s="6">
        <f t="shared" si="9"/>
        <v>30066</v>
      </c>
      <c r="E66" s="6">
        <f t="shared" si="10"/>
        <v>34266</v>
      </c>
      <c r="F66" s="6">
        <f t="shared" ref="F66:F73" si="11">+(E63*$D$76)+(E64*$D$77)+(E65*$D$78)</f>
        <v>73780.654386874099</v>
      </c>
      <c r="G66" s="6">
        <f t="shared" ref="G66:G73" si="12">+E66-F66</f>
        <v>-39514.654386874099</v>
      </c>
      <c r="H66" s="18">
        <f t="shared" ref="H66:H73" si="13">+ABS(G66)</f>
        <v>39514.654386874099</v>
      </c>
      <c r="I66" s="18">
        <f t="shared" ref="I66:J73" si="14">+(I63*$D$76)+(I64*$D$77)+(I65*$D$78)</f>
        <v>124668.89141244022</v>
      </c>
      <c r="J66" s="18">
        <f>+(J63*$D$76)+(J64*$D$77)+(J65*$D$78)</f>
        <v>255200.47729783418</v>
      </c>
      <c r="K66" s="18">
        <f t="shared" ref="K66:M73" si="15">+(K63*$D$76)+(K64*$D$77)+(K65*$D$78)</f>
        <v>511113.22330850177</v>
      </c>
      <c r="L66" s="18">
        <f t="shared" si="15"/>
        <v>1023789.0853525355</v>
      </c>
      <c r="M66" s="6">
        <f t="shared" si="15"/>
        <v>2050707.661726424</v>
      </c>
    </row>
    <row r="67" spans="2:13" ht="15.75" x14ac:dyDescent="0.25">
      <c r="B67" s="2" t="s">
        <v>12</v>
      </c>
      <c r="C67" s="6">
        <f t="shared" si="9"/>
        <v>79890</v>
      </c>
      <c r="D67" s="6">
        <f t="shared" si="9"/>
        <v>63825.5</v>
      </c>
      <c r="E67" s="6">
        <f t="shared" si="10"/>
        <v>71857.75</v>
      </c>
      <c r="F67" s="6">
        <f t="shared" si="11"/>
        <v>47038.596407148238</v>
      </c>
      <c r="G67" s="6">
        <f t="shared" si="12"/>
        <v>24819.153592851762</v>
      </c>
      <c r="H67" s="18">
        <f t="shared" si="13"/>
        <v>24819.153592851762</v>
      </c>
      <c r="I67" s="18">
        <f t="shared" si="14"/>
        <v>134714.27849595001</v>
      </c>
      <c r="J67" s="18">
        <f t="shared" si="14"/>
        <v>270357.39578008995</v>
      </c>
      <c r="K67" s="18">
        <f t="shared" si="15"/>
        <v>541574.97372795432</v>
      </c>
      <c r="L67" s="18">
        <f t="shared" si="15"/>
        <v>1084804.8049593114</v>
      </c>
      <c r="M67" s="6">
        <f t="shared" si="15"/>
        <v>2172925.611366407</v>
      </c>
    </row>
    <row r="68" spans="2:13" ht="15.75" x14ac:dyDescent="0.25">
      <c r="B68" s="2" t="s">
        <v>13</v>
      </c>
      <c r="C68" s="6">
        <f t="shared" si="9"/>
        <v>68760</v>
      </c>
      <c r="D68" s="6">
        <f t="shared" si="9"/>
        <v>66480</v>
      </c>
      <c r="E68" s="6">
        <f t="shared" si="10"/>
        <v>67620</v>
      </c>
      <c r="F68" s="6">
        <f t="shared" si="11"/>
        <v>67207.553768944606</v>
      </c>
      <c r="G68" s="6">
        <f t="shared" si="12"/>
        <v>412.44623105539358</v>
      </c>
      <c r="H68" s="18">
        <f t="shared" si="13"/>
        <v>412.44623105539358</v>
      </c>
      <c r="I68" s="18">
        <f t="shared" si="14"/>
        <v>144447.66994183062</v>
      </c>
      <c r="J68" s="18">
        <f t="shared" si="14"/>
        <v>286479.21083717584</v>
      </c>
      <c r="K68" s="18">
        <f t="shared" si="15"/>
        <v>573851.33479639969</v>
      </c>
      <c r="L68" s="18">
        <f t="shared" si="15"/>
        <v>1149456.9402331887</v>
      </c>
      <c r="M68" s="6">
        <f t="shared" si="15"/>
        <v>2302427.4989391947</v>
      </c>
    </row>
    <row r="69" spans="2:13" ht="15.75" x14ac:dyDescent="0.25">
      <c r="B69" s="2" t="s">
        <v>14</v>
      </c>
      <c r="C69" s="6">
        <f t="shared" si="9"/>
        <v>54520</v>
      </c>
      <c r="D69" s="6">
        <f t="shared" si="9"/>
        <v>45600</v>
      </c>
      <c r="E69" s="6">
        <f t="shared" si="10"/>
        <v>50060</v>
      </c>
      <c r="F69" s="6">
        <f t="shared" si="11"/>
        <v>58481.54208513983</v>
      </c>
      <c r="G69" s="6">
        <f t="shared" si="12"/>
        <v>-8421.5420851398303</v>
      </c>
      <c r="H69" s="18">
        <f t="shared" si="13"/>
        <v>8421.5420851398303</v>
      </c>
      <c r="I69" s="18">
        <f t="shared" si="14"/>
        <v>151034.30654270918</v>
      </c>
      <c r="J69" s="18">
        <f t="shared" si="14"/>
        <v>303573.81691798154</v>
      </c>
      <c r="K69" s="18">
        <f t="shared" si="15"/>
        <v>608051.64999974705</v>
      </c>
      <c r="L69" s="18">
        <f t="shared" si="15"/>
        <v>1217962.2022193496</v>
      </c>
      <c r="M69" s="6">
        <f t="shared" si="15"/>
        <v>2439647.4321467266</v>
      </c>
    </row>
    <row r="70" spans="2:13" ht="15.75" x14ac:dyDescent="0.25">
      <c r="B70" s="2" t="s">
        <v>15</v>
      </c>
      <c r="C70" s="6">
        <f t="shared" si="9"/>
        <v>97574</v>
      </c>
      <c r="D70" s="6">
        <f t="shared" si="9"/>
        <v>91070</v>
      </c>
      <c r="E70" s="6">
        <f t="shared" si="10"/>
        <v>94322</v>
      </c>
      <c r="F70" s="6">
        <f t="shared" si="11"/>
        <v>66876.154087591422</v>
      </c>
      <c r="G70" s="6">
        <f t="shared" si="12"/>
        <v>27445.845912408578</v>
      </c>
      <c r="H70" s="18">
        <f t="shared" si="13"/>
        <v>27445.845912408578</v>
      </c>
      <c r="I70" s="18">
        <f t="shared" si="14"/>
        <v>160133.15775437851</v>
      </c>
      <c r="J70" s="18">
        <f t="shared" si="14"/>
        <v>321652.34460128262</v>
      </c>
      <c r="K70" s="18">
        <f t="shared" si="15"/>
        <v>644290.48098877841</v>
      </c>
      <c r="L70" s="18">
        <f t="shared" si="15"/>
        <v>1290550.2377340589</v>
      </c>
      <c r="M70" s="6">
        <f t="shared" si="15"/>
        <v>2585045.3904815223</v>
      </c>
    </row>
    <row r="71" spans="2:13" ht="15.75" x14ac:dyDescent="0.25">
      <c r="B71" s="2" t="s">
        <v>16</v>
      </c>
      <c r="C71" s="6">
        <f t="shared" si="9"/>
        <v>68942</v>
      </c>
      <c r="D71" s="6">
        <f t="shared" si="9"/>
        <v>73250</v>
      </c>
      <c r="E71" s="6">
        <f t="shared" si="10"/>
        <v>71096</v>
      </c>
      <c r="F71" s="6">
        <f t="shared" si="11"/>
        <v>91629.820665141131</v>
      </c>
      <c r="G71" s="6">
        <f t="shared" si="12"/>
        <v>-20533.820665141131</v>
      </c>
      <c r="H71" s="18">
        <f t="shared" si="13"/>
        <v>20533.820665141131</v>
      </c>
      <c r="I71" s="18">
        <f t="shared" si="14"/>
        <v>170600.72086865501</v>
      </c>
      <c r="J71" s="18">
        <f t="shared" si="14"/>
        <v>340818.34686944314</v>
      </c>
      <c r="K71" s="18">
        <f t="shared" si="15"/>
        <v>682688.79246788146</v>
      </c>
      <c r="L71" s="18">
        <f t="shared" si="15"/>
        <v>1367464.3735310009</v>
      </c>
      <c r="M71" s="6">
        <f t="shared" si="15"/>
        <v>2739108.76743118</v>
      </c>
    </row>
    <row r="72" spans="2:13" ht="15.75" x14ac:dyDescent="0.25">
      <c r="B72" s="2" t="s">
        <v>17</v>
      </c>
      <c r="C72" s="6">
        <f t="shared" si="9"/>
        <v>68689</v>
      </c>
      <c r="D72" s="6">
        <f t="shared" si="9"/>
        <v>68522.2</v>
      </c>
      <c r="E72" s="6">
        <f t="shared" si="10"/>
        <v>68605.600000000006</v>
      </c>
      <c r="F72" s="6">
        <f t="shared" si="11"/>
        <v>68605.597236227361</v>
      </c>
      <c r="G72" s="6">
        <f t="shared" si="12"/>
        <v>2.7637726452667266E-3</v>
      </c>
      <c r="H72" s="18">
        <f t="shared" si="13"/>
        <v>2.7637726452667266E-3</v>
      </c>
      <c r="I72" s="18">
        <f t="shared" si="14"/>
        <v>180304.06385296592</v>
      </c>
      <c r="J72" s="18">
        <f t="shared" si="14"/>
        <v>361138.76935413887</v>
      </c>
      <c r="K72" s="18">
        <f t="shared" si="15"/>
        <v>723375.5717984573</v>
      </c>
      <c r="L72" s="18">
        <f t="shared" si="15"/>
        <v>1448962.4314024881</v>
      </c>
      <c r="M72" s="6">
        <f t="shared" si="15"/>
        <v>2902354.0041197892</v>
      </c>
    </row>
    <row r="73" spans="2:13" ht="15.75" x14ac:dyDescent="0.25">
      <c r="B73" s="2" t="s">
        <v>18</v>
      </c>
      <c r="C73" s="6">
        <f t="shared" si="9"/>
        <v>108135</v>
      </c>
      <c r="D73" s="6">
        <f t="shared" si="9"/>
        <v>115210</v>
      </c>
      <c r="E73" s="6">
        <f t="shared" si="10"/>
        <v>111672.5</v>
      </c>
      <c r="F73" s="6">
        <f t="shared" si="11"/>
        <v>89543.161136089853</v>
      </c>
      <c r="G73" s="6">
        <f t="shared" si="12"/>
        <v>22129.338863910147</v>
      </c>
      <c r="H73" s="18">
        <f t="shared" si="13"/>
        <v>22129.338863910147</v>
      </c>
      <c r="I73" s="18">
        <f t="shared" si="14"/>
        <v>190817.1859314758</v>
      </c>
      <c r="J73" s="18">
        <f t="shared" si="14"/>
        <v>382659.94859042589</v>
      </c>
      <c r="K73" s="18">
        <f t="shared" si="15"/>
        <v>766487.32949101622</v>
      </c>
      <c r="L73" s="18">
        <f t="shared" si="15"/>
        <v>1535317.6049611673</v>
      </c>
      <c r="M73" s="18">
        <f t="shared" si="15"/>
        <v>3075328.3204236072</v>
      </c>
    </row>
    <row r="75" spans="2:13" ht="15.75" x14ac:dyDescent="0.25">
      <c r="C75" s="10" t="s">
        <v>21</v>
      </c>
      <c r="D75" s="10" t="s">
        <v>20</v>
      </c>
    </row>
    <row r="76" spans="2:13" ht="15.75" x14ac:dyDescent="0.25">
      <c r="C76" s="11">
        <v>1</v>
      </c>
      <c r="D76" s="11">
        <v>0.50723582011233037</v>
      </c>
      <c r="F76" s="45" t="s">
        <v>24</v>
      </c>
      <c r="G76" s="46"/>
    </row>
    <row r="77" spans="2:13" ht="15.75" x14ac:dyDescent="0.25">
      <c r="C77" s="11">
        <v>2</v>
      </c>
      <c r="D77" s="11">
        <v>0</v>
      </c>
      <c r="F77" s="9" t="s">
        <v>23</v>
      </c>
      <c r="G77" s="6">
        <f>+AVERAGE(G65:G73)</f>
        <v>-2339.6389187622926</v>
      </c>
    </row>
    <row r="78" spans="2:13" ht="15.75" x14ac:dyDescent="0.25">
      <c r="C78" s="11">
        <v>3</v>
      </c>
      <c r="D78" s="11">
        <v>0.60781720605103107</v>
      </c>
      <c r="F78" s="9" t="s">
        <v>25</v>
      </c>
      <c r="G78" s="6">
        <f>+AVERAGE(H65:H73)</f>
        <v>18963.3694440953</v>
      </c>
    </row>
    <row r="79" spans="2:13" x14ac:dyDescent="0.25">
      <c r="C79" s="11" t="s">
        <v>22</v>
      </c>
      <c r="D79" s="11">
        <f>+SUM(D76:D78)</f>
        <v>1.1150530261633613</v>
      </c>
      <c r="G79" s="7"/>
    </row>
  </sheetData>
  <mergeCells count="26">
    <mergeCell ref="B2:H2"/>
    <mergeCell ref="B3:D4"/>
    <mergeCell ref="E3:F4"/>
    <mergeCell ref="G3:H4"/>
    <mergeCell ref="B5:B6"/>
    <mergeCell ref="M21:M22"/>
    <mergeCell ref="F23:F25"/>
    <mergeCell ref="F37:G37"/>
    <mergeCell ref="B60:B61"/>
    <mergeCell ref="C60:E60"/>
    <mergeCell ref="I60:I61"/>
    <mergeCell ref="J60:J61"/>
    <mergeCell ref="K60:K61"/>
    <mergeCell ref="L60:L61"/>
    <mergeCell ref="M60:M61"/>
    <mergeCell ref="B21:B22"/>
    <mergeCell ref="C21:E21"/>
    <mergeCell ref="I21:I22"/>
    <mergeCell ref="J21:J22"/>
    <mergeCell ref="K21:K22"/>
    <mergeCell ref="L21:L22"/>
    <mergeCell ref="F62:F64"/>
    <mergeCell ref="F76:G76"/>
    <mergeCell ref="C5:D5"/>
    <mergeCell ref="E5:F5"/>
    <mergeCell ref="G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98"/>
  <sheetViews>
    <sheetView topLeftCell="A76" workbookViewId="0">
      <selection activeCell="J98" sqref="J98"/>
    </sheetView>
  </sheetViews>
  <sheetFormatPr baseColWidth="10" defaultRowHeight="15" x14ac:dyDescent="0.25"/>
  <cols>
    <col min="2" max="2" width="11.7109375" customWidth="1"/>
    <col min="12" max="12" width="12.7109375" bestFit="1" customWidth="1"/>
  </cols>
  <sheetData>
    <row r="2" spans="2:8" ht="18.75" x14ac:dyDescent="0.3">
      <c r="B2" s="49" t="s">
        <v>32</v>
      </c>
      <c r="C2" s="49"/>
      <c r="D2" s="49"/>
      <c r="E2" s="49"/>
      <c r="F2" s="49"/>
      <c r="G2" s="49"/>
      <c r="H2" s="49"/>
    </row>
    <row r="3" spans="2:8" ht="15.75" customHeight="1" x14ac:dyDescent="0.25">
      <c r="B3" s="58" t="s">
        <v>33</v>
      </c>
      <c r="C3" s="59"/>
      <c r="D3" s="60"/>
      <c r="E3" s="54" t="s">
        <v>2</v>
      </c>
      <c r="F3" s="55"/>
      <c r="G3" s="54" t="s">
        <v>3</v>
      </c>
      <c r="H3" s="55"/>
    </row>
    <row r="4" spans="2:8" ht="15.75" customHeight="1" x14ac:dyDescent="0.25">
      <c r="B4" s="61"/>
      <c r="C4" s="62"/>
      <c r="D4" s="63"/>
      <c r="E4" s="56"/>
      <c r="F4" s="57"/>
      <c r="G4" s="56"/>
      <c r="H4" s="57"/>
    </row>
    <row r="5" spans="2:8" ht="15.75" x14ac:dyDescent="0.25">
      <c r="B5" s="52" t="s">
        <v>4</v>
      </c>
      <c r="C5" s="48" t="s">
        <v>5</v>
      </c>
      <c r="D5" s="48"/>
      <c r="E5" s="48" t="s">
        <v>6</v>
      </c>
      <c r="F5" s="48"/>
      <c r="G5" s="48" t="s">
        <v>5</v>
      </c>
      <c r="H5" s="48"/>
    </row>
    <row r="6" spans="2:8" ht="15.75" x14ac:dyDescent="0.25">
      <c r="B6" s="53"/>
      <c r="C6" s="21">
        <v>2017</v>
      </c>
      <c r="D6" s="21">
        <v>2018</v>
      </c>
      <c r="E6" s="21">
        <v>2017</v>
      </c>
      <c r="F6" s="21">
        <v>2018</v>
      </c>
      <c r="G6" s="21">
        <v>2017</v>
      </c>
      <c r="H6" s="21">
        <v>2018</v>
      </c>
    </row>
    <row r="7" spans="2:8" ht="15.75" x14ac:dyDescent="0.25">
      <c r="B7" s="2" t="s">
        <v>7</v>
      </c>
      <c r="C7" s="4">
        <v>108850</v>
      </c>
      <c r="D7" s="4">
        <v>60348</v>
      </c>
      <c r="E7" s="5">
        <v>185045</v>
      </c>
      <c r="F7" s="5">
        <v>282243.59999999998</v>
      </c>
      <c r="G7" s="6">
        <v>293895</v>
      </c>
      <c r="H7" s="6">
        <v>342591.6</v>
      </c>
    </row>
    <row r="8" spans="2:8" ht="15.75" x14ac:dyDescent="0.25">
      <c r="B8" s="2" t="s">
        <v>8</v>
      </c>
      <c r="C8" s="4">
        <v>90300</v>
      </c>
      <c r="D8" s="4">
        <v>28356</v>
      </c>
      <c r="E8" s="5">
        <v>144480</v>
      </c>
      <c r="F8" s="5">
        <v>259849.2</v>
      </c>
      <c r="G8" s="6">
        <v>234780</v>
      </c>
      <c r="H8" s="6">
        <v>288205.2</v>
      </c>
    </row>
    <row r="9" spans="2:8" ht="15.75" x14ac:dyDescent="0.25">
      <c r="B9" s="2" t="s">
        <v>9</v>
      </c>
      <c r="C9" s="4">
        <v>100600</v>
      </c>
      <c r="D9" s="4">
        <v>19814</v>
      </c>
      <c r="E9" s="5">
        <v>85510</v>
      </c>
      <c r="F9" s="5">
        <v>21027.9</v>
      </c>
      <c r="G9" s="6">
        <v>186110</v>
      </c>
      <c r="H9" s="6">
        <v>40841.9</v>
      </c>
    </row>
    <row r="10" spans="2:8" ht="15.75" x14ac:dyDescent="0.25">
      <c r="B10" s="2" t="s">
        <v>10</v>
      </c>
      <c r="C10" s="4">
        <v>100200</v>
      </c>
      <c r="D10" s="4">
        <v>42460</v>
      </c>
      <c r="E10" s="5">
        <v>140280</v>
      </c>
      <c r="F10" s="5">
        <v>256984</v>
      </c>
      <c r="G10" s="6">
        <v>240480</v>
      </c>
      <c r="H10" s="6">
        <v>299444</v>
      </c>
    </row>
    <row r="11" spans="2:8" ht="15.75" x14ac:dyDescent="0.25">
      <c r="B11" s="2" t="s">
        <v>11</v>
      </c>
      <c r="C11" s="4">
        <v>105720</v>
      </c>
      <c r="D11" s="4">
        <v>14908</v>
      </c>
      <c r="E11" s="5">
        <v>63432</v>
      </c>
      <c r="F11" s="5">
        <v>234036.8</v>
      </c>
      <c r="G11" s="6">
        <v>169152</v>
      </c>
      <c r="H11" s="6">
        <v>248944.8</v>
      </c>
    </row>
    <row r="12" spans="2:8" ht="15.75" x14ac:dyDescent="0.25">
      <c r="B12" s="2" t="s">
        <v>12</v>
      </c>
      <c r="C12" s="4">
        <v>91890</v>
      </c>
      <c r="D12" s="4">
        <v>29709</v>
      </c>
      <c r="E12" s="5">
        <v>137835</v>
      </c>
      <c r="F12" s="5">
        <v>254854.5</v>
      </c>
      <c r="G12" s="6">
        <v>229725</v>
      </c>
      <c r="H12" s="6">
        <v>284563.5</v>
      </c>
    </row>
    <row r="13" spans="2:8" ht="15.75" x14ac:dyDescent="0.25">
      <c r="B13" s="2" t="s">
        <v>13</v>
      </c>
      <c r="C13" s="4">
        <v>108530</v>
      </c>
      <c r="D13" s="4">
        <v>43555</v>
      </c>
      <c r="E13" s="5">
        <v>151942</v>
      </c>
      <c r="F13" s="5">
        <v>257422</v>
      </c>
      <c r="G13" s="6">
        <v>260472</v>
      </c>
      <c r="H13" s="6">
        <v>300977</v>
      </c>
    </row>
    <row r="14" spans="2:8" ht="15.75" x14ac:dyDescent="0.25">
      <c r="B14" s="2" t="s">
        <v>14</v>
      </c>
      <c r="C14" s="4">
        <v>98986</v>
      </c>
      <c r="D14" s="4">
        <v>33183</v>
      </c>
      <c r="E14" s="5">
        <v>79188.800000000003</v>
      </c>
      <c r="F14" s="5">
        <v>233363.4</v>
      </c>
      <c r="G14" s="6">
        <v>178174.8</v>
      </c>
      <c r="H14" s="6">
        <v>266546.40000000002</v>
      </c>
    </row>
    <row r="15" spans="2:8" ht="15.75" x14ac:dyDescent="0.25">
      <c r="B15" s="2" t="s">
        <v>15</v>
      </c>
      <c r="C15" s="4">
        <v>106280</v>
      </c>
      <c r="D15" s="4">
        <v>60772</v>
      </c>
      <c r="E15" s="5">
        <v>180676</v>
      </c>
      <c r="F15" s="5">
        <v>282540.40000000002</v>
      </c>
      <c r="G15" s="6">
        <v>286956</v>
      </c>
      <c r="H15" s="6">
        <v>343312.4</v>
      </c>
    </row>
    <row r="16" spans="2:8" ht="15.75" x14ac:dyDescent="0.25">
      <c r="B16" s="2" t="s">
        <v>16</v>
      </c>
      <c r="C16" s="4">
        <v>116116</v>
      </c>
      <c r="D16" s="4">
        <v>51490</v>
      </c>
      <c r="E16" s="5">
        <v>127727.6</v>
      </c>
      <c r="F16" s="5">
        <v>245149</v>
      </c>
      <c r="G16" s="6">
        <v>243843.6</v>
      </c>
      <c r="H16" s="6">
        <v>296639</v>
      </c>
    </row>
    <row r="17" spans="2:13" ht="15.75" x14ac:dyDescent="0.25">
      <c r="B17" s="2" t="s">
        <v>17</v>
      </c>
      <c r="C17" s="4">
        <v>120574</v>
      </c>
      <c r="D17" s="4">
        <v>23255</v>
      </c>
      <c r="E17" s="5">
        <v>132631.4</v>
      </c>
      <c r="F17" s="5">
        <v>26325.5</v>
      </c>
      <c r="G17" s="6">
        <v>253205.4</v>
      </c>
      <c r="H17" s="6">
        <v>49580.5</v>
      </c>
    </row>
    <row r="18" spans="2:13" ht="15.75" x14ac:dyDescent="0.25">
      <c r="B18" s="2" t="s">
        <v>18</v>
      </c>
      <c r="C18" s="4">
        <v>139426</v>
      </c>
      <c r="D18" s="4">
        <v>60872</v>
      </c>
      <c r="E18" s="5">
        <v>237024.2</v>
      </c>
      <c r="F18" s="5">
        <v>282610.40000000002</v>
      </c>
      <c r="G18" s="6">
        <v>376450.2</v>
      </c>
      <c r="H18" s="6">
        <v>343482.4</v>
      </c>
    </row>
    <row r="21" spans="2:13" ht="28.5" x14ac:dyDescent="0.25">
      <c r="B21" s="43" t="s">
        <v>19</v>
      </c>
      <c r="C21" s="47" t="s">
        <v>34</v>
      </c>
      <c r="D21" s="47"/>
      <c r="E21" s="47"/>
      <c r="F21" s="15"/>
      <c r="G21" s="14" t="s">
        <v>27</v>
      </c>
      <c r="H21" s="13" t="s">
        <v>28</v>
      </c>
      <c r="I21" s="43">
        <v>2019</v>
      </c>
      <c r="J21" s="43">
        <v>2020</v>
      </c>
      <c r="K21" s="43">
        <v>2021</v>
      </c>
      <c r="L21" s="43">
        <v>2022</v>
      </c>
      <c r="M21" s="43">
        <v>2023</v>
      </c>
    </row>
    <row r="22" spans="2:13" ht="15.75" x14ac:dyDescent="0.25">
      <c r="B22" s="44"/>
      <c r="C22" s="19">
        <v>2017</v>
      </c>
      <c r="D22" s="19">
        <v>2018</v>
      </c>
      <c r="E22" s="19" t="s">
        <v>29</v>
      </c>
      <c r="F22" s="9" t="s">
        <v>26</v>
      </c>
      <c r="G22" s="16"/>
      <c r="H22" s="16"/>
      <c r="I22" s="44"/>
      <c r="J22" s="44"/>
      <c r="K22" s="44"/>
      <c r="L22" s="44"/>
      <c r="M22" s="44"/>
    </row>
    <row r="23" spans="2:13" ht="15.75" x14ac:dyDescent="0.25">
      <c r="B23" s="2" t="s">
        <v>7</v>
      </c>
      <c r="C23" s="6">
        <f>+C7</f>
        <v>108850</v>
      </c>
      <c r="D23" s="6">
        <f>+D7</f>
        <v>60348</v>
      </c>
      <c r="E23" s="6">
        <f>+AVERAGE(C23:D23)</f>
        <v>84599</v>
      </c>
      <c r="F23" s="40"/>
      <c r="G23" s="17"/>
      <c r="H23" s="16"/>
      <c r="I23" s="18">
        <f>+(E32*$D$37)+(E33*$D$38)+(E34*$D$39)</f>
        <v>75920.086399713327</v>
      </c>
      <c r="J23" s="18">
        <f>+(I32*$D$37)+(I33*$D$38)+(I34*$D$39)</f>
        <v>85325.34385053163</v>
      </c>
      <c r="K23" s="18">
        <f>+(J32*$D$37)+(J33*$D$38)+(J34*$D$39)</f>
        <v>86825.084075840656</v>
      </c>
      <c r="L23" s="18">
        <f t="shared" ref="L23" si="0">+(K32*$D$37)+(K33*$D$38)+(K34*$D$39)</f>
        <v>87064.227266274247</v>
      </c>
      <c r="M23" s="6">
        <f>+(L32*$D$37)+(L33*$D$38)+(L34*$D$39)</f>
        <v>87102.358323155262</v>
      </c>
    </row>
    <row r="24" spans="2:13" ht="15.75" x14ac:dyDescent="0.25">
      <c r="B24" s="2" t="s">
        <v>8</v>
      </c>
      <c r="C24" s="6">
        <f t="shared" ref="C24:D34" si="1">+C8</f>
        <v>90300</v>
      </c>
      <c r="D24" s="6">
        <f t="shared" si="1"/>
        <v>28356</v>
      </c>
      <c r="E24" s="6">
        <f t="shared" ref="E24:E34" si="2">+AVERAGE(C24:D24)</f>
        <v>59328</v>
      </c>
      <c r="F24" s="41"/>
      <c r="G24" s="17"/>
      <c r="H24" s="16"/>
      <c r="I24" s="18">
        <f>+(E33*$D$37)+(E34*$D$38)+(I23*$D$39)</f>
        <v>96711.679411550402</v>
      </c>
      <c r="J24" s="18">
        <f>+(I33*$D$37)+(I34*$D$38)+(J23*$D$39)</f>
        <v>88640.727056664269</v>
      </c>
      <c r="K24" s="18">
        <f>+(J33*$D$37)+(J34*$D$38)+(K23*$D$39)</f>
        <v>87353.747876588153</v>
      </c>
      <c r="L24" s="18">
        <f t="shared" ref="L24:M24" si="3">+(K33*$D$37)+(K34*$D$38)+(L23*$D$39)</f>
        <v>87148.526692212326</v>
      </c>
      <c r="M24" s="6">
        <f t="shared" si="3"/>
        <v>87115.800346938617</v>
      </c>
    </row>
    <row r="25" spans="2:13" ht="15.75" x14ac:dyDescent="0.25">
      <c r="B25" s="2" t="s">
        <v>9</v>
      </c>
      <c r="C25" s="6">
        <f t="shared" si="1"/>
        <v>100600</v>
      </c>
      <c r="D25" s="6">
        <f t="shared" si="1"/>
        <v>19814</v>
      </c>
      <c r="E25" s="6">
        <f t="shared" si="2"/>
        <v>60207</v>
      </c>
      <c r="F25" s="42"/>
      <c r="G25" s="17"/>
      <c r="H25" s="16"/>
      <c r="I25" s="18">
        <f>+(E34*$D$37)+(I23*$D$38)+(I24*$D$39)</f>
        <v>78869.758579728572</v>
      </c>
      <c r="J25" s="18">
        <f>+(I34*$D$37)+(J23*$D$38)+(J24*$D$39)</f>
        <v>85795.691961387041</v>
      </c>
      <c r="K25" s="18">
        <f>+(J34*$D$37)+(K23*$D$38)+(K24*$D$39)</f>
        <v>86900.084421214866</v>
      </c>
      <c r="L25" s="18">
        <f t="shared" ref="L25" si="4">+(K34*$D$37)+(L23*$D$38)+(L24*$D$39)</f>
        <v>87076.186294212326</v>
      </c>
      <c r="M25" s="6">
        <f>+(L34*$D$37)+(M23*$D$38)+(M24*$D$39)</f>
        <v>87104.264916120679</v>
      </c>
    </row>
    <row r="26" spans="2:13" ht="15.75" x14ac:dyDescent="0.25">
      <c r="B26" s="2" t="s">
        <v>10</v>
      </c>
      <c r="C26" s="6">
        <f t="shared" si="1"/>
        <v>100200</v>
      </c>
      <c r="D26" s="6">
        <f t="shared" si="1"/>
        <v>42460</v>
      </c>
      <c r="E26" s="6">
        <f t="shared" si="2"/>
        <v>71330</v>
      </c>
      <c r="F26" s="6">
        <f>+(E23*$D$39)+(E24*$D$40)+(E25*$D$41)</f>
        <v>71329.934669752518</v>
      </c>
      <c r="G26" s="6">
        <f>+E26-F26</f>
        <v>6.5330247482052073E-2</v>
      </c>
      <c r="H26" s="18">
        <f>+ABS(G26)</f>
        <v>6.5330247482052073E-2</v>
      </c>
      <c r="I26" s="18">
        <f>+(I23*$D$37)+(I24*$D$38)+(I25*$D$39)</f>
        <v>94180.472052253957</v>
      </c>
      <c r="J26" s="18">
        <f>+(J23*$D$37)+(J24*$D$38)+(J25*$D$39)</f>
        <v>88237.105723310291</v>
      </c>
      <c r="K26" s="18">
        <f>+(K23*$D$37)+(K24*$D$38)+(K25*$D$39)</f>
        <v>87289.386905236985</v>
      </c>
      <c r="L26" s="18">
        <f>+(L23*$D$37)+(L24*$D$38)+(L25*$D$39)</f>
        <v>87138.263459717695</v>
      </c>
      <c r="M26" s="6">
        <f>+(M23*$D$37)+(M24*$D$38)+(M25*$D$39)</f>
        <v>87114.163425316627</v>
      </c>
    </row>
    <row r="27" spans="2:13" ht="15.75" x14ac:dyDescent="0.25">
      <c r="B27" s="2" t="s">
        <v>11</v>
      </c>
      <c r="C27" s="6">
        <f t="shared" si="1"/>
        <v>105720</v>
      </c>
      <c r="D27" s="6">
        <f t="shared" si="1"/>
        <v>14908</v>
      </c>
      <c r="E27" s="6">
        <f t="shared" si="2"/>
        <v>60314</v>
      </c>
      <c r="F27" s="6">
        <f t="shared" ref="F27:F34" si="5">+(E24*$D$39)+(E25*$D$40)+(E26*$D$41)</f>
        <v>68623.775289695302</v>
      </c>
      <c r="G27" s="6">
        <f t="shared" ref="G27:G34" si="6">+E27-F27</f>
        <v>-8309.7752896953025</v>
      </c>
      <c r="H27" s="18">
        <f t="shared" ref="H27:H34" si="7">+ABS(G27)</f>
        <v>8309.7752896953025</v>
      </c>
      <c r="I27" s="18">
        <f t="shared" ref="I27:I33" si="8">+(I24*$D$37)+(I25*$D$38)+(I26*$D$39)</f>
        <v>81041.866475894029</v>
      </c>
      <c r="J27" s="18">
        <f t="shared" ref="J27:J34" si="9">+(J24*$D$37)+(J25*$D$38)+(J26*$D$39)</f>
        <v>86142.051318226047</v>
      </c>
      <c r="K27" s="18">
        <f t="shared" ref="K27:K34" si="10">+(K24*$D$37)+(K25*$D$38)+(K26*$D$39)</f>
        <v>86955.313782450714</v>
      </c>
      <c r="L27" s="18">
        <f t="shared" ref="L27:L34" si="11">+(L24*$D$37)+(L25*$D$38)+(L26*$D$39)</f>
        <v>87084.992682889686</v>
      </c>
      <c r="M27" s="6">
        <f t="shared" ref="M27:M34" si="12">+(M24*$D$37)+(M25*$D$38)+(M26*$D$39)</f>
        <v>87105.668795906095</v>
      </c>
    </row>
    <row r="28" spans="2:13" ht="15.75" x14ac:dyDescent="0.25">
      <c r="B28" s="2" t="s">
        <v>12</v>
      </c>
      <c r="C28" s="6">
        <f t="shared" si="1"/>
        <v>91890</v>
      </c>
      <c r="D28" s="6">
        <f t="shared" si="1"/>
        <v>29709</v>
      </c>
      <c r="E28" s="6">
        <f t="shared" si="2"/>
        <v>60799.5</v>
      </c>
      <c r="F28" s="6">
        <f t="shared" si="5"/>
        <v>79871.477667038329</v>
      </c>
      <c r="G28" s="6">
        <f t="shared" si="6"/>
        <v>-19071.977667038329</v>
      </c>
      <c r="H28" s="18">
        <f t="shared" si="7"/>
        <v>19071.977667038329</v>
      </c>
      <c r="I28" s="18">
        <f t="shared" si="8"/>
        <v>92316.517080480757</v>
      </c>
      <c r="J28" s="18">
        <f t="shared" si="9"/>
        <v>87939.88304259743</v>
      </c>
      <c r="K28" s="18">
        <f t="shared" si="10"/>
        <v>87241.992037710283</v>
      </c>
      <c r="L28" s="18">
        <f t="shared" si="11"/>
        <v>87130.705606208969</v>
      </c>
      <c r="M28" s="6">
        <f t="shared" si="12"/>
        <v>87112.957897698405</v>
      </c>
    </row>
    <row r="29" spans="2:13" ht="15.75" x14ac:dyDescent="0.25">
      <c r="B29" s="2" t="s">
        <v>13</v>
      </c>
      <c r="C29" s="6">
        <f t="shared" si="1"/>
        <v>108530</v>
      </c>
      <c r="D29" s="6">
        <f t="shared" si="1"/>
        <v>43555</v>
      </c>
      <c r="E29" s="6">
        <f t="shared" si="2"/>
        <v>76042.5</v>
      </c>
      <c r="F29" s="6">
        <f t="shared" si="5"/>
        <v>70433.48126957372</v>
      </c>
      <c r="G29" s="6">
        <f t="shared" si="6"/>
        <v>5609.0187304262799</v>
      </c>
      <c r="H29" s="18">
        <f t="shared" si="7"/>
        <v>5609.0187304262799</v>
      </c>
      <c r="I29" s="18">
        <f t="shared" si="8"/>
        <v>82641.384095084417</v>
      </c>
      <c r="J29" s="18">
        <f t="shared" si="9"/>
        <v>86397.106642101309</v>
      </c>
      <c r="K29" s="18">
        <f t="shared" si="10"/>
        <v>86995.983995949238</v>
      </c>
      <c r="L29" s="18">
        <f t="shared" si="11"/>
        <v>87091.477500701469</v>
      </c>
      <c r="M29" s="6">
        <f t="shared" si="12"/>
        <v>87106.702482917797</v>
      </c>
    </row>
    <row r="30" spans="2:13" ht="15.75" x14ac:dyDescent="0.25">
      <c r="B30" s="2" t="s">
        <v>14</v>
      </c>
      <c r="C30" s="6">
        <f t="shared" si="1"/>
        <v>98986</v>
      </c>
      <c r="D30" s="6">
        <f t="shared" si="1"/>
        <v>33183</v>
      </c>
      <c r="E30" s="6">
        <f t="shared" si="2"/>
        <v>66084.5</v>
      </c>
      <c r="F30" s="6">
        <f t="shared" si="5"/>
        <v>69356.157647920612</v>
      </c>
      <c r="G30" s="6">
        <f t="shared" si="6"/>
        <v>-3271.6576479206124</v>
      </c>
      <c r="H30" s="18">
        <f t="shared" si="7"/>
        <v>3271.6576479206124</v>
      </c>
      <c r="I30" s="18">
        <f t="shared" si="8"/>
        <v>90943.919848922407</v>
      </c>
      <c r="J30" s="18">
        <f t="shared" si="9"/>
        <v>87721.011226566683</v>
      </c>
      <c r="K30" s="18">
        <f t="shared" si="10"/>
        <v>87207.090833138296</v>
      </c>
      <c r="L30" s="18">
        <f t="shared" si="11"/>
        <v>87125.139965736569</v>
      </c>
      <c r="M30" s="6">
        <f t="shared" si="12"/>
        <v>87112.070044151944</v>
      </c>
    </row>
    <row r="31" spans="2:13" ht="15.75" x14ac:dyDescent="0.25">
      <c r="B31" s="2" t="s">
        <v>15</v>
      </c>
      <c r="C31" s="6">
        <f t="shared" si="1"/>
        <v>106280</v>
      </c>
      <c r="D31" s="6">
        <f t="shared" si="1"/>
        <v>60772</v>
      </c>
      <c r="E31" s="6">
        <f t="shared" si="2"/>
        <v>83526</v>
      </c>
      <c r="F31" s="6">
        <f t="shared" si="5"/>
        <v>84668.034743280048</v>
      </c>
      <c r="G31" s="6">
        <f t="shared" si="6"/>
        <v>-1142.0347432800481</v>
      </c>
      <c r="H31" s="18">
        <f t="shared" si="7"/>
        <v>1142.0347432800481</v>
      </c>
      <c r="I31" s="18">
        <f t="shared" si="8"/>
        <v>83819.252170827269</v>
      </c>
      <c r="J31" s="18">
        <f t="shared" si="9"/>
        <v>86584.926622726489</v>
      </c>
      <c r="K31" s="18">
        <f t="shared" si="10"/>
        <v>87025.933004000704</v>
      </c>
      <c r="L31" s="18">
        <f t="shared" si="11"/>
        <v>87096.252737797506</v>
      </c>
      <c r="M31" s="6">
        <f t="shared" si="12"/>
        <v>87107.463563809011</v>
      </c>
    </row>
    <row r="32" spans="2:13" ht="15.75" x14ac:dyDescent="0.25">
      <c r="B32" s="2" t="s">
        <v>16</v>
      </c>
      <c r="C32" s="6">
        <f t="shared" si="1"/>
        <v>116116</v>
      </c>
      <c r="D32" s="6">
        <f t="shared" si="1"/>
        <v>51490</v>
      </c>
      <c r="E32" s="6">
        <f t="shared" si="2"/>
        <v>83803</v>
      </c>
      <c r="F32" s="6">
        <f t="shared" si="5"/>
        <v>76872.536644417094</v>
      </c>
      <c r="G32" s="6">
        <f t="shared" si="6"/>
        <v>6930.4633555829059</v>
      </c>
      <c r="H32" s="18">
        <f t="shared" si="7"/>
        <v>6930.4633555829059</v>
      </c>
      <c r="I32" s="18">
        <f t="shared" si="8"/>
        <v>89933.153362946265</v>
      </c>
      <c r="J32" s="18">
        <f t="shared" si="9"/>
        <v>87559.836174959637</v>
      </c>
      <c r="K32" s="18">
        <f t="shared" si="10"/>
        <v>87181.389832434026</v>
      </c>
      <c r="L32" s="18">
        <f t="shared" si="11"/>
        <v>87121.041370289182</v>
      </c>
      <c r="M32" s="6">
        <f t="shared" si="12"/>
        <v>87111.416122498355</v>
      </c>
    </row>
    <row r="33" spans="2:13" ht="15.75" x14ac:dyDescent="0.25">
      <c r="B33" s="2" t="s">
        <v>17</v>
      </c>
      <c r="C33" s="6">
        <f t="shared" si="1"/>
        <v>120574</v>
      </c>
      <c r="D33" s="6">
        <f t="shared" si="1"/>
        <v>23255</v>
      </c>
      <c r="E33" s="6">
        <f t="shared" si="2"/>
        <v>71914.5</v>
      </c>
      <c r="F33" s="6">
        <f t="shared" si="5"/>
        <v>92901.309837977242</v>
      </c>
      <c r="G33" s="6">
        <f t="shared" si="6"/>
        <v>-20986.809837977242</v>
      </c>
      <c r="H33" s="18">
        <f t="shared" si="7"/>
        <v>20986.809837977242</v>
      </c>
      <c r="I33" s="18">
        <f t="shared" si="8"/>
        <v>84686.621894364842</v>
      </c>
      <c r="J33" s="18">
        <f t="shared" si="9"/>
        <v>86723.235193666711</v>
      </c>
      <c r="K33" s="18">
        <f t="shared" si="10"/>
        <v>87047.987027516574</v>
      </c>
      <c r="L33" s="18">
        <f t="shared" si="11"/>
        <v>87099.769057379075</v>
      </c>
      <c r="M33" s="6">
        <f t="shared" si="12"/>
        <v>87108.023900379456</v>
      </c>
    </row>
    <row r="34" spans="2:13" ht="15.75" x14ac:dyDescent="0.25">
      <c r="B34" s="2" t="s">
        <v>18</v>
      </c>
      <c r="C34" s="6">
        <f t="shared" si="1"/>
        <v>139426</v>
      </c>
      <c r="D34" s="6">
        <f t="shared" si="1"/>
        <v>60872</v>
      </c>
      <c r="E34" s="6">
        <f t="shared" si="2"/>
        <v>100149</v>
      </c>
      <c r="F34" s="6">
        <f t="shared" si="5"/>
        <v>95652.709633114253</v>
      </c>
      <c r="G34" s="6">
        <f t="shared" si="6"/>
        <v>4496.2903668857471</v>
      </c>
      <c r="H34" s="18">
        <f t="shared" si="7"/>
        <v>4496.2903668857471</v>
      </c>
      <c r="I34" s="18">
        <f>+(I31*$D$37)+(I32*$D$38)+(I33*$D$39)</f>
        <v>89188.835286618298</v>
      </c>
      <c r="J34" s="18">
        <f t="shared" si="9"/>
        <v>87441.148422484141</v>
      </c>
      <c r="K34" s="18">
        <f t="shared" si="10"/>
        <v>87162.463766471818</v>
      </c>
      <c r="L34" s="18">
        <f t="shared" si="11"/>
        <v>87118.023091588155</v>
      </c>
      <c r="M34" s="6">
        <f t="shared" si="12"/>
        <v>87110.934465865299</v>
      </c>
    </row>
    <row r="35" spans="2:13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2:13" ht="15.75" x14ac:dyDescent="0.25">
      <c r="B36" s="20"/>
      <c r="C36" s="10" t="s">
        <v>21</v>
      </c>
      <c r="D36" s="10" t="s">
        <v>20</v>
      </c>
      <c r="E36" s="20"/>
      <c r="F36" s="20"/>
      <c r="G36" s="20"/>
      <c r="H36" s="20"/>
      <c r="I36" s="20"/>
      <c r="J36" s="20"/>
      <c r="K36" s="20"/>
      <c r="L36" s="20"/>
      <c r="M36" s="20"/>
    </row>
    <row r="37" spans="2:13" ht="15.75" x14ac:dyDescent="0.25">
      <c r="B37" s="20"/>
      <c r="C37" s="11">
        <v>1</v>
      </c>
      <c r="D37" s="11">
        <v>0</v>
      </c>
      <c r="E37" s="20"/>
      <c r="F37" s="45" t="s">
        <v>24</v>
      </c>
      <c r="G37" s="46"/>
      <c r="H37" s="20"/>
      <c r="I37" s="20"/>
      <c r="J37" s="20"/>
      <c r="K37" s="20"/>
      <c r="L37" s="20"/>
      <c r="M37" s="20"/>
    </row>
    <row r="38" spans="2:13" ht="15.75" x14ac:dyDescent="0.25">
      <c r="B38" s="20"/>
      <c r="C38" s="11">
        <v>2</v>
      </c>
      <c r="D38" s="11">
        <v>0.85813147504850851</v>
      </c>
      <c r="E38" s="20"/>
      <c r="F38" s="9" t="s">
        <v>23</v>
      </c>
      <c r="G38" s="6">
        <f>+AVERAGE(G26:G34)</f>
        <v>-3971.8241558632353</v>
      </c>
      <c r="H38" s="20"/>
      <c r="I38" s="20"/>
      <c r="J38" s="20"/>
      <c r="K38" s="20"/>
      <c r="L38" s="20"/>
      <c r="M38" s="20"/>
    </row>
    <row r="39" spans="2:13" ht="15.75" x14ac:dyDescent="0.25">
      <c r="B39" s="20"/>
      <c r="C39" s="11">
        <v>3</v>
      </c>
      <c r="D39" s="11">
        <v>0.14186852027815916</v>
      </c>
      <c r="E39" s="20"/>
      <c r="F39" s="9" t="s">
        <v>25</v>
      </c>
      <c r="G39" s="6">
        <f>+AVERAGE(H26:H34)</f>
        <v>7757.5658854504391</v>
      </c>
      <c r="H39" s="20"/>
      <c r="I39" s="20"/>
      <c r="J39" s="20"/>
      <c r="K39" s="20"/>
      <c r="L39" s="20"/>
      <c r="M39" s="20"/>
    </row>
    <row r="40" spans="2:13" x14ac:dyDescent="0.25">
      <c r="B40" s="20"/>
      <c r="C40" s="11" t="s">
        <v>22</v>
      </c>
      <c r="D40" s="11">
        <f>+SUM(D37:D39)</f>
        <v>0.99999999532666761</v>
      </c>
      <c r="E40" s="20"/>
      <c r="F40" s="20"/>
      <c r="G40" s="7"/>
      <c r="H40" s="20"/>
      <c r="I40" s="20"/>
      <c r="J40" s="20"/>
      <c r="K40" s="20"/>
      <c r="L40" s="20"/>
      <c r="M40" s="20"/>
    </row>
    <row r="60" spans="2:13" s="20" customFormat="1" x14ac:dyDescent="0.25"/>
    <row r="61" spans="2:13" s="20" customFormat="1" ht="28.5" x14ac:dyDescent="0.25">
      <c r="B61" s="43" t="s">
        <v>19</v>
      </c>
      <c r="C61" s="47" t="s">
        <v>35</v>
      </c>
      <c r="D61" s="47"/>
      <c r="E61" s="47"/>
      <c r="F61" s="15"/>
      <c r="G61" s="14" t="s">
        <v>27</v>
      </c>
      <c r="H61" s="13" t="s">
        <v>28</v>
      </c>
      <c r="I61" s="43">
        <v>2019</v>
      </c>
      <c r="J61" s="43">
        <v>2020</v>
      </c>
      <c r="K61" s="43">
        <v>2021</v>
      </c>
      <c r="L61" s="43">
        <v>2022</v>
      </c>
      <c r="M61" s="43">
        <v>2023</v>
      </c>
    </row>
    <row r="62" spans="2:13" s="20" customFormat="1" ht="15.75" x14ac:dyDescent="0.25">
      <c r="B62" s="44"/>
      <c r="C62" s="19">
        <v>2017</v>
      </c>
      <c r="D62" s="19">
        <v>2018</v>
      </c>
      <c r="E62" s="19" t="s">
        <v>29</v>
      </c>
      <c r="F62" s="9" t="s">
        <v>26</v>
      </c>
      <c r="G62" s="16"/>
      <c r="H62" s="16"/>
      <c r="I62" s="44"/>
      <c r="J62" s="44"/>
      <c r="K62" s="44"/>
      <c r="L62" s="44"/>
      <c r="M62" s="44"/>
    </row>
    <row r="63" spans="2:13" s="20" customFormat="1" ht="15.75" x14ac:dyDescent="0.25">
      <c r="B63" s="2" t="s">
        <v>7</v>
      </c>
      <c r="C63" s="6">
        <f>+E7</f>
        <v>185045</v>
      </c>
      <c r="D63" s="6">
        <f>+F7</f>
        <v>282243.59999999998</v>
      </c>
      <c r="E63" s="6">
        <f>+AVERAGE(C63:D63)</f>
        <v>233644.3</v>
      </c>
      <c r="F63" s="40"/>
      <c r="G63" s="17"/>
      <c r="H63" s="16"/>
      <c r="I63" s="18">
        <f>+(E72*$D$37)+(E73*$D$38)+(E74*$D$39)</f>
        <v>105062.85542673568</v>
      </c>
      <c r="J63" s="18">
        <f>+(I72*$D$37)+(I73*$D$38)+(I74*$D$39)</f>
        <v>165135.94428388056</v>
      </c>
      <c r="K63" s="18">
        <f>+(J72*$D$37)+(J73*$D$38)+(J74*$D$39)</f>
        <v>174715.06733497395</v>
      </c>
      <c r="L63" s="18">
        <f t="shared" ref="L63" si="13">+(K72*$D$37)+(K73*$D$38)+(K74*$D$39)</f>
        <v>176242.5295321992</v>
      </c>
      <c r="M63" s="6">
        <f>+(L72*$D$37)+(L73*$D$38)+(L74*$D$39)</f>
        <v>176486.09094106653</v>
      </c>
    </row>
    <row r="64" spans="2:13" s="20" customFormat="1" ht="15.75" x14ac:dyDescent="0.25">
      <c r="B64" s="2" t="s">
        <v>8</v>
      </c>
      <c r="C64" s="6">
        <f t="shared" ref="C64:C74" si="14">+E8</f>
        <v>144480</v>
      </c>
      <c r="D64" s="6">
        <f t="shared" ref="D64:D74" si="15">+F8</f>
        <v>259849.2</v>
      </c>
      <c r="E64" s="6">
        <f t="shared" ref="E64:E74" si="16">+AVERAGE(C64:D64)</f>
        <v>202164.6</v>
      </c>
      <c r="F64" s="41"/>
      <c r="G64" s="17"/>
      <c r="H64" s="16"/>
      <c r="I64" s="18">
        <f>+(E73*$D$37)+(E74*$D$38)+(I63*$D$39)</f>
        <v>237862.51472771002</v>
      </c>
      <c r="J64" s="18">
        <f>+(I73*$D$37)+(I74*$D$38)+(J63*$D$39)</f>
        <v>186311.89634642453</v>
      </c>
      <c r="K64" s="18">
        <f>+(J73*$D$37)+(J74*$D$38)+(K63*$D$39)</f>
        <v>178091.73943231453</v>
      </c>
      <c r="L64" s="18">
        <f t="shared" ref="L64" si="17">+(K73*$D$37)+(K74*$D$38)+(L63*$D$39)</f>
        <v>176780.96614070254</v>
      </c>
      <c r="M64" s="6">
        <f t="shared" ref="M64" si="18">+(L73*$D$37)+(L74*$D$38)+(M63*$D$39)</f>
        <v>176571.94852919134</v>
      </c>
    </row>
    <row r="65" spans="2:13" s="20" customFormat="1" ht="15.75" x14ac:dyDescent="0.25">
      <c r="B65" s="2" t="s">
        <v>9</v>
      </c>
      <c r="C65" s="6">
        <f t="shared" si="14"/>
        <v>85510</v>
      </c>
      <c r="D65" s="6">
        <f t="shared" si="15"/>
        <v>21027.9</v>
      </c>
      <c r="E65" s="6">
        <f t="shared" si="16"/>
        <v>53268.95</v>
      </c>
      <c r="F65" s="42"/>
      <c r="G65" s="17"/>
      <c r="H65" s="16"/>
      <c r="I65" s="18">
        <f>+(E74*$D$37)+(I63*$D$38)+(I64*$D$39)</f>
        <v>123902.94609421495</v>
      </c>
      <c r="J65" s="18">
        <f>+(I74*$D$37)+(J63*$D$38)+(J64*$D$39)</f>
        <v>168140.14449673975</v>
      </c>
      <c r="K65" s="18">
        <f>+(J74*$D$37)+(K63*$D$38)+(K64*$D$39)</f>
        <v>175194.10999238663</v>
      </c>
      <c r="L65" s="18">
        <f t="shared" ref="L65" si="19">+(K74*$D$37)+(L63*$D$38)+(L64*$D$39)</f>
        <v>176318.91591347125</v>
      </c>
      <c r="M65" s="6">
        <f>+(L74*$D$37)+(M63*$D$38)+(M64*$D$39)</f>
        <v>176498.27060527029</v>
      </c>
    </row>
    <row r="66" spans="2:13" s="20" customFormat="1" ht="15.75" x14ac:dyDescent="0.25">
      <c r="B66" s="2" t="s">
        <v>10</v>
      </c>
      <c r="C66" s="6">
        <f t="shared" si="14"/>
        <v>140280</v>
      </c>
      <c r="D66" s="6">
        <f t="shared" si="15"/>
        <v>256984</v>
      </c>
      <c r="E66" s="6">
        <f t="shared" si="16"/>
        <v>198632</v>
      </c>
      <c r="F66" s="6">
        <f>+(E63*$D$39)+(E64*$D$40)+(E65*$D$41)</f>
        <v>235311.37016764394</v>
      </c>
      <c r="G66" s="6">
        <f>+E66-F66</f>
        <v>-36679.370167643938</v>
      </c>
      <c r="H66" s="18">
        <f>+ABS(G66)</f>
        <v>36679.370167643938</v>
      </c>
      <c r="I66" s="18">
        <f>+(I63*$D$37)+(I64*$D$38)+(I65*$D$39)</f>
        <v>221695.23824252817</v>
      </c>
      <c r="J66" s="18">
        <f>+(J63*$D$37)+(J64*$D$38)+(J65*$D$39)</f>
        <v>183733.89592995046</v>
      </c>
      <c r="K66" s="18">
        <f>+(K63*$D$37)+(K64*$D$38)+(K65*$D$39)</f>
        <v>177680.65619907563</v>
      </c>
      <c r="L66" s="18">
        <f>+(L63*$D$37)+(L64*$D$38)+(L65*$D$39)</f>
        <v>176715.41493251483</v>
      </c>
      <c r="M66" s="6">
        <f>+(M63*$D$37)+(M64*$D$38)+(M65*$D$39)</f>
        <v>176561.49512596813</v>
      </c>
    </row>
    <row r="67" spans="2:13" s="20" customFormat="1" ht="15.75" x14ac:dyDescent="0.25">
      <c r="B67" s="2" t="s">
        <v>11</v>
      </c>
      <c r="C67" s="6">
        <f t="shared" si="14"/>
        <v>63432</v>
      </c>
      <c r="D67" s="6">
        <f t="shared" si="15"/>
        <v>234036.8</v>
      </c>
      <c r="E67" s="6">
        <f t="shared" si="16"/>
        <v>148734.39999999999</v>
      </c>
      <c r="F67" s="6">
        <f t="shared" ref="F67:F74" si="20">+(E64*$D$39)+(E65*$D$40)+(E66*$D$41)</f>
        <v>81949.742405682424</v>
      </c>
      <c r="G67" s="6">
        <f t="shared" ref="G67:G74" si="21">+E67-F67</f>
        <v>66784.65759431757</v>
      </c>
      <c r="H67" s="18">
        <f t="shared" ref="H67:H74" si="22">+ABS(G67)</f>
        <v>66784.65759431757</v>
      </c>
      <c r="I67" s="18">
        <f t="shared" ref="I67:I73" si="23">+(I64*$D$37)+(I65*$D$38)+(I66*$D$39)</f>
        <v>137776.59329686593</v>
      </c>
      <c r="J67" s="18">
        <f t="shared" ref="J67:J74" si="24">+(J64*$D$37)+(J65*$D$38)+(J66*$D$39)</f>
        <v>170352.40615238002</v>
      </c>
      <c r="K67" s="18">
        <f t="shared" ref="K67:K74" si="25">+(K64*$D$37)+(K65*$D$38)+(K66*$D$39)</f>
        <v>175546.87180459258</v>
      </c>
      <c r="L67" s="18">
        <f t="shared" ref="L67:L74" si="26">+(L64*$D$37)+(L65*$D$38)+(L66*$D$39)</f>
        <v>176375.16581859783</v>
      </c>
      <c r="M67" s="6">
        <f t="shared" ref="M67:M74" si="27">+(M64*$D$37)+(M65*$D$38)+(M66*$D$39)</f>
        <v>176507.23934963191</v>
      </c>
    </row>
    <row r="68" spans="2:13" s="20" customFormat="1" ht="15.75" x14ac:dyDescent="0.25">
      <c r="B68" s="2" t="s">
        <v>12</v>
      </c>
      <c r="C68" s="6">
        <f t="shared" si="14"/>
        <v>137835</v>
      </c>
      <c r="D68" s="6">
        <f t="shared" si="15"/>
        <v>254854.5</v>
      </c>
      <c r="E68" s="6">
        <f t="shared" si="16"/>
        <v>196344.75</v>
      </c>
      <c r="F68" s="6">
        <f t="shared" si="20"/>
        <v>206189.18618499787</v>
      </c>
      <c r="G68" s="6">
        <f t="shared" si="21"/>
        <v>-9844.4361849978741</v>
      </c>
      <c r="H68" s="18">
        <f t="shared" si="22"/>
        <v>9844.4361849978741</v>
      </c>
      <c r="I68" s="18">
        <f t="shared" si="23"/>
        <v>209789.82322428332</v>
      </c>
      <c r="J68" s="18">
        <f t="shared" si="24"/>
        <v>181835.48291743969</v>
      </c>
      <c r="K68" s="18">
        <f t="shared" si="25"/>
        <v>177377.93853407694</v>
      </c>
      <c r="L68" s="18">
        <f t="shared" si="26"/>
        <v>176667.14346834761</v>
      </c>
      <c r="M68" s="6">
        <f t="shared" si="27"/>
        <v>176553.79711413223</v>
      </c>
    </row>
    <row r="69" spans="2:13" s="20" customFormat="1" ht="15.75" x14ac:dyDescent="0.25">
      <c r="B69" s="2" t="s">
        <v>13</v>
      </c>
      <c r="C69" s="6">
        <f t="shared" si="14"/>
        <v>151942</v>
      </c>
      <c r="D69" s="6">
        <f t="shared" si="15"/>
        <v>257422</v>
      </c>
      <c r="E69" s="6">
        <f t="shared" si="16"/>
        <v>204682</v>
      </c>
      <c r="F69" s="6">
        <f t="shared" si="20"/>
        <v>176914.02722480602</v>
      </c>
      <c r="G69" s="6">
        <f t="shared" si="21"/>
        <v>27767.972775193979</v>
      </c>
      <c r="H69" s="18">
        <f t="shared" si="22"/>
        <v>27767.972775193979</v>
      </c>
      <c r="I69" s="18">
        <f t="shared" si="23"/>
        <v>147993.00302324368</v>
      </c>
      <c r="J69" s="18">
        <f t="shared" si="24"/>
        <v>171981.49246516614</v>
      </c>
      <c r="K69" s="18">
        <f t="shared" si="25"/>
        <v>175806.64171164623</v>
      </c>
      <c r="L69" s="18">
        <f t="shared" si="26"/>
        <v>176416.58743146234</v>
      </c>
      <c r="M69" s="6">
        <f t="shared" si="27"/>
        <v>176513.84360591206</v>
      </c>
    </row>
    <row r="70" spans="2:13" s="20" customFormat="1" ht="15.75" x14ac:dyDescent="0.25">
      <c r="B70" s="2" t="s">
        <v>14</v>
      </c>
      <c r="C70" s="6">
        <f t="shared" si="14"/>
        <v>79188.800000000003</v>
      </c>
      <c r="D70" s="6">
        <f t="shared" si="15"/>
        <v>233363.4</v>
      </c>
      <c r="E70" s="6">
        <f t="shared" si="16"/>
        <v>156276.1</v>
      </c>
      <c r="F70" s="6">
        <f t="shared" si="20"/>
        <v>217445.47832487556</v>
      </c>
      <c r="G70" s="6">
        <f t="shared" si="21"/>
        <v>-61169.37832487555</v>
      </c>
      <c r="H70" s="18">
        <f t="shared" si="22"/>
        <v>61169.37832487555</v>
      </c>
      <c r="I70" s="18">
        <f t="shared" si="23"/>
        <v>201022.79880404883</v>
      </c>
      <c r="J70" s="18">
        <f t="shared" si="24"/>
        <v>180437.51102336289</v>
      </c>
      <c r="K70" s="18">
        <f t="shared" si="25"/>
        <v>177155.02015001487</v>
      </c>
      <c r="L70" s="18">
        <f t="shared" si="26"/>
        <v>176631.59662852366</v>
      </c>
      <c r="M70" s="6">
        <f t="shared" si="27"/>
        <v>176548.12814394655</v>
      </c>
    </row>
    <row r="71" spans="2:13" s="20" customFormat="1" ht="15.75" x14ac:dyDescent="0.25">
      <c r="B71" s="2" t="s">
        <v>15</v>
      </c>
      <c r="C71" s="6">
        <f t="shared" si="14"/>
        <v>180676</v>
      </c>
      <c r="D71" s="6">
        <f t="shared" si="15"/>
        <v>282540.40000000002</v>
      </c>
      <c r="E71" s="6">
        <f t="shared" si="16"/>
        <v>231608.2</v>
      </c>
      <c r="F71" s="6">
        <f t="shared" si="20"/>
        <v>232537.1381903381</v>
      </c>
      <c r="G71" s="6">
        <f t="shared" si="21"/>
        <v>-928.93819033808541</v>
      </c>
      <c r="H71" s="18">
        <f t="shared" si="22"/>
        <v>928.93819033808541</v>
      </c>
      <c r="I71" s="18">
        <f t="shared" si="23"/>
        <v>155516.26098969899</v>
      </c>
      <c r="J71" s="18">
        <f t="shared" si="24"/>
        <v>173181.13450173551</v>
      </c>
      <c r="K71" s="18">
        <f t="shared" si="25"/>
        <v>175997.93334386969</v>
      </c>
      <c r="L71" s="18">
        <f t="shared" si="26"/>
        <v>176447.08964364228</v>
      </c>
      <c r="M71" s="6">
        <f t="shared" si="27"/>
        <v>176518.7066776836</v>
      </c>
    </row>
    <row r="72" spans="2:13" s="20" customFormat="1" ht="15.75" x14ac:dyDescent="0.25">
      <c r="B72" s="2" t="s">
        <v>16</v>
      </c>
      <c r="C72" s="6">
        <f t="shared" si="14"/>
        <v>127727.6</v>
      </c>
      <c r="D72" s="6">
        <f t="shared" si="15"/>
        <v>245149</v>
      </c>
      <c r="E72" s="6">
        <f t="shared" si="16"/>
        <v>186438.3</v>
      </c>
      <c r="F72" s="6">
        <f t="shared" si="20"/>
        <v>185314.03173724402</v>
      </c>
      <c r="G72" s="6">
        <f t="shared" si="21"/>
        <v>1124.2682627559698</v>
      </c>
      <c r="H72" s="18">
        <f t="shared" si="22"/>
        <v>1124.2682627559698</v>
      </c>
      <c r="I72" s="18">
        <f t="shared" si="23"/>
        <v>194566.85268189857</v>
      </c>
      <c r="J72" s="18">
        <f t="shared" si="24"/>
        <v>179408.05878041399</v>
      </c>
      <c r="K72" s="18">
        <f t="shared" si="25"/>
        <v>176990.86512908939</v>
      </c>
      <c r="L72" s="18">
        <f t="shared" si="26"/>
        <v>176605.4200701394</v>
      </c>
      <c r="M72" s="6">
        <f t="shared" si="27"/>
        <v>176543.95333899534</v>
      </c>
    </row>
    <row r="73" spans="2:13" s="20" customFormat="1" ht="15.75" x14ac:dyDescent="0.25">
      <c r="B73" s="2" t="s">
        <v>17</v>
      </c>
      <c r="C73" s="6">
        <f t="shared" si="14"/>
        <v>132631.4</v>
      </c>
      <c r="D73" s="6">
        <f t="shared" si="15"/>
        <v>26325.5</v>
      </c>
      <c r="E73" s="6">
        <f t="shared" si="16"/>
        <v>79478.45</v>
      </c>
      <c r="F73" s="6">
        <f t="shared" si="20"/>
        <v>253778.85797945954</v>
      </c>
      <c r="G73" s="6">
        <f t="shared" si="21"/>
        <v>-174300.40797945956</v>
      </c>
      <c r="H73" s="18">
        <f t="shared" si="22"/>
        <v>174300.40797945956</v>
      </c>
      <c r="I73" s="18">
        <f t="shared" si="23"/>
        <v>161056.30992227874</v>
      </c>
      <c r="J73" s="18">
        <f t="shared" si="24"/>
        <v>174064.53822570277</v>
      </c>
      <c r="K73" s="18">
        <f t="shared" si="25"/>
        <v>176138.79828447913</v>
      </c>
      <c r="L73" s="18">
        <f t="shared" si="26"/>
        <v>176469.55092236854</v>
      </c>
      <c r="M73" s="6">
        <f t="shared" si="27"/>
        <v>176522.28755923526</v>
      </c>
    </row>
    <row r="74" spans="2:13" s="20" customFormat="1" ht="15.75" x14ac:dyDescent="0.25">
      <c r="B74" s="2" t="s">
        <v>18</v>
      </c>
      <c r="C74" s="6">
        <f t="shared" si="14"/>
        <v>237024.2</v>
      </c>
      <c r="D74" s="6">
        <f t="shared" si="15"/>
        <v>282610.40000000002</v>
      </c>
      <c r="E74" s="6">
        <f t="shared" si="16"/>
        <v>259817.30000000002</v>
      </c>
      <c r="F74" s="6">
        <f t="shared" si="20"/>
        <v>219296.21174699976</v>
      </c>
      <c r="G74" s="6">
        <f t="shared" si="21"/>
        <v>40521.088253000256</v>
      </c>
      <c r="H74" s="18">
        <f t="shared" si="22"/>
        <v>40521.088253000256</v>
      </c>
      <c r="I74" s="18">
        <f>+(I71*$D$37)+(I72*$D$38)+(I73*$D$39)</f>
        <v>189812.76065759777</v>
      </c>
      <c r="J74" s="18">
        <f t="shared" si="24"/>
        <v>178649.98058780769</v>
      </c>
      <c r="K74" s="18">
        <f t="shared" si="25"/>
        <v>176869.98283952932</v>
      </c>
      <c r="L74" s="18">
        <f t="shared" si="26"/>
        <v>176586.14368985788</v>
      </c>
      <c r="M74" s="6">
        <f t="shared" si="27"/>
        <v>176540.87882183155</v>
      </c>
    </row>
    <row r="75" spans="2:13" s="20" customFormat="1" x14ac:dyDescent="0.25"/>
    <row r="76" spans="2:13" s="20" customFormat="1" ht="15.75" x14ac:dyDescent="0.25">
      <c r="C76" s="10" t="s">
        <v>21</v>
      </c>
      <c r="D76" s="10" t="s">
        <v>20</v>
      </c>
    </row>
    <row r="77" spans="2:13" s="20" customFormat="1" ht="15.75" x14ac:dyDescent="0.25">
      <c r="C77" s="11">
        <v>1</v>
      </c>
      <c r="D77" s="11">
        <v>0</v>
      </c>
      <c r="F77" s="45" t="s">
        <v>24</v>
      </c>
      <c r="G77" s="46"/>
    </row>
    <row r="78" spans="2:13" s="20" customFormat="1" ht="15.75" x14ac:dyDescent="0.25">
      <c r="C78" s="11">
        <v>2</v>
      </c>
      <c r="D78" s="11">
        <v>0.85813147504850851</v>
      </c>
      <c r="F78" s="9" t="s">
        <v>23</v>
      </c>
      <c r="G78" s="6">
        <f>+AVERAGE(G66:G74)</f>
        <v>-16302.727106894137</v>
      </c>
    </row>
    <row r="79" spans="2:13" s="20" customFormat="1" ht="15.75" x14ac:dyDescent="0.25">
      <c r="C79" s="11">
        <v>3</v>
      </c>
      <c r="D79" s="11">
        <v>0.14186852027815916</v>
      </c>
      <c r="F79" s="9" t="s">
        <v>25</v>
      </c>
      <c r="G79" s="6">
        <f>+AVERAGE(H66:H74)</f>
        <v>46568.946414731414</v>
      </c>
    </row>
    <row r="80" spans="2:13" s="20" customFormat="1" x14ac:dyDescent="0.25">
      <c r="C80" s="11" t="s">
        <v>22</v>
      </c>
      <c r="D80" s="11">
        <f>+SUM(D77:D79)</f>
        <v>0.99999999532666761</v>
      </c>
      <c r="G80" s="7"/>
    </row>
    <row r="81" s="20" customFormat="1" x14ac:dyDescent="0.25"/>
    <row r="82" s="20" customFormat="1" x14ac:dyDescent="0.25"/>
    <row r="83" s="20" customFormat="1" x14ac:dyDescent="0.25"/>
    <row r="84" s="20" customFormat="1" x14ac:dyDescent="0.25"/>
    <row r="85" s="20" customFormat="1" x14ac:dyDescent="0.25"/>
    <row r="86" s="20" customFormat="1" x14ac:dyDescent="0.25"/>
    <row r="87" s="20" customFormat="1" x14ac:dyDescent="0.25"/>
    <row r="88" s="20" customFormat="1" x14ac:dyDescent="0.25"/>
    <row r="89" s="20" customFormat="1" x14ac:dyDescent="0.25"/>
    <row r="90" s="20" customFormat="1" x14ac:dyDescent="0.25"/>
    <row r="91" s="20" customFormat="1" x14ac:dyDescent="0.25"/>
    <row r="92" s="20" customFormat="1" x14ac:dyDescent="0.25"/>
    <row r="93" s="20" customFormat="1" x14ac:dyDescent="0.25"/>
    <row r="94" s="20" customFormat="1" x14ac:dyDescent="0.25"/>
    <row r="95" s="20" customFormat="1" x14ac:dyDescent="0.25"/>
    <row r="96" s="20" customFormat="1" x14ac:dyDescent="0.25"/>
    <row r="97" s="20" customFormat="1" x14ac:dyDescent="0.25"/>
    <row r="98" s="20" customFormat="1" x14ac:dyDescent="0.25"/>
  </sheetData>
  <mergeCells count="26">
    <mergeCell ref="C5:D5"/>
    <mergeCell ref="E3:F4"/>
    <mergeCell ref="E5:F5"/>
    <mergeCell ref="B2:H2"/>
    <mergeCell ref="G5:H5"/>
    <mergeCell ref="B3:D4"/>
    <mergeCell ref="G3:H4"/>
    <mergeCell ref="B5:B6"/>
    <mergeCell ref="B21:B22"/>
    <mergeCell ref="C21:E21"/>
    <mergeCell ref="I21:I22"/>
    <mergeCell ref="J21:J22"/>
    <mergeCell ref="K21:K22"/>
    <mergeCell ref="B61:B62"/>
    <mergeCell ref="C61:E61"/>
    <mergeCell ref="I61:I62"/>
    <mergeCell ref="J61:J62"/>
    <mergeCell ref="K61:K62"/>
    <mergeCell ref="F63:F65"/>
    <mergeCell ref="F77:G77"/>
    <mergeCell ref="L21:L22"/>
    <mergeCell ref="M21:M22"/>
    <mergeCell ref="F23:F25"/>
    <mergeCell ref="F37:G37"/>
    <mergeCell ref="L61:L62"/>
    <mergeCell ref="M61:M6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97"/>
  <sheetViews>
    <sheetView topLeftCell="A74" workbookViewId="0">
      <selection activeCell="J93" sqref="J93"/>
    </sheetView>
  </sheetViews>
  <sheetFormatPr baseColWidth="10" defaultRowHeight="15" x14ac:dyDescent="0.25"/>
  <sheetData>
    <row r="2" spans="2:8" ht="18.75" x14ac:dyDescent="0.3">
      <c r="B2" s="49" t="s">
        <v>36</v>
      </c>
      <c r="C2" s="49"/>
      <c r="D2" s="49"/>
      <c r="E2" s="49"/>
      <c r="F2" s="49"/>
      <c r="G2" s="49"/>
      <c r="H2" s="49"/>
    </row>
    <row r="3" spans="2:8" ht="15.75" customHeight="1" x14ac:dyDescent="0.25">
      <c r="B3" s="51" t="s">
        <v>33</v>
      </c>
      <c r="C3" s="51"/>
      <c r="D3" s="51"/>
      <c r="E3" s="50" t="s">
        <v>2</v>
      </c>
      <c r="F3" s="50"/>
      <c r="G3" s="50" t="s">
        <v>3</v>
      </c>
      <c r="H3" s="50"/>
    </row>
    <row r="4" spans="2:8" ht="15.75" customHeight="1" x14ac:dyDescent="0.25">
      <c r="B4" s="51"/>
      <c r="C4" s="51"/>
      <c r="D4" s="51"/>
      <c r="E4" s="50"/>
      <c r="F4" s="50"/>
      <c r="G4" s="50"/>
      <c r="H4" s="50"/>
    </row>
    <row r="5" spans="2:8" ht="15.75" x14ac:dyDescent="0.25">
      <c r="B5" s="65" t="s">
        <v>4</v>
      </c>
      <c r="C5" s="48" t="s">
        <v>6</v>
      </c>
      <c r="D5" s="48"/>
      <c r="E5" s="48" t="s">
        <v>6</v>
      </c>
      <c r="F5" s="48"/>
      <c r="G5" s="48" t="s">
        <v>37</v>
      </c>
      <c r="H5" s="48"/>
    </row>
    <row r="6" spans="2:8" ht="15.75" x14ac:dyDescent="0.25">
      <c r="B6" s="66"/>
      <c r="C6" s="23">
        <v>2017</v>
      </c>
      <c r="D6" s="23">
        <v>2018</v>
      </c>
      <c r="E6" s="23">
        <v>2017</v>
      </c>
      <c r="F6" s="23">
        <v>2018</v>
      </c>
      <c r="G6" s="23">
        <v>2017</v>
      </c>
      <c r="H6" s="23">
        <v>2018</v>
      </c>
    </row>
    <row r="7" spans="2:8" ht="15.75" x14ac:dyDescent="0.25">
      <c r="B7" s="2" t="s">
        <v>7</v>
      </c>
      <c r="C7" s="4">
        <v>70100</v>
      </c>
      <c r="D7" s="4">
        <v>28990</v>
      </c>
      <c r="E7" s="5">
        <v>119170</v>
      </c>
      <c r="F7" s="5">
        <v>140293</v>
      </c>
      <c r="G7" s="6">
        <v>189270</v>
      </c>
      <c r="H7" s="6">
        <v>169283</v>
      </c>
    </row>
    <row r="8" spans="2:8" ht="15.75" x14ac:dyDescent="0.25">
      <c r="B8" s="2" t="s">
        <v>8</v>
      </c>
      <c r="C8" s="4">
        <v>28150</v>
      </c>
      <c r="D8" s="4">
        <v>13770</v>
      </c>
      <c r="E8" s="5">
        <v>45040</v>
      </c>
      <c r="F8" s="5">
        <v>129639</v>
      </c>
      <c r="G8" s="6">
        <v>73190</v>
      </c>
      <c r="H8" s="6">
        <v>143409</v>
      </c>
    </row>
    <row r="9" spans="2:8" ht="15.75" x14ac:dyDescent="0.25">
      <c r="B9" s="2" t="s">
        <v>9</v>
      </c>
      <c r="C9" s="4">
        <v>66000</v>
      </c>
      <c r="D9" s="4">
        <v>17500</v>
      </c>
      <c r="E9" s="5">
        <v>56100</v>
      </c>
      <c r="F9" s="5">
        <v>9375</v>
      </c>
      <c r="G9" s="6">
        <v>122100</v>
      </c>
      <c r="H9" s="6">
        <v>26875</v>
      </c>
    </row>
    <row r="10" spans="2:8" ht="15.75" x14ac:dyDescent="0.25">
      <c r="B10" s="2" t="s">
        <v>10</v>
      </c>
      <c r="C10" s="4">
        <v>47000</v>
      </c>
      <c r="D10" s="4">
        <v>16030</v>
      </c>
      <c r="E10" s="5">
        <v>65800</v>
      </c>
      <c r="F10" s="5">
        <v>126412</v>
      </c>
      <c r="G10" s="6">
        <v>112800</v>
      </c>
      <c r="H10" s="6">
        <v>142442</v>
      </c>
    </row>
    <row r="11" spans="2:8" ht="15.75" x14ac:dyDescent="0.25">
      <c r="B11" s="2" t="s">
        <v>11</v>
      </c>
      <c r="C11" s="4">
        <v>52400</v>
      </c>
      <c r="D11" s="4">
        <v>16065</v>
      </c>
      <c r="E11" s="5">
        <v>31440</v>
      </c>
      <c r="F11" s="5">
        <v>5574</v>
      </c>
      <c r="G11" s="6">
        <v>83840</v>
      </c>
      <c r="H11" s="6">
        <v>21639</v>
      </c>
    </row>
    <row r="12" spans="2:8" ht="15.75" x14ac:dyDescent="0.25">
      <c r="B12" s="2" t="s">
        <v>12</v>
      </c>
      <c r="C12" s="4">
        <v>47200</v>
      </c>
      <c r="D12" s="4">
        <v>31000</v>
      </c>
      <c r="E12" s="5">
        <v>70800</v>
      </c>
      <c r="F12" s="5">
        <v>135500</v>
      </c>
      <c r="G12" s="6">
        <v>118000</v>
      </c>
      <c r="H12" s="6">
        <v>166500</v>
      </c>
    </row>
    <row r="13" spans="2:8" ht="15.75" x14ac:dyDescent="0.25">
      <c r="B13" s="2" t="s">
        <v>13</v>
      </c>
      <c r="C13" s="4">
        <v>55500</v>
      </c>
      <c r="D13" s="4">
        <v>15200</v>
      </c>
      <c r="E13" s="5">
        <v>77700</v>
      </c>
      <c r="F13" s="5">
        <v>126080</v>
      </c>
      <c r="G13" s="6">
        <v>133200</v>
      </c>
      <c r="H13" s="6">
        <v>141280</v>
      </c>
    </row>
    <row r="14" spans="2:8" ht="15.75" x14ac:dyDescent="0.25">
      <c r="B14" s="2" t="s">
        <v>14</v>
      </c>
      <c r="C14" s="4">
        <v>72450</v>
      </c>
      <c r="D14" s="4">
        <v>13500</v>
      </c>
      <c r="E14" s="5">
        <v>57960</v>
      </c>
      <c r="F14" s="5">
        <v>117300</v>
      </c>
      <c r="G14" s="6">
        <v>130410</v>
      </c>
      <c r="H14" s="6">
        <v>130800</v>
      </c>
    </row>
    <row r="15" spans="2:8" ht="15.75" x14ac:dyDescent="0.25">
      <c r="B15" s="2" t="s">
        <v>15</v>
      </c>
      <c r="C15" s="4">
        <v>46100</v>
      </c>
      <c r="D15" s="4">
        <v>15000</v>
      </c>
      <c r="E15" s="5">
        <v>78370</v>
      </c>
      <c r="F15" s="5">
        <v>130500</v>
      </c>
      <c r="G15" s="6">
        <v>124470</v>
      </c>
      <c r="H15" s="6">
        <v>145500</v>
      </c>
    </row>
    <row r="16" spans="2:8" ht="15.75" x14ac:dyDescent="0.25">
      <c r="B16" s="2" t="s">
        <v>16</v>
      </c>
      <c r="C16" s="4">
        <v>70000</v>
      </c>
      <c r="D16" s="4">
        <v>11500</v>
      </c>
      <c r="E16" s="5">
        <v>77000</v>
      </c>
      <c r="F16" s="5">
        <v>121150</v>
      </c>
      <c r="G16" s="6">
        <v>147000</v>
      </c>
      <c r="H16" s="6">
        <v>132650</v>
      </c>
    </row>
    <row r="17" spans="2:13" ht="15.75" x14ac:dyDescent="0.25">
      <c r="B17" s="2" t="s">
        <v>17</v>
      </c>
      <c r="C17" s="4">
        <v>72400</v>
      </c>
      <c r="D17" s="4">
        <v>13750</v>
      </c>
      <c r="E17" s="5">
        <v>79640</v>
      </c>
      <c r="F17" s="5">
        <v>13375</v>
      </c>
      <c r="G17" s="6">
        <v>152040</v>
      </c>
      <c r="H17" s="6">
        <v>27125</v>
      </c>
    </row>
    <row r="18" spans="2:13" ht="15.75" x14ac:dyDescent="0.25">
      <c r="B18" s="2" t="s">
        <v>18</v>
      </c>
      <c r="C18" s="4">
        <v>85000</v>
      </c>
      <c r="D18" s="4">
        <v>29500</v>
      </c>
      <c r="E18" s="5">
        <v>144500</v>
      </c>
      <c r="F18" s="5">
        <v>140650</v>
      </c>
      <c r="G18" s="6">
        <v>229500</v>
      </c>
      <c r="H18" s="6">
        <v>170150</v>
      </c>
    </row>
    <row r="21" spans="2:13" s="22" customFormat="1" ht="28.5" x14ac:dyDescent="0.25">
      <c r="B21" s="43" t="s">
        <v>19</v>
      </c>
      <c r="C21" s="47" t="s">
        <v>43</v>
      </c>
      <c r="D21" s="47"/>
      <c r="E21" s="47"/>
      <c r="F21" s="15"/>
      <c r="G21" s="14" t="s">
        <v>27</v>
      </c>
      <c r="H21" s="13" t="s">
        <v>28</v>
      </c>
      <c r="I21" s="43">
        <v>2019</v>
      </c>
      <c r="J21" s="43">
        <v>2020</v>
      </c>
      <c r="K21" s="43">
        <v>2021</v>
      </c>
      <c r="L21" s="43">
        <v>2022</v>
      </c>
      <c r="M21" s="43">
        <v>2023</v>
      </c>
    </row>
    <row r="22" spans="2:13" s="22" customFormat="1" ht="15.75" x14ac:dyDescent="0.25">
      <c r="B22" s="44"/>
      <c r="C22" s="19">
        <v>2017</v>
      </c>
      <c r="D22" s="19">
        <v>2018</v>
      </c>
      <c r="E22" s="19" t="s">
        <v>29</v>
      </c>
      <c r="F22" s="9" t="s">
        <v>26</v>
      </c>
      <c r="G22" s="16"/>
      <c r="H22" s="16"/>
      <c r="I22" s="44"/>
      <c r="J22" s="44"/>
      <c r="K22" s="44"/>
      <c r="L22" s="44"/>
      <c r="M22" s="44"/>
    </row>
    <row r="23" spans="2:13" s="22" customFormat="1" ht="15.75" x14ac:dyDescent="0.25">
      <c r="B23" s="2" t="s">
        <v>7</v>
      </c>
      <c r="C23" s="6">
        <f>+C7</f>
        <v>70100</v>
      </c>
      <c r="D23" s="6">
        <f>+D7</f>
        <v>28990</v>
      </c>
      <c r="E23" s="6">
        <f>+AVERAGE(C23:D23)</f>
        <v>49545</v>
      </c>
      <c r="F23" s="40"/>
      <c r="G23" s="17"/>
      <c r="H23" s="16"/>
      <c r="I23" s="18">
        <f>+(E32*$D$37)+(E33*$D$38)+(E34*$D$39)</f>
        <v>44011.100752869424</v>
      </c>
      <c r="J23" s="18">
        <f>+(I32*$D$37)+(I33*$D$38)+(I34*$D$39)</f>
        <v>49286.689563933811</v>
      </c>
      <c r="K23" s="18">
        <f>+(J32*$D$37)+(J33*$D$38)+(J34*$D$39)</f>
        <v>49288.676003203291</v>
      </c>
      <c r="L23" s="18">
        <f t="shared" ref="L23" si="0">+(K32*$D$37)+(K33*$D$38)+(K34*$D$39)</f>
        <v>49288.670701595584</v>
      </c>
      <c r="M23" s="6">
        <f>+(L32*$D$37)+(L33*$D$38)+(L34*$D$39)</f>
        <v>49288.665602072586</v>
      </c>
    </row>
    <row r="24" spans="2:13" s="22" customFormat="1" ht="15.75" x14ac:dyDescent="0.25">
      <c r="B24" s="2" t="s">
        <v>8</v>
      </c>
      <c r="C24" s="6">
        <f t="shared" ref="C24:D34" si="1">+C8</f>
        <v>28150</v>
      </c>
      <c r="D24" s="6">
        <f t="shared" si="1"/>
        <v>13770</v>
      </c>
      <c r="E24" s="6">
        <f t="shared" ref="E24:E34" si="2">+AVERAGE(C24:D24)</f>
        <v>20960</v>
      </c>
      <c r="F24" s="41"/>
      <c r="G24" s="17"/>
      <c r="H24" s="16"/>
      <c r="I24" s="18">
        <f>+(E33*$D$37)+(E34*$D$38)+(I23*$D$39)</f>
        <v>51684.560375901077</v>
      </c>
      <c r="J24" s="18">
        <f>+(I33*$D$37)+(I34*$D$38)+(J23*$D$39)</f>
        <v>49288.909298482729</v>
      </c>
      <c r="K24" s="18">
        <f>+(J33*$D$37)+(J34*$D$38)+(K23*$D$39)</f>
        <v>49288.674792832528</v>
      </c>
      <c r="L24" s="18">
        <f t="shared" ref="L24:M24" si="3">+(K33*$D$37)+(K34*$D$38)+(L23*$D$39)</f>
        <v>49288.670275437114</v>
      </c>
      <c r="M24" s="6">
        <f t="shared" si="3"/>
        <v>49288.665177175739</v>
      </c>
    </row>
    <row r="25" spans="2:13" s="22" customFormat="1" ht="15.75" x14ac:dyDescent="0.25">
      <c r="B25" s="2" t="s">
        <v>9</v>
      </c>
      <c r="C25" s="6">
        <f t="shared" si="1"/>
        <v>66000</v>
      </c>
      <c r="D25" s="6">
        <f t="shared" si="1"/>
        <v>17500</v>
      </c>
      <c r="E25" s="6">
        <f t="shared" si="2"/>
        <v>41750</v>
      </c>
      <c r="F25" s="42"/>
      <c r="G25" s="17"/>
      <c r="H25" s="16"/>
      <c r="I25" s="18">
        <f>+(E34*$D$37)+(I23*$D$38)+(I24*$D$39)</f>
        <v>48678.385504065991</v>
      </c>
      <c r="J25" s="18">
        <f>+(I34*$D$37)+(J23*$D$38)+(J24*$D$39)</f>
        <v>49289.04858507945</v>
      </c>
      <c r="K25" s="18">
        <f>+(J34*$D$37)+(K23*$D$38)+(K24*$D$39)</f>
        <v>49288.675407392126</v>
      </c>
      <c r="L25" s="18">
        <f t="shared" ref="L25" si="4">+(K34*$D$37)+(L23*$D$38)+(L24*$D$39)</f>
        <v>49288.669851250757</v>
      </c>
      <c r="M25" s="6">
        <f>+(L34*$D$37)+(M23*$D$38)+(M24*$D$39)</f>
        <v>49288.664752279758</v>
      </c>
    </row>
    <row r="26" spans="2:13" s="22" customFormat="1" ht="15.75" x14ac:dyDescent="0.25">
      <c r="B26" s="2" t="s">
        <v>10</v>
      </c>
      <c r="C26" s="6">
        <f t="shared" si="1"/>
        <v>47000</v>
      </c>
      <c r="D26" s="6">
        <f t="shared" si="1"/>
        <v>16030</v>
      </c>
      <c r="E26" s="6">
        <f t="shared" si="2"/>
        <v>31515</v>
      </c>
      <c r="F26" s="6">
        <f>+(E23*$D$37)+(E24*$D$38)+(E25*$D$39)</f>
        <v>31514.969708121644</v>
      </c>
      <c r="G26" s="6">
        <f>+E26-F26</f>
        <v>3.0291878356365487E-2</v>
      </c>
      <c r="H26" s="18">
        <f>+ABS(G26)</f>
        <v>3.0291878356365487E-2</v>
      </c>
      <c r="I26" s="18">
        <f>+(I23*$D$37)+(I24*$D$38)+(I25*$D$39)</f>
        <v>49142.377898333689</v>
      </c>
      <c r="J26" s="18">
        <f>+(J23*$D$37)+(J24*$D$38)+(J25*$D$39)</f>
        <v>49288.287103457995</v>
      </c>
      <c r="K26" s="18">
        <f>+(K23*$D$37)+(K24*$D$38)+(K25*$D$39)</f>
        <v>49288.674286030902</v>
      </c>
      <c r="L26" s="18">
        <f>+(L23*$D$37)+(L24*$D$38)+(L25*$D$39)</f>
        <v>49288.669426087217</v>
      </c>
      <c r="M26" s="6">
        <f>+(M23*$D$37)+(M24*$D$38)+(M25*$D$39)</f>
        <v>49288.664327383609</v>
      </c>
    </row>
    <row r="27" spans="2:13" s="22" customFormat="1" ht="15.75" x14ac:dyDescent="0.25">
      <c r="B27" s="2" t="s">
        <v>11</v>
      </c>
      <c r="C27" s="6">
        <f t="shared" si="1"/>
        <v>52400</v>
      </c>
      <c r="D27" s="6">
        <f t="shared" si="1"/>
        <v>16065</v>
      </c>
      <c r="E27" s="6">
        <f t="shared" si="2"/>
        <v>34232.5</v>
      </c>
      <c r="F27" s="6">
        <f t="shared" ref="F27:F34" si="5">+(E24*$D$37)+(E25*$D$38)+(E26*$D$39)</f>
        <v>34625.939743725874</v>
      </c>
      <c r="G27" s="6">
        <f t="shared" ref="G27:G34" si="6">+E27-F27</f>
        <v>-393.439743725874</v>
      </c>
      <c r="H27" s="18">
        <f t="shared" ref="H27:H34" si="7">+ABS(G27)</f>
        <v>393.439743725874</v>
      </c>
      <c r="I27" s="18">
        <f t="shared" ref="I27:M34" si="8">+(I24*$D$37)+(I25*$D$38)+(I26*$D$39)</f>
        <v>49593.587951843503</v>
      </c>
      <c r="J27" s="18">
        <f t="shared" si="8"/>
        <v>49288.921557180322</v>
      </c>
      <c r="K27" s="18">
        <f t="shared" si="8"/>
        <v>49288.674180516151</v>
      </c>
      <c r="L27" s="18">
        <f t="shared" si="8"/>
        <v>49288.669001224378</v>
      </c>
      <c r="M27" s="6">
        <f t="shared" si="8"/>
        <v>49288.663902487373</v>
      </c>
    </row>
    <row r="28" spans="2:13" s="22" customFormat="1" ht="15.75" x14ac:dyDescent="0.25">
      <c r="B28" s="2" t="s">
        <v>12</v>
      </c>
      <c r="C28" s="6">
        <f t="shared" si="1"/>
        <v>47200</v>
      </c>
      <c r="D28" s="6">
        <f t="shared" si="1"/>
        <v>31000</v>
      </c>
      <c r="E28" s="6">
        <f t="shared" si="2"/>
        <v>39100</v>
      </c>
      <c r="F28" s="6">
        <f t="shared" si="5"/>
        <v>34759.647393739819</v>
      </c>
      <c r="G28" s="6">
        <f t="shared" si="6"/>
        <v>4340.3526062601813</v>
      </c>
      <c r="H28" s="18">
        <f t="shared" si="7"/>
        <v>4340.3526062601813</v>
      </c>
      <c r="I28" s="18">
        <f t="shared" si="8"/>
        <v>49060.255505181914</v>
      </c>
      <c r="J28" s="18">
        <f t="shared" si="8"/>
        <v>49288.576475261863</v>
      </c>
      <c r="K28" s="18">
        <f t="shared" si="8"/>
        <v>49288.673672237317</v>
      </c>
      <c r="L28" s="18">
        <f t="shared" si="8"/>
        <v>49288.668576375298</v>
      </c>
      <c r="M28" s="6">
        <f t="shared" si="8"/>
        <v>49288.663477591268</v>
      </c>
    </row>
    <row r="29" spans="2:13" s="22" customFormat="1" ht="15.75" x14ac:dyDescent="0.25">
      <c r="B29" s="2" t="s">
        <v>13</v>
      </c>
      <c r="C29" s="6">
        <f t="shared" si="1"/>
        <v>55500</v>
      </c>
      <c r="D29" s="6">
        <f t="shared" si="1"/>
        <v>15200</v>
      </c>
      <c r="E29" s="6">
        <f t="shared" si="2"/>
        <v>35350</v>
      </c>
      <c r="F29" s="6">
        <f t="shared" si="5"/>
        <v>34003.186933680736</v>
      </c>
      <c r="G29" s="6">
        <f t="shared" si="6"/>
        <v>1346.8130663192642</v>
      </c>
      <c r="H29" s="18">
        <f t="shared" si="7"/>
        <v>1346.8130663192642</v>
      </c>
      <c r="I29" s="18">
        <f t="shared" si="8"/>
        <v>49403.772068813065</v>
      </c>
      <c r="J29" s="18">
        <f t="shared" si="8"/>
        <v>49288.699523787771</v>
      </c>
      <c r="K29" s="18">
        <f t="shared" si="8"/>
        <v>49288.673229635169</v>
      </c>
      <c r="L29" s="18">
        <f t="shared" si="8"/>
        <v>49288.668151427715</v>
      </c>
      <c r="M29" s="6">
        <f t="shared" si="8"/>
        <v>49288.663052695076</v>
      </c>
    </row>
    <row r="30" spans="2:13" s="22" customFormat="1" ht="15.75" x14ac:dyDescent="0.25">
      <c r="B30" s="2" t="s">
        <v>14</v>
      </c>
      <c r="C30" s="6">
        <f t="shared" si="1"/>
        <v>72450</v>
      </c>
      <c r="D30" s="6">
        <f t="shared" si="1"/>
        <v>13500</v>
      </c>
      <c r="E30" s="6">
        <f t="shared" si="2"/>
        <v>42975</v>
      </c>
      <c r="F30" s="6">
        <f t="shared" si="5"/>
        <v>37278.946267496845</v>
      </c>
      <c r="G30" s="6">
        <f>+E30-F30</f>
        <v>5696.0537325031546</v>
      </c>
      <c r="H30" s="18">
        <f t="shared" si="7"/>
        <v>5696.0537325031546</v>
      </c>
      <c r="I30" s="18">
        <f t="shared" si="8"/>
        <v>49252.167158464799</v>
      </c>
      <c r="J30" s="18">
        <f t="shared" si="8"/>
        <v>49288.688502281133</v>
      </c>
      <c r="K30" s="18">
        <f t="shared" si="8"/>
        <v>49288.672844371489</v>
      </c>
      <c r="L30" s="18">
        <f t="shared" si="8"/>
        <v>49288.667726563559</v>
      </c>
      <c r="M30" s="6">
        <f t="shared" si="8"/>
        <v>49288.662627798934</v>
      </c>
    </row>
    <row r="31" spans="2:13" s="22" customFormat="1" ht="15.75" x14ac:dyDescent="0.25">
      <c r="B31" s="2" t="s">
        <v>15</v>
      </c>
      <c r="C31" s="6">
        <f t="shared" si="1"/>
        <v>46100</v>
      </c>
      <c r="D31" s="6">
        <f t="shared" si="1"/>
        <v>15000</v>
      </c>
      <c r="E31" s="6">
        <f t="shared" si="2"/>
        <v>30550</v>
      </c>
      <c r="F31" s="6">
        <f t="shared" si="5"/>
        <v>37288.650845246462</v>
      </c>
      <c r="G31" s="6">
        <f t="shared" si="6"/>
        <v>-6738.6508452464623</v>
      </c>
      <c r="H31" s="18">
        <f t="shared" si="7"/>
        <v>6738.6508452464623</v>
      </c>
      <c r="I31" s="18">
        <f t="shared" si="8"/>
        <v>49288.03966710488</v>
      </c>
      <c r="J31" s="18">
        <f t="shared" si="8"/>
        <v>49288.662040636766</v>
      </c>
      <c r="K31" s="18">
        <f t="shared" si="8"/>
        <v>49288.672389406827</v>
      </c>
      <c r="L31" s="18">
        <f t="shared" si="8"/>
        <v>49288.667301653688</v>
      </c>
      <c r="M31" s="6">
        <f t="shared" si="8"/>
        <v>49288.662202902786</v>
      </c>
    </row>
    <row r="32" spans="2:13" s="22" customFormat="1" ht="15.75" x14ac:dyDescent="0.25">
      <c r="B32" s="2" t="s">
        <v>16</v>
      </c>
      <c r="C32" s="6">
        <f t="shared" si="1"/>
        <v>70000</v>
      </c>
      <c r="D32" s="6">
        <f t="shared" si="1"/>
        <v>11500</v>
      </c>
      <c r="E32" s="6">
        <f t="shared" si="2"/>
        <v>40750</v>
      </c>
      <c r="F32" s="6">
        <f t="shared" si="5"/>
        <v>39381.359609936597</v>
      </c>
      <c r="G32" s="6">
        <f t="shared" si="6"/>
        <v>1368.6403900634032</v>
      </c>
      <c r="H32" s="18">
        <f t="shared" si="7"/>
        <v>1368.6403900634032</v>
      </c>
      <c r="I32" s="18">
        <f t="shared" si="8"/>
        <v>49299.731814266284</v>
      </c>
      <c r="J32" s="18">
        <f t="shared" si="8"/>
        <v>49288.687748513723</v>
      </c>
      <c r="K32" s="18">
        <f t="shared" si="8"/>
        <v>49288.671979804094</v>
      </c>
      <c r="L32" s="18">
        <f t="shared" si="8"/>
        <v>49288.666876760428</v>
      </c>
      <c r="M32" s="6">
        <f t="shared" si="8"/>
        <v>49288.661778006637</v>
      </c>
    </row>
    <row r="33" spans="2:13" s="22" customFormat="1" ht="15.75" x14ac:dyDescent="0.25">
      <c r="B33" s="2" t="s">
        <v>17</v>
      </c>
      <c r="C33" s="6">
        <f t="shared" si="1"/>
        <v>72400</v>
      </c>
      <c r="D33" s="6">
        <f t="shared" si="1"/>
        <v>13750</v>
      </c>
      <c r="E33" s="6">
        <f t="shared" si="2"/>
        <v>43075</v>
      </c>
      <c r="F33" s="6">
        <f t="shared" si="5"/>
        <v>35269.487233507549</v>
      </c>
      <c r="G33" s="6">
        <f t="shared" si="6"/>
        <v>7805.5127664924512</v>
      </c>
      <c r="H33" s="18">
        <f t="shared" si="7"/>
        <v>7805.5127664924512</v>
      </c>
      <c r="I33" s="18">
        <f t="shared" si="8"/>
        <v>49279.066444297154</v>
      </c>
      <c r="J33" s="18">
        <f t="shared" si="8"/>
        <v>49288.671618831744</v>
      </c>
      <c r="K33" s="18">
        <f t="shared" si="8"/>
        <v>49288.67154997334</v>
      </c>
      <c r="L33" s="18">
        <f t="shared" si="8"/>
        <v>49288.66645186556</v>
      </c>
      <c r="M33" s="6">
        <f t="shared" si="8"/>
        <v>49288.661353110496</v>
      </c>
    </row>
    <row r="34" spans="2:13" s="22" customFormat="1" ht="15.75" x14ac:dyDescent="0.25">
      <c r="B34" s="2" t="s">
        <v>18</v>
      </c>
      <c r="C34" s="6">
        <f t="shared" si="1"/>
        <v>85000</v>
      </c>
      <c r="D34" s="6">
        <f t="shared" si="1"/>
        <v>29500</v>
      </c>
      <c r="E34" s="6">
        <f t="shared" si="2"/>
        <v>57250</v>
      </c>
      <c r="F34" s="6">
        <f t="shared" si="5"/>
        <v>38085.753824406929</v>
      </c>
      <c r="G34" s="6">
        <f t="shared" si="6"/>
        <v>19164.246175593071</v>
      </c>
      <c r="H34" s="18">
        <f t="shared" si="7"/>
        <v>19164.246175593071</v>
      </c>
      <c r="I34" s="18">
        <f>+(I31*$D$37)+(I32*$D$38)+(I33*$D$39)</f>
        <v>49294.037978833505</v>
      </c>
      <c r="J34" s="18">
        <f t="shared" si="8"/>
        <v>49288.677622687865</v>
      </c>
      <c r="K34" s="18">
        <f t="shared" si="8"/>
        <v>49288.671125064509</v>
      </c>
      <c r="L34" s="18">
        <f t="shared" si="8"/>
        <v>49288.666026967359</v>
      </c>
      <c r="M34" s="6">
        <f t="shared" si="8"/>
        <v>49288.660928214354</v>
      </c>
    </row>
    <row r="35" spans="2:13" s="22" customFormat="1" x14ac:dyDescent="0.25"/>
    <row r="36" spans="2:13" s="22" customFormat="1" ht="15.75" x14ac:dyDescent="0.25">
      <c r="C36" s="10" t="s">
        <v>21</v>
      </c>
      <c r="D36" s="10" t="s">
        <v>20</v>
      </c>
    </row>
    <row r="37" spans="2:13" s="22" customFormat="1" ht="15.75" x14ac:dyDescent="0.25">
      <c r="C37" s="11">
        <v>1</v>
      </c>
      <c r="D37" s="11">
        <v>0.28698300190984832</v>
      </c>
      <c r="F37" s="45" t="s">
        <v>24</v>
      </c>
      <c r="G37" s="46"/>
    </row>
    <row r="38" spans="2:13" s="22" customFormat="1" ht="15.75" x14ac:dyDescent="0.25">
      <c r="C38" s="11">
        <v>2</v>
      </c>
      <c r="D38" s="11">
        <v>0.59990678255748309</v>
      </c>
      <c r="F38" s="9" t="s">
        <v>23</v>
      </c>
      <c r="G38" s="6">
        <f>+AVERAGE(G26:G34)</f>
        <v>3621.0620489041717</v>
      </c>
    </row>
    <row r="39" spans="2:13" s="22" customFormat="1" ht="15.75" x14ac:dyDescent="0.25">
      <c r="C39" s="11">
        <v>3</v>
      </c>
      <c r="D39" s="11">
        <v>0.11311019679265542</v>
      </c>
      <c r="F39" s="9" t="s">
        <v>25</v>
      </c>
      <c r="G39" s="6">
        <f>+AVERAGE(H26:H34)</f>
        <v>5205.9710686758017</v>
      </c>
    </row>
    <row r="40" spans="2:13" s="22" customFormat="1" x14ac:dyDescent="0.25">
      <c r="C40" s="11" t="s">
        <v>22</v>
      </c>
      <c r="D40" s="11">
        <f>+SUM(D37:D39)</f>
        <v>0.99999998125998679</v>
      </c>
      <c r="G40" s="7"/>
    </row>
    <row r="41" spans="2:13" s="22" customFormat="1" x14ac:dyDescent="0.25"/>
    <row r="42" spans="2:13" s="22" customFormat="1" x14ac:dyDescent="0.25"/>
    <row r="43" spans="2:13" s="22" customFormat="1" x14ac:dyDescent="0.25"/>
    <row r="44" spans="2:13" s="22" customFormat="1" x14ac:dyDescent="0.25"/>
    <row r="45" spans="2:13" s="22" customFormat="1" x14ac:dyDescent="0.25"/>
    <row r="46" spans="2:13" s="22" customFormat="1" x14ac:dyDescent="0.25"/>
    <row r="47" spans="2:13" s="22" customFormat="1" x14ac:dyDescent="0.25"/>
    <row r="48" spans="2:13" s="22" customFormat="1" x14ac:dyDescent="0.25"/>
    <row r="49" spans="2:13" s="22" customFormat="1" x14ac:dyDescent="0.25"/>
    <row r="50" spans="2:13" s="22" customFormat="1" x14ac:dyDescent="0.25"/>
    <row r="51" spans="2:13" s="22" customFormat="1" x14ac:dyDescent="0.25"/>
    <row r="52" spans="2:13" s="22" customFormat="1" x14ac:dyDescent="0.25"/>
    <row r="53" spans="2:13" s="22" customFormat="1" x14ac:dyDescent="0.25"/>
    <row r="54" spans="2:13" s="22" customFormat="1" x14ac:dyDescent="0.25"/>
    <row r="55" spans="2:13" s="22" customFormat="1" x14ac:dyDescent="0.25"/>
    <row r="56" spans="2:13" s="22" customFormat="1" x14ac:dyDescent="0.25"/>
    <row r="57" spans="2:13" s="22" customFormat="1" x14ac:dyDescent="0.25"/>
    <row r="58" spans="2:13" s="22" customFormat="1" x14ac:dyDescent="0.25"/>
    <row r="59" spans="2:13" s="22" customFormat="1" x14ac:dyDescent="0.25"/>
    <row r="60" spans="2:13" s="22" customFormat="1" ht="28.5" x14ac:dyDescent="0.25">
      <c r="B60" s="43" t="s">
        <v>19</v>
      </c>
      <c r="C60" s="47" t="s">
        <v>44</v>
      </c>
      <c r="D60" s="47"/>
      <c r="E60" s="47"/>
      <c r="F60" s="15"/>
      <c r="G60" s="14" t="s">
        <v>27</v>
      </c>
      <c r="H60" s="13" t="s">
        <v>28</v>
      </c>
      <c r="I60" s="43">
        <v>2019</v>
      </c>
      <c r="J60" s="43">
        <v>2020</v>
      </c>
      <c r="K60" s="43">
        <v>2021</v>
      </c>
      <c r="L60" s="43">
        <v>2022</v>
      </c>
      <c r="M60" s="64">
        <v>2023</v>
      </c>
    </row>
    <row r="61" spans="2:13" s="22" customFormat="1" ht="15.75" x14ac:dyDescent="0.25">
      <c r="B61" s="44"/>
      <c r="C61" s="19">
        <v>2017</v>
      </c>
      <c r="D61" s="19">
        <v>2018</v>
      </c>
      <c r="E61" s="19" t="s">
        <v>29</v>
      </c>
      <c r="F61" s="9" t="s">
        <v>26</v>
      </c>
      <c r="G61" s="16"/>
      <c r="H61" s="16"/>
      <c r="I61" s="44"/>
      <c r="J61" s="44"/>
      <c r="K61" s="44"/>
      <c r="L61" s="44"/>
      <c r="M61" s="64"/>
    </row>
    <row r="62" spans="2:13" s="22" customFormat="1" ht="15.75" x14ac:dyDescent="0.25">
      <c r="B62" s="2" t="s">
        <v>7</v>
      </c>
      <c r="C62" s="6">
        <f>+E7</f>
        <v>119170</v>
      </c>
      <c r="D62" s="6">
        <f>+F7</f>
        <v>140293</v>
      </c>
      <c r="E62" s="6">
        <f>+AVERAGE(C62:D62)</f>
        <v>129731.5</v>
      </c>
      <c r="F62" s="40"/>
      <c r="G62" s="17"/>
      <c r="H62" s="16"/>
      <c r="I62" s="18">
        <f>+(E71*$D$76)+(E72*$D$77)+(E73*$D$78)</f>
        <v>60136.453854477048</v>
      </c>
      <c r="J62" s="18">
        <f>+(I71*$D$76)+(I72*$D$77)+(I73*$D$78)</f>
        <v>92137.719481507927</v>
      </c>
      <c r="K62" s="18">
        <f>+(J71*$D$76)+(J72*$D$77)+(J73*$D$78)</f>
        <v>97240.571036350346</v>
      </c>
      <c r="L62" s="18">
        <f>+(K71*$D$76)+(K72*$D$77)+(K73*$D$78)</f>
        <v>98054.258447341359</v>
      </c>
      <c r="M62" s="6">
        <f>+(L71*$D$76)+(L72*$D$77)+(L73*$D$78)</f>
        <v>98184.004827328594</v>
      </c>
    </row>
    <row r="63" spans="2:13" s="22" customFormat="1" ht="15.75" x14ac:dyDescent="0.25">
      <c r="B63" s="2" t="s">
        <v>8</v>
      </c>
      <c r="C63" s="6">
        <f t="shared" ref="C63:C73" si="9">+E8</f>
        <v>45040</v>
      </c>
      <c r="D63" s="6">
        <f t="shared" ref="D63:D73" si="10">+F8</f>
        <v>129639</v>
      </c>
      <c r="E63" s="6">
        <f t="shared" ref="E63:E73" si="11">+AVERAGE(C63:D63)</f>
        <v>87339.5</v>
      </c>
      <c r="F63" s="41"/>
      <c r="G63" s="17"/>
      <c r="H63" s="16"/>
      <c r="I63" s="18">
        <f>+(E72*$D$76)+(E73*$D$77)+(I62*$D$78)</f>
        <v>130879.56477815157</v>
      </c>
      <c r="J63" s="18">
        <f>+(I72*$D$76)+(I73*$D$77)+(J62*$D$78)</f>
        <v>103418.26592560257</v>
      </c>
      <c r="K63" s="18">
        <f>+(J72*$D$76)+(J73*$D$77)+(K62*$D$78)</f>
        <v>99039.342875340168</v>
      </c>
      <c r="L63" s="18">
        <f>+(K72*$D$76)+(K73*$D$77)+(L62*$D$78)</f>
        <v>98341.086587823447</v>
      </c>
      <c r="M63" s="6">
        <f>+(L72*$D$76)+(L73*$D$77)+(M62*$D$78)</f>
        <v>98229.741627564465</v>
      </c>
    </row>
    <row r="64" spans="2:13" s="22" customFormat="1" ht="15.75" x14ac:dyDescent="0.25">
      <c r="B64" s="2" t="s">
        <v>9</v>
      </c>
      <c r="C64" s="6">
        <f t="shared" si="9"/>
        <v>56100</v>
      </c>
      <c r="D64" s="6">
        <f t="shared" si="10"/>
        <v>9375</v>
      </c>
      <c r="E64" s="6">
        <f t="shared" si="11"/>
        <v>32737.5</v>
      </c>
      <c r="F64" s="42"/>
      <c r="G64" s="17"/>
      <c r="H64" s="16"/>
      <c r="I64" s="18">
        <f>+(E73*$D$76)+(I62*$D$77)+(I63*$D$78)</f>
        <v>70172.674040054786</v>
      </c>
      <c r="J64" s="18">
        <f>+(I73*$D$76)+(J62*$D$77)+(J63*$D$78)</f>
        <v>93738.073482870503</v>
      </c>
      <c r="K64" s="18">
        <f>+(J73*$D$76)+(K62*$D$77)+(K63*$D$78)</f>
        <v>97495.759681028343</v>
      </c>
      <c r="L64" s="18">
        <f>+(K73*$D$76)+(L62*$D$77)+(L63*$D$78)</f>
        <v>98094.949872965546</v>
      </c>
      <c r="M64" s="6">
        <f>+(L73*$D$76)+(M62*$D$77)+(M63*$D$78)</f>
        <v>98190.492980653842</v>
      </c>
    </row>
    <row r="65" spans="2:13" s="22" customFormat="1" ht="15.75" x14ac:dyDescent="0.25">
      <c r="B65" s="2" t="s">
        <v>10</v>
      </c>
      <c r="C65" s="6">
        <f t="shared" si="9"/>
        <v>65800</v>
      </c>
      <c r="D65" s="6">
        <f t="shared" si="10"/>
        <v>126412</v>
      </c>
      <c r="E65" s="6">
        <f t="shared" si="11"/>
        <v>96106</v>
      </c>
      <c r="F65" s="6">
        <f>+(E62*$D$76)+(E63*$D$77)+(E64*$D$78)</f>
        <v>79593.194647605444</v>
      </c>
      <c r="G65" s="6">
        <f>+E65-F65</f>
        <v>16512.805352394556</v>
      </c>
      <c r="H65" s="18">
        <f>+ABS(G65)</f>
        <v>16512.805352394556</v>
      </c>
      <c r="I65" s="18">
        <f>+(I62*$D$76)+(I63*$D$77)+(I64*$D$78)</f>
        <v>122267.16740680618</v>
      </c>
      <c r="J65" s="18">
        <f>+(J62*$D$76)+(J63*$D$77)+(J64*$D$78)</f>
        <v>102044.95086443643</v>
      </c>
      <c r="K65" s="18">
        <f>+(K62*$D$76)+(K63*$D$77)+(K64*$D$78)</f>
        <v>98820.356548793148</v>
      </c>
      <c r="L65" s="18">
        <f>+(L62*$D$76)+(L63*$D$77)+(L64*$D$78)</f>
        <v>98306.167076719852</v>
      </c>
      <c r="M65" s="6">
        <f>+(M62*$D$76)+(M63*$D$77)+(M64*$D$78)</f>
        <v>98224.173021044116</v>
      </c>
    </row>
    <row r="66" spans="2:13" s="22" customFormat="1" ht="15.75" x14ac:dyDescent="0.25">
      <c r="B66" s="2" t="s">
        <v>11</v>
      </c>
      <c r="C66" s="6">
        <f t="shared" si="9"/>
        <v>31440</v>
      </c>
      <c r="D66" s="6">
        <f t="shared" si="10"/>
        <v>5574</v>
      </c>
      <c r="E66" s="6">
        <f t="shared" si="11"/>
        <v>18507</v>
      </c>
      <c r="F66" s="6">
        <f t="shared" ref="F66:F73" si="12">+(E63*$D$76)+(E64*$D$77)+(E65*$D$78)</f>
        <v>41727.495174253316</v>
      </c>
      <c r="G66" s="6">
        <f t="shared" ref="G66:G73" si="13">+E66-F66</f>
        <v>-23220.495174253316</v>
      </c>
      <c r="H66" s="18">
        <f t="shared" ref="H66:H73" si="14">+ABS(G66)</f>
        <v>23220.495174253316</v>
      </c>
      <c r="I66" s="18">
        <f t="shared" ref="I66:I73" si="15">+(I63*$D$76)+(I64*$D$77)+(I65*$D$78)</f>
        <v>77563.242400695963</v>
      </c>
      <c r="J66" s="18">
        <f>+(J63*$D$76)+(J64*$D$77)+(J65*$D$78)</f>
        <v>94916.557447056199</v>
      </c>
      <c r="K66" s="18">
        <f t="shared" ref="K66:K73" si="16">+(K63*$D$76)+(K64*$D$77)+(K65*$D$78)</f>
        <v>97683.677822993122</v>
      </c>
      <c r="L66" s="18">
        <f t="shared" ref="L66:L73" si="17">+(L63*$D$76)+(L64*$D$77)+(L65*$D$78)</f>
        <v>98124.914486689158</v>
      </c>
      <c r="M66" s="6">
        <f t="shared" ref="M66:M73" si="18">+(M63*$D$76)+(M64*$D$77)+(M65*$D$78)</f>
        <v>98195.270659270114</v>
      </c>
    </row>
    <row r="67" spans="2:13" s="22" customFormat="1" ht="15.75" x14ac:dyDescent="0.25">
      <c r="B67" s="2" t="s">
        <v>12</v>
      </c>
      <c r="C67" s="6">
        <f t="shared" si="9"/>
        <v>70800</v>
      </c>
      <c r="D67" s="6">
        <f t="shared" si="10"/>
        <v>135500</v>
      </c>
      <c r="E67" s="6">
        <f t="shared" si="11"/>
        <v>103150</v>
      </c>
      <c r="F67" s="6">
        <f t="shared" si="12"/>
        <v>85097.144245799849</v>
      </c>
      <c r="G67" s="6">
        <f t="shared" si="13"/>
        <v>18052.855754200151</v>
      </c>
      <c r="H67" s="18">
        <f t="shared" si="14"/>
        <v>18052.855754200151</v>
      </c>
      <c r="I67" s="18">
        <f t="shared" si="15"/>
        <v>115925.08714416843</v>
      </c>
      <c r="J67" s="18">
        <f t="shared" ref="J67:J73" si="19">+(J64*$D$76)+(J65*$D$77)+(J66*$D$78)</f>
        <v>101033.65576146216</v>
      </c>
      <c r="K67" s="18">
        <f t="shared" si="16"/>
        <v>98659.097158111879</v>
      </c>
      <c r="L67" s="18">
        <f t="shared" si="17"/>
        <v>98280.452580558223</v>
      </c>
      <c r="M67" s="6">
        <f t="shared" si="18"/>
        <v>98220.07222671248</v>
      </c>
    </row>
    <row r="68" spans="2:13" s="22" customFormat="1" ht="15.75" x14ac:dyDescent="0.25">
      <c r="B68" s="2" t="s">
        <v>13</v>
      </c>
      <c r="C68" s="6">
        <f t="shared" si="9"/>
        <v>77700</v>
      </c>
      <c r="D68" s="6">
        <f t="shared" si="10"/>
        <v>126080</v>
      </c>
      <c r="E68" s="6">
        <f t="shared" si="11"/>
        <v>101890</v>
      </c>
      <c r="F68" s="6">
        <f t="shared" si="12"/>
        <v>30515.177075414864</v>
      </c>
      <c r="G68" s="6">
        <f t="shared" si="13"/>
        <v>71374.82292458514</v>
      </c>
      <c r="H68" s="18">
        <f t="shared" si="14"/>
        <v>71374.82292458514</v>
      </c>
      <c r="I68" s="18">
        <f t="shared" si="15"/>
        <v>83005.580187114072</v>
      </c>
      <c r="J68" s="18">
        <f t="shared" si="19"/>
        <v>95784.380689740385</v>
      </c>
      <c r="K68" s="18">
        <f t="shared" si="16"/>
        <v>97822.058664208846</v>
      </c>
      <c r="L68" s="18">
        <f t="shared" si="17"/>
        <v>98146.9799873429</v>
      </c>
      <c r="M68" s="6">
        <f t="shared" si="18"/>
        <v>98198.788762044598</v>
      </c>
    </row>
    <row r="69" spans="2:13" s="22" customFormat="1" ht="15.75" x14ac:dyDescent="0.25">
      <c r="B69" s="2" t="s">
        <v>14</v>
      </c>
      <c r="C69" s="6">
        <f t="shared" si="9"/>
        <v>57960</v>
      </c>
      <c r="D69" s="6">
        <f t="shared" si="10"/>
        <v>117300</v>
      </c>
      <c r="E69" s="6">
        <f t="shared" si="11"/>
        <v>87630</v>
      </c>
      <c r="F69" s="6">
        <f t="shared" si="12"/>
        <v>102971.24518239529</v>
      </c>
      <c r="G69" s="6">
        <f t="shared" si="13"/>
        <v>-15341.245182395287</v>
      </c>
      <c r="H69" s="18">
        <f t="shared" si="14"/>
        <v>15341.245182395287</v>
      </c>
      <c r="I69" s="18">
        <f t="shared" si="15"/>
        <v>111254.84486212811</v>
      </c>
      <c r="J69" s="18">
        <f t="shared" si="19"/>
        <v>100288.94840234012</v>
      </c>
      <c r="K69" s="18">
        <f t="shared" si="16"/>
        <v>98540.34728449925</v>
      </c>
      <c r="L69" s="18">
        <f t="shared" si="17"/>
        <v>98261.516561963857</v>
      </c>
      <c r="M69" s="6">
        <f t="shared" si="18"/>
        <v>98217.052314058616</v>
      </c>
    </row>
    <row r="70" spans="2:13" s="22" customFormat="1" ht="15.75" x14ac:dyDescent="0.25">
      <c r="B70" s="2" t="s">
        <v>15</v>
      </c>
      <c r="C70" s="6">
        <f t="shared" si="9"/>
        <v>78370</v>
      </c>
      <c r="D70" s="6">
        <f t="shared" si="10"/>
        <v>130500</v>
      </c>
      <c r="E70" s="6">
        <f t="shared" si="11"/>
        <v>104435</v>
      </c>
      <c r="F70" s="6">
        <f t="shared" si="12"/>
        <v>99866.954424667609</v>
      </c>
      <c r="G70" s="6">
        <f t="shared" si="13"/>
        <v>4568.0455753323913</v>
      </c>
      <c r="H70" s="18">
        <f t="shared" si="14"/>
        <v>4568.0455753323913</v>
      </c>
      <c r="I70" s="18">
        <f t="shared" si="15"/>
        <v>87013.261177591718</v>
      </c>
      <c r="J70" s="18">
        <f t="shared" si="19"/>
        <v>96423.436597987427</v>
      </c>
      <c r="K70" s="18">
        <f t="shared" si="16"/>
        <v>97923.960750747094</v>
      </c>
      <c r="L70" s="18">
        <f t="shared" si="17"/>
        <v>98163.22866302864</v>
      </c>
      <c r="M70" s="6">
        <f t="shared" si="18"/>
        <v>98201.379326228271</v>
      </c>
    </row>
    <row r="71" spans="2:13" s="22" customFormat="1" ht="15.75" x14ac:dyDescent="0.25">
      <c r="B71" s="2" t="s">
        <v>16</v>
      </c>
      <c r="C71" s="6">
        <f t="shared" si="9"/>
        <v>77000</v>
      </c>
      <c r="D71" s="6">
        <f t="shared" si="10"/>
        <v>121150</v>
      </c>
      <c r="E71" s="6">
        <f t="shared" si="11"/>
        <v>99075</v>
      </c>
      <c r="F71" s="6">
        <f t="shared" si="12"/>
        <v>90014.100073750349</v>
      </c>
      <c r="G71" s="6">
        <f t="shared" si="13"/>
        <v>9060.8999262496509</v>
      </c>
      <c r="H71" s="18">
        <f t="shared" si="14"/>
        <v>9060.8999262496509</v>
      </c>
      <c r="I71" s="18">
        <f t="shared" si="15"/>
        <v>107815.72673567291</v>
      </c>
      <c r="J71" s="18">
        <f t="shared" si="19"/>
        <v>99740.553493855259</v>
      </c>
      <c r="K71" s="18">
        <f t="shared" si="16"/>
        <v>98452.900978524645</v>
      </c>
      <c r="L71" s="18">
        <f t="shared" si="17"/>
        <v>98247.572143971935</v>
      </c>
      <c r="M71" s="6">
        <f t="shared" si="18"/>
        <v>98214.828351465854</v>
      </c>
    </row>
    <row r="72" spans="2:13" s="22" customFormat="1" ht="15.75" x14ac:dyDescent="0.25">
      <c r="B72" s="2" t="s">
        <v>17</v>
      </c>
      <c r="C72" s="6">
        <f t="shared" si="9"/>
        <v>79640</v>
      </c>
      <c r="D72" s="6">
        <f t="shared" si="10"/>
        <v>13375</v>
      </c>
      <c r="E72" s="6">
        <f t="shared" si="11"/>
        <v>46507.5</v>
      </c>
      <c r="F72" s="6">
        <f t="shared" si="12"/>
        <v>103674.58424324961</v>
      </c>
      <c r="G72" s="6">
        <f t="shared" si="13"/>
        <v>-57167.084243249614</v>
      </c>
      <c r="H72" s="18">
        <f t="shared" si="14"/>
        <v>57167.084243249614</v>
      </c>
      <c r="I72" s="18">
        <f t="shared" si="15"/>
        <v>89964.475777812186</v>
      </c>
      <c r="J72" s="18">
        <f t="shared" si="19"/>
        <v>96894.030612975112</v>
      </c>
      <c r="K72" s="18">
        <f t="shared" si="16"/>
        <v>97999.00026054628</v>
      </c>
      <c r="L72" s="18">
        <f t="shared" si="17"/>
        <v>98175.193889115792</v>
      </c>
      <c r="M72" s="6">
        <f t="shared" si="18"/>
        <v>98203.286860610242</v>
      </c>
    </row>
    <row r="73" spans="2:13" s="22" customFormat="1" ht="15.75" x14ac:dyDescent="0.25">
      <c r="B73" s="2" t="s">
        <v>18</v>
      </c>
      <c r="C73" s="6">
        <f t="shared" si="9"/>
        <v>144500</v>
      </c>
      <c r="D73" s="6">
        <f t="shared" si="10"/>
        <v>140650</v>
      </c>
      <c r="E73" s="6">
        <f t="shared" si="11"/>
        <v>142575</v>
      </c>
      <c r="F73" s="6">
        <f t="shared" si="12"/>
        <v>91617.326097267462</v>
      </c>
      <c r="G73" s="6">
        <f t="shared" si="13"/>
        <v>50957.673902732538</v>
      </c>
      <c r="H73" s="18">
        <f t="shared" si="14"/>
        <v>50957.673902732538</v>
      </c>
      <c r="I73" s="18">
        <f t="shared" si="15"/>
        <v>105283.19567330842</v>
      </c>
      <c r="J73" s="18">
        <f t="shared" si="19"/>
        <v>99336.721038686112</v>
      </c>
      <c r="K73" s="18">
        <f t="shared" si="16"/>
        <v>98388.506295208746</v>
      </c>
      <c r="L73" s="18">
        <f t="shared" si="17"/>
        <v>98237.303488911624</v>
      </c>
      <c r="M73" s="18">
        <f t="shared" si="18"/>
        <v>98213.190518245829</v>
      </c>
    </row>
    <row r="74" spans="2:13" s="22" customFormat="1" x14ac:dyDescent="0.25"/>
    <row r="75" spans="2:13" s="22" customFormat="1" ht="15.75" x14ac:dyDescent="0.25">
      <c r="C75" s="10" t="s">
        <v>21</v>
      </c>
      <c r="D75" s="10" t="s">
        <v>20</v>
      </c>
    </row>
    <row r="76" spans="2:13" s="22" customFormat="1" ht="15.75" x14ac:dyDescent="0.25">
      <c r="C76" s="11">
        <v>1</v>
      </c>
      <c r="D76" s="11">
        <v>0</v>
      </c>
      <c r="F76" s="45" t="s">
        <v>24</v>
      </c>
      <c r="G76" s="46"/>
    </row>
    <row r="77" spans="2:13" s="22" customFormat="1" ht="15.75" x14ac:dyDescent="0.25">
      <c r="C77" s="11">
        <v>2</v>
      </c>
      <c r="D77" s="11">
        <v>0.85813147504850851</v>
      </c>
      <c r="F77" s="9" t="s">
        <v>23</v>
      </c>
      <c r="G77" s="6">
        <f>+AVERAGE(G65:G73)</f>
        <v>8310.9198706218012</v>
      </c>
    </row>
    <row r="78" spans="2:13" s="22" customFormat="1" ht="15.75" x14ac:dyDescent="0.25">
      <c r="C78" s="11">
        <v>3</v>
      </c>
      <c r="D78" s="11">
        <v>0.14186852027815916</v>
      </c>
      <c r="F78" s="9" t="s">
        <v>25</v>
      </c>
      <c r="G78" s="6">
        <f>+AVERAGE(H65:H73)</f>
        <v>29583.992003932519</v>
      </c>
    </row>
    <row r="79" spans="2:13" s="22" customFormat="1" x14ac:dyDescent="0.25">
      <c r="C79" s="11" t="s">
        <v>22</v>
      </c>
      <c r="D79" s="11">
        <f>+SUM(D76:D78)</f>
        <v>0.99999999532666761</v>
      </c>
      <c r="G79" s="7"/>
    </row>
    <row r="80" spans="2:13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</sheetData>
  <mergeCells count="26">
    <mergeCell ref="B2:H2"/>
    <mergeCell ref="C5:D5"/>
    <mergeCell ref="E3:F4"/>
    <mergeCell ref="G5:H5"/>
    <mergeCell ref="E5:F5"/>
    <mergeCell ref="B3:D4"/>
    <mergeCell ref="G3:H4"/>
    <mergeCell ref="B5:B6"/>
    <mergeCell ref="M21:M22"/>
    <mergeCell ref="F23:F25"/>
    <mergeCell ref="F37:G37"/>
    <mergeCell ref="B21:B22"/>
    <mergeCell ref="C21:E21"/>
    <mergeCell ref="I21:I22"/>
    <mergeCell ref="J21:J22"/>
    <mergeCell ref="K21:K22"/>
    <mergeCell ref="F76:G76"/>
    <mergeCell ref="B60:B61"/>
    <mergeCell ref="C60:E60"/>
    <mergeCell ref="I60:I61"/>
    <mergeCell ref="L21:L22"/>
    <mergeCell ref="J60:J61"/>
    <mergeCell ref="K60:K61"/>
    <mergeCell ref="L60:L61"/>
    <mergeCell ref="M60:M61"/>
    <mergeCell ref="F62:F6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79"/>
  <sheetViews>
    <sheetView tabSelected="1" topLeftCell="A29" workbookViewId="0">
      <selection activeCell="L86" sqref="L86"/>
    </sheetView>
  </sheetViews>
  <sheetFormatPr baseColWidth="10" defaultRowHeight="15" x14ac:dyDescent="0.25"/>
  <cols>
    <col min="1" max="16384" width="11.42578125" style="22"/>
  </cols>
  <sheetData>
    <row r="2" spans="2:8" ht="18.75" x14ac:dyDescent="0.3">
      <c r="B2" s="49" t="s">
        <v>38</v>
      </c>
      <c r="C2" s="49"/>
      <c r="D2" s="49"/>
      <c r="E2" s="49"/>
      <c r="F2" s="49"/>
      <c r="G2" s="49"/>
      <c r="H2" s="49"/>
    </row>
    <row r="3" spans="2:8" ht="15.75" customHeight="1" x14ac:dyDescent="0.25">
      <c r="B3" s="51" t="s">
        <v>33</v>
      </c>
      <c r="C3" s="51"/>
      <c r="D3" s="51"/>
      <c r="E3" s="50" t="s">
        <v>2</v>
      </c>
      <c r="F3" s="50"/>
      <c r="G3" s="50" t="s">
        <v>3</v>
      </c>
      <c r="H3" s="50"/>
    </row>
    <row r="4" spans="2:8" ht="15.75" customHeight="1" x14ac:dyDescent="0.25">
      <c r="B4" s="51"/>
      <c r="C4" s="51"/>
      <c r="D4" s="51"/>
      <c r="E4" s="50"/>
      <c r="F4" s="50"/>
      <c r="G4" s="50"/>
      <c r="H4" s="50"/>
    </row>
    <row r="5" spans="2:8" ht="15.75" x14ac:dyDescent="0.25">
      <c r="B5" s="48" t="s">
        <v>4</v>
      </c>
      <c r="C5" s="48" t="s">
        <v>39</v>
      </c>
      <c r="D5" s="48"/>
      <c r="E5" s="48" t="s">
        <v>40</v>
      </c>
      <c r="F5" s="48"/>
      <c r="G5" s="48" t="s">
        <v>40</v>
      </c>
      <c r="H5" s="48"/>
    </row>
    <row r="6" spans="2:8" ht="15.75" x14ac:dyDescent="0.25">
      <c r="B6" s="48"/>
      <c r="C6" s="26">
        <v>2017</v>
      </c>
      <c r="D6" s="26">
        <v>2018</v>
      </c>
      <c r="E6" s="3">
        <v>2017</v>
      </c>
      <c r="F6" s="3">
        <v>2018</v>
      </c>
      <c r="G6" s="26">
        <v>2017</v>
      </c>
      <c r="H6" s="26">
        <v>2018</v>
      </c>
    </row>
    <row r="7" spans="2:8" ht="15.75" x14ac:dyDescent="0.25">
      <c r="B7" s="2" t="s">
        <v>7</v>
      </c>
      <c r="C7" s="4">
        <v>957</v>
      </c>
      <c r="D7" s="4">
        <v>528</v>
      </c>
      <c r="E7" s="5">
        <v>1626.9</v>
      </c>
      <c r="F7" s="24">
        <v>1534</v>
      </c>
      <c r="G7" s="6">
        <v>2583.9</v>
      </c>
      <c r="H7" s="6">
        <v>2062</v>
      </c>
    </row>
    <row r="8" spans="2:8" ht="15.75" x14ac:dyDescent="0.25">
      <c r="B8" s="2" t="s">
        <v>8</v>
      </c>
      <c r="C8" s="4">
        <v>867</v>
      </c>
      <c r="D8" s="4">
        <v>384</v>
      </c>
      <c r="E8" s="5">
        <v>1387.1999999999998</v>
      </c>
      <c r="F8" s="24">
        <v>4026</v>
      </c>
      <c r="G8" s="6">
        <v>2254.1999999999998</v>
      </c>
      <c r="H8" s="6">
        <v>4410</v>
      </c>
    </row>
    <row r="9" spans="2:8" ht="15.75" x14ac:dyDescent="0.25">
      <c r="B9" s="2" t="s">
        <v>9</v>
      </c>
      <c r="C9" s="4">
        <v>992</v>
      </c>
      <c r="D9" s="4">
        <v>384</v>
      </c>
      <c r="E9" s="5">
        <v>744</v>
      </c>
      <c r="F9" s="24">
        <v>394</v>
      </c>
      <c r="G9" s="6">
        <v>1736</v>
      </c>
      <c r="H9" s="6">
        <v>778</v>
      </c>
    </row>
    <row r="10" spans="2:8" ht="15.75" x14ac:dyDescent="0.25">
      <c r="B10" s="2" t="s">
        <v>10</v>
      </c>
      <c r="C10" s="4">
        <v>852</v>
      </c>
      <c r="D10" s="4">
        <v>100</v>
      </c>
      <c r="E10" s="5">
        <v>1192.8</v>
      </c>
      <c r="F10" s="24">
        <v>1670</v>
      </c>
      <c r="G10" s="6">
        <v>2044.8</v>
      </c>
      <c r="H10" s="6">
        <v>1770</v>
      </c>
    </row>
    <row r="11" spans="2:8" ht="15.75" x14ac:dyDescent="0.25">
      <c r="B11" s="2" t="s">
        <v>11</v>
      </c>
      <c r="C11" s="4">
        <v>956</v>
      </c>
      <c r="D11" s="4">
        <v>572</v>
      </c>
      <c r="E11" s="5">
        <v>573.59999999999991</v>
      </c>
      <c r="F11" s="24">
        <v>377</v>
      </c>
      <c r="G11" s="6">
        <v>1529.6</v>
      </c>
      <c r="H11" s="6">
        <v>949</v>
      </c>
    </row>
    <row r="12" spans="2:8" ht="15.75" x14ac:dyDescent="0.25">
      <c r="B12" s="2" t="s">
        <v>12</v>
      </c>
      <c r="C12" s="4">
        <v>806</v>
      </c>
      <c r="D12" s="4">
        <v>574</v>
      </c>
      <c r="E12" s="5">
        <v>1209</v>
      </c>
      <c r="F12" s="24">
        <v>1450</v>
      </c>
      <c r="G12" s="6">
        <v>2015</v>
      </c>
      <c r="H12" s="6">
        <v>2024</v>
      </c>
    </row>
    <row r="13" spans="2:8" ht="15.75" x14ac:dyDescent="0.25">
      <c r="B13" s="2" t="s">
        <v>13</v>
      </c>
      <c r="C13" s="4">
        <v>964</v>
      </c>
      <c r="D13" s="4">
        <v>648</v>
      </c>
      <c r="E13" s="5">
        <v>1349.6</v>
      </c>
      <c r="F13" s="24">
        <v>1890</v>
      </c>
      <c r="G13" s="6">
        <v>2313.6</v>
      </c>
      <c r="H13" s="6">
        <v>2538</v>
      </c>
    </row>
    <row r="14" spans="2:8" ht="15.75" x14ac:dyDescent="0.25">
      <c r="B14" s="2" t="s">
        <v>14</v>
      </c>
      <c r="C14" s="4">
        <v>857</v>
      </c>
      <c r="D14" s="4">
        <v>966</v>
      </c>
      <c r="E14" s="5">
        <v>685.6</v>
      </c>
      <c r="F14" s="24">
        <v>896</v>
      </c>
      <c r="G14" s="6">
        <v>1542.6</v>
      </c>
      <c r="H14" s="6">
        <v>1862</v>
      </c>
    </row>
    <row r="15" spans="2:8" ht="15.75" x14ac:dyDescent="0.25">
      <c r="B15" s="2" t="s">
        <v>15</v>
      </c>
      <c r="C15" s="4">
        <v>869</v>
      </c>
      <c r="D15" s="4">
        <v>2532</v>
      </c>
      <c r="E15" s="5">
        <v>1477.3</v>
      </c>
      <c r="F15" s="5">
        <v>1963</v>
      </c>
      <c r="G15" s="6">
        <v>2346.3000000000002</v>
      </c>
      <c r="H15" s="6">
        <v>4495</v>
      </c>
    </row>
    <row r="16" spans="2:8" ht="15.75" x14ac:dyDescent="0.25">
      <c r="B16" s="2" t="s">
        <v>16</v>
      </c>
      <c r="C16" s="4">
        <v>959</v>
      </c>
      <c r="D16" s="4">
        <v>1574</v>
      </c>
      <c r="E16" s="5">
        <v>1054.9000000000001</v>
      </c>
      <c r="F16" s="5">
        <v>1845</v>
      </c>
      <c r="G16" s="6">
        <v>2013.9</v>
      </c>
      <c r="H16" s="6">
        <v>3419</v>
      </c>
    </row>
    <row r="17" spans="2:13" ht="15.75" x14ac:dyDescent="0.25">
      <c r="B17" s="2" t="s">
        <v>17</v>
      </c>
      <c r="C17" s="4">
        <v>975</v>
      </c>
      <c r="D17" s="4">
        <v>936</v>
      </c>
      <c r="E17" s="5">
        <v>1072.5</v>
      </c>
      <c r="F17" s="5">
        <v>879</v>
      </c>
      <c r="G17" s="6">
        <v>2047.5</v>
      </c>
      <c r="H17" s="6">
        <v>1815</v>
      </c>
    </row>
    <row r="18" spans="2:13" ht="15.75" x14ac:dyDescent="0.25">
      <c r="B18" s="2" t="s">
        <v>18</v>
      </c>
      <c r="C18" s="4">
        <v>1090</v>
      </c>
      <c r="D18" s="4">
        <v>1330</v>
      </c>
      <c r="E18" s="5">
        <v>1853</v>
      </c>
      <c r="F18" s="5">
        <v>1368</v>
      </c>
      <c r="G18" s="6">
        <v>2943</v>
      </c>
      <c r="H18" s="6">
        <v>2698</v>
      </c>
    </row>
    <row r="21" spans="2:13" ht="28.5" x14ac:dyDescent="0.25">
      <c r="B21" s="43" t="s">
        <v>19</v>
      </c>
      <c r="C21" s="47" t="s">
        <v>41</v>
      </c>
      <c r="D21" s="47"/>
      <c r="E21" s="47"/>
      <c r="F21" s="15"/>
      <c r="G21" s="14" t="s">
        <v>27</v>
      </c>
      <c r="H21" s="13" t="s">
        <v>28</v>
      </c>
      <c r="I21" s="43">
        <v>2019</v>
      </c>
      <c r="J21" s="43">
        <v>2020</v>
      </c>
      <c r="K21" s="43">
        <v>2021</v>
      </c>
      <c r="L21" s="43">
        <v>2022</v>
      </c>
      <c r="M21" s="43">
        <v>2023</v>
      </c>
    </row>
    <row r="22" spans="2:13" ht="15.75" x14ac:dyDescent="0.25">
      <c r="B22" s="44"/>
      <c r="C22" s="19">
        <v>2017</v>
      </c>
      <c r="D22" s="19">
        <v>2018</v>
      </c>
      <c r="E22" s="19" t="s">
        <v>29</v>
      </c>
      <c r="F22" s="9" t="s">
        <v>26</v>
      </c>
      <c r="G22" s="16"/>
      <c r="H22" s="16"/>
      <c r="I22" s="44"/>
      <c r="J22" s="44"/>
      <c r="K22" s="44"/>
      <c r="L22" s="44"/>
      <c r="M22" s="44"/>
    </row>
    <row r="23" spans="2:13" ht="15.75" x14ac:dyDescent="0.25">
      <c r="B23" s="2" t="s">
        <v>7</v>
      </c>
      <c r="C23" s="6">
        <f>+C7</f>
        <v>957</v>
      </c>
      <c r="D23" s="6">
        <f>+D7</f>
        <v>528</v>
      </c>
      <c r="E23" s="6">
        <f>+AVERAGE(C23:D23)</f>
        <v>742.5</v>
      </c>
      <c r="F23" s="40"/>
      <c r="G23" s="17"/>
      <c r="H23" s="16"/>
      <c r="I23" s="18">
        <f>+(E32*$D$37)+(E33*$D$38)+(E34*$D$39)</f>
        <v>1192.1811446206782</v>
      </c>
      <c r="J23" s="18">
        <f>+(I32*$D$37)+(I33*$D$38)+(I34*$D$39)</f>
        <v>1135.1343012849361</v>
      </c>
      <c r="K23" s="18">
        <f>+(J32*$D$37)+(J33*$D$38)+(J34*$D$39)</f>
        <v>1135.795351731656</v>
      </c>
      <c r="L23" s="18">
        <f t="shared" ref="L23" si="0">+(K32*$D$37)+(K33*$D$38)+(K34*$D$39)</f>
        <v>1136.3508932374214</v>
      </c>
      <c r="M23" s="6">
        <f>+(L32*$D$37)+(L33*$D$38)+(L34*$D$39)</f>
        <v>1136.4277925514784</v>
      </c>
    </row>
    <row r="24" spans="2:13" ht="15.75" x14ac:dyDescent="0.25">
      <c r="B24" s="2" t="s">
        <v>8</v>
      </c>
      <c r="C24" s="6">
        <f t="shared" ref="C24:D34" si="1">+C8</f>
        <v>867</v>
      </c>
      <c r="D24" s="6">
        <f t="shared" si="1"/>
        <v>384</v>
      </c>
      <c r="E24" s="6">
        <f t="shared" ref="E24:E34" si="2">+AVERAGE(C24:D24)</f>
        <v>625.5</v>
      </c>
      <c r="F24" s="41"/>
      <c r="G24" s="17"/>
      <c r="H24" s="16"/>
      <c r="I24" s="18">
        <f>+(E33*$D$37)+(E34*$D$38)+(I23*$D$39)</f>
        <v>1037.7578470378007</v>
      </c>
      <c r="J24" s="18">
        <f>+(I33*$D$37)+(I34*$D$38)+(J23*$D$39)</f>
        <v>1129.6072218567981</v>
      </c>
      <c r="K24" s="18">
        <f>+(J33*$D$37)+(J34*$D$38)+(K23*$D$39)</f>
        <v>1136.2160519601475</v>
      </c>
      <c r="L24" s="18">
        <f t="shared" ref="L24:M24" si="3">+(K33*$D$37)+(K34*$D$38)+(L23*$D$39)</f>
        <v>1136.4575230089717</v>
      </c>
      <c r="M24" s="6">
        <f t="shared" si="3"/>
        <v>1136.4402002123616</v>
      </c>
    </row>
    <row r="25" spans="2:13" ht="15.75" x14ac:dyDescent="0.25">
      <c r="B25" s="2" t="s">
        <v>9</v>
      </c>
      <c r="C25" s="6">
        <f t="shared" si="1"/>
        <v>992</v>
      </c>
      <c r="D25" s="6">
        <f t="shared" si="1"/>
        <v>384</v>
      </c>
      <c r="E25" s="6">
        <f t="shared" si="2"/>
        <v>688</v>
      </c>
      <c r="F25" s="42"/>
      <c r="G25" s="17"/>
      <c r="H25" s="16"/>
      <c r="I25" s="18">
        <f>+(E34*$D$37)+(I23*$D$38)+(I24*$D$39)</f>
        <v>1186.7150157679143</v>
      </c>
      <c r="J25" s="18">
        <f>+(I34*$D$37)+(J23*$D$38)+(J24*$D$39)</f>
        <v>1143.3649087870008</v>
      </c>
      <c r="K25" s="18">
        <f>+(J34*$D$37)+(K23*$D$38)+(K24*$D$39)</f>
        <v>1137.0577898559386</v>
      </c>
      <c r="L25" s="18">
        <f t="shared" ref="L25" si="4">+(K34*$D$37)+(L23*$D$38)+(L24*$D$39)</f>
        <v>1136.4717579193041</v>
      </c>
      <c r="M25" s="6">
        <f>+(L34*$D$37)+(M23*$D$38)+(M24*$D$39)</f>
        <v>1136.435550078186</v>
      </c>
    </row>
    <row r="26" spans="2:13" ht="15.75" x14ac:dyDescent="0.25">
      <c r="B26" s="2" t="s">
        <v>10</v>
      </c>
      <c r="C26" s="6">
        <f t="shared" si="1"/>
        <v>852</v>
      </c>
      <c r="D26" s="6">
        <f t="shared" si="1"/>
        <v>100</v>
      </c>
      <c r="E26" s="6">
        <f t="shared" si="2"/>
        <v>476</v>
      </c>
      <c r="F26" s="6">
        <f>+(E23*$D$37)+(E24*$D$38)+(E25*$D$39)</f>
        <v>710.79810942911831</v>
      </c>
      <c r="G26" s="6">
        <f>+E26-F26</f>
        <v>-234.79810942911831</v>
      </c>
      <c r="H26" s="18">
        <f>+ABS(G26)</f>
        <v>234.79810942911831</v>
      </c>
      <c r="I26" s="18">
        <f>+(I23*$D$37)+(I24*$D$38)+(I25*$D$39)</f>
        <v>1157.8220304685442</v>
      </c>
      <c r="J26" s="18">
        <f>+(J23*$D$37)+(J24*$D$38)+(J25*$D$39)</f>
        <v>1134.8531577869971</v>
      </c>
      <c r="K26" s="18">
        <f>+(K23*$D$37)+(K24*$D$38)+(K25*$D$39)</f>
        <v>1136.0293962431952</v>
      </c>
      <c r="L26" s="18">
        <f>+(L23*$D$37)+(L24*$D$38)+(L25*$D$39)</f>
        <v>1136.3877886719756</v>
      </c>
      <c r="M26" s="6">
        <f>+(M23*$D$37)+(M24*$D$38)+(M25*$D$39)</f>
        <v>1136.4313653129966</v>
      </c>
    </row>
    <row r="27" spans="2:13" ht="15.75" x14ac:dyDescent="0.25">
      <c r="B27" s="2" t="s">
        <v>11</v>
      </c>
      <c r="C27" s="6">
        <f t="shared" si="1"/>
        <v>956</v>
      </c>
      <c r="D27" s="6">
        <f t="shared" si="1"/>
        <v>572</v>
      </c>
      <c r="E27" s="6">
        <f t="shared" si="2"/>
        <v>764</v>
      </c>
      <c r="F27" s="6">
        <f t="shared" ref="F27:F34" si="5">+(E24*$D$37)+(E25*$D$38)+(E26*$D$39)</f>
        <v>622.32619708500545</v>
      </c>
      <c r="G27" s="6">
        <f t="shared" ref="G27:G34" si="6">+E27-F27</f>
        <v>141.67380291499455</v>
      </c>
      <c r="H27" s="18">
        <f t="shared" ref="H27:H34" si="7">+ABS(G27)</f>
        <v>141.67380291499455</v>
      </c>
      <c r="I27" s="18">
        <f t="shared" ref="I27:M34" si="8">+(I24*$D$37)+(I25*$D$38)+(I26*$D$39)</f>
        <v>1083.8241408328631</v>
      </c>
      <c r="J27" s="18">
        <f t="shared" si="8"/>
        <v>1133.2040587605768</v>
      </c>
      <c r="K27" s="18">
        <f t="shared" si="8"/>
        <v>1136.3789579820916</v>
      </c>
      <c r="L27" s="18">
        <f t="shared" si="8"/>
        <v>1136.4527708935429</v>
      </c>
      <c r="M27" s="6">
        <f t="shared" si="8"/>
        <v>1136.438177598016</v>
      </c>
    </row>
    <row r="28" spans="2:13" ht="15.75" x14ac:dyDescent="0.25">
      <c r="B28" s="2" t="s">
        <v>12</v>
      </c>
      <c r="C28" s="6">
        <f t="shared" si="1"/>
        <v>806</v>
      </c>
      <c r="D28" s="6">
        <f t="shared" si="1"/>
        <v>574</v>
      </c>
      <c r="E28" s="6">
        <f t="shared" si="2"/>
        <v>690</v>
      </c>
      <c r="F28" s="6">
        <f t="shared" si="5"/>
        <v>650.23113781227403</v>
      </c>
      <c r="G28" s="6">
        <f t="shared" si="6"/>
        <v>39.768862187725972</v>
      </c>
      <c r="H28" s="18">
        <f t="shared" si="7"/>
        <v>39.768862187725972</v>
      </c>
      <c r="I28" s="18">
        <f t="shared" si="8"/>
        <v>1168.8178517022784</v>
      </c>
      <c r="J28" s="18">
        <f t="shared" si="8"/>
        <v>1140.3610319741863</v>
      </c>
      <c r="K28" s="18">
        <f t="shared" si="8"/>
        <v>1136.7566352070794</v>
      </c>
      <c r="L28" s="18">
        <f t="shared" si="8"/>
        <v>1136.4512599926593</v>
      </c>
      <c r="M28" s="6">
        <f t="shared" si="8"/>
        <v>1136.4349196110611</v>
      </c>
    </row>
    <row r="29" spans="2:13" ht="15.75" x14ac:dyDescent="0.25">
      <c r="B29" s="2" t="s">
        <v>13</v>
      </c>
      <c r="C29" s="6">
        <f t="shared" si="1"/>
        <v>964</v>
      </c>
      <c r="D29" s="6">
        <f t="shared" si="1"/>
        <v>648</v>
      </c>
      <c r="E29" s="6">
        <f t="shared" si="2"/>
        <v>806</v>
      </c>
      <c r="F29" s="6">
        <f t="shared" si="5"/>
        <v>563.02460562887381</v>
      </c>
      <c r="G29" s="6">
        <f t="shared" si="6"/>
        <v>242.97539437112619</v>
      </c>
      <c r="H29" s="18">
        <f t="shared" si="7"/>
        <v>242.97539437112619</v>
      </c>
      <c r="I29" s="18">
        <f t="shared" si="8"/>
        <v>1142.8903399657443</v>
      </c>
      <c r="J29" s="18">
        <f t="shared" si="8"/>
        <v>1135.1128792671407</v>
      </c>
      <c r="K29" s="18">
        <f t="shared" si="8"/>
        <v>1136.187642396259</v>
      </c>
      <c r="L29" s="18">
        <f t="shared" si="8"/>
        <v>1136.4091220805226</v>
      </c>
      <c r="M29" s="6">
        <f t="shared" si="8"/>
        <v>1136.4332421980534</v>
      </c>
    </row>
    <row r="30" spans="2:13" ht="15.75" x14ac:dyDescent="0.25">
      <c r="B30" s="2" t="s">
        <v>14</v>
      </c>
      <c r="C30" s="6">
        <f t="shared" si="1"/>
        <v>857</v>
      </c>
      <c r="D30" s="6">
        <f t="shared" si="1"/>
        <v>966</v>
      </c>
      <c r="E30" s="6">
        <f t="shared" si="2"/>
        <v>911.5</v>
      </c>
      <c r="F30" s="6">
        <f t="shared" si="5"/>
        <v>752.55835209965062</v>
      </c>
      <c r="G30" s="6">
        <f>+E30-F30</f>
        <v>158.94164790034938</v>
      </c>
      <c r="H30" s="18">
        <f t="shared" si="7"/>
        <v>158.94164790034938</v>
      </c>
      <c r="I30" s="18">
        <f t="shared" si="8"/>
        <v>1109.0462468204012</v>
      </c>
      <c r="J30" s="18">
        <f t="shared" si="8"/>
        <v>1134.9828467923069</v>
      </c>
      <c r="K30" s="18">
        <f t="shared" si="8"/>
        <v>1136.4399354417064</v>
      </c>
      <c r="L30" s="18">
        <f t="shared" si="8"/>
        <v>1136.4475148411457</v>
      </c>
      <c r="M30" s="6">
        <f t="shared" si="8"/>
        <v>1136.4368981997548</v>
      </c>
    </row>
    <row r="31" spans="2:13" ht="15.75" x14ac:dyDescent="0.25">
      <c r="B31" s="2" t="s">
        <v>15</v>
      </c>
      <c r="C31" s="6">
        <f t="shared" si="1"/>
        <v>869</v>
      </c>
      <c r="D31" s="6">
        <f t="shared" si="1"/>
        <v>2532</v>
      </c>
      <c r="E31" s="6">
        <f t="shared" si="2"/>
        <v>1700.5</v>
      </c>
      <c r="F31" s="6">
        <f t="shared" si="5"/>
        <v>740.28448621799203</v>
      </c>
      <c r="G31" s="6">
        <f t="shared" si="6"/>
        <v>960.21551378200797</v>
      </c>
      <c r="H31" s="18">
        <f t="shared" si="7"/>
        <v>960.21551378200797</v>
      </c>
      <c r="I31" s="18">
        <f t="shared" si="8"/>
        <v>1156.4231223822571</v>
      </c>
      <c r="J31" s="18">
        <f t="shared" si="8"/>
        <v>1138.6087384560333</v>
      </c>
      <c r="K31" s="18">
        <f t="shared" si="8"/>
        <v>1136.5966356654401</v>
      </c>
      <c r="L31" s="18">
        <f t="shared" si="8"/>
        <v>1136.441618770282</v>
      </c>
      <c r="M31" s="6">
        <f t="shared" si="8"/>
        <v>1136.4347639788366</v>
      </c>
    </row>
    <row r="32" spans="2:13" ht="15.75" x14ac:dyDescent="0.25">
      <c r="B32" s="2" t="s">
        <v>16</v>
      </c>
      <c r="C32" s="6">
        <f t="shared" si="1"/>
        <v>959</v>
      </c>
      <c r="D32" s="6">
        <f t="shared" si="1"/>
        <v>1574</v>
      </c>
      <c r="E32" s="6">
        <f t="shared" si="2"/>
        <v>1266.5</v>
      </c>
      <c r="F32" s="6">
        <f t="shared" si="5"/>
        <v>929.75749157330006</v>
      </c>
      <c r="G32" s="6">
        <f t="shared" si="6"/>
        <v>336.74250842669994</v>
      </c>
      <c r="H32" s="18">
        <f t="shared" si="7"/>
        <v>336.74250842669994</v>
      </c>
      <c r="I32" s="18">
        <f t="shared" si="8"/>
        <v>1137.0184480144731</v>
      </c>
      <c r="J32" s="18">
        <f t="shared" si="8"/>
        <v>1135.4780228396669</v>
      </c>
      <c r="K32" s="18">
        <f t="shared" si="8"/>
        <v>1136.2888053308995</v>
      </c>
      <c r="L32" s="18">
        <f t="shared" si="8"/>
        <v>1136.4211581352906</v>
      </c>
      <c r="M32" s="6">
        <f t="shared" si="8"/>
        <v>1136.4342005656727</v>
      </c>
    </row>
    <row r="33" spans="2:13" ht="15.75" x14ac:dyDescent="0.25">
      <c r="B33" s="2" t="s">
        <v>17</v>
      </c>
      <c r="C33" s="6">
        <f t="shared" si="1"/>
        <v>975</v>
      </c>
      <c r="D33" s="6">
        <f t="shared" si="1"/>
        <v>936</v>
      </c>
      <c r="E33" s="6">
        <f t="shared" si="2"/>
        <v>955.5</v>
      </c>
      <c r="F33" s="6">
        <f t="shared" si="5"/>
        <v>1123.8743258696741</v>
      </c>
      <c r="G33" s="6">
        <f t="shared" si="6"/>
        <v>-168.37432586967407</v>
      </c>
      <c r="H33" s="18">
        <f t="shared" si="7"/>
        <v>168.37432586967407</v>
      </c>
      <c r="I33" s="18">
        <f t="shared" si="8"/>
        <v>1122.5479202217066</v>
      </c>
      <c r="J33" s="18">
        <f t="shared" si="8"/>
        <v>1135.8308922560811</v>
      </c>
      <c r="K33" s="18">
        <f t="shared" si="8"/>
        <v>1136.4571503854561</v>
      </c>
      <c r="L33" s="18">
        <f t="shared" si="8"/>
        <v>1136.4432473388215</v>
      </c>
      <c r="M33" s="6">
        <f t="shared" si="8"/>
        <v>1136.4361162918167</v>
      </c>
    </row>
    <row r="34" spans="2:13" ht="15.75" x14ac:dyDescent="0.25">
      <c r="B34" s="2" t="s">
        <v>18</v>
      </c>
      <c r="C34" s="6">
        <f t="shared" si="1"/>
        <v>1090</v>
      </c>
      <c r="D34" s="6">
        <f t="shared" si="1"/>
        <v>1330</v>
      </c>
      <c r="E34" s="6">
        <f t="shared" si="2"/>
        <v>1210</v>
      </c>
      <c r="F34" s="6">
        <f t="shared" si="5"/>
        <v>1521.7914447667119</v>
      </c>
      <c r="G34" s="6">
        <f t="shared" si="6"/>
        <v>-311.79144476671195</v>
      </c>
      <c r="H34" s="18">
        <f t="shared" si="7"/>
        <v>311.79144476671195</v>
      </c>
      <c r="I34" s="18">
        <f>+(I31*$D$37)+(I32*$D$38)+(I33*$D$39)</f>
        <v>1148.3691852821621</v>
      </c>
      <c r="J34" s="18">
        <f t="shared" si="8"/>
        <v>1137.6118857683887</v>
      </c>
      <c r="K34" s="18">
        <f t="shared" si="8"/>
        <v>1136.5136549787046</v>
      </c>
      <c r="L34" s="18">
        <f t="shared" si="8"/>
        <v>1136.4373193274323</v>
      </c>
      <c r="M34" s="6">
        <f t="shared" si="8"/>
        <v>1136.4347812645221</v>
      </c>
    </row>
    <row r="36" spans="2:13" ht="15.75" x14ac:dyDescent="0.25">
      <c r="C36" s="10" t="s">
        <v>21</v>
      </c>
      <c r="D36" s="10" t="s">
        <v>20</v>
      </c>
    </row>
    <row r="37" spans="2:13" ht="15.75" x14ac:dyDescent="0.25">
      <c r="C37" s="11">
        <v>1</v>
      </c>
      <c r="D37" s="11">
        <v>0.66890398953314001</v>
      </c>
      <c r="F37" s="45" t="s">
        <v>24</v>
      </c>
      <c r="G37" s="46"/>
    </row>
    <row r="38" spans="2:13" ht="15.75" x14ac:dyDescent="0.25">
      <c r="C38" s="11">
        <v>2</v>
      </c>
      <c r="D38" s="11">
        <v>0.21851441326191318</v>
      </c>
      <c r="F38" s="9" t="s">
        <v>23</v>
      </c>
      <c r="G38" s="6">
        <f>+AVERAGE(G26:G34)</f>
        <v>129.48376105748886</v>
      </c>
    </row>
    <row r="39" spans="2:13" ht="15.75" x14ac:dyDescent="0.25">
      <c r="C39" s="11">
        <v>3</v>
      </c>
      <c r="D39" s="11">
        <v>0.11258158678115572</v>
      </c>
      <c r="F39" s="9" t="s">
        <v>25</v>
      </c>
      <c r="G39" s="6">
        <f>+AVERAGE(H26:H34)</f>
        <v>288.36462329426763</v>
      </c>
    </row>
    <row r="40" spans="2:13" x14ac:dyDescent="0.25">
      <c r="C40" s="11" t="s">
        <v>22</v>
      </c>
      <c r="D40" s="11">
        <f>+SUM(D37:D39)</f>
        <v>0.99999998957620884</v>
      </c>
      <c r="G40" s="7"/>
    </row>
    <row r="60" spans="2:13" ht="28.5" x14ac:dyDescent="0.25">
      <c r="B60" s="43" t="s">
        <v>19</v>
      </c>
      <c r="C60" s="47" t="s">
        <v>42</v>
      </c>
      <c r="D60" s="47"/>
      <c r="E60" s="47"/>
      <c r="F60" s="15"/>
      <c r="G60" s="14" t="s">
        <v>27</v>
      </c>
      <c r="H60" s="13" t="s">
        <v>28</v>
      </c>
      <c r="I60" s="43">
        <v>2019</v>
      </c>
      <c r="J60" s="43">
        <v>2020</v>
      </c>
      <c r="K60" s="43">
        <v>2021</v>
      </c>
      <c r="L60" s="43">
        <v>2022</v>
      </c>
      <c r="M60" s="64">
        <v>2023</v>
      </c>
    </row>
    <row r="61" spans="2:13" ht="15.75" x14ac:dyDescent="0.25">
      <c r="B61" s="44"/>
      <c r="C61" s="19">
        <v>2017</v>
      </c>
      <c r="D61" s="19">
        <v>2018</v>
      </c>
      <c r="E61" s="19" t="s">
        <v>29</v>
      </c>
      <c r="F61" s="9" t="s">
        <v>26</v>
      </c>
      <c r="G61" s="16"/>
      <c r="H61" s="16"/>
      <c r="I61" s="44"/>
      <c r="J61" s="44"/>
      <c r="K61" s="44"/>
      <c r="L61" s="44"/>
      <c r="M61" s="64"/>
    </row>
    <row r="62" spans="2:13" ht="15.75" x14ac:dyDescent="0.25">
      <c r="B62" s="2" t="s">
        <v>7</v>
      </c>
      <c r="C62" s="6">
        <f>+E7</f>
        <v>1626.9</v>
      </c>
      <c r="D62" s="6">
        <f>+F7</f>
        <v>1534</v>
      </c>
      <c r="E62" s="6">
        <f>+AVERAGE(C62:D62)</f>
        <v>1580.45</v>
      </c>
      <c r="F62" s="40"/>
      <c r="G62" s="17"/>
      <c r="H62" s="16"/>
      <c r="I62" s="18">
        <f>+(E71*$D$76)+(E72*$D$77)+(E73*$D$78)</f>
        <v>1364.4054238749395</v>
      </c>
      <c r="J62" s="18">
        <f>+(I71*$D$76)+(I72*$D$77)+(I73*$D$78)</f>
        <v>1335.9303358783104</v>
      </c>
      <c r="K62" s="18">
        <f>+(J71*$D$76)+(J72*$D$77)+(J73*$D$78)</f>
        <v>1346.2000961752001</v>
      </c>
      <c r="L62" s="18">
        <f>+(K71*$D$76)+(K72*$D$77)+(K73*$D$78)</f>
        <v>1347.9490068211219</v>
      </c>
      <c r="M62" s="6">
        <f>+(L71*$D$76)+(L72*$D$77)+(L73*$D$78)</f>
        <v>1348.1254865763408</v>
      </c>
    </row>
    <row r="63" spans="2:13" ht="15.75" x14ac:dyDescent="0.25">
      <c r="B63" s="2" t="s">
        <v>8</v>
      </c>
      <c r="C63" s="6">
        <f t="shared" ref="C63:D73" si="9">+E8</f>
        <v>1387.1999999999998</v>
      </c>
      <c r="D63" s="6">
        <f t="shared" si="9"/>
        <v>4026</v>
      </c>
      <c r="E63" s="6">
        <f t="shared" ref="E63:E73" si="10">+AVERAGE(C63:D63)</f>
        <v>2706.6</v>
      </c>
      <c r="F63" s="41"/>
      <c r="G63" s="17"/>
      <c r="H63" s="16"/>
      <c r="I63" s="18">
        <f>+(E72*$D$76)+(E73*$D$77)+(I62*$D$78)</f>
        <v>1158.2074579779287</v>
      </c>
      <c r="J63" s="18">
        <f>+(I72*$D$76)+(I73*$D$77)+(J62*$D$78)</f>
        <v>1339.4653321755568</v>
      </c>
      <c r="K63" s="18">
        <f>+(J72*$D$76)+(J73*$D$77)+(K62*$D$78)</f>
        <v>1348.3779033092767</v>
      </c>
      <c r="L63" s="18">
        <f>+(K72*$D$76)+(K73*$D$77)+(L62*$D$78)</f>
        <v>1348.243075730767</v>
      </c>
      <c r="M63" s="6">
        <f>+(L72*$D$76)+(L73*$D$77)+(M62*$D$78)</f>
        <v>1348.1515467306117</v>
      </c>
    </row>
    <row r="64" spans="2:13" ht="15.75" x14ac:dyDescent="0.25">
      <c r="B64" s="2" t="s">
        <v>9</v>
      </c>
      <c r="C64" s="6">
        <f t="shared" si="9"/>
        <v>744</v>
      </c>
      <c r="D64" s="6">
        <f t="shared" si="9"/>
        <v>394</v>
      </c>
      <c r="E64" s="6">
        <f t="shared" si="10"/>
        <v>569</v>
      </c>
      <c r="F64" s="42"/>
      <c r="G64" s="17"/>
      <c r="H64" s="16"/>
      <c r="I64" s="18">
        <f>+(E73*$D$76)+(I62*$D$77)+(I63*$D$78)</f>
        <v>1505.8049592334501</v>
      </c>
      <c r="J64" s="18">
        <f>+(I73*$D$76)+(J62*$D$77)+(J63*$D$78)</f>
        <v>1364.0003162770722</v>
      </c>
      <c r="K64" s="18">
        <f>+(J73*$D$76)+(K62*$D$77)+(K63*$D$78)</f>
        <v>1349.2214842855622</v>
      </c>
      <c r="L64" s="18">
        <f>+(K73*$D$76)+(L62*$D$77)+(L63*$D$78)</f>
        <v>1348.1711108151187</v>
      </c>
      <c r="M64" s="6">
        <f>+(L73*$D$76)+(M62*$D$77)+(M63*$D$78)</f>
        <v>1348.1341186895086</v>
      </c>
    </row>
    <row r="65" spans="2:13" ht="15.75" x14ac:dyDescent="0.25">
      <c r="B65" s="2" t="s">
        <v>10</v>
      </c>
      <c r="C65" s="6">
        <f t="shared" si="9"/>
        <v>1192.8</v>
      </c>
      <c r="D65" s="6">
        <f t="shared" si="9"/>
        <v>1670</v>
      </c>
      <c r="E65" s="6">
        <f t="shared" si="10"/>
        <v>1431.4</v>
      </c>
      <c r="F65" s="6">
        <f>+(E62*$D$76)+(E63*$D$77)+(E64*$D$78)</f>
        <v>1712.6593440708232</v>
      </c>
      <c r="G65" s="6">
        <f>+E65-F65</f>
        <v>-281.25934407082309</v>
      </c>
      <c r="H65" s="18">
        <f>+ABS(G65)</f>
        <v>281.25934407082309</v>
      </c>
      <c r="I65" s="18">
        <f>+(I62*$D$76)+(I63*$D$77)+(I64*$D$78)</f>
        <v>1335.2671661796562</v>
      </c>
      <c r="J65" s="18">
        <f>+(J62*$D$76)+(J63*$D$77)+(J64*$D$78)</f>
        <v>1339.8629325288362</v>
      </c>
      <c r="K65" s="18">
        <f>+(K62*$D$76)+(K63*$D$77)+(K64*$D$78)</f>
        <v>1347.0161170585382</v>
      </c>
      <c r="L65" s="18">
        <f>+(L62*$D$76)+(L63*$D$77)+(L64*$D$78)</f>
        <v>1348.0382558857073</v>
      </c>
      <c r="M65" s="6">
        <f>+(M62*$D$76)+(M63*$D$77)+(M64*$D$78)</f>
        <v>1348.1321388600802</v>
      </c>
    </row>
    <row r="66" spans="2:13" ht="15.75" x14ac:dyDescent="0.25">
      <c r="B66" s="2" t="s">
        <v>11</v>
      </c>
      <c r="C66" s="6">
        <f t="shared" si="9"/>
        <v>573.59999999999991</v>
      </c>
      <c r="D66" s="6">
        <f t="shared" si="9"/>
        <v>377</v>
      </c>
      <c r="E66" s="6">
        <f t="shared" si="10"/>
        <v>475.29999999999995</v>
      </c>
      <c r="F66" s="6">
        <f t="shared" ref="F66:F73" si="11">+(E63*$D$76)+(E64*$D$77)+(E65*$D$78)</f>
        <v>2095.9395225349717</v>
      </c>
      <c r="G66" s="6">
        <f t="shared" ref="G66:G73" si="12">+E66-F66</f>
        <v>-1620.6395225349718</v>
      </c>
      <c r="H66" s="18">
        <f t="shared" ref="H66:H73" si="13">+ABS(G66)</f>
        <v>1620.6395225349718</v>
      </c>
      <c r="I66" s="18">
        <f t="shared" ref="I66:J73" si="14">+(I63*$D$76)+(I64*$D$77)+(I65*$D$78)</f>
        <v>1254.0961728475324</v>
      </c>
      <c r="J66" s="18">
        <f>+(J63*$D$76)+(J64*$D$77)+(J65*$D$78)</f>
        <v>1344.8713283472598</v>
      </c>
      <c r="K66" s="18">
        <f t="shared" ref="K66:M73" si="15">+(K63*$D$76)+(K64*$D$77)+(K65*$D$78)</f>
        <v>1348.4089117991741</v>
      </c>
      <c r="L66" s="18">
        <f t="shared" si="15"/>
        <v>1348.2042773624835</v>
      </c>
      <c r="M66" s="6">
        <f t="shared" si="15"/>
        <v>1348.1455394307254</v>
      </c>
    </row>
    <row r="67" spans="2:13" ht="15.75" x14ac:dyDescent="0.25">
      <c r="B67" s="2" t="s">
        <v>12</v>
      </c>
      <c r="C67" s="6">
        <f t="shared" si="9"/>
        <v>1209</v>
      </c>
      <c r="D67" s="6">
        <f t="shared" si="9"/>
        <v>1450</v>
      </c>
      <c r="E67" s="6">
        <f t="shared" si="10"/>
        <v>1329.5</v>
      </c>
      <c r="F67" s="6">
        <f t="shared" si="11"/>
        <v>746.89792938454252</v>
      </c>
      <c r="G67" s="6">
        <f t="shared" si="12"/>
        <v>582.60207061545748</v>
      </c>
      <c r="H67" s="18">
        <f t="shared" si="13"/>
        <v>582.60207061545748</v>
      </c>
      <c r="I67" s="18">
        <f t="shared" si="14"/>
        <v>1440.2022031710369</v>
      </c>
      <c r="J67" s="18">
        <f t="shared" si="14"/>
        <v>1356.5723639969385</v>
      </c>
      <c r="K67" s="18">
        <f t="shared" si="15"/>
        <v>1348.6480849960267</v>
      </c>
      <c r="L67" s="18">
        <f t="shared" si="15"/>
        <v>1348.1457999876457</v>
      </c>
      <c r="M67" s="6">
        <f t="shared" si="15"/>
        <v>1348.1349577807428</v>
      </c>
    </row>
    <row r="68" spans="2:13" ht="15.75" x14ac:dyDescent="0.25">
      <c r="B68" s="2" t="s">
        <v>13</v>
      </c>
      <c r="C68" s="6">
        <f t="shared" si="9"/>
        <v>1349.6</v>
      </c>
      <c r="D68" s="6">
        <f t="shared" si="9"/>
        <v>1890</v>
      </c>
      <c r="E68" s="6">
        <f t="shared" si="10"/>
        <v>1619.8</v>
      </c>
      <c r="F68" s="6">
        <f t="shared" si="11"/>
        <v>1211.0062908666705</v>
      </c>
      <c r="G68" s="6">
        <f t="shared" si="12"/>
        <v>408.79370913332946</v>
      </c>
      <c r="H68" s="18">
        <f t="shared" si="13"/>
        <v>408.79370913332946</v>
      </c>
      <c r="I68" s="18">
        <f t="shared" si="14"/>
        <v>1329.3438732526836</v>
      </c>
      <c r="J68" s="18">
        <f t="shared" si="14"/>
        <v>1342.838499544921</v>
      </c>
      <c r="K68" s="18">
        <f t="shared" si="15"/>
        <v>1347.5041782830463</v>
      </c>
      <c r="L68" s="18">
        <f t="shared" si="15"/>
        <v>1348.0866274052701</v>
      </c>
      <c r="M68" s="6">
        <f t="shared" si="15"/>
        <v>1348.1353703838254</v>
      </c>
    </row>
    <row r="69" spans="2:13" ht="15.75" x14ac:dyDescent="0.25">
      <c r="B69" s="2" t="s">
        <v>14</v>
      </c>
      <c r="C69" s="6">
        <f t="shared" si="9"/>
        <v>685.6</v>
      </c>
      <c r="D69" s="6">
        <f t="shared" si="9"/>
        <v>896</v>
      </c>
      <c r="E69" s="6">
        <f t="shared" si="10"/>
        <v>790.8</v>
      </c>
      <c r="F69" s="6">
        <f t="shared" si="11"/>
        <v>790.80463292493107</v>
      </c>
      <c r="G69" s="6">
        <f t="shared" si="12"/>
        <v>-4.6329249311156673E-3</v>
      </c>
      <c r="H69" s="18">
        <f t="shared" si="13"/>
        <v>4.6329249311156673E-3</v>
      </c>
      <c r="I69" s="18">
        <f t="shared" si="14"/>
        <v>1303.2345153089852</v>
      </c>
      <c r="J69" s="18">
        <f t="shared" si="14"/>
        <v>1347.1993001759265</v>
      </c>
      <c r="K69" s="18">
        <f t="shared" si="15"/>
        <v>1348.3593041995596</v>
      </c>
      <c r="L69" s="18">
        <f t="shared" si="15"/>
        <v>1348.1782399409642</v>
      </c>
      <c r="M69" s="6">
        <f t="shared" si="15"/>
        <v>1348.1420682874648</v>
      </c>
    </row>
    <row r="70" spans="2:13" ht="15.75" x14ac:dyDescent="0.25">
      <c r="B70" s="2" t="s">
        <v>15</v>
      </c>
      <c r="C70" s="6">
        <f t="shared" si="9"/>
        <v>1477.3</v>
      </c>
      <c r="D70" s="6">
        <f t="shared" si="9"/>
        <v>1963</v>
      </c>
      <c r="E70" s="6">
        <f t="shared" si="10"/>
        <v>1720.15</v>
      </c>
      <c r="F70" s="6">
        <f t="shared" si="11"/>
        <v>1332.2870195124945</v>
      </c>
      <c r="G70" s="6">
        <f t="shared" si="12"/>
        <v>387.86298048750564</v>
      </c>
      <c r="H70" s="18">
        <f t="shared" si="13"/>
        <v>387.86298048750564</v>
      </c>
      <c r="I70" s="18">
        <f t="shared" si="14"/>
        <v>1400.5580056041097</v>
      </c>
      <c r="J70" s="18">
        <f t="shared" si="14"/>
        <v>1352.5160681257898</v>
      </c>
      <c r="K70" s="18">
        <f t="shared" si="15"/>
        <v>1348.3655994334893</v>
      </c>
      <c r="L70" s="18">
        <f t="shared" si="15"/>
        <v>1348.1365080141561</v>
      </c>
      <c r="M70" s="6">
        <f t="shared" si="15"/>
        <v>1348.1358343999157</v>
      </c>
    </row>
    <row r="71" spans="2:13" ht="15.75" x14ac:dyDescent="0.25">
      <c r="B71" s="2" t="s">
        <v>16</v>
      </c>
      <c r="C71" s="6">
        <f t="shared" si="9"/>
        <v>1054.9000000000001</v>
      </c>
      <c r="D71" s="6">
        <f t="shared" si="9"/>
        <v>1845</v>
      </c>
      <c r="E71" s="6">
        <f t="shared" si="10"/>
        <v>1449.95</v>
      </c>
      <c r="F71" s="6">
        <f t="shared" si="11"/>
        <v>1449.9490967549061</v>
      </c>
      <c r="G71" s="6">
        <f t="shared" si="12"/>
        <v>9.0324509392303298E-4</v>
      </c>
      <c r="H71" s="18">
        <f t="shared" si="13"/>
        <v>9.0324509392303298E-4</v>
      </c>
      <c r="I71" s="18">
        <f t="shared" si="14"/>
        <v>1331.655988385535</v>
      </c>
      <c r="J71" s="18">
        <f t="shared" si="14"/>
        <v>1344.8808993657069</v>
      </c>
      <c r="K71" s="18">
        <f t="shared" si="15"/>
        <v>1347.78800173486</v>
      </c>
      <c r="L71" s="18">
        <f t="shared" si="15"/>
        <v>1348.1122476506794</v>
      </c>
      <c r="M71" s="6">
        <f t="shared" si="15"/>
        <v>1348.1368721592955</v>
      </c>
    </row>
    <row r="72" spans="2:13" ht="15.75" x14ac:dyDescent="0.25">
      <c r="B72" s="2" t="s">
        <v>17</v>
      </c>
      <c r="C72" s="6">
        <f t="shared" si="9"/>
        <v>1072.5</v>
      </c>
      <c r="D72" s="6">
        <f t="shared" si="9"/>
        <v>879</v>
      </c>
      <c r="E72" s="6">
        <f t="shared" si="10"/>
        <v>975.75</v>
      </c>
      <c r="F72" s="6">
        <f t="shared" si="11"/>
        <v>1068.084514648624</v>
      </c>
      <c r="G72" s="6">
        <f t="shared" si="12"/>
        <v>-92.334514648624008</v>
      </c>
      <c r="H72" s="18">
        <f t="shared" si="13"/>
        <v>92.334514648624008</v>
      </c>
      <c r="I72" s="18">
        <f t="shared" si="14"/>
        <v>1327.7008216403974</v>
      </c>
      <c r="J72" s="18">
        <f t="shared" si="14"/>
        <v>1348.1000673200072</v>
      </c>
      <c r="K72" s="18">
        <f t="shared" si="15"/>
        <v>1348.2963476058844</v>
      </c>
      <c r="L72" s="18">
        <f t="shared" si="15"/>
        <v>1348.1616773435796</v>
      </c>
      <c r="M72" s="6">
        <f t="shared" si="15"/>
        <v>1348.140107052079</v>
      </c>
    </row>
    <row r="73" spans="2:13" ht="15.75" x14ac:dyDescent="0.25">
      <c r="B73" s="2" t="s">
        <v>18</v>
      </c>
      <c r="C73" s="6">
        <f t="shared" si="9"/>
        <v>1853</v>
      </c>
      <c r="D73" s="6">
        <f t="shared" si="9"/>
        <v>1368</v>
      </c>
      <c r="E73" s="6">
        <f t="shared" si="10"/>
        <v>1610.5</v>
      </c>
      <c r="F73" s="6">
        <f t="shared" si="11"/>
        <v>1577.3016544062546</v>
      </c>
      <c r="G73" s="6">
        <f t="shared" si="12"/>
        <v>33.198345593745444</v>
      </c>
      <c r="H73" s="18">
        <f t="shared" si="13"/>
        <v>33.198345593745444</v>
      </c>
      <c r="I73" s="18">
        <f t="shared" si="14"/>
        <v>1377.2995297608654</v>
      </c>
      <c r="J73" s="18">
        <f t="shared" si="14"/>
        <v>1350.3504992277378</v>
      </c>
      <c r="K73" s="18">
        <f t="shared" si="15"/>
        <v>1348.2315754755514</v>
      </c>
      <c r="L73" s="18">
        <f t="shared" si="15"/>
        <v>1348.1340263254169</v>
      </c>
      <c r="M73" s="18">
        <f t="shared" si="15"/>
        <v>1348.1365281345716</v>
      </c>
    </row>
    <row r="75" spans="2:13" ht="15.75" x14ac:dyDescent="0.25">
      <c r="C75" s="10" t="s">
        <v>21</v>
      </c>
      <c r="D75" s="10" t="s">
        <v>20</v>
      </c>
    </row>
    <row r="76" spans="2:13" ht="15.75" x14ac:dyDescent="0.25">
      <c r="C76" s="11">
        <v>1</v>
      </c>
      <c r="D76" s="11">
        <v>0.66890398953314001</v>
      </c>
      <c r="F76" s="45" t="s">
        <v>24</v>
      </c>
      <c r="G76" s="46"/>
    </row>
    <row r="77" spans="2:13" ht="15.75" x14ac:dyDescent="0.25">
      <c r="C77" s="11">
        <v>2</v>
      </c>
      <c r="D77" s="11">
        <v>0.21851441326191318</v>
      </c>
      <c r="F77" s="9" t="s">
        <v>23</v>
      </c>
      <c r="G77" s="6">
        <f>+AVERAGE(G65:G73)</f>
        <v>-64.642222789357561</v>
      </c>
    </row>
    <row r="78" spans="2:13" ht="15.75" x14ac:dyDescent="0.25">
      <c r="C78" s="11">
        <v>3</v>
      </c>
      <c r="D78" s="11">
        <v>0.11258158678115572</v>
      </c>
      <c r="F78" s="9" t="s">
        <v>25</v>
      </c>
      <c r="G78" s="6">
        <f>+AVERAGE(H65:H73)</f>
        <v>378.52178036160916</v>
      </c>
    </row>
    <row r="79" spans="2:13" x14ac:dyDescent="0.25">
      <c r="C79" s="11" t="s">
        <v>22</v>
      </c>
      <c r="D79" s="11">
        <f>+SUM(D76:D78)</f>
        <v>0.99999998957620884</v>
      </c>
      <c r="G79" s="7"/>
    </row>
  </sheetData>
  <mergeCells count="26">
    <mergeCell ref="B2:H2"/>
    <mergeCell ref="B3:D4"/>
    <mergeCell ref="E3:F4"/>
    <mergeCell ref="G3:H4"/>
    <mergeCell ref="B5:B6"/>
    <mergeCell ref="M21:M22"/>
    <mergeCell ref="F23:F25"/>
    <mergeCell ref="F37:G37"/>
    <mergeCell ref="B60:B61"/>
    <mergeCell ref="C60:E60"/>
    <mergeCell ref="I60:I61"/>
    <mergeCell ref="J60:J61"/>
    <mergeCell ref="K60:K61"/>
    <mergeCell ref="L60:L61"/>
    <mergeCell ref="M60:M61"/>
    <mergeCell ref="B21:B22"/>
    <mergeCell ref="C21:E21"/>
    <mergeCell ref="I21:I22"/>
    <mergeCell ref="J21:J22"/>
    <mergeCell ref="K21:K22"/>
    <mergeCell ref="L21:L22"/>
    <mergeCell ref="F62:F64"/>
    <mergeCell ref="F76:G76"/>
    <mergeCell ref="C5:D5"/>
    <mergeCell ref="G5:H5"/>
    <mergeCell ref="E5:F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79"/>
  <sheetViews>
    <sheetView topLeftCell="A70" workbookViewId="0">
      <selection activeCell="I50" sqref="I50"/>
    </sheetView>
  </sheetViews>
  <sheetFormatPr baseColWidth="10" defaultRowHeight="15" x14ac:dyDescent="0.25"/>
  <cols>
    <col min="1" max="16384" width="11.42578125" style="25"/>
  </cols>
  <sheetData>
    <row r="2" spans="2:8" ht="18.75" x14ac:dyDescent="0.3">
      <c r="B2" s="49" t="s">
        <v>46</v>
      </c>
      <c r="C2" s="49"/>
      <c r="D2" s="49"/>
      <c r="E2" s="49"/>
      <c r="F2" s="49"/>
      <c r="G2" s="49"/>
      <c r="H2" s="49"/>
    </row>
    <row r="3" spans="2:8" ht="15.75" customHeight="1" x14ac:dyDescent="0.25">
      <c r="B3" s="51" t="s">
        <v>33</v>
      </c>
      <c r="C3" s="51"/>
      <c r="D3" s="51"/>
      <c r="E3" s="50" t="s">
        <v>2</v>
      </c>
      <c r="F3" s="50"/>
      <c r="G3" s="50" t="s">
        <v>3</v>
      </c>
      <c r="H3" s="50"/>
    </row>
    <row r="4" spans="2:8" ht="15.75" customHeight="1" x14ac:dyDescent="0.25">
      <c r="B4" s="51"/>
      <c r="C4" s="51"/>
      <c r="D4" s="51"/>
      <c r="E4" s="50"/>
      <c r="F4" s="50"/>
      <c r="G4" s="50"/>
      <c r="H4" s="50"/>
    </row>
    <row r="5" spans="2:8" ht="15.75" x14ac:dyDescent="0.25">
      <c r="B5" s="67" t="s">
        <v>4</v>
      </c>
      <c r="C5" s="48" t="s">
        <v>6</v>
      </c>
      <c r="D5" s="48"/>
      <c r="E5" s="48" t="s">
        <v>5</v>
      </c>
      <c r="F5" s="48"/>
      <c r="G5" s="48" t="s">
        <v>45</v>
      </c>
      <c r="H5" s="48"/>
    </row>
    <row r="6" spans="2:8" ht="15.75" x14ac:dyDescent="0.25">
      <c r="B6" s="67"/>
      <c r="C6" s="28">
        <v>2017</v>
      </c>
      <c r="D6" s="28">
        <v>2018</v>
      </c>
      <c r="E6" s="28">
        <v>2017</v>
      </c>
      <c r="F6" s="28">
        <v>2018</v>
      </c>
      <c r="G6" s="28">
        <v>2017</v>
      </c>
      <c r="H6" s="28">
        <v>2018</v>
      </c>
    </row>
    <row r="7" spans="2:8" ht="15.75" x14ac:dyDescent="0.25">
      <c r="B7" s="2" t="s">
        <v>7</v>
      </c>
      <c r="C7" s="4">
        <v>16970</v>
      </c>
      <c r="D7" s="4">
        <v>20518</v>
      </c>
      <c r="E7" s="4">
        <v>28849</v>
      </c>
      <c r="F7" s="4">
        <v>28236.6</v>
      </c>
      <c r="G7" s="6">
        <v>45819</v>
      </c>
      <c r="H7" s="6">
        <v>48754.6</v>
      </c>
    </row>
    <row r="8" spans="2:8" ht="15.75" x14ac:dyDescent="0.25">
      <c r="B8" s="2" t="s">
        <v>8</v>
      </c>
      <c r="C8" s="4">
        <v>12410</v>
      </c>
      <c r="D8" s="4">
        <v>26808</v>
      </c>
      <c r="E8" s="4">
        <v>19856</v>
      </c>
      <c r="F8" s="4">
        <v>25876.6</v>
      </c>
      <c r="G8" s="6">
        <v>32266</v>
      </c>
      <c r="H8" s="6">
        <v>52684.6</v>
      </c>
    </row>
    <row r="9" spans="2:8" ht="15.75" x14ac:dyDescent="0.25">
      <c r="B9" s="2" t="s">
        <v>9</v>
      </c>
      <c r="C9" s="4">
        <v>15370</v>
      </c>
      <c r="D9" s="4">
        <v>55304</v>
      </c>
      <c r="E9" s="4">
        <v>13064.5</v>
      </c>
      <c r="F9" s="4">
        <v>15704.4</v>
      </c>
      <c r="G9" s="6">
        <v>28434.5</v>
      </c>
      <c r="H9" s="6">
        <v>71008.399999999994</v>
      </c>
    </row>
    <row r="10" spans="2:8" ht="15.75" x14ac:dyDescent="0.25">
      <c r="B10" s="2" t="s">
        <v>10</v>
      </c>
      <c r="C10" s="4">
        <v>14030</v>
      </c>
      <c r="D10" s="4">
        <v>16100</v>
      </c>
      <c r="E10" s="4">
        <v>19642</v>
      </c>
      <c r="F10" s="4">
        <v>246440</v>
      </c>
      <c r="G10" s="6">
        <v>33672</v>
      </c>
      <c r="H10" s="6">
        <v>262540</v>
      </c>
    </row>
    <row r="11" spans="2:8" ht="15.75" x14ac:dyDescent="0.25">
      <c r="B11" s="2" t="s">
        <v>11</v>
      </c>
      <c r="C11" s="4">
        <v>14110</v>
      </c>
      <c r="D11" s="4">
        <v>24835</v>
      </c>
      <c r="E11" s="4">
        <v>8466</v>
      </c>
      <c r="F11" s="4">
        <v>230066</v>
      </c>
      <c r="G11" s="6">
        <v>22576</v>
      </c>
      <c r="H11" s="6">
        <v>254901</v>
      </c>
    </row>
    <row r="12" spans="2:8" ht="15.75" x14ac:dyDescent="0.25">
      <c r="B12" s="2" t="s">
        <v>12</v>
      </c>
      <c r="C12" s="4">
        <v>13260</v>
      </c>
      <c r="D12" s="4">
        <v>47651</v>
      </c>
      <c r="E12" s="4">
        <v>19890</v>
      </c>
      <c r="F12" s="4">
        <v>263825.5</v>
      </c>
      <c r="G12" s="6">
        <v>33150</v>
      </c>
      <c r="H12" s="6">
        <v>311476.5</v>
      </c>
    </row>
    <row r="13" spans="2:8" ht="15.75" x14ac:dyDescent="0.25">
      <c r="B13" s="2" t="s">
        <v>13</v>
      </c>
      <c r="C13" s="4">
        <v>13400</v>
      </c>
      <c r="D13" s="4">
        <v>16200</v>
      </c>
      <c r="E13" s="4">
        <v>18760</v>
      </c>
      <c r="F13" s="4">
        <v>246480</v>
      </c>
      <c r="G13" s="6">
        <v>32160</v>
      </c>
      <c r="H13" s="6">
        <v>262680</v>
      </c>
    </row>
    <row r="14" spans="2:8" ht="15.75" x14ac:dyDescent="0.25">
      <c r="B14" s="2" t="s">
        <v>14</v>
      </c>
      <c r="C14" s="4">
        <v>14400</v>
      </c>
      <c r="D14" s="4">
        <v>22000</v>
      </c>
      <c r="E14" s="4">
        <v>11520</v>
      </c>
      <c r="F14" s="4">
        <v>235600</v>
      </c>
      <c r="G14" s="6">
        <v>25920</v>
      </c>
      <c r="H14" s="6">
        <v>257600</v>
      </c>
    </row>
    <row r="15" spans="2:8" ht="15.75" x14ac:dyDescent="0.25">
      <c r="B15" s="2" t="s">
        <v>15</v>
      </c>
      <c r="C15" s="4">
        <v>16220</v>
      </c>
      <c r="D15" s="4">
        <v>30100</v>
      </c>
      <c r="E15" s="4">
        <v>27574</v>
      </c>
      <c r="F15" s="4">
        <v>261070</v>
      </c>
      <c r="G15" s="6">
        <v>43794</v>
      </c>
      <c r="H15" s="6">
        <v>291170</v>
      </c>
    </row>
    <row r="16" spans="2:8" ht="15.75" x14ac:dyDescent="0.25">
      <c r="B16" s="2" t="s">
        <v>16</v>
      </c>
      <c r="C16" s="4">
        <v>17220</v>
      </c>
      <c r="D16" s="4">
        <v>32500</v>
      </c>
      <c r="E16" s="4">
        <v>18942</v>
      </c>
      <c r="F16" s="4">
        <v>243250</v>
      </c>
      <c r="G16" s="6">
        <v>36162</v>
      </c>
      <c r="H16" s="6">
        <v>275750</v>
      </c>
    </row>
    <row r="17" spans="2:13" ht="15.75" x14ac:dyDescent="0.25">
      <c r="B17" s="2" t="s">
        <v>17</v>
      </c>
      <c r="C17" s="4">
        <v>16990</v>
      </c>
      <c r="D17" s="4">
        <v>45222</v>
      </c>
      <c r="E17" s="4">
        <v>18689</v>
      </c>
      <c r="F17" s="4">
        <v>28522.2</v>
      </c>
      <c r="G17" s="6">
        <v>35679</v>
      </c>
      <c r="H17" s="6">
        <v>73744.2</v>
      </c>
    </row>
    <row r="18" spans="2:13" ht="15.75" x14ac:dyDescent="0.25">
      <c r="B18" s="2" t="s">
        <v>18</v>
      </c>
      <c r="C18" s="4">
        <v>16550</v>
      </c>
      <c r="D18" s="4">
        <v>20300</v>
      </c>
      <c r="E18" s="4">
        <v>28135</v>
      </c>
      <c r="F18" s="4">
        <v>254210</v>
      </c>
      <c r="G18" s="6">
        <v>44685</v>
      </c>
      <c r="H18" s="6">
        <v>274510</v>
      </c>
    </row>
    <row r="21" spans="2:13" ht="28.5" x14ac:dyDescent="0.25">
      <c r="B21" s="43" t="s">
        <v>19</v>
      </c>
      <c r="C21" s="47" t="s">
        <v>47</v>
      </c>
      <c r="D21" s="47"/>
      <c r="E21" s="47"/>
      <c r="F21" s="15"/>
      <c r="G21" s="14" t="s">
        <v>27</v>
      </c>
      <c r="H21" s="13" t="s">
        <v>28</v>
      </c>
      <c r="I21" s="43">
        <v>2019</v>
      </c>
      <c r="J21" s="43">
        <v>2020</v>
      </c>
      <c r="K21" s="43">
        <v>2021</v>
      </c>
      <c r="L21" s="43">
        <v>2022</v>
      </c>
      <c r="M21" s="43">
        <v>2023</v>
      </c>
    </row>
    <row r="22" spans="2:13" ht="15.75" x14ac:dyDescent="0.25">
      <c r="B22" s="44"/>
      <c r="C22" s="19">
        <v>2017</v>
      </c>
      <c r="D22" s="19">
        <v>2018</v>
      </c>
      <c r="E22" s="19" t="s">
        <v>29</v>
      </c>
      <c r="F22" s="9" t="s">
        <v>26</v>
      </c>
      <c r="G22" s="16"/>
      <c r="H22" s="16"/>
      <c r="I22" s="44"/>
      <c r="J22" s="44"/>
      <c r="K22" s="44"/>
      <c r="L22" s="44"/>
      <c r="M22" s="44"/>
    </row>
    <row r="23" spans="2:13" ht="15.75" x14ac:dyDescent="0.25">
      <c r="B23" s="2" t="s">
        <v>7</v>
      </c>
      <c r="C23" s="6">
        <f>+C7</f>
        <v>16970</v>
      </c>
      <c r="D23" s="6">
        <f>+D7</f>
        <v>20518</v>
      </c>
      <c r="E23" s="6">
        <f>+AVERAGE(C23:D23)</f>
        <v>18744</v>
      </c>
      <c r="F23" s="40"/>
      <c r="G23" s="17"/>
      <c r="H23" s="16"/>
      <c r="I23" s="18">
        <f>+(E32*$D$37)+(E33*$D$38)+(E34*$D$39)</f>
        <v>25191.956018379209</v>
      </c>
      <c r="J23" s="18">
        <f>+(I32*$D$37)+(I33*$D$38)+(I34*$D$39)</f>
        <v>24922.834339840105</v>
      </c>
      <c r="K23" s="18">
        <f>+(J32*$D$37)+(J33*$D$38)+(J34*$D$39)</f>
        <v>24641.816792587324</v>
      </c>
      <c r="L23" s="18">
        <f t="shared" ref="L23" si="0">+(K32*$D$37)+(K33*$D$38)+(K34*$D$39)</f>
        <v>24563.146046232549</v>
      </c>
      <c r="M23" s="6">
        <f>+(L32*$D$37)+(L33*$D$38)+(L34*$D$39)</f>
        <v>24546.377224182765</v>
      </c>
    </row>
    <row r="24" spans="2:13" ht="15.75" x14ac:dyDescent="0.25">
      <c r="B24" s="2" t="s">
        <v>8</v>
      </c>
      <c r="C24" s="6">
        <f t="shared" ref="C24:D34" si="1">+C8</f>
        <v>12410</v>
      </c>
      <c r="D24" s="6">
        <f t="shared" si="1"/>
        <v>26808</v>
      </c>
      <c r="E24" s="6">
        <f t="shared" ref="E24:E34" si="2">+AVERAGE(C24:D24)</f>
        <v>19609</v>
      </c>
      <c r="F24" s="41"/>
      <c r="G24" s="17"/>
      <c r="H24" s="16"/>
      <c r="I24" s="18">
        <f>+(E33*$D$37)+(E34*$D$38)+(I23*$D$39)</f>
        <v>28467.48868131372</v>
      </c>
      <c r="J24" s="18">
        <f>+(I33*$D$37)+(I34*$D$38)+(J23*$D$39)</f>
        <v>24990.759578724814</v>
      </c>
      <c r="K24" s="18">
        <f>+(J33*$D$37)+(J34*$D$38)+(K23*$D$39)</f>
        <v>24578.793665793688</v>
      </c>
      <c r="L24" s="18">
        <f t="shared" ref="L24:M24" si="3">+(K33*$D$37)+(K34*$D$38)+(L23*$D$39)</f>
        <v>24542.224895294195</v>
      </c>
      <c r="M24" s="6">
        <f t="shared" si="3"/>
        <v>24541.618823128119</v>
      </c>
    </row>
    <row r="25" spans="2:13" ht="15.75" x14ac:dyDescent="0.25">
      <c r="B25" s="2" t="s">
        <v>9</v>
      </c>
      <c r="C25" s="6">
        <f t="shared" si="1"/>
        <v>15370</v>
      </c>
      <c r="D25" s="6">
        <f t="shared" si="1"/>
        <v>55304</v>
      </c>
      <c r="E25" s="6">
        <f t="shared" si="2"/>
        <v>35337</v>
      </c>
      <c r="F25" s="42"/>
      <c r="G25" s="17"/>
      <c r="H25" s="16"/>
      <c r="I25" s="18">
        <f>+(E34*$D$37)+(I23*$D$38)+(I24*$D$39)</f>
        <v>20545.839440246655</v>
      </c>
      <c r="J25" s="18">
        <f>+(I34*$D$37)+(J23*$D$38)+(J24*$D$39)</f>
        <v>23860.937780087443</v>
      </c>
      <c r="K25" s="18">
        <f>+(J34*$D$37)+(K23*$D$38)+(K24*$D$39)</f>
        <v>24437.280171646686</v>
      </c>
      <c r="L25" s="18">
        <f t="shared" ref="L25" si="4">+(K34*$D$37)+(L23*$D$38)+(L24*$D$39)</f>
        <v>24528.01628492786</v>
      </c>
      <c r="M25" s="6">
        <f>+(L34*$D$37)+(M23*$D$38)+(M24*$D$39)</f>
        <v>24540.909526554497</v>
      </c>
    </row>
    <row r="26" spans="2:13" ht="15.75" x14ac:dyDescent="0.25">
      <c r="B26" s="2" t="s">
        <v>10</v>
      </c>
      <c r="C26" s="6">
        <f t="shared" si="1"/>
        <v>14030</v>
      </c>
      <c r="D26" s="6">
        <f t="shared" si="1"/>
        <v>16100</v>
      </c>
      <c r="E26" s="6">
        <f t="shared" si="2"/>
        <v>15065</v>
      </c>
      <c r="F26" s="6">
        <f>+(E23*$D$37)+(E24*$D$38)+(E25*$D$39)</f>
        <v>20599.815723937041</v>
      </c>
      <c r="G26" s="6">
        <f>+E26-F26</f>
        <v>-5534.8157239370412</v>
      </c>
      <c r="H26" s="18">
        <f>+ABS(G26)</f>
        <v>5534.8157239370412</v>
      </c>
      <c r="I26" s="18">
        <f>+(I23*$D$37)+(I24*$D$38)+(I25*$D$39)</f>
        <v>25234.426701099652</v>
      </c>
      <c r="J26" s="18">
        <f>+(J23*$D$37)+(J24*$D$38)+(J25*$D$39)</f>
        <v>24823.76761361464</v>
      </c>
      <c r="K26" s="18">
        <f>+(K23*$D$37)+(K24*$D$38)+(K25*$D$39)</f>
        <v>24610.573616690719</v>
      </c>
      <c r="L26" s="18">
        <f>+(L23*$D$37)+(L24*$D$38)+(L25*$D$39)</f>
        <v>24556.166307546424</v>
      </c>
      <c r="M26" s="6">
        <f>+(M23*$D$37)+(M24*$D$38)+(M25*$D$39)</f>
        <v>24545.050589032013</v>
      </c>
    </row>
    <row r="27" spans="2:13" ht="15.75" x14ac:dyDescent="0.25">
      <c r="B27" s="2" t="s">
        <v>11</v>
      </c>
      <c r="C27" s="6">
        <f t="shared" si="1"/>
        <v>14110</v>
      </c>
      <c r="D27" s="6">
        <f t="shared" si="1"/>
        <v>24835</v>
      </c>
      <c r="E27" s="6">
        <f t="shared" si="2"/>
        <v>19472.5</v>
      </c>
      <c r="F27" s="6">
        <f t="shared" ref="F27:F34" si="5">+(E24*$D$37)+(E25*$D$38)+(E26*$D$39)</f>
        <v>21651.852363521732</v>
      </c>
      <c r="G27" s="6">
        <f t="shared" ref="G27:G34" si="6">+E27-F27</f>
        <v>-2179.3523635217316</v>
      </c>
      <c r="H27" s="18">
        <f t="shared" ref="H27:H34" si="7">+ABS(G27)</f>
        <v>2179.3523635217316</v>
      </c>
      <c r="I27" s="18">
        <f t="shared" ref="I27:M34" si="8">+(I24*$D$37)+(I25*$D$38)+(I26*$D$39)</f>
        <v>26867.003238145138</v>
      </c>
      <c r="J27" s="18">
        <f t="shared" si="8"/>
        <v>24792.936315026713</v>
      </c>
      <c r="K27" s="18">
        <f t="shared" si="8"/>
        <v>24559.470213959503</v>
      </c>
      <c r="L27" s="18">
        <f t="shared" si="8"/>
        <v>24541.397287504937</v>
      </c>
      <c r="M27" s="6">
        <f t="shared" si="8"/>
        <v>24541.860417089134</v>
      </c>
    </row>
    <row r="28" spans="2:13" ht="15.75" x14ac:dyDescent="0.25">
      <c r="B28" s="2" t="s">
        <v>12</v>
      </c>
      <c r="C28" s="6">
        <f t="shared" si="1"/>
        <v>13260</v>
      </c>
      <c r="D28" s="6">
        <f t="shared" si="1"/>
        <v>47651</v>
      </c>
      <c r="E28" s="6">
        <f t="shared" si="2"/>
        <v>30455.5</v>
      </c>
      <c r="F28" s="6">
        <f t="shared" si="5"/>
        <v>30455.499497203313</v>
      </c>
      <c r="G28" s="6">
        <f t="shared" si="6"/>
        <v>5.0279668721486814E-4</v>
      </c>
      <c r="H28" s="18">
        <f t="shared" si="7"/>
        <v>5.0279668721486814E-4</v>
      </c>
      <c r="I28" s="18">
        <f t="shared" si="8"/>
        <v>21949.364617073108</v>
      </c>
      <c r="J28" s="18">
        <f t="shared" si="8"/>
        <v>24111.264700042389</v>
      </c>
      <c r="K28" s="18">
        <f t="shared" si="8"/>
        <v>24477.619159846519</v>
      </c>
      <c r="L28" s="18">
        <f t="shared" si="8"/>
        <v>24533.89926038689</v>
      </c>
      <c r="M28" s="6">
        <f t="shared" si="8"/>
        <v>24541.669368160768</v>
      </c>
    </row>
    <row r="29" spans="2:13" ht="15.75" x14ac:dyDescent="0.25">
      <c r="B29" s="2" t="s">
        <v>13</v>
      </c>
      <c r="C29" s="6">
        <f t="shared" si="1"/>
        <v>13400</v>
      </c>
      <c r="D29" s="6">
        <f t="shared" si="1"/>
        <v>16200</v>
      </c>
      <c r="E29" s="6">
        <f t="shared" si="2"/>
        <v>14800</v>
      </c>
      <c r="F29" s="6">
        <f t="shared" si="5"/>
        <v>17362.406099657808</v>
      </c>
      <c r="G29" s="6">
        <f t="shared" si="6"/>
        <v>-2562.4060996578082</v>
      </c>
      <c r="H29" s="18">
        <f t="shared" si="7"/>
        <v>2562.4060996578082</v>
      </c>
      <c r="I29" s="18">
        <f t="shared" si="8"/>
        <v>25155.252455245827</v>
      </c>
      <c r="J29" s="18">
        <f t="shared" si="8"/>
        <v>24745.087205286203</v>
      </c>
      <c r="K29" s="18">
        <f t="shared" si="8"/>
        <v>24588.644826687385</v>
      </c>
      <c r="L29" s="18">
        <f t="shared" si="8"/>
        <v>24551.501094865609</v>
      </c>
      <c r="M29" s="6">
        <f t="shared" si="8"/>
        <v>24544.190523184243</v>
      </c>
    </row>
    <row r="30" spans="2:13" ht="15.75" x14ac:dyDescent="0.25">
      <c r="B30" s="2" t="s">
        <v>14</v>
      </c>
      <c r="C30" s="6">
        <f t="shared" si="1"/>
        <v>14400</v>
      </c>
      <c r="D30" s="6">
        <f t="shared" si="1"/>
        <v>22000</v>
      </c>
      <c r="E30" s="6">
        <f t="shared" si="2"/>
        <v>18200</v>
      </c>
      <c r="F30" s="6">
        <f t="shared" si="5"/>
        <v>20743.835382769175</v>
      </c>
      <c r="G30" s="6">
        <f>+E30-F30</f>
        <v>-2543.8353827691753</v>
      </c>
      <c r="H30" s="18">
        <f t="shared" si="7"/>
        <v>2543.8353827691753</v>
      </c>
      <c r="I30" s="18">
        <f t="shared" si="8"/>
        <v>25904.012127338778</v>
      </c>
      <c r="J30" s="18">
        <f t="shared" si="8"/>
        <v>24679.056967606557</v>
      </c>
      <c r="K30" s="18">
        <f t="shared" si="8"/>
        <v>24549.410687247844</v>
      </c>
      <c r="L30" s="18">
        <f t="shared" si="8"/>
        <v>24541.244737795958</v>
      </c>
      <c r="M30" s="6">
        <f t="shared" si="8"/>
        <v>24542.070786755547</v>
      </c>
    </row>
    <row r="31" spans="2:13" ht="15.75" x14ac:dyDescent="0.25">
      <c r="B31" s="2" t="s">
        <v>15</v>
      </c>
      <c r="C31" s="6">
        <f t="shared" si="1"/>
        <v>16220</v>
      </c>
      <c r="D31" s="6">
        <f t="shared" si="1"/>
        <v>30100</v>
      </c>
      <c r="E31" s="6">
        <f t="shared" si="2"/>
        <v>23160</v>
      </c>
      <c r="F31" s="6">
        <f t="shared" si="5"/>
        <v>26685.261079153952</v>
      </c>
      <c r="G31" s="6">
        <f t="shared" si="6"/>
        <v>-3525.2610791539519</v>
      </c>
      <c r="H31" s="18">
        <f t="shared" si="7"/>
        <v>3525.2610791539519</v>
      </c>
      <c r="I31" s="18">
        <f t="shared" si="8"/>
        <v>22870.999691951005</v>
      </c>
      <c r="J31" s="18">
        <f t="shared" si="8"/>
        <v>24271.318529592008</v>
      </c>
      <c r="K31" s="18">
        <f t="shared" si="8"/>
        <v>24502.791307813666</v>
      </c>
      <c r="L31" s="18">
        <f t="shared" si="8"/>
        <v>24537.471957313344</v>
      </c>
      <c r="M31" s="6">
        <f t="shared" si="8"/>
        <v>24542.113483027744</v>
      </c>
    </row>
    <row r="32" spans="2:13" ht="15.75" x14ac:dyDescent="0.25">
      <c r="B32" s="2" t="s">
        <v>16</v>
      </c>
      <c r="C32" s="6">
        <f t="shared" si="1"/>
        <v>17220</v>
      </c>
      <c r="D32" s="6">
        <f t="shared" si="1"/>
        <v>32500</v>
      </c>
      <c r="E32" s="6">
        <f t="shared" si="2"/>
        <v>24860</v>
      </c>
      <c r="F32" s="6">
        <f t="shared" si="5"/>
        <v>16208.665204252075</v>
      </c>
      <c r="G32" s="6">
        <f t="shared" si="6"/>
        <v>8651.3347957479255</v>
      </c>
      <c r="H32" s="18">
        <f t="shared" si="7"/>
        <v>8651.3347957479255</v>
      </c>
      <c r="I32" s="18">
        <f t="shared" si="8"/>
        <v>25038.447911319308</v>
      </c>
      <c r="J32" s="18">
        <f t="shared" si="8"/>
        <v>24685.494428305414</v>
      </c>
      <c r="K32" s="18">
        <f t="shared" si="8"/>
        <v>24573.488227839229</v>
      </c>
      <c r="L32" s="18">
        <f t="shared" si="8"/>
        <v>24548.409704877726</v>
      </c>
      <c r="M32" s="6">
        <f t="shared" si="8"/>
        <v>24543.636504929389</v>
      </c>
    </row>
    <row r="33" spans="2:13" ht="15.75" x14ac:dyDescent="0.25">
      <c r="B33" s="2" t="s">
        <v>17</v>
      </c>
      <c r="C33" s="6">
        <f t="shared" si="1"/>
        <v>16990</v>
      </c>
      <c r="D33" s="6">
        <f t="shared" si="1"/>
        <v>45222</v>
      </c>
      <c r="E33" s="6">
        <f t="shared" si="2"/>
        <v>31106</v>
      </c>
      <c r="F33" s="6">
        <f t="shared" si="5"/>
        <v>19681.968969957183</v>
      </c>
      <c r="G33" s="6">
        <f t="shared" si="6"/>
        <v>11424.031030042817</v>
      </c>
      <c r="H33" s="18">
        <f t="shared" si="7"/>
        <v>11424.031030042817</v>
      </c>
      <c r="I33" s="18">
        <f t="shared" si="8"/>
        <v>25329.761729206341</v>
      </c>
      <c r="J33" s="18">
        <f t="shared" si="8"/>
        <v>24614.569475036653</v>
      </c>
      <c r="K33" s="18">
        <f t="shared" si="8"/>
        <v>24544.45330438107</v>
      </c>
      <c r="L33" s="18">
        <f t="shared" si="8"/>
        <v>24541.383245734192</v>
      </c>
      <c r="M33" s="6">
        <f t="shared" si="8"/>
        <v>24542.239382874301</v>
      </c>
    </row>
    <row r="34" spans="2:13" ht="15.75" x14ac:dyDescent="0.25">
      <c r="B34" s="2" t="s">
        <v>18</v>
      </c>
      <c r="C34" s="6">
        <f t="shared" si="1"/>
        <v>16550</v>
      </c>
      <c r="D34" s="6">
        <f t="shared" si="1"/>
        <v>20300</v>
      </c>
      <c r="E34" s="6">
        <f t="shared" si="2"/>
        <v>18425</v>
      </c>
      <c r="F34" s="6">
        <f t="shared" si="5"/>
        <v>24254.163323517409</v>
      </c>
      <c r="G34" s="6">
        <f t="shared" si="6"/>
        <v>-5829.1633235174086</v>
      </c>
      <c r="H34" s="18">
        <f t="shared" si="7"/>
        <v>5829.1633235174086</v>
      </c>
      <c r="I34" s="18">
        <f>+(I31*$D$37)+(I32*$D$38)+(I33*$D$39)</f>
        <v>23471.85589478544</v>
      </c>
      <c r="J34" s="18">
        <f t="shared" si="8"/>
        <v>24373.031468569287</v>
      </c>
      <c r="K34" s="18">
        <f t="shared" si="8"/>
        <v>24518.400417436973</v>
      </c>
      <c r="L34" s="18">
        <f t="shared" si="8"/>
        <v>24539.62429884799</v>
      </c>
      <c r="M34" s="6">
        <f t="shared" si="8"/>
        <v>24542.369583835782</v>
      </c>
    </row>
    <row r="36" spans="2:13" ht="15.75" x14ac:dyDescent="0.25">
      <c r="C36" s="10" t="s">
        <v>21</v>
      </c>
      <c r="D36" s="10" t="s">
        <v>20</v>
      </c>
    </row>
    <row r="37" spans="2:13" ht="15.75" x14ac:dyDescent="0.25">
      <c r="C37" s="11">
        <v>1</v>
      </c>
      <c r="D37" s="11">
        <v>0.73669420950577336</v>
      </c>
      <c r="F37" s="45" t="s">
        <v>24</v>
      </c>
      <c r="G37" s="46"/>
    </row>
    <row r="38" spans="2:13" ht="15.75" x14ac:dyDescent="0.25">
      <c r="C38" s="11">
        <v>2</v>
      </c>
      <c r="D38" s="11">
        <v>0.15979252461879884</v>
      </c>
      <c r="F38" s="9" t="s">
        <v>23</v>
      </c>
      <c r="G38" s="6">
        <f>+AVERAGE(G26:G34)</f>
        <v>-233.27418266329855</v>
      </c>
    </row>
    <row r="39" spans="2:13" ht="15.75" x14ac:dyDescent="0.25">
      <c r="C39" s="11">
        <v>3</v>
      </c>
      <c r="D39" s="11">
        <v>0.10351325369190369</v>
      </c>
      <c r="F39" s="9" t="s">
        <v>25</v>
      </c>
      <c r="G39" s="6">
        <f>+AVERAGE(H26:H34)</f>
        <v>4694.4667001271719</v>
      </c>
    </row>
    <row r="40" spans="2:13" x14ac:dyDescent="0.25">
      <c r="C40" s="11" t="s">
        <v>22</v>
      </c>
      <c r="D40" s="11">
        <f>+SUM(D37:D39)</f>
        <v>0.99999998781647581</v>
      </c>
      <c r="G40" s="7"/>
    </row>
    <row r="60" spans="2:13" ht="28.5" customHeight="1" x14ac:dyDescent="0.25">
      <c r="B60" s="43" t="s">
        <v>19</v>
      </c>
      <c r="C60" s="47" t="s">
        <v>48</v>
      </c>
      <c r="D60" s="47"/>
      <c r="E60" s="47"/>
      <c r="F60" s="15"/>
      <c r="G60" s="14" t="s">
        <v>27</v>
      </c>
      <c r="H60" s="13" t="s">
        <v>28</v>
      </c>
      <c r="I60" s="43">
        <v>2019</v>
      </c>
      <c r="J60" s="43">
        <v>2020</v>
      </c>
      <c r="K60" s="43">
        <v>2021</v>
      </c>
      <c r="L60" s="43">
        <v>2022</v>
      </c>
      <c r="M60" s="64">
        <v>2023</v>
      </c>
    </row>
    <row r="61" spans="2:13" ht="15.75" x14ac:dyDescent="0.25">
      <c r="B61" s="44"/>
      <c r="C61" s="19">
        <v>2017</v>
      </c>
      <c r="D61" s="19">
        <v>2018</v>
      </c>
      <c r="E61" s="19" t="s">
        <v>29</v>
      </c>
      <c r="F61" s="9" t="s">
        <v>26</v>
      </c>
      <c r="G61" s="16"/>
      <c r="H61" s="16"/>
      <c r="I61" s="44"/>
      <c r="J61" s="44"/>
      <c r="K61" s="44"/>
      <c r="L61" s="44"/>
      <c r="M61" s="64"/>
    </row>
    <row r="62" spans="2:13" ht="15.75" x14ac:dyDescent="0.25">
      <c r="B62" s="2" t="s">
        <v>7</v>
      </c>
      <c r="C62" s="6">
        <f>+E7</f>
        <v>28849</v>
      </c>
      <c r="D62" s="6">
        <f>+F7</f>
        <v>28236.6</v>
      </c>
      <c r="E62" s="6">
        <f>+AVERAGE(C62:D62)</f>
        <v>28542.799999999999</v>
      </c>
      <c r="F62" s="40"/>
      <c r="G62" s="17"/>
      <c r="H62" s="16"/>
      <c r="I62" s="18">
        <f>+(E71*$D$76)+(E72*$D$77)+(E73*$D$78)</f>
        <v>114962.88731533065</v>
      </c>
      <c r="J62" s="18">
        <f>+(I71*$D$76)+(I72*$D$77)+(I73*$D$78)</f>
        <v>98255.053484712917</v>
      </c>
      <c r="K62" s="18">
        <f>+(J71*$D$76)+(J72*$D$77)+(J73*$D$78)</f>
        <v>97879.846252902018</v>
      </c>
      <c r="L62" s="18">
        <f>+(K71*$D$76)+(K72*$D$77)+(K73*$D$78)</f>
        <v>98192.562991568135</v>
      </c>
      <c r="M62" s="6">
        <f>+(L71*$D$76)+(L72*$D$77)+(L73*$D$78)</f>
        <v>98297.34334681787</v>
      </c>
    </row>
    <row r="63" spans="2:13" ht="15.75" x14ac:dyDescent="0.25">
      <c r="B63" s="2" t="s">
        <v>8</v>
      </c>
      <c r="C63" s="6">
        <f t="shared" ref="C63:D73" si="9">+E8</f>
        <v>19856</v>
      </c>
      <c r="D63" s="6">
        <f t="shared" si="9"/>
        <v>25876.6</v>
      </c>
      <c r="E63" s="6">
        <f t="shared" ref="E63:E73" si="10">+AVERAGE(C63:D63)</f>
        <v>22866.3</v>
      </c>
      <c r="F63" s="41"/>
      <c r="G63" s="17"/>
      <c r="H63" s="16"/>
      <c r="I63" s="18">
        <f>+(E72*$D$76)+(E73*$D$77)+(I62*$D$78)</f>
        <v>51848.601533482419</v>
      </c>
      <c r="J63" s="18">
        <f>+(I72*$D$76)+(I73*$D$77)+(J62*$D$78)</f>
        <v>91824.809199155236</v>
      </c>
      <c r="K63" s="18">
        <f>+(J72*$D$76)+(J73*$D$77)+(K62*$D$78)</f>
        <v>97535.144490177918</v>
      </c>
      <c r="L63" s="18">
        <f>+(K72*$D$76)+(K73*$D$77)+(L62*$D$78)</f>
        <v>98251.943350719477</v>
      </c>
      <c r="M63" s="6">
        <f>+(L72*$D$76)+(L73*$D$77)+(M62*$D$78)</f>
        <v>98324.227720144729</v>
      </c>
    </row>
    <row r="64" spans="2:13" ht="15.75" x14ac:dyDescent="0.25">
      <c r="B64" s="2" t="s">
        <v>9</v>
      </c>
      <c r="C64" s="6">
        <f t="shared" si="9"/>
        <v>13064.5</v>
      </c>
      <c r="D64" s="6">
        <f t="shared" si="9"/>
        <v>15704.4</v>
      </c>
      <c r="E64" s="6">
        <f t="shared" si="10"/>
        <v>14384.45</v>
      </c>
      <c r="F64" s="42"/>
      <c r="G64" s="17"/>
      <c r="H64" s="16"/>
      <c r="I64" s="18">
        <f>+(E73*$D$76)+(I62*$D$77)+(I63*$D$78)</f>
        <v>127738.19073714275</v>
      </c>
      <c r="J64" s="18">
        <f>+(I73*$D$76)+(J62*$D$77)+(J63*$D$78)</f>
        <v>104208.60069992179</v>
      </c>
      <c r="K64" s="18">
        <f>+(J73*$D$76)+(K62*$D$77)+(K63*$D$78)</f>
        <v>99365.759441681832</v>
      </c>
      <c r="L64" s="18">
        <f>+(K73*$D$76)+(L62*$D$77)+(L63*$D$78)</f>
        <v>98492.767779495363</v>
      </c>
      <c r="M64" s="6">
        <f>+(L73*$D$76)+(M62*$D$77)+(M63*$D$78)</f>
        <v>98350.760343734102</v>
      </c>
    </row>
    <row r="65" spans="2:13" ht="15.75" x14ac:dyDescent="0.25">
      <c r="B65" s="2" t="s">
        <v>10</v>
      </c>
      <c r="C65" s="6">
        <f t="shared" si="9"/>
        <v>19642</v>
      </c>
      <c r="D65" s="6">
        <f t="shared" si="9"/>
        <v>246440</v>
      </c>
      <c r="E65" s="6">
        <f t="shared" si="10"/>
        <v>133041</v>
      </c>
      <c r="F65" s="6">
        <f>+(E62*$D$76)+(E63*$D$77)+(E64*$D$78)</f>
        <v>26170.160510840731</v>
      </c>
      <c r="G65" s="6">
        <f>+E65-F65</f>
        <v>106870.83948915926</v>
      </c>
      <c r="H65" s="18">
        <f>+ABS(G65)</f>
        <v>106870.83948915926</v>
      </c>
      <c r="I65" s="18">
        <f>+(I62*$D$76)+(I63*$D$77)+(I64*$D$78)</f>
        <v>106200.10807417674</v>
      </c>
      <c r="J65" s="18">
        <f>+(J62*$D$76)+(J63*$D$77)+(J64*$D$78)</f>
        <v>97843.818362569888</v>
      </c>
      <c r="K65" s="18">
        <f>+(K62*$D$76)+(K63*$D$77)+(K64*$D$78)</f>
        <v>97978.576004348608</v>
      </c>
      <c r="L65" s="18">
        <f>+(L62*$D$76)+(L63*$D$77)+(L64*$D$78)</f>
        <v>98233.125507110468</v>
      </c>
      <c r="M65" s="6">
        <f>+(M62*$D$76)+(M63*$D$77)+(M64*$D$78)</f>
        <v>98307.167438249759</v>
      </c>
    </row>
    <row r="66" spans="2:13" ht="15.75" x14ac:dyDescent="0.25">
      <c r="B66" s="2" t="s">
        <v>11</v>
      </c>
      <c r="C66" s="6">
        <f t="shared" si="9"/>
        <v>8466</v>
      </c>
      <c r="D66" s="6">
        <f t="shared" si="9"/>
        <v>230066</v>
      </c>
      <c r="E66" s="6">
        <f t="shared" si="10"/>
        <v>119266</v>
      </c>
      <c r="F66" s="6">
        <f t="shared" ref="F66:F73" si="11">+(E63*$D$76)+(E64*$D$77)+(E65*$D$78)</f>
        <v>32915.505167999305</v>
      </c>
      <c r="G66" s="6">
        <f t="shared" ref="G66:G73" si="12">+E66-F66</f>
        <v>86350.494832000695</v>
      </c>
      <c r="H66" s="18">
        <f t="shared" ref="H66:H73" si="13">+ABS(G66)</f>
        <v>86350.494832000695</v>
      </c>
      <c r="I66" s="18">
        <f t="shared" ref="I66:J73" si="14">+(I63*$D$76)+(I64*$D$77)+(I65*$D$78)</f>
        <v>69601.291238004225</v>
      </c>
      <c r="J66" s="18">
        <f>+(J63*$D$76)+(J64*$D$77)+(J65*$D$78)</f>
        <v>94426.692611172199</v>
      </c>
      <c r="K66" s="18">
        <f t="shared" ref="K66:M73" si="15">+(K63*$D$76)+(K64*$D$77)+(K65*$D$78)</f>
        <v>97873.562925383187</v>
      </c>
      <c r="L66" s="18">
        <f t="shared" si="15"/>
        <v>98288.476200909106</v>
      </c>
      <c r="M66" s="6">
        <f t="shared" si="15"/>
        <v>98326.700271829395</v>
      </c>
    </row>
    <row r="67" spans="2:13" ht="15.75" x14ac:dyDescent="0.25">
      <c r="B67" s="2" t="s">
        <v>12</v>
      </c>
      <c r="C67" s="6">
        <f t="shared" si="9"/>
        <v>19890</v>
      </c>
      <c r="D67" s="6">
        <f t="shared" si="9"/>
        <v>263825.5</v>
      </c>
      <c r="E67" s="6">
        <f t="shared" si="10"/>
        <v>141857.75</v>
      </c>
      <c r="F67" s="6">
        <f t="shared" si="11"/>
        <v>44201.510004553522</v>
      </c>
      <c r="G67" s="6">
        <f t="shared" si="12"/>
        <v>97656.239995446478</v>
      </c>
      <c r="H67" s="18">
        <f t="shared" si="13"/>
        <v>97656.239995446478</v>
      </c>
      <c r="I67" s="18">
        <f t="shared" si="14"/>
        <v>118278.62494996266</v>
      </c>
      <c r="J67" s="18">
        <f t="shared" si="14"/>
        <v>102178.99765837757</v>
      </c>
      <c r="K67" s="18">
        <f t="shared" si="15"/>
        <v>98989.634570946044</v>
      </c>
      <c r="L67" s="18">
        <f t="shared" si="15"/>
        <v>98430.130799302889</v>
      </c>
      <c r="M67" s="6">
        <f t="shared" si="15"/>
        <v>98341.302788725516</v>
      </c>
    </row>
    <row r="68" spans="2:13" ht="15.75" x14ac:dyDescent="0.25">
      <c r="B68" s="2" t="s">
        <v>13</v>
      </c>
      <c r="C68" s="6">
        <f t="shared" si="9"/>
        <v>18760</v>
      </c>
      <c r="D68" s="6">
        <f t="shared" si="9"/>
        <v>246480</v>
      </c>
      <c r="E68" s="6">
        <f t="shared" si="10"/>
        <v>132620</v>
      </c>
      <c r="F68" s="6">
        <f t="shared" si="11"/>
        <v>131752.50683195589</v>
      </c>
      <c r="G68" s="6">
        <f t="shared" si="12"/>
        <v>867.49316804410773</v>
      </c>
      <c r="H68" s="18">
        <f t="shared" si="13"/>
        <v>867.49316804410773</v>
      </c>
      <c r="I68" s="18">
        <f t="shared" si="14"/>
        <v>101602.17602155732</v>
      </c>
      <c r="J68" s="18">
        <f t="shared" si="14"/>
        <v>97746.53453397844</v>
      </c>
      <c r="K68" s="18">
        <f t="shared" si="15"/>
        <v>98066.452467519965</v>
      </c>
      <c r="L68" s="18">
        <f t="shared" si="15"/>
        <v>98262.361596175659</v>
      </c>
      <c r="M68" s="6">
        <f t="shared" si="15"/>
        <v>98313.820902506326</v>
      </c>
    </row>
    <row r="69" spans="2:13" ht="15.75" x14ac:dyDescent="0.25">
      <c r="B69" s="2" t="s">
        <v>14</v>
      </c>
      <c r="C69" s="6">
        <f t="shared" si="9"/>
        <v>11520</v>
      </c>
      <c r="D69" s="6">
        <f t="shared" si="9"/>
        <v>235600</v>
      </c>
      <c r="E69" s="6">
        <f t="shared" si="10"/>
        <v>123560</v>
      </c>
      <c r="F69" s="6">
        <f t="shared" si="11"/>
        <v>124258.30730477824</v>
      </c>
      <c r="G69" s="6">
        <f t="shared" si="12"/>
        <v>-698.30730477823818</v>
      </c>
      <c r="H69" s="18">
        <f t="shared" si="13"/>
        <v>698.30730477823818</v>
      </c>
      <c r="I69" s="18">
        <f t="shared" si="14"/>
        <v>80692.080140526145</v>
      </c>
      <c r="J69" s="18">
        <f t="shared" si="14"/>
        <v>96009.099495002782</v>
      </c>
      <c r="K69" s="18">
        <f t="shared" si="15"/>
        <v>98071.868262947944</v>
      </c>
      <c r="L69" s="18">
        <f t="shared" si="15"/>
        <v>98308.40714160545</v>
      </c>
      <c r="M69" s="6">
        <f t="shared" si="15"/>
        <v>98327.699261480157</v>
      </c>
    </row>
    <row r="70" spans="2:13" ht="15.75" x14ac:dyDescent="0.25">
      <c r="B70" s="2" t="s">
        <v>15</v>
      </c>
      <c r="C70" s="6">
        <f t="shared" si="9"/>
        <v>27574</v>
      </c>
      <c r="D70" s="6">
        <f t="shared" si="9"/>
        <v>261070</v>
      </c>
      <c r="E70" s="6">
        <f t="shared" si="10"/>
        <v>144322</v>
      </c>
      <c r="F70" s="6">
        <f t="shared" si="11"/>
        <v>138487.56523963434</v>
      </c>
      <c r="G70" s="6">
        <f t="shared" si="12"/>
        <v>5834.4347603656643</v>
      </c>
      <c r="H70" s="18">
        <f t="shared" si="13"/>
        <v>5834.4347603656643</v>
      </c>
      <c r="I70" s="18">
        <f t="shared" si="14"/>
        <v>111723.14608470451</v>
      </c>
      <c r="J70" s="18">
        <f t="shared" si="14"/>
        <v>100832.05570671119</v>
      </c>
      <c r="K70" s="18">
        <f t="shared" si="15"/>
        <v>98747.114789244399</v>
      </c>
      <c r="L70" s="18">
        <f t="shared" si="15"/>
        <v>98390.721323696489</v>
      </c>
      <c r="M70" s="6">
        <f t="shared" si="15"/>
        <v>98335.502045234782</v>
      </c>
    </row>
    <row r="71" spans="2:13" ht="15.75" x14ac:dyDescent="0.25">
      <c r="B71" s="2" t="s">
        <v>16</v>
      </c>
      <c r="C71" s="6">
        <f t="shared" si="9"/>
        <v>18942</v>
      </c>
      <c r="D71" s="6">
        <f t="shared" si="9"/>
        <v>243250</v>
      </c>
      <c r="E71" s="6">
        <f t="shared" si="10"/>
        <v>131096</v>
      </c>
      <c r="F71" s="6">
        <f t="shared" si="11"/>
        <v>132383.59020587738</v>
      </c>
      <c r="G71" s="6">
        <f t="shared" si="12"/>
        <v>-1287.590205877379</v>
      </c>
      <c r="H71" s="18">
        <f t="shared" si="13"/>
        <v>1287.590205877379</v>
      </c>
      <c r="I71" s="18">
        <f t="shared" si="14"/>
        <v>99308.552314588364</v>
      </c>
      <c r="J71" s="18">
        <f t="shared" si="14"/>
        <v>97788.29654776692</v>
      </c>
      <c r="K71" s="18">
        <f t="shared" si="15"/>
        <v>98137.77424793641</v>
      </c>
      <c r="L71" s="18">
        <f t="shared" si="15"/>
        <v>98283.00506598418</v>
      </c>
      <c r="M71" s="6">
        <f t="shared" si="15"/>
        <v>98318.281648343094</v>
      </c>
    </row>
    <row r="72" spans="2:13" ht="15.75" x14ac:dyDescent="0.25">
      <c r="B72" s="2" t="s">
        <v>17</v>
      </c>
      <c r="C72" s="6">
        <f t="shared" si="9"/>
        <v>18689</v>
      </c>
      <c r="D72" s="6">
        <f t="shared" si="9"/>
        <v>28522.2</v>
      </c>
      <c r="E72" s="6">
        <f t="shared" si="10"/>
        <v>23605.599999999999</v>
      </c>
      <c r="F72" s="6">
        <f t="shared" si="11"/>
        <v>127657.68677056146</v>
      </c>
      <c r="G72" s="6">
        <f t="shared" si="12"/>
        <v>-104052.08677056147</v>
      </c>
      <c r="H72" s="18">
        <f t="shared" si="13"/>
        <v>104052.08677056147</v>
      </c>
      <c r="I72" s="18">
        <f t="shared" si="14"/>
        <v>87577.663133246911</v>
      </c>
      <c r="J72" s="18">
        <f t="shared" si="14"/>
        <v>96963.941150359067</v>
      </c>
      <c r="K72" s="18">
        <f t="shared" si="15"/>
        <v>98186.588558207877</v>
      </c>
      <c r="L72" s="18">
        <f t="shared" si="15"/>
        <v>98318.929683332768</v>
      </c>
      <c r="M72" s="6">
        <f t="shared" si="15"/>
        <v>98327.970042239642</v>
      </c>
    </row>
    <row r="73" spans="2:13" ht="15.75" x14ac:dyDescent="0.25">
      <c r="B73" s="2" t="s">
        <v>18</v>
      </c>
      <c r="C73" s="6">
        <f t="shared" si="9"/>
        <v>28135</v>
      </c>
      <c r="D73" s="6">
        <f t="shared" si="9"/>
        <v>254210</v>
      </c>
      <c r="E73" s="6">
        <f t="shared" si="10"/>
        <v>141172.5</v>
      </c>
      <c r="F73" s="6">
        <f t="shared" si="11"/>
        <v>129712.83497306787</v>
      </c>
      <c r="G73" s="6">
        <f t="shared" si="12"/>
        <v>11459.665026932125</v>
      </c>
      <c r="H73" s="18">
        <f t="shared" si="13"/>
        <v>11459.665026932125</v>
      </c>
      <c r="I73" s="18">
        <f t="shared" si="14"/>
        <v>107240.00794061142</v>
      </c>
      <c r="J73" s="18">
        <f t="shared" si="14"/>
        <v>99945.283394501093</v>
      </c>
      <c r="K73" s="18">
        <f t="shared" si="15"/>
        <v>98591.723628754102</v>
      </c>
      <c r="L73" s="18">
        <f t="shared" si="15"/>
        <v>98366.076485906495</v>
      </c>
      <c r="M73" s="18">
        <f t="shared" si="15"/>
        <v>98331.969494330711</v>
      </c>
    </row>
    <row r="75" spans="2:13" ht="15.75" x14ac:dyDescent="0.25">
      <c r="C75" s="10" t="s">
        <v>21</v>
      </c>
      <c r="D75" s="10" t="s">
        <v>20</v>
      </c>
    </row>
    <row r="76" spans="2:13" ht="15.75" x14ac:dyDescent="0.25">
      <c r="C76" s="11">
        <v>1</v>
      </c>
      <c r="D76" s="11">
        <v>0.73669420950577336</v>
      </c>
      <c r="F76" s="45" t="s">
        <v>24</v>
      </c>
      <c r="G76" s="46"/>
    </row>
    <row r="77" spans="2:13" ht="15.75" x14ac:dyDescent="0.25">
      <c r="C77" s="11">
        <v>2</v>
      </c>
      <c r="D77" s="11">
        <v>0.15979252461879884</v>
      </c>
      <c r="F77" s="9" t="s">
        <v>23</v>
      </c>
      <c r="G77" s="6">
        <f>+AVERAGE(G65:G73)</f>
        <v>22555.686998970134</v>
      </c>
    </row>
    <row r="78" spans="2:13" ht="15.75" x14ac:dyDescent="0.25">
      <c r="C78" s="11">
        <v>3</v>
      </c>
      <c r="D78" s="11">
        <v>0.10351325369190369</v>
      </c>
      <c r="F78" s="9" t="s">
        <v>25</v>
      </c>
      <c r="G78" s="6">
        <f>+AVERAGE(H65:H73)</f>
        <v>46119.683505907269</v>
      </c>
    </row>
    <row r="79" spans="2:13" x14ac:dyDescent="0.25">
      <c r="C79" s="11" t="s">
        <v>22</v>
      </c>
      <c r="D79" s="11">
        <f>+SUM(D76:D78)</f>
        <v>0.99999998781647581</v>
      </c>
      <c r="G79" s="7"/>
    </row>
  </sheetData>
  <mergeCells count="26">
    <mergeCell ref="B2:H2"/>
    <mergeCell ref="B3:D4"/>
    <mergeCell ref="E3:F4"/>
    <mergeCell ref="G3:H4"/>
    <mergeCell ref="B5:B6"/>
    <mergeCell ref="M21:M22"/>
    <mergeCell ref="F23:F25"/>
    <mergeCell ref="F37:G37"/>
    <mergeCell ref="B60:B61"/>
    <mergeCell ref="C60:E60"/>
    <mergeCell ref="I60:I61"/>
    <mergeCell ref="J60:J61"/>
    <mergeCell ref="K60:K61"/>
    <mergeCell ref="L60:L61"/>
    <mergeCell ref="M60:M61"/>
    <mergeCell ref="B21:B22"/>
    <mergeCell ref="C21:E21"/>
    <mergeCell ref="I21:I22"/>
    <mergeCell ref="J21:J22"/>
    <mergeCell ref="K21:K22"/>
    <mergeCell ref="L21:L22"/>
    <mergeCell ref="F62:F64"/>
    <mergeCell ref="F76:G76"/>
    <mergeCell ref="C5:D5"/>
    <mergeCell ref="G5:H5"/>
    <mergeCell ref="E5:F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79"/>
  <sheetViews>
    <sheetView workbookViewId="0">
      <selection sqref="A1:XFD1048576"/>
    </sheetView>
  </sheetViews>
  <sheetFormatPr baseColWidth="10" defaultRowHeight="15" x14ac:dyDescent="0.25"/>
  <cols>
    <col min="1" max="16384" width="11.42578125" style="27"/>
  </cols>
  <sheetData>
    <row r="2" spans="2:8" ht="18.75" x14ac:dyDescent="0.3">
      <c r="B2" s="49" t="s">
        <v>49</v>
      </c>
      <c r="C2" s="49"/>
      <c r="D2" s="49"/>
      <c r="E2" s="49"/>
      <c r="F2" s="49"/>
      <c r="G2" s="49"/>
      <c r="H2" s="49"/>
    </row>
    <row r="3" spans="2:8" ht="15.75" customHeight="1" x14ac:dyDescent="0.25">
      <c r="B3" s="51" t="s">
        <v>33</v>
      </c>
      <c r="C3" s="51"/>
      <c r="D3" s="51"/>
      <c r="E3" s="50" t="s">
        <v>2</v>
      </c>
      <c r="F3" s="50"/>
      <c r="G3" s="50" t="s">
        <v>3</v>
      </c>
      <c r="H3" s="50"/>
    </row>
    <row r="4" spans="2:8" ht="15.75" customHeight="1" x14ac:dyDescent="0.25">
      <c r="B4" s="51"/>
      <c r="C4" s="51"/>
      <c r="D4" s="51"/>
      <c r="E4" s="50"/>
      <c r="F4" s="50"/>
      <c r="G4" s="50"/>
      <c r="H4" s="50"/>
    </row>
    <row r="5" spans="2:8" ht="15.75" x14ac:dyDescent="0.25">
      <c r="B5" s="67" t="s">
        <v>4</v>
      </c>
      <c r="C5" s="48" t="s">
        <v>6</v>
      </c>
      <c r="D5" s="48"/>
      <c r="E5" s="48" t="s">
        <v>5</v>
      </c>
      <c r="F5" s="48"/>
      <c r="G5" s="48" t="s">
        <v>45</v>
      </c>
      <c r="H5" s="48"/>
    </row>
    <row r="6" spans="2:8" ht="15.75" x14ac:dyDescent="0.25">
      <c r="B6" s="67"/>
      <c r="C6" s="30">
        <v>2017</v>
      </c>
      <c r="D6" s="30">
        <v>2018</v>
      </c>
      <c r="E6" s="30">
        <v>2017</v>
      </c>
      <c r="F6" s="30">
        <v>2018</v>
      </c>
      <c r="G6" s="30">
        <v>2017</v>
      </c>
      <c r="H6" s="30">
        <v>2018</v>
      </c>
    </row>
    <row r="7" spans="2:8" ht="15.75" x14ac:dyDescent="0.25">
      <c r="B7" s="2" t="s">
        <v>7</v>
      </c>
      <c r="C7" s="4">
        <v>21970</v>
      </c>
      <c r="D7" s="4">
        <v>20518</v>
      </c>
      <c r="E7" s="4">
        <v>28949</v>
      </c>
      <c r="F7" s="4">
        <v>29245</v>
      </c>
      <c r="G7" s="6">
        <v>50919</v>
      </c>
      <c r="H7" s="6">
        <v>49763</v>
      </c>
    </row>
    <row r="8" spans="2:8" ht="15.75" x14ac:dyDescent="0.25">
      <c r="B8" s="2" t="s">
        <v>8</v>
      </c>
      <c r="C8" s="4">
        <v>12410</v>
      </c>
      <c r="D8" s="4">
        <v>26808</v>
      </c>
      <c r="E8" s="4">
        <v>16856</v>
      </c>
      <c r="F8" s="4">
        <v>25876.6</v>
      </c>
      <c r="G8" s="6">
        <v>29266</v>
      </c>
      <c r="H8" s="6">
        <v>52684.6</v>
      </c>
    </row>
    <row r="9" spans="2:8" ht="15.75" x14ac:dyDescent="0.25">
      <c r="B9" s="2" t="s">
        <v>9</v>
      </c>
      <c r="C9" s="4">
        <v>15370</v>
      </c>
      <c r="D9" s="4">
        <v>55304</v>
      </c>
      <c r="E9" s="4">
        <v>13065</v>
      </c>
      <c r="F9" s="4">
        <v>13504.4</v>
      </c>
      <c r="G9" s="6">
        <v>28435</v>
      </c>
      <c r="H9" s="6">
        <v>68808.399999999994</v>
      </c>
    </row>
    <row r="10" spans="2:8" ht="15.75" x14ac:dyDescent="0.25">
      <c r="B10" s="2" t="s">
        <v>10</v>
      </c>
      <c r="C10" s="4">
        <v>14030</v>
      </c>
      <c r="D10" s="4">
        <v>16100</v>
      </c>
      <c r="E10" s="4">
        <v>19642</v>
      </c>
      <c r="F10" s="4">
        <v>21500</v>
      </c>
      <c r="G10" s="6">
        <v>33672</v>
      </c>
      <c r="H10" s="6">
        <v>37600</v>
      </c>
    </row>
    <row r="11" spans="2:8" ht="15.75" x14ac:dyDescent="0.25">
      <c r="B11" s="2" t="s">
        <v>11</v>
      </c>
      <c r="C11" s="4">
        <v>14110</v>
      </c>
      <c r="D11" s="4">
        <v>24835</v>
      </c>
      <c r="E11" s="4">
        <v>16573</v>
      </c>
      <c r="F11" s="4">
        <v>20000</v>
      </c>
      <c r="G11" s="6">
        <v>30683</v>
      </c>
      <c r="H11" s="6">
        <v>44835</v>
      </c>
    </row>
    <row r="12" spans="2:8" ht="15.75" x14ac:dyDescent="0.25">
      <c r="B12" s="2" t="s">
        <v>12</v>
      </c>
      <c r="C12" s="4">
        <v>17260</v>
      </c>
      <c r="D12" s="4">
        <v>47651</v>
      </c>
      <c r="E12" s="4">
        <v>19890</v>
      </c>
      <c r="F12" s="4">
        <v>26825</v>
      </c>
      <c r="G12" s="6">
        <v>37150</v>
      </c>
      <c r="H12" s="6">
        <v>74476</v>
      </c>
    </row>
    <row r="13" spans="2:8" ht="15.75" x14ac:dyDescent="0.25">
      <c r="B13" s="2" t="s">
        <v>13</v>
      </c>
      <c r="C13" s="4">
        <v>21654</v>
      </c>
      <c r="D13" s="4">
        <v>18200</v>
      </c>
      <c r="E13" s="4">
        <v>18760</v>
      </c>
      <c r="F13" s="4">
        <v>24648</v>
      </c>
      <c r="G13" s="6">
        <v>40414</v>
      </c>
      <c r="H13" s="6">
        <v>42848</v>
      </c>
    </row>
    <row r="14" spans="2:8" ht="15.75" x14ac:dyDescent="0.25">
      <c r="B14" s="2" t="s">
        <v>14</v>
      </c>
      <c r="C14" s="4">
        <v>14400</v>
      </c>
      <c r="D14" s="4">
        <v>16000</v>
      </c>
      <c r="E14" s="4">
        <v>11520</v>
      </c>
      <c r="F14" s="4">
        <v>13560</v>
      </c>
      <c r="G14" s="6">
        <v>25920</v>
      </c>
      <c r="H14" s="6">
        <v>29560</v>
      </c>
    </row>
    <row r="15" spans="2:8" ht="15.75" x14ac:dyDescent="0.25">
      <c r="B15" s="2" t="s">
        <v>15</v>
      </c>
      <c r="C15" s="4">
        <v>16220</v>
      </c>
      <c r="D15" s="4">
        <v>17100</v>
      </c>
      <c r="E15" s="4">
        <v>27574</v>
      </c>
      <c r="F15" s="4">
        <v>26107</v>
      </c>
      <c r="G15" s="6">
        <v>43794</v>
      </c>
      <c r="H15" s="6">
        <v>43207</v>
      </c>
    </row>
    <row r="16" spans="2:8" ht="15.75" x14ac:dyDescent="0.25">
      <c r="B16" s="2" t="s">
        <v>16</v>
      </c>
      <c r="C16" s="4">
        <v>22683</v>
      </c>
      <c r="D16" s="4">
        <v>17250</v>
      </c>
      <c r="E16" s="4">
        <v>18942</v>
      </c>
      <c r="F16" s="4">
        <v>24350</v>
      </c>
      <c r="G16" s="6">
        <v>41625</v>
      </c>
      <c r="H16" s="6">
        <v>41600</v>
      </c>
    </row>
    <row r="17" spans="2:13" ht="15.75" x14ac:dyDescent="0.25">
      <c r="B17" s="2" t="s">
        <v>17</v>
      </c>
      <c r="C17" s="4">
        <v>16990</v>
      </c>
      <c r="D17" s="4">
        <v>15238</v>
      </c>
      <c r="E17" s="4">
        <v>18689</v>
      </c>
      <c r="F17" s="4">
        <v>18522</v>
      </c>
      <c r="G17" s="6">
        <v>35679</v>
      </c>
      <c r="H17" s="6">
        <v>33760</v>
      </c>
    </row>
    <row r="18" spans="2:13" ht="15.75" x14ac:dyDescent="0.25">
      <c r="B18" s="2" t="s">
        <v>18</v>
      </c>
      <c r="C18" s="4">
        <v>25681</v>
      </c>
      <c r="D18" s="4">
        <v>21487</v>
      </c>
      <c r="E18" s="4">
        <v>23135</v>
      </c>
      <c r="F18" s="4">
        <v>25410</v>
      </c>
      <c r="G18" s="6">
        <v>48816</v>
      </c>
      <c r="H18" s="6">
        <v>46897</v>
      </c>
    </row>
    <row r="21" spans="2:13" ht="28.5" x14ac:dyDescent="0.25">
      <c r="B21" s="43" t="s">
        <v>19</v>
      </c>
      <c r="C21" s="47" t="s">
        <v>50</v>
      </c>
      <c r="D21" s="47"/>
      <c r="E21" s="47"/>
      <c r="F21" s="15"/>
      <c r="G21" s="14" t="s">
        <v>27</v>
      </c>
      <c r="H21" s="13" t="s">
        <v>28</v>
      </c>
      <c r="I21" s="43">
        <v>2019</v>
      </c>
      <c r="J21" s="43">
        <v>2020</v>
      </c>
      <c r="K21" s="43">
        <v>2021</v>
      </c>
      <c r="L21" s="43">
        <v>2022</v>
      </c>
      <c r="M21" s="43">
        <v>2023</v>
      </c>
    </row>
    <row r="22" spans="2:13" ht="15.75" x14ac:dyDescent="0.25">
      <c r="B22" s="44"/>
      <c r="C22" s="19">
        <v>2017</v>
      </c>
      <c r="D22" s="19">
        <v>2018</v>
      </c>
      <c r="E22" s="19" t="s">
        <v>29</v>
      </c>
      <c r="F22" s="9" t="s">
        <v>26</v>
      </c>
      <c r="G22" s="16"/>
      <c r="H22" s="16"/>
      <c r="I22" s="44"/>
      <c r="J22" s="44"/>
      <c r="K22" s="44"/>
      <c r="L22" s="44"/>
      <c r="M22" s="44"/>
    </row>
    <row r="23" spans="2:13" ht="15.75" x14ac:dyDescent="0.25">
      <c r="B23" s="2" t="s">
        <v>7</v>
      </c>
      <c r="C23" s="6">
        <f>+C7</f>
        <v>21970</v>
      </c>
      <c r="D23" s="6">
        <f>+D7</f>
        <v>20518</v>
      </c>
      <c r="E23" s="6">
        <f>+AVERAGE(C23:D23)</f>
        <v>21244</v>
      </c>
      <c r="F23" s="40"/>
      <c r="G23" s="17"/>
      <c r="H23" s="16"/>
      <c r="I23" s="18">
        <f>+(E32*$D$37)+(E33*$D$38)+(E34*$D$39)</f>
        <v>20451.023980478174</v>
      </c>
      <c r="J23" s="18">
        <f>+(I32*$D$37)+(I33*$D$38)+(I34*$D$39)</f>
        <v>20498.259523141762</v>
      </c>
      <c r="K23" s="18">
        <f>+(J32*$D$37)+(J33*$D$38)+(J34*$D$39)</f>
        <v>20494.913191983866</v>
      </c>
      <c r="L23" s="18">
        <f t="shared" ref="L23" si="0">+(K32*$D$37)+(K33*$D$38)+(K34*$D$39)</f>
        <v>20494.854491002843</v>
      </c>
      <c r="M23" s="6">
        <f>+(L32*$D$37)+(L33*$D$38)+(L34*$D$39)</f>
        <v>20494.852050681999</v>
      </c>
    </row>
    <row r="24" spans="2:13" ht="15.75" x14ac:dyDescent="0.25">
      <c r="B24" s="2" t="s">
        <v>8</v>
      </c>
      <c r="C24" s="6">
        <f t="shared" ref="C24:D34" si="1">+C8</f>
        <v>12410</v>
      </c>
      <c r="D24" s="6">
        <f t="shared" si="1"/>
        <v>26808</v>
      </c>
      <c r="E24" s="6">
        <f t="shared" ref="E24:E34" si="2">+AVERAGE(C24:D24)</f>
        <v>19609</v>
      </c>
      <c r="F24" s="41"/>
      <c r="G24" s="17"/>
      <c r="H24" s="16"/>
      <c r="I24" s="18">
        <f>+(E33*$D$37)+(E34*$D$38)+(I23*$D$39)</f>
        <v>19136.262133418582</v>
      </c>
      <c r="J24" s="18">
        <f>+(I33*$D$37)+(I34*$D$38)+(J23*$D$39)</f>
        <v>20482.67150473364</v>
      </c>
      <c r="K24" s="18">
        <f>+(J33*$D$37)+(J34*$D$38)+(K23*$D$39)</f>
        <v>20494.750760770708</v>
      </c>
      <c r="L24" s="18">
        <f t="shared" ref="L24:M24" si="3">+(K33*$D$37)+(K34*$D$38)+(L23*$D$39)</f>
        <v>20494.852783339385</v>
      </c>
      <c r="M24" s="6">
        <f t="shared" si="3"/>
        <v>20494.851890694648</v>
      </c>
    </row>
    <row r="25" spans="2:13" ht="15.75" x14ac:dyDescent="0.25">
      <c r="B25" s="2" t="s">
        <v>9</v>
      </c>
      <c r="C25" s="6">
        <f t="shared" si="1"/>
        <v>15370</v>
      </c>
      <c r="D25" s="6">
        <f t="shared" si="1"/>
        <v>55304</v>
      </c>
      <c r="E25" s="6">
        <f t="shared" si="2"/>
        <v>35337</v>
      </c>
      <c r="F25" s="42"/>
      <c r="G25" s="17"/>
      <c r="H25" s="16"/>
      <c r="I25" s="18">
        <f>+(E34*$D$37)+(I23*$D$38)+(I24*$D$39)</f>
        <v>21398.973032229183</v>
      </c>
      <c r="J25" s="18">
        <f>+(I34*$D$37)+(J23*$D$38)+(J24*$D$39)</f>
        <v>20501.261989559163</v>
      </c>
      <c r="K25" s="18">
        <f>+(J34*$D$37)+(K23*$D$38)+(K24*$D$39)</f>
        <v>20494.897480109368</v>
      </c>
      <c r="L25" s="18">
        <f t="shared" ref="L25" si="4">+(K34*$D$37)+(L23*$D$38)+(L24*$D$39)</f>
        <v>20494.853749718757</v>
      </c>
      <c r="M25" s="6">
        <f>+(L34*$D$37)+(M23*$D$38)+(M24*$D$39)</f>
        <v>20494.851752928378</v>
      </c>
    </row>
    <row r="26" spans="2:13" ht="15.75" x14ac:dyDescent="0.25">
      <c r="B26" s="2" t="s">
        <v>10</v>
      </c>
      <c r="C26" s="6">
        <f t="shared" si="1"/>
        <v>14030</v>
      </c>
      <c r="D26" s="6">
        <f t="shared" si="1"/>
        <v>16100</v>
      </c>
      <c r="E26" s="6">
        <f t="shared" si="2"/>
        <v>15065</v>
      </c>
      <c r="F26" s="6">
        <f>+(E23*$D$37)+(E24*$D$38)+(E25*$D$39)</f>
        <v>25832.425765280663</v>
      </c>
      <c r="G26" s="6">
        <f>+E26-F26</f>
        <v>-10767.425765280663</v>
      </c>
      <c r="H26" s="18">
        <f>+ABS(G26)</f>
        <v>10767.425765280663</v>
      </c>
      <c r="I26" s="18">
        <f>+(I23*$D$37)+(I24*$D$38)+(I25*$D$39)</f>
        <v>20516.348379967818</v>
      </c>
      <c r="J26" s="18">
        <f>+(J23*$D$37)+(J24*$D$38)+(J25*$D$39)</f>
        <v>20496.159061070259</v>
      </c>
      <c r="K26" s="18">
        <f>+(K23*$D$37)+(K24*$D$38)+(K25*$D$39)</f>
        <v>20494.87459870231</v>
      </c>
      <c r="L26" s="18">
        <f>+(L23*$D$37)+(L24*$D$38)+(L25*$D$39)</f>
        <v>20494.853581277752</v>
      </c>
      <c r="M26" s="6">
        <f>+(M23*$D$37)+(M24*$D$38)+(M25*$D$39)</f>
        <v>20494.851608312452</v>
      </c>
    </row>
    <row r="27" spans="2:13" ht="15.75" x14ac:dyDescent="0.25">
      <c r="B27" s="2" t="s">
        <v>11</v>
      </c>
      <c r="C27" s="6">
        <f t="shared" si="1"/>
        <v>14110</v>
      </c>
      <c r="D27" s="6">
        <f t="shared" si="1"/>
        <v>24835</v>
      </c>
      <c r="E27" s="6">
        <f t="shared" si="2"/>
        <v>19472.5</v>
      </c>
      <c r="F27" s="6">
        <f t="shared" ref="F27:F34" si="5">+(E24*$D$37)+(E25*$D$38)+(E26*$D$39)</f>
        <v>21199.412313078486</v>
      </c>
      <c r="G27" s="6">
        <f t="shared" ref="G27:G34" si="6">+E27-F27</f>
        <v>-1726.9123130784865</v>
      </c>
      <c r="H27" s="18">
        <f t="shared" ref="H27:H34" si="7">+ABS(G27)</f>
        <v>1726.9123130784865</v>
      </c>
      <c r="I27" s="18">
        <f t="shared" ref="I27:M34" si="8">+(I24*$D$37)+(I25*$D$38)+(I26*$D$39)</f>
        <v>20074.889747839334</v>
      </c>
      <c r="J27" s="18">
        <f t="shared" si="8"/>
        <v>20491.13292086569</v>
      </c>
      <c r="K27" s="18">
        <f t="shared" si="8"/>
        <v>20494.823305950224</v>
      </c>
      <c r="L27" s="18">
        <f t="shared" si="8"/>
        <v>20494.852950852423</v>
      </c>
      <c r="M27" s="6">
        <f t="shared" si="8"/>
        <v>20494.851458177527</v>
      </c>
    </row>
    <row r="28" spans="2:13" ht="15.75" x14ac:dyDescent="0.25">
      <c r="B28" s="2" t="s">
        <v>12</v>
      </c>
      <c r="C28" s="6">
        <f t="shared" si="1"/>
        <v>17260</v>
      </c>
      <c r="D28" s="6">
        <f t="shared" si="1"/>
        <v>47651</v>
      </c>
      <c r="E28" s="6">
        <f t="shared" si="2"/>
        <v>32455.5</v>
      </c>
      <c r="F28" s="6">
        <f t="shared" si="5"/>
        <v>25706.109114100058</v>
      </c>
      <c r="G28" s="6">
        <f t="shared" si="6"/>
        <v>6749.3908858999421</v>
      </c>
      <c r="H28" s="18">
        <f t="shared" si="7"/>
        <v>6749.3908858999421</v>
      </c>
      <c r="I28" s="18">
        <f t="shared" si="8"/>
        <v>20758.603425490452</v>
      </c>
      <c r="J28" s="18">
        <f t="shared" si="8"/>
        <v>20496.695968320404</v>
      </c>
      <c r="K28" s="18">
        <f t="shared" si="8"/>
        <v>20494.866665355774</v>
      </c>
      <c r="L28" s="18">
        <f t="shared" si="8"/>
        <v>20494.853130747819</v>
      </c>
      <c r="M28" s="6">
        <f t="shared" si="8"/>
        <v>20494.851314711144</v>
      </c>
    </row>
    <row r="29" spans="2:13" ht="15.75" x14ac:dyDescent="0.25">
      <c r="B29" s="2" t="s">
        <v>13</v>
      </c>
      <c r="C29" s="6">
        <f t="shared" si="1"/>
        <v>21654</v>
      </c>
      <c r="D29" s="6">
        <f t="shared" si="1"/>
        <v>18200</v>
      </c>
      <c r="E29" s="6">
        <f t="shared" si="2"/>
        <v>19927</v>
      </c>
      <c r="F29" s="6">
        <f t="shared" si="5"/>
        <v>22024.594067250888</v>
      </c>
      <c r="G29" s="6">
        <f t="shared" si="6"/>
        <v>-2097.5940672508877</v>
      </c>
      <c r="H29" s="18">
        <f t="shared" si="7"/>
        <v>2097.5940672508877</v>
      </c>
      <c r="I29" s="18">
        <f t="shared" si="8"/>
        <v>20511.743865716642</v>
      </c>
      <c r="J29" s="18">
        <f t="shared" si="8"/>
        <v>20495.331096279639</v>
      </c>
      <c r="K29" s="18">
        <f t="shared" si="8"/>
        <v>20494.861164993221</v>
      </c>
      <c r="L29" s="18">
        <f t="shared" si="8"/>
        <v>20494.852990580996</v>
      </c>
      <c r="M29" s="6">
        <f t="shared" si="8"/>
        <v>20494.851169381844</v>
      </c>
    </row>
    <row r="30" spans="2:13" ht="15.75" x14ac:dyDescent="0.25">
      <c r="B30" s="2" t="s">
        <v>14</v>
      </c>
      <c r="C30" s="6">
        <f t="shared" si="1"/>
        <v>14400</v>
      </c>
      <c r="D30" s="6">
        <f t="shared" si="1"/>
        <v>16000</v>
      </c>
      <c r="E30" s="6">
        <f t="shared" si="2"/>
        <v>15200</v>
      </c>
      <c r="F30" s="6">
        <f t="shared" si="5"/>
        <v>22253.084783932962</v>
      </c>
      <c r="G30" s="6">
        <f>+E30-F30</f>
        <v>-7053.0847839329617</v>
      </c>
      <c r="H30" s="18">
        <f t="shared" si="7"/>
        <v>7053.0847839329617</v>
      </c>
      <c r="I30" s="18">
        <f t="shared" si="8"/>
        <v>20365.434792125565</v>
      </c>
      <c r="J30" s="18">
        <f t="shared" si="8"/>
        <v>20493.721302096958</v>
      </c>
      <c r="K30" s="18">
        <f t="shared" si="8"/>
        <v>20494.844969627371</v>
      </c>
      <c r="L30" s="18">
        <f t="shared" si="8"/>
        <v>20494.852694908473</v>
      </c>
      <c r="M30" s="6">
        <f t="shared" si="8"/>
        <v>20494.851022270876</v>
      </c>
    </row>
    <row r="31" spans="2:13" ht="15.75" x14ac:dyDescent="0.25">
      <c r="B31" s="2" t="s">
        <v>15</v>
      </c>
      <c r="C31" s="6">
        <f t="shared" si="1"/>
        <v>16220</v>
      </c>
      <c r="D31" s="6">
        <f t="shared" si="1"/>
        <v>17100</v>
      </c>
      <c r="E31" s="6">
        <f t="shared" si="2"/>
        <v>16660</v>
      </c>
      <c r="F31" s="6">
        <f t="shared" si="5"/>
        <v>23902.959260672389</v>
      </c>
      <c r="G31" s="6">
        <f t="shared" si="6"/>
        <v>-7242.9592606723891</v>
      </c>
      <c r="H31" s="18">
        <f t="shared" si="7"/>
        <v>7242.9592606723891</v>
      </c>
      <c r="I31" s="18">
        <f t="shared" si="8"/>
        <v>20571.528628056123</v>
      </c>
      <c r="J31" s="18">
        <f t="shared" si="8"/>
        <v>20495.381828928515</v>
      </c>
      <c r="K31" s="18">
        <f t="shared" si="8"/>
        <v>20494.857676339558</v>
      </c>
      <c r="L31" s="18">
        <f t="shared" si="8"/>
        <v>20494.852644187562</v>
      </c>
      <c r="M31" s="6">
        <f t="shared" si="8"/>
        <v>20494.85087715627</v>
      </c>
    </row>
    <row r="32" spans="2:13" ht="15.75" x14ac:dyDescent="0.25">
      <c r="B32" s="2" t="s">
        <v>16</v>
      </c>
      <c r="C32" s="6">
        <f t="shared" si="1"/>
        <v>22683</v>
      </c>
      <c r="D32" s="6">
        <f t="shared" si="1"/>
        <v>17250</v>
      </c>
      <c r="E32" s="6">
        <f t="shared" si="2"/>
        <v>19966.5</v>
      </c>
      <c r="F32" s="6">
        <f t="shared" si="5"/>
        <v>17832.145873851186</v>
      </c>
      <c r="G32" s="6">
        <f t="shared" si="6"/>
        <v>2134.3541261488135</v>
      </c>
      <c r="H32" s="18">
        <f t="shared" si="7"/>
        <v>2134.3541261488135</v>
      </c>
      <c r="I32" s="18">
        <f t="shared" si="8"/>
        <v>20503.061535392488</v>
      </c>
      <c r="J32" s="18">
        <f t="shared" si="8"/>
        <v>20495.023393210264</v>
      </c>
      <c r="K32" s="18">
        <f t="shared" si="8"/>
        <v>20494.856370565434</v>
      </c>
      <c r="L32" s="18">
        <f t="shared" si="8"/>
        <v>20494.852503833514</v>
      </c>
      <c r="M32" s="6">
        <f t="shared" si="8"/>
        <v>20494.850731542087</v>
      </c>
    </row>
    <row r="33" spans="2:13" ht="15.75" x14ac:dyDescent="0.25">
      <c r="B33" s="2" t="s">
        <v>17</v>
      </c>
      <c r="C33" s="6">
        <f t="shared" si="1"/>
        <v>16990</v>
      </c>
      <c r="D33" s="6">
        <f t="shared" si="1"/>
        <v>15238</v>
      </c>
      <c r="E33" s="6">
        <f t="shared" si="2"/>
        <v>16114</v>
      </c>
      <c r="F33" s="6">
        <f t="shared" si="5"/>
        <v>17158.415071769086</v>
      </c>
      <c r="G33" s="6">
        <f t="shared" si="6"/>
        <v>-1044.4150717690864</v>
      </c>
      <c r="H33" s="18">
        <f t="shared" si="7"/>
        <v>1044.4150717690864</v>
      </c>
      <c r="I33" s="18">
        <f t="shared" si="8"/>
        <v>20455.089134480608</v>
      </c>
      <c r="J33" s="18">
        <f t="shared" si="8"/>
        <v>20494.510789629519</v>
      </c>
      <c r="K33" s="18">
        <f t="shared" si="8"/>
        <v>20494.851208708438</v>
      </c>
      <c r="L33" s="18">
        <f t="shared" si="8"/>
        <v>20494.852311837712</v>
      </c>
      <c r="M33" s="6">
        <f t="shared" si="8"/>
        <v>20494.850585356689</v>
      </c>
    </row>
    <row r="34" spans="2:13" ht="15.75" x14ac:dyDescent="0.25">
      <c r="B34" s="2" t="s">
        <v>18</v>
      </c>
      <c r="C34" s="6">
        <f t="shared" si="1"/>
        <v>25681</v>
      </c>
      <c r="D34" s="6">
        <f t="shared" si="1"/>
        <v>21487</v>
      </c>
      <c r="E34" s="6">
        <f t="shared" si="2"/>
        <v>23584</v>
      </c>
      <c r="F34" s="6">
        <f t="shared" si="5"/>
        <v>17137.197941748473</v>
      </c>
      <c r="G34" s="6">
        <f t="shared" si="6"/>
        <v>6446.8020582515273</v>
      </c>
      <c r="H34" s="18">
        <f t="shared" si="7"/>
        <v>6446.8020582515273</v>
      </c>
      <c r="I34" s="18">
        <f>+(I31*$D$37)+(I32*$D$38)+(I33*$D$39)</f>
        <v>20517.062440020647</v>
      </c>
      <c r="J34" s="18">
        <f t="shared" si="8"/>
        <v>20495.005132744267</v>
      </c>
      <c r="K34" s="18">
        <f t="shared" si="8"/>
        <v>20494.85484921607</v>
      </c>
      <c r="L34" s="18">
        <f t="shared" si="8"/>
        <v>20494.852193708532</v>
      </c>
      <c r="M34" s="6">
        <f t="shared" si="8"/>
        <v>20494.850439767477</v>
      </c>
    </row>
    <row r="36" spans="2:13" ht="15.75" x14ac:dyDescent="0.25">
      <c r="C36" s="10" t="s">
        <v>21</v>
      </c>
      <c r="D36" s="10" t="s">
        <v>20</v>
      </c>
    </row>
    <row r="37" spans="2:13" ht="15.75" x14ac:dyDescent="0.25">
      <c r="C37" s="11">
        <v>1</v>
      </c>
      <c r="D37" s="11">
        <v>0.44903516975655727</v>
      </c>
      <c r="F37" s="45" t="s">
        <v>24</v>
      </c>
      <c r="G37" s="46"/>
    </row>
    <row r="38" spans="2:13" ht="15.75" x14ac:dyDescent="0.25">
      <c r="C38" s="11">
        <v>2</v>
      </c>
      <c r="D38" s="11">
        <v>0.2019532718398214</v>
      </c>
      <c r="F38" s="9" t="s">
        <v>23</v>
      </c>
      <c r="G38" s="6">
        <f>+AVERAGE(G26:G34)</f>
        <v>-1622.4271324093545</v>
      </c>
    </row>
    <row r="39" spans="2:13" ht="15.75" x14ac:dyDescent="0.25">
      <c r="C39" s="11">
        <v>3</v>
      </c>
      <c r="D39" s="11">
        <v>0.34901154346620544</v>
      </c>
      <c r="F39" s="9" t="s">
        <v>25</v>
      </c>
      <c r="G39" s="6">
        <f>+AVERAGE(H26:H34)</f>
        <v>5029.2153702538617</v>
      </c>
    </row>
    <row r="40" spans="2:13" x14ac:dyDescent="0.25">
      <c r="C40" s="11" t="s">
        <v>22</v>
      </c>
      <c r="D40" s="11">
        <f>+SUM(D37:D39)</f>
        <v>0.99999998506258414</v>
      </c>
      <c r="G40" s="7"/>
    </row>
    <row r="60" spans="2:13" ht="28.5" customHeight="1" x14ac:dyDescent="0.25">
      <c r="B60" s="43" t="s">
        <v>19</v>
      </c>
      <c r="C60" s="47" t="s">
        <v>48</v>
      </c>
      <c r="D60" s="47"/>
      <c r="E60" s="47"/>
      <c r="F60" s="15"/>
      <c r="G60" s="14" t="s">
        <v>27</v>
      </c>
      <c r="H60" s="13" t="s">
        <v>28</v>
      </c>
      <c r="I60" s="43">
        <v>2019</v>
      </c>
      <c r="J60" s="43">
        <v>2020</v>
      </c>
      <c r="K60" s="43">
        <v>2021</v>
      </c>
      <c r="L60" s="43">
        <v>2022</v>
      </c>
      <c r="M60" s="64">
        <v>2023</v>
      </c>
    </row>
    <row r="61" spans="2:13" ht="15.75" x14ac:dyDescent="0.25">
      <c r="B61" s="44"/>
      <c r="C61" s="19">
        <v>2017</v>
      </c>
      <c r="D61" s="19">
        <v>2018</v>
      </c>
      <c r="E61" s="19" t="s">
        <v>29</v>
      </c>
      <c r="F61" s="9" t="s">
        <v>26</v>
      </c>
      <c r="G61" s="16"/>
      <c r="H61" s="16"/>
      <c r="I61" s="44"/>
      <c r="J61" s="44"/>
      <c r="K61" s="44"/>
      <c r="L61" s="44"/>
      <c r="M61" s="64"/>
    </row>
    <row r="62" spans="2:13" ht="15.75" x14ac:dyDescent="0.25">
      <c r="B62" s="2" t="s">
        <v>7</v>
      </c>
      <c r="C62" s="6">
        <f>+E7</f>
        <v>28949</v>
      </c>
      <c r="D62" s="6">
        <f>+F7</f>
        <v>29245</v>
      </c>
      <c r="E62" s="6">
        <f>+AVERAGE(C62:D62)</f>
        <v>29097</v>
      </c>
      <c r="F62" s="40"/>
      <c r="G62" s="17"/>
      <c r="H62" s="16"/>
      <c r="I62" s="18">
        <f>+(E71*$D$76)+(E72*$D$77)+(E73*$D$78)</f>
        <v>21948.639572549706</v>
      </c>
      <c r="J62" s="18">
        <f>+(I71*$D$76)+(I72*$D$77)+(I73*$D$78)</f>
        <v>21956.96804801398</v>
      </c>
      <c r="K62" s="18">
        <f>+(J71*$D$76)+(J72*$D$77)+(J73*$D$78)</f>
        <v>21954.213878609775</v>
      </c>
      <c r="L62" s="18">
        <f>+(K71*$D$76)+(K72*$D$77)+(K73*$D$78)</f>
        <v>21954.167190918874</v>
      </c>
      <c r="M62" s="6">
        <f>+(L71*$D$76)+(L72*$D$77)+(L73*$D$78)</f>
        <v>21954.164781399904</v>
      </c>
    </row>
    <row r="63" spans="2:13" ht="15.75" x14ac:dyDescent="0.25">
      <c r="B63" s="2" t="s">
        <v>8</v>
      </c>
      <c r="C63" s="6">
        <f t="shared" ref="C63:D73" si="9">+E8</f>
        <v>16856</v>
      </c>
      <c r="D63" s="6">
        <f t="shared" si="9"/>
        <v>25876.6</v>
      </c>
      <c r="E63" s="6">
        <f t="shared" ref="E63:E73" si="10">+AVERAGE(C63:D63)</f>
        <v>21366.3</v>
      </c>
      <c r="F63" s="41"/>
      <c r="G63" s="17"/>
      <c r="H63" s="16"/>
      <c r="I63" s="18">
        <f>+(E72*$D$76)+(E73*$D$77)+(I62*$D$78)</f>
        <v>20916.763215836701</v>
      </c>
      <c r="J63" s="18">
        <f>+(I72*$D$76)+(I73*$D$77)+(J62*$D$78)</f>
        <v>21944.89973696537</v>
      </c>
      <c r="K63" s="18">
        <f>+(J72*$D$76)+(J73*$D$77)+(K62*$D$78)</f>
        <v>21954.089020645377</v>
      </c>
      <c r="L63" s="18">
        <f>+(K72*$D$76)+(K73*$D$77)+(L62*$D$78)</f>
        <v>21954.165840657806</v>
      </c>
      <c r="M63" s="6">
        <f>+(L72*$D$76)+(L73*$D$77)+(M62*$D$78)</f>
        <v>21954.164614420457</v>
      </c>
    </row>
    <row r="64" spans="2:13" ht="15.75" x14ac:dyDescent="0.25">
      <c r="B64" s="2" t="s">
        <v>9</v>
      </c>
      <c r="C64" s="6">
        <f t="shared" si="9"/>
        <v>13065</v>
      </c>
      <c r="D64" s="6">
        <f t="shared" si="9"/>
        <v>13504.4</v>
      </c>
      <c r="E64" s="6">
        <f t="shared" si="10"/>
        <v>13284.7</v>
      </c>
      <c r="F64" s="42"/>
      <c r="G64" s="17"/>
      <c r="H64" s="16"/>
      <c r="I64" s="18">
        <f>+(E73*$D$76)+(I62*$D$77)+(I63*$D$78)</f>
        <v>22631.997546301747</v>
      </c>
      <c r="J64" s="18">
        <f>+(I73*$D$76)+(J62*$D$77)+(J63*$D$78)</f>
        <v>21958.948832935737</v>
      </c>
      <c r="K64" s="18">
        <f>+(J73*$D$76)+(K62*$D$77)+(K63*$D$78)</f>
        <v>21954.19949907366</v>
      </c>
      <c r="L64" s="18">
        <f>+(K73*$D$76)+(L62*$D$77)+(L63*$D$78)</f>
        <v>21954.166519285878</v>
      </c>
      <c r="M64" s="6">
        <f>+(L73*$D$76)+(M62*$D$77)+(M63*$D$78)</f>
        <v>21954.164464248963</v>
      </c>
    </row>
    <row r="65" spans="2:13" ht="15.75" x14ac:dyDescent="0.25">
      <c r="B65" s="2" t="s">
        <v>10</v>
      </c>
      <c r="C65" s="6">
        <f t="shared" si="9"/>
        <v>19642</v>
      </c>
      <c r="D65" s="6">
        <f t="shared" si="9"/>
        <v>21500</v>
      </c>
      <c r="E65" s="6">
        <f t="shared" si="10"/>
        <v>20571</v>
      </c>
      <c r="F65" s="6">
        <f>+(E62*$D$76)+(E63*$D$77)+(E64*$D$78)</f>
        <v>22017.084178003224</v>
      </c>
      <c r="G65" s="6">
        <f>+E65-F65</f>
        <v>-1446.0841780032242</v>
      </c>
      <c r="H65" s="18">
        <f>+ABS(G65)</f>
        <v>1446.0841780032242</v>
      </c>
      <c r="I65" s="18">
        <f>+(I62*$D$76)+(I63*$D$77)+(I64*$D$78)</f>
        <v>21978.748259480541</v>
      </c>
      <c r="J65" s="18">
        <f>+(J62*$D$76)+(J63*$D$77)+(J64*$D$78)</f>
        <v>21955.221801934586</v>
      </c>
      <c r="K65" s="18">
        <f>+(K62*$D$76)+(K63*$D$77)+(K64*$D$78)</f>
        <v>21954.183316572031</v>
      </c>
      <c r="L65" s="18">
        <f>+(L62*$D$76)+(L63*$D$77)+(L64*$D$78)</f>
        <v>21954.166355883037</v>
      </c>
      <c r="M65" s="6">
        <f>+(M62*$D$76)+(M63*$D$77)+(M64*$D$78)</f>
        <v>21954.164309050029</v>
      </c>
    </row>
    <row r="66" spans="2:13" ht="15.75" x14ac:dyDescent="0.25">
      <c r="B66" s="2" t="s">
        <v>11</v>
      </c>
      <c r="C66" s="6">
        <f t="shared" si="9"/>
        <v>16573</v>
      </c>
      <c r="D66" s="6">
        <f t="shared" si="9"/>
        <v>20000</v>
      </c>
      <c r="E66" s="6">
        <f t="shared" si="10"/>
        <v>18286.5</v>
      </c>
      <c r="F66" s="6">
        <f t="shared" ref="F66:F73" si="11">+(E63*$D$76)+(E64*$D$77)+(E65*$D$78)</f>
        <v>19456.625238623317</v>
      </c>
      <c r="G66" s="6">
        <f t="shared" ref="G66:G73" si="12">+E66-F66</f>
        <v>-1170.1252386233173</v>
      </c>
      <c r="H66" s="18">
        <f t="shared" ref="H66:H73" si="13">+ABS(G66)</f>
        <v>1170.1252386233173</v>
      </c>
      <c r="I66" s="18">
        <f t="shared" ref="I66:J73" si="14">+(I63*$D$76)+(I64*$D$77)+(I65*$D$78)</f>
        <v>21633.805127623873</v>
      </c>
      <c r="J66" s="18">
        <f>+(J63*$D$76)+(J64*$D$77)+(J65*$D$78)</f>
        <v>21951.33918988955</v>
      </c>
      <c r="K66" s="18">
        <f t="shared" ref="K66:M73" si="15">+(K63*$D$76)+(K64*$D$77)+(K65*$D$78)</f>
        <v>21954.143914554981</v>
      </c>
      <c r="L66" s="18">
        <f t="shared" si="15"/>
        <v>21954.165829590012</v>
      </c>
      <c r="M66" s="6">
        <f t="shared" si="15"/>
        <v>21954.16414957654</v>
      </c>
    </row>
    <row r="67" spans="2:13" ht="15.75" x14ac:dyDescent="0.25">
      <c r="B67" s="2" t="s">
        <v>12</v>
      </c>
      <c r="C67" s="6">
        <f t="shared" si="9"/>
        <v>19890</v>
      </c>
      <c r="D67" s="6">
        <f t="shared" si="9"/>
        <v>26825</v>
      </c>
      <c r="E67" s="6">
        <f t="shared" si="10"/>
        <v>23357.5</v>
      </c>
      <c r="F67" s="6">
        <f t="shared" si="11"/>
        <v>16501.87786427667</v>
      </c>
      <c r="G67" s="6">
        <f t="shared" si="12"/>
        <v>6855.6221357233298</v>
      </c>
      <c r="H67" s="18">
        <f t="shared" si="13"/>
        <v>6855.6221357233298</v>
      </c>
      <c r="I67" s="18">
        <f t="shared" si="14"/>
        <v>22151.690700718587</v>
      </c>
      <c r="J67" s="18">
        <f t="shared" si="14"/>
        <v>21955.539965556076</v>
      </c>
      <c r="K67" s="18">
        <f t="shared" si="15"/>
        <v>21954.176503386843</v>
      </c>
      <c r="L67" s="18">
        <f t="shared" si="15"/>
        <v>21954.165917635804</v>
      </c>
      <c r="M67" s="6">
        <f t="shared" si="15"/>
        <v>21954.163995143237</v>
      </c>
    </row>
    <row r="68" spans="2:13" ht="15.75" x14ac:dyDescent="0.25">
      <c r="B68" s="2" t="s">
        <v>13</v>
      </c>
      <c r="C68" s="6">
        <f t="shared" si="9"/>
        <v>18760</v>
      </c>
      <c r="D68" s="6">
        <f t="shared" si="9"/>
        <v>24648</v>
      </c>
      <c r="E68" s="6">
        <f t="shared" si="10"/>
        <v>21704</v>
      </c>
      <c r="F68" s="6">
        <f t="shared" si="11"/>
        <v>21082.158109072927</v>
      </c>
      <c r="G68" s="6">
        <f t="shared" si="12"/>
        <v>621.84189092707311</v>
      </c>
      <c r="H68" s="18">
        <f t="shared" si="13"/>
        <v>621.84189092707311</v>
      </c>
      <c r="I68" s="18">
        <f t="shared" si="14"/>
        <v>21969.444445445013</v>
      </c>
      <c r="J68" s="18">
        <f t="shared" si="14"/>
        <v>21954.548410551139</v>
      </c>
      <c r="K68" s="18">
        <f t="shared" si="15"/>
        <v>21954.172653386726</v>
      </c>
      <c r="L68" s="18">
        <f t="shared" si="15"/>
        <v>21954.165768704581</v>
      </c>
      <c r="M68" s="6">
        <f t="shared" si="15"/>
        <v>21954.163839348257</v>
      </c>
    </row>
    <row r="69" spans="2:13" ht="15.75" x14ac:dyDescent="0.25">
      <c r="B69" s="2" t="s">
        <v>14</v>
      </c>
      <c r="C69" s="6">
        <f t="shared" si="9"/>
        <v>11520</v>
      </c>
      <c r="D69" s="6">
        <f t="shared" si="9"/>
        <v>13560</v>
      </c>
      <c r="E69" s="6">
        <f t="shared" si="10"/>
        <v>12540</v>
      </c>
      <c r="F69" s="6">
        <f t="shared" si="11"/>
        <v>20503.351718142436</v>
      </c>
      <c r="G69" s="6">
        <f t="shared" si="12"/>
        <v>-7963.3517181424359</v>
      </c>
      <c r="H69" s="18">
        <f t="shared" si="13"/>
        <v>7963.3517181424359</v>
      </c>
      <c r="I69" s="18">
        <f t="shared" si="14"/>
        <v>21855.535486756547</v>
      </c>
      <c r="J69" s="18">
        <f t="shared" si="14"/>
        <v>21953.307277439813</v>
      </c>
      <c r="K69" s="18">
        <f t="shared" si="15"/>
        <v>21954.160198222049</v>
      </c>
      <c r="L69" s="18">
        <f t="shared" si="15"/>
        <v>21954.165498182923</v>
      </c>
      <c r="M69" s="6">
        <f t="shared" si="15"/>
        <v>21954.163682176495</v>
      </c>
    </row>
    <row r="70" spans="2:13" ht="15.75" x14ac:dyDescent="0.25">
      <c r="B70" s="2" t="s">
        <v>15</v>
      </c>
      <c r="C70" s="6">
        <f t="shared" si="9"/>
        <v>27574</v>
      </c>
      <c r="D70" s="6">
        <f t="shared" si="9"/>
        <v>26107</v>
      </c>
      <c r="E70" s="6">
        <f t="shared" si="10"/>
        <v>26840.5</v>
      </c>
      <c r="F70" s="6">
        <f t="shared" si="11"/>
        <v>19248.137544666486</v>
      </c>
      <c r="G70" s="6">
        <f t="shared" si="12"/>
        <v>7592.3624553335139</v>
      </c>
      <c r="H70" s="18">
        <f t="shared" si="13"/>
        <v>7592.3624553335139</v>
      </c>
      <c r="I70" s="18">
        <f t="shared" si="14"/>
        <v>22011.523553966061</v>
      </c>
      <c r="J70" s="18">
        <f t="shared" si="14"/>
        <v>21954.560155894054</v>
      </c>
      <c r="K70" s="18">
        <f t="shared" si="15"/>
        <v>21954.169707237328</v>
      </c>
      <c r="L70" s="18">
        <f t="shared" si="15"/>
        <v>21954.165413226252</v>
      </c>
      <c r="M70" s="6">
        <f t="shared" si="15"/>
        <v>21954.163526512446</v>
      </c>
    </row>
    <row r="71" spans="2:13" ht="15.75" x14ac:dyDescent="0.25">
      <c r="B71" s="2" t="s">
        <v>16</v>
      </c>
      <c r="C71" s="6">
        <f t="shared" si="9"/>
        <v>18942</v>
      </c>
      <c r="D71" s="6">
        <f t="shared" si="9"/>
        <v>24350</v>
      </c>
      <c r="E71" s="6">
        <f t="shared" si="10"/>
        <v>21646</v>
      </c>
      <c r="F71" s="6">
        <f t="shared" si="11"/>
        <v>21645.997685672366</v>
      </c>
      <c r="G71" s="6">
        <f t="shared" si="12"/>
        <v>2.3143276339396834E-3</v>
      </c>
      <c r="H71" s="18">
        <f t="shared" si="13"/>
        <v>2.3143276339396834E-3</v>
      </c>
      <c r="I71" s="18">
        <f t="shared" si="14"/>
        <v>21961.125924991895</v>
      </c>
      <c r="J71" s="18">
        <f t="shared" si="14"/>
        <v>21954.301530974557</v>
      </c>
      <c r="K71" s="18">
        <f t="shared" si="15"/>
        <v>21954.168781846711</v>
      </c>
      <c r="L71" s="18">
        <f t="shared" si="15"/>
        <v>21954.165262067301</v>
      </c>
      <c r="M71" s="6">
        <f t="shared" si="15"/>
        <v>21954.163370485119</v>
      </c>
    </row>
    <row r="72" spans="2:13" ht="15.75" x14ac:dyDescent="0.25">
      <c r="B72" s="2" t="s">
        <v>17</v>
      </c>
      <c r="C72" s="6">
        <f t="shared" si="9"/>
        <v>18689</v>
      </c>
      <c r="D72" s="6">
        <f t="shared" si="9"/>
        <v>18522</v>
      </c>
      <c r="E72" s="6">
        <f t="shared" si="10"/>
        <v>18605.5</v>
      </c>
      <c r="F72" s="6">
        <f t="shared" si="11"/>
        <v>18606.131691433438</v>
      </c>
      <c r="G72" s="6">
        <f t="shared" si="12"/>
        <v>-0.63169143343839096</v>
      </c>
      <c r="H72" s="18">
        <f t="shared" si="13"/>
        <v>0.63169143343839096</v>
      </c>
      <c r="I72" s="18">
        <f t="shared" si="14"/>
        <v>21923.889742656047</v>
      </c>
      <c r="J72" s="18">
        <f t="shared" si="14"/>
        <v>21953.906978377941</v>
      </c>
      <c r="K72" s="18">
        <f t="shared" si="15"/>
        <v>21954.164786444468</v>
      </c>
      <c r="L72" s="18">
        <f t="shared" si="15"/>
        <v>21954.165070680068</v>
      </c>
      <c r="M72" s="6">
        <f t="shared" si="15"/>
        <v>21954.16321401727</v>
      </c>
    </row>
    <row r="73" spans="2:13" ht="15.75" x14ac:dyDescent="0.25">
      <c r="B73" s="2" t="s">
        <v>18</v>
      </c>
      <c r="C73" s="6">
        <f t="shared" si="9"/>
        <v>23135</v>
      </c>
      <c r="D73" s="6">
        <f t="shared" si="9"/>
        <v>25410</v>
      </c>
      <c r="E73" s="6">
        <f t="shared" si="10"/>
        <v>24272.5</v>
      </c>
      <c r="F73" s="6">
        <f t="shared" si="11"/>
        <v>22917.343268056135</v>
      </c>
      <c r="G73" s="6">
        <f t="shared" si="12"/>
        <v>1355.1567319438655</v>
      </c>
      <c r="H73" s="18">
        <f t="shared" si="13"/>
        <v>1355.1567319438655</v>
      </c>
      <c r="I73" s="18">
        <f t="shared" si="14"/>
        <v>21970.760047361342</v>
      </c>
      <c r="J73" s="18">
        <f t="shared" si="14"/>
        <v>21954.279631307931</v>
      </c>
      <c r="K73" s="18">
        <f t="shared" si="15"/>
        <v>21954.167474999591</v>
      </c>
      <c r="L73" s="18">
        <f t="shared" si="15"/>
        <v>21954.164935208137</v>
      </c>
      <c r="M73" s="18">
        <f t="shared" si="15"/>
        <v>21954.163057999322</v>
      </c>
    </row>
    <row r="75" spans="2:13" ht="15.75" x14ac:dyDescent="0.25">
      <c r="C75" s="10" t="s">
        <v>21</v>
      </c>
      <c r="D75" s="10" t="s">
        <v>20</v>
      </c>
    </row>
    <row r="76" spans="2:13" ht="15.75" x14ac:dyDescent="0.25">
      <c r="C76" s="11">
        <v>1</v>
      </c>
      <c r="D76" s="11">
        <v>0.44903516975655727</v>
      </c>
      <c r="F76" s="45" t="s">
        <v>24</v>
      </c>
      <c r="G76" s="46"/>
    </row>
    <row r="77" spans="2:13" ht="15.75" x14ac:dyDescent="0.25">
      <c r="C77" s="11">
        <v>2</v>
      </c>
      <c r="D77" s="11">
        <v>0.2019532718398214</v>
      </c>
      <c r="F77" s="9" t="s">
        <v>23</v>
      </c>
      <c r="G77" s="6">
        <f>+AVERAGE(G65:G73)</f>
        <v>649.42141133922223</v>
      </c>
    </row>
    <row r="78" spans="2:13" ht="15.75" x14ac:dyDescent="0.25">
      <c r="C78" s="11">
        <v>3</v>
      </c>
      <c r="D78" s="11">
        <v>0.34901154346620544</v>
      </c>
      <c r="F78" s="9" t="s">
        <v>25</v>
      </c>
      <c r="G78" s="6">
        <f>+AVERAGE(H65:H73)</f>
        <v>3000.575372717537</v>
      </c>
    </row>
    <row r="79" spans="2:13" x14ac:dyDescent="0.25">
      <c r="C79" s="11" t="s">
        <v>22</v>
      </c>
      <c r="D79" s="11">
        <f>+SUM(D76:D78)</f>
        <v>0.99999998506258414</v>
      </c>
      <c r="G79" s="7"/>
    </row>
  </sheetData>
  <mergeCells count="26">
    <mergeCell ref="B2:H2"/>
    <mergeCell ref="B3:D4"/>
    <mergeCell ref="E3:F4"/>
    <mergeCell ref="G3:H4"/>
    <mergeCell ref="B5:B6"/>
    <mergeCell ref="M21:M22"/>
    <mergeCell ref="F23:F25"/>
    <mergeCell ref="F37:G37"/>
    <mergeCell ref="B60:B61"/>
    <mergeCell ref="C60:E60"/>
    <mergeCell ref="I60:I61"/>
    <mergeCell ref="J60:J61"/>
    <mergeCell ref="K60:K61"/>
    <mergeCell ref="L60:L61"/>
    <mergeCell ref="M60:M61"/>
    <mergeCell ref="B21:B22"/>
    <mergeCell ref="C21:E21"/>
    <mergeCell ref="I21:I22"/>
    <mergeCell ref="J21:J22"/>
    <mergeCell ref="K21:K22"/>
    <mergeCell ref="L21:L22"/>
    <mergeCell ref="F62:F64"/>
    <mergeCell ref="F76:G76"/>
    <mergeCell ref="C5:D5"/>
    <mergeCell ref="E5:F5"/>
    <mergeCell ref="G5:H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M79"/>
  <sheetViews>
    <sheetView workbookViewId="0">
      <selection sqref="A1:XFD1048576"/>
    </sheetView>
  </sheetViews>
  <sheetFormatPr baseColWidth="10" defaultRowHeight="15" x14ac:dyDescent="0.25"/>
  <cols>
    <col min="1" max="16384" width="11.42578125" style="29"/>
  </cols>
  <sheetData>
    <row r="2" spans="2:8" ht="18.75" customHeight="1" x14ac:dyDescent="0.3">
      <c r="B2" s="71" t="s">
        <v>51</v>
      </c>
      <c r="C2" s="72"/>
      <c r="D2" s="72"/>
      <c r="E2" s="72"/>
      <c r="F2" s="72"/>
      <c r="G2" s="72"/>
      <c r="H2" s="73"/>
    </row>
    <row r="3" spans="2:8" ht="15.75" customHeight="1" x14ac:dyDescent="0.25">
      <c r="B3" s="58" t="s">
        <v>33</v>
      </c>
      <c r="C3" s="59"/>
      <c r="D3" s="60"/>
      <c r="E3" s="54" t="s">
        <v>2</v>
      </c>
      <c r="F3" s="55"/>
      <c r="G3" s="54" t="s">
        <v>3</v>
      </c>
      <c r="H3" s="55"/>
    </row>
    <row r="4" spans="2:8" ht="15.75" customHeight="1" x14ac:dyDescent="0.25">
      <c r="B4" s="61"/>
      <c r="C4" s="62"/>
      <c r="D4" s="63"/>
      <c r="E4" s="56"/>
      <c r="F4" s="57"/>
      <c r="G4" s="56"/>
      <c r="H4" s="57"/>
    </row>
    <row r="5" spans="2:8" ht="15.75" x14ac:dyDescent="0.25">
      <c r="B5" s="67" t="s">
        <v>4</v>
      </c>
      <c r="C5" s="48" t="s">
        <v>6</v>
      </c>
      <c r="D5" s="48"/>
      <c r="E5" s="48" t="s">
        <v>5</v>
      </c>
      <c r="F5" s="48"/>
      <c r="G5" s="48" t="s">
        <v>45</v>
      </c>
      <c r="H5" s="48"/>
    </row>
    <row r="6" spans="2:8" ht="15.75" x14ac:dyDescent="0.25">
      <c r="B6" s="67"/>
      <c r="C6" s="34">
        <v>2017</v>
      </c>
      <c r="D6" s="34">
        <v>2018</v>
      </c>
      <c r="E6" s="34">
        <v>2017</v>
      </c>
      <c r="F6" s="34">
        <v>2018</v>
      </c>
      <c r="G6" s="34">
        <v>2017</v>
      </c>
      <c r="H6" s="34">
        <v>2018</v>
      </c>
    </row>
    <row r="7" spans="2:8" ht="15.75" x14ac:dyDescent="0.25">
      <c r="B7" s="24" t="s">
        <v>7</v>
      </c>
      <c r="C7" s="4">
        <v>96970</v>
      </c>
      <c r="D7" s="4">
        <v>104673</v>
      </c>
      <c r="E7" s="4">
        <v>88849</v>
      </c>
      <c r="F7" s="4">
        <v>88236.6</v>
      </c>
      <c r="G7" s="6">
        <v>185819</v>
      </c>
      <c r="H7" s="6">
        <v>192909.6</v>
      </c>
    </row>
    <row r="8" spans="2:8" ht="15.75" x14ac:dyDescent="0.25">
      <c r="B8" s="24" t="s">
        <v>8</v>
      </c>
      <c r="C8" s="4">
        <v>75410</v>
      </c>
      <c r="D8" s="4">
        <v>86808</v>
      </c>
      <c r="E8" s="4">
        <v>99856</v>
      </c>
      <c r="F8" s="4">
        <v>95876.6</v>
      </c>
      <c r="G8" s="6">
        <v>175266</v>
      </c>
      <c r="H8" s="6">
        <v>182684.6</v>
      </c>
    </row>
    <row r="9" spans="2:8" ht="15.75" x14ac:dyDescent="0.25">
      <c r="B9" s="24" t="s">
        <v>9</v>
      </c>
      <c r="C9" s="4">
        <v>69370</v>
      </c>
      <c r="D9" s="4">
        <v>55304</v>
      </c>
      <c r="E9" s="4">
        <v>43064.5</v>
      </c>
      <c r="F9" s="4">
        <v>55704.4</v>
      </c>
      <c r="G9" s="6">
        <v>112434.5</v>
      </c>
      <c r="H9" s="6">
        <v>111008.4</v>
      </c>
    </row>
    <row r="10" spans="2:8" ht="15.75" x14ac:dyDescent="0.25">
      <c r="B10" s="24" t="s">
        <v>10</v>
      </c>
      <c r="C10" s="4">
        <v>81030</v>
      </c>
      <c r="D10" s="4">
        <v>66100</v>
      </c>
      <c r="E10" s="4">
        <v>35642</v>
      </c>
      <c r="F10" s="4">
        <v>34640</v>
      </c>
      <c r="G10" s="6">
        <v>116672</v>
      </c>
      <c r="H10" s="6">
        <v>100740</v>
      </c>
    </row>
    <row r="11" spans="2:8" ht="15.75" x14ac:dyDescent="0.25">
      <c r="B11" s="24" t="s">
        <v>11</v>
      </c>
      <c r="C11" s="4">
        <v>54110</v>
      </c>
      <c r="D11" s="4">
        <v>70456</v>
      </c>
      <c r="E11" s="4">
        <v>48466</v>
      </c>
      <c r="F11" s="4">
        <v>23066</v>
      </c>
      <c r="G11" s="6">
        <v>102576</v>
      </c>
      <c r="H11" s="6">
        <v>93522</v>
      </c>
    </row>
    <row r="12" spans="2:8" ht="15.75" x14ac:dyDescent="0.25">
      <c r="B12" s="24" t="s">
        <v>12</v>
      </c>
      <c r="C12" s="4">
        <v>83260</v>
      </c>
      <c r="D12" s="4">
        <v>80459</v>
      </c>
      <c r="E12" s="4">
        <v>79890</v>
      </c>
      <c r="F12" s="4">
        <v>86825.5</v>
      </c>
      <c r="G12" s="6">
        <v>163150</v>
      </c>
      <c r="H12" s="6">
        <v>167284.5</v>
      </c>
    </row>
    <row r="13" spans="2:8" ht="15.75" x14ac:dyDescent="0.25">
      <c r="B13" s="24" t="s">
        <v>13</v>
      </c>
      <c r="C13" s="4">
        <v>83400</v>
      </c>
      <c r="D13" s="4">
        <v>86200</v>
      </c>
      <c r="E13" s="4">
        <v>68760</v>
      </c>
      <c r="F13" s="4">
        <v>74480</v>
      </c>
      <c r="G13" s="6">
        <v>152160</v>
      </c>
      <c r="H13" s="6">
        <v>160680</v>
      </c>
    </row>
    <row r="14" spans="2:8" ht="15.75" x14ac:dyDescent="0.25">
      <c r="B14" s="24" t="s">
        <v>14</v>
      </c>
      <c r="C14" s="4">
        <v>74400</v>
      </c>
      <c r="D14" s="4">
        <v>76000</v>
      </c>
      <c r="E14" s="4">
        <v>61520</v>
      </c>
      <c r="F14" s="4">
        <v>63560</v>
      </c>
      <c r="G14" s="6">
        <v>135920</v>
      </c>
      <c r="H14" s="6">
        <v>139560</v>
      </c>
    </row>
    <row r="15" spans="2:8" ht="15.75" x14ac:dyDescent="0.25">
      <c r="B15" s="24" t="s">
        <v>15</v>
      </c>
      <c r="C15" s="4">
        <v>66220</v>
      </c>
      <c r="D15" s="4">
        <v>60100</v>
      </c>
      <c r="E15" s="4">
        <v>102574</v>
      </c>
      <c r="F15" s="4">
        <v>81070</v>
      </c>
      <c r="G15" s="6">
        <v>168794</v>
      </c>
      <c r="H15" s="6">
        <v>141170</v>
      </c>
    </row>
    <row r="16" spans="2:8" ht="15.75" x14ac:dyDescent="0.25">
      <c r="B16" s="24" t="s">
        <v>16</v>
      </c>
      <c r="C16" s="4">
        <v>77220</v>
      </c>
      <c r="D16" s="4">
        <v>67500</v>
      </c>
      <c r="E16" s="4">
        <v>78942</v>
      </c>
      <c r="F16" s="4">
        <v>43250</v>
      </c>
      <c r="G16" s="6">
        <v>156162</v>
      </c>
      <c r="H16" s="6">
        <v>110750</v>
      </c>
    </row>
    <row r="17" spans="2:13" ht="15.75" x14ac:dyDescent="0.25">
      <c r="B17" s="24" t="s">
        <v>17</v>
      </c>
      <c r="C17" s="4">
        <v>86990</v>
      </c>
      <c r="D17" s="4">
        <v>65222</v>
      </c>
      <c r="E17" s="4">
        <v>68689</v>
      </c>
      <c r="F17" s="4">
        <v>28522.2</v>
      </c>
      <c r="G17" s="6">
        <v>155679</v>
      </c>
      <c r="H17" s="6">
        <v>93744.2</v>
      </c>
    </row>
    <row r="18" spans="2:13" ht="15.75" x14ac:dyDescent="0.25">
      <c r="B18" s="24" t="s">
        <v>18</v>
      </c>
      <c r="C18" s="4">
        <v>90543</v>
      </c>
      <c r="D18" s="4">
        <v>103980</v>
      </c>
      <c r="E18" s="4">
        <v>88135</v>
      </c>
      <c r="F18" s="4">
        <v>94210</v>
      </c>
      <c r="G18" s="6">
        <v>178678</v>
      </c>
      <c r="H18" s="6">
        <v>198190</v>
      </c>
    </row>
    <row r="21" spans="2:13" ht="28.5" customHeight="1" x14ac:dyDescent="0.25">
      <c r="B21" s="43" t="s">
        <v>19</v>
      </c>
      <c r="C21" s="68" t="s">
        <v>52</v>
      </c>
      <c r="D21" s="69"/>
      <c r="E21" s="70"/>
      <c r="F21" s="15"/>
      <c r="G21" s="14" t="s">
        <v>27</v>
      </c>
      <c r="H21" s="13" t="s">
        <v>28</v>
      </c>
      <c r="I21" s="43">
        <v>2019</v>
      </c>
      <c r="J21" s="43">
        <v>2020</v>
      </c>
      <c r="K21" s="43">
        <v>2021</v>
      </c>
      <c r="L21" s="43">
        <v>2022</v>
      </c>
      <c r="M21" s="43">
        <v>2023</v>
      </c>
    </row>
    <row r="22" spans="2:13" ht="31.5" x14ac:dyDescent="0.25">
      <c r="B22" s="44"/>
      <c r="C22" s="31">
        <v>2017</v>
      </c>
      <c r="D22" s="31">
        <v>2018</v>
      </c>
      <c r="E22" s="32" t="s">
        <v>29</v>
      </c>
      <c r="F22" s="9" t="s">
        <v>26</v>
      </c>
      <c r="G22" s="16"/>
      <c r="H22" s="16"/>
      <c r="I22" s="44"/>
      <c r="J22" s="44"/>
      <c r="K22" s="44"/>
      <c r="L22" s="44"/>
      <c r="M22" s="44"/>
    </row>
    <row r="23" spans="2:13" ht="15.75" x14ac:dyDescent="0.25">
      <c r="B23" s="2" t="s">
        <v>7</v>
      </c>
      <c r="C23" s="6">
        <f>+C7</f>
        <v>96970</v>
      </c>
      <c r="D23" s="6">
        <f>+D7</f>
        <v>104673</v>
      </c>
      <c r="E23" s="6">
        <f>+AVERAGE(C23:D23)</f>
        <v>100821.5</v>
      </c>
      <c r="F23" s="40"/>
      <c r="G23" s="17"/>
      <c r="H23" s="16"/>
      <c r="I23" s="18">
        <f>+(E32*$D$37)+(E33*$D$38)+(E34*$D$39)</f>
        <v>89996.391224609659</v>
      </c>
      <c r="J23" s="18">
        <f>+(I32*$D$37)+(I33*$D$38)+(I34*$D$39)</f>
        <v>88775.402665738016</v>
      </c>
      <c r="K23" s="18">
        <f>+(J32*$D$37)+(J33*$D$38)+(J34*$D$39)</f>
        <v>88775.703899208747</v>
      </c>
      <c r="L23" s="18">
        <f t="shared" ref="L23" si="0">+(K32*$D$37)+(K33*$D$38)+(K34*$D$39)</f>
        <v>88775.699034783451</v>
      </c>
      <c r="M23" s="6">
        <f>+(L32*$D$37)+(L33*$D$38)+(L34*$D$39)</f>
        <v>88775.69407969297</v>
      </c>
    </row>
    <row r="24" spans="2:13" ht="15.75" x14ac:dyDescent="0.25">
      <c r="B24" s="2" t="s">
        <v>8</v>
      </c>
      <c r="C24" s="6">
        <f t="shared" ref="C24:D34" si="1">+C8</f>
        <v>75410</v>
      </c>
      <c r="D24" s="6">
        <f t="shared" si="1"/>
        <v>86808</v>
      </c>
      <c r="E24" s="6">
        <f t="shared" ref="E24:E34" si="2">+AVERAGE(C24:D24)</f>
        <v>81109</v>
      </c>
      <c r="F24" s="41"/>
      <c r="G24" s="17"/>
      <c r="H24" s="16"/>
      <c r="I24" s="18">
        <f>+(E33*$D$37)+(E34*$D$38)+(I23*$D$39)</f>
        <v>85943.815687603696</v>
      </c>
      <c r="J24" s="18">
        <f>+(I33*$D$37)+(I34*$D$38)+(J23*$D$39)</f>
        <v>88777.42854604726</v>
      </c>
      <c r="K24" s="18">
        <f>+(J33*$D$37)+(J34*$D$38)+(K23*$D$39)</f>
        <v>88775.702552836301</v>
      </c>
      <c r="L24" s="18">
        <f t="shared" ref="L24:M24" si="3">+(K33*$D$37)+(K34*$D$38)+(L23*$D$39)</f>
        <v>88775.698622247553</v>
      </c>
      <c r="M24" s="6">
        <f t="shared" si="3"/>
        <v>88775.693666787585</v>
      </c>
    </row>
    <row r="25" spans="2:13" ht="15.75" x14ac:dyDescent="0.25">
      <c r="B25" s="2" t="s">
        <v>9</v>
      </c>
      <c r="C25" s="6">
        <f t="shared" si="1"/>
        <v>69370</v>
      </c>
      <c r="D25" s="6">
        <f t="shared" si="1"/>
        <v>55304</v>
      </c>
      <c r="E25" s="6">
        <f t="shared" si="2"/>
        <v>62337</v>
      </c>
      <c r="F25" s="42"/>
      <c r="G25" s="17"/>
      <c r="H25" s="16"/>
      <c r="I25" s="18">
        <f>+(E34*$D$37)+(I23*$D$38)+(I24*$D$39)</f>
        <v>89245.79282735895</v>
      </c>
      <c r="J25" s="18">
        <f>+(I34*$D$37)+(J23*$D$38)+(J24*$D$39)</f>
        <v>88775.295655538299</v>
      </c>
      <c r="K25" s="18">
        <f>+(J34*$D$37)+(K23*$D$38)+(K24*$D$39)</f>
        <v>88775.703488591869</v>
      </c>
      <c r="L25" s="18">
        <f t="shared" ref="L25" si="4">+(K34*$D$37)+(L23*$D$38)+(L24*$D$39)</f>
        <v>88775.698208506103</v>
      </c>
      <c r="M25" s="6">
        <f>+(L34*$D$37)+(M23*$D$38)+(M24*$D$39)</f>
        <v>88775.693253882811</v>
      </c>
    </row>
    <row r="26" spans="2:13" ht="15.75" x14ac:dyDescent="0.25">
      <c r="B26" s="2" t="s">
        <v>10</v>
      </c>
      <c r="C26" s="6">
        <f t="shared" si="1"/>
        <v>81030</v>
      </c>
      <c r="D26" s="6">
        <f t="shared" si="1"/>
        <v>66100</v>
      </c>
      <c r="E26" s="6">
        <f t="shared" si="2"/>
        <v>73565</v>
      </c>
      <c r="F26" s="6">
        <f>+(E23*$D$37)+(E24*$D$38)+(E25*$D$39)</f>
        <v>73564.999906268858</v>
      </c>
      <c r="G26" s="6">
        <f>+E26-F26</f>
        <v>9.3731141532771289E-5</v>
      </c>
      <c r="H26" s="18">
        <f>+ABS(G26)</f>
        <v>9.3731141532771289E-5</v>
      </c>
      <c r="I26" s="18">
        <f>+(I23*$D$37)+(I24*$D$38)+(I25*$D$39)</f>
        <v>89464.782129095707</v>
      </c>
      <c r="J26" s="18">
        <f>+(J23*$D$37)+(J24*$D$38)+(J25*$D$39)</f>
        <v>88775.326222338423</v>
      </c>
      <c r="K26" s="18">
        <f>+(K23*$D$37)+(K24*$D$38)+(K25*$D$39)</f>
        <v>88775.702954552165</v>
      </c>
      <c r="L26" s="18">
        <f>+(L23*$D$37)+(L24*$D$38)+(L25*$D$39)</f>
        <v>88775.697795736982</v>
      </c>
      <c r="M26" s="6">
        <f>+(M23*$D$37)+(M24*$D$38)+(M25*$D$39)</f>
        <v>88775.692840977412</v>
      </c>
    </row>
    <row r="27" spans="2:13" ht="15.75" x14ac:dyDescent="0.25">
      <c r="B27" s="2" t="s">
        <v>11</v>
      </c>
      <c r="C27" s="6">
        <f t="shared" si="1"/>
        <v>54110</v>
      </c>
      <c r="D27" s="6">
        <f t="shared" si="1"/>
        <v>70456</v>
      </c>
      <c r="E27" s="6">
        <f t="shared" si="2"/>
        <v>62283</v>
      </c>
      <c r="F27" s="6">
        <f t="shared" ref="F27:F34" si="5">+(E24*$D$37)+(E25*$D$38)+(E26*$D$39)</f>
        <v>75765.990370282583</v>
      </c>
      <c r="G27" s="6">
        <f t="shared" ref="G27:G34" si="6">+E27-F27</f>
        <v>-13482.990370282583</v>
      </c>
      <c r="H27" s="18">
        <f t="shared" ref="H27:H34" si="7">+ABS(G27)</f>
        <v>13482.990370282583</v>
      </c>
      <c r="I27" s="18">
        <f t="shared" ref="I27:M34" si="8">+(I24*$D$37)+(I25*$D$38)+(I26*$D$39)</f>
        <v>88437.526016906369</v>
      </c>
      <c r="J27" s="18">
        <f t="shared" si="8"/>
        <v>88775.938929501572</v>
      </c>
      <c r="K27" s="18">
        <f t="shared" si="8"/>
        <v>88775.702183511283</v>
      </c>
      <c r="L27" s="18">
        <f t="shared" si="8"/>
        <v>88775.697383035891</v>
      </c>
      <c r="M27" s="6">
        <f t="shared" si="8"/>
        <v>88775.692428072012</v>
      </c>
    </row>
    <row r="28" spans="2:13" ht="15.75" x14ac:dyDescent="0.25">
      <c r="B28" s="2" t="s">
        <v>12</v>
      </c>
      <c r="C28" s="6">
        <f t="shared" si="1"/>
        <v>83260</v>
      </c>
      <c r="D28" s="6">
        <f t="shared" si="1"/>
        <v>80459</v>
      </c>
      <c r="E28" s="6">
        <f t="shared" si="2"/>
        <v>81859.5</v>
      </c>
      <c r="F28" s="6">
        <f t="shared" si="5"/>
        <v>62298.754248234662</v>
      </c>
      <c r="G28" s="6">
        <f t="shared" si="6"/>
        <v>19560.745751765338</v>
      </c>
      <c r="H28" s="18">
        <f t="shared" si="7"/>
        <v>19560.745751765338</v>
      </c>
      <c r="I28" s="18">
        <f t="shared" si="8"/>
        <v>88673.340305159712</v>
      </c>
      <c r="J28" s="18">
        <f t="shared" si="8"/>
        <v>88775.750598016981</v>
      </c>
      <c r="K28" s="18">
        <f t="shared" si="8"/>
        <v>88775.7019104348</v>
      </c>
      <c r="L28" s="18">
        <f t="shared" si="8"/>
        <v>88775.696970031277</v>
      </c>
      <c r="M28" s="6">
        <f t="shared" si="8"/>
        <v>88775.692015166802</v>
      </c>
    </row>
    <row r="29" spans="2:13" ht="15.75" x14ac:dyDescent="0.25">
      <c r="B29" s="2" t="s">
        <v>13</v>
      </c>
      <c r="C29" s="6">
        <f t="shared" si="1"/>
        <v>83400</v>
      </c>
      <c r="D29" s="6">
        <f t="shared" si="1"/>
        <v>86200</v>
      </c>
      <c r="E29" s="6">
        <f t="shared" si="2"/>
        <v>84800</v>
      </c>
      <c r="F29" s="6">
        <f t="shared" si="5"/>
        <v>79439.547233743258</v>
      </c>
      <c r="G29" s="6">
        <f t="shared" si="6"/>
        <v>5360.4527662567416</v>
      </c>
      <c r="H29" s="18">
        <f t="shared" si="7"/>
        <v>5360.4527662567416</v>
      </c>
      <c r="I29" s="18">
        <f t="shared" si="8"/>
        <v>88904.245837378927</v>
      </c>
      <c r="J29" s="18">
        <f t="shared" si="8"/>
        <v>88775.626130947261</v>
      </c>
      <c r="K29" s="18">
        <f t="shared" si="8"/>
        <v>88775.7015612213</v>
      </c>
      <c r="L29" s="18">
        <f t="shared" si="8"/>
        <v>88775.696557095376</v>
      </c>
      <c r="M29" s="6">
        <f t="shared" si="8"/>
        <v>88775.691602261548</v>
      </c>
    </row>
    <row r="30" spans="2:13" ht="15.75" x14ac:dyDescent="0.25">
      <c r="B30" s="2" t="s">
        <v>14</v>
      </c>
      <c r="C30" s="6">
        <f t="shared" si="1"/>
        <v>74400</v>
      </c>
      <c r="D30" s="6">
        <f t="shared" si="1"/>
        <v>76000</v>
      </c>
      <c r="E30" s="6">
        <f t="shared" si="2"/>
        <v>75200</v>
      </c>
      <c r="F30" s="6">
        <f t="shared" si="5"/>
        <v>78230.578329895114</v>
      </c>
      <c r="G30" s="6">
        <f>+E30-F30</f>
        <v>-3030.5783298951137</v>
      </c>
      <c r="H30" s="18">
        <f t="shared" si="7"/>
        <v>3030.5783298951137</v>
      </c>
      <c r="I30" s="18">
        <f t="shared" si="8"/>
        <v>88768.077886284591</v>
      </c>
      <c r="J30" s="18">
        <f t="shared" si="8"/>
        <v>88775.716737286086</v>
      </c>
      <c r="K30" s="18">
        <f t="shared" si="8"/>
        <v>88775.701088938047</v>
      </c>
      <c r="L30" s="18">
        <f t="shared" si="8"/>
        <v>88775.696144227986</v>
      </c>
      <c r="M30" s="6">
        <f t="shared" si="8"/>
        <v>88775.69118935625</v>
      </c>
    </row>
    <row r="31" spans="2:13" ht="15.75" x14ac:dyDescent="0.25">
      <c r="B31" s="2" t="s">
        <v>15</v>
      </c>
      <c r="C31" s="6">
        <f t="shared" si="1"/>
        <v>66220</v>
      </c>
      <c r="D31" s="6">
        <f t="shared" si="1"/>
        <v>60100</v>
      </c>
      <c r="E31" s="6">
        <f t="shared" si="2"/>
        <v>63160</v>
      </c>
      <c r="F31" s="6">
        <f t="shared" si="5"/>
        <v>77142.934093428048</v>
      </c>
      <c r="G31" s="6">
        <f t="shared" si="6"/>
        <v>-13982.934093428048</v>
      </c>
      <c r="H31" s="18">
        <f t="shared" si="7"/>
        <v>13982.934093428048</v>
      </c>
      <c r="I31" s="18">
        <f t="shared" si="8"/>
        <v>88740.437180130641</v>
      </c>
      <c r="J31" s="18">
        <f t="shared" si="8"/>
        <v>88775.725962445242</v>
      </c>
      <c r="K31" s="18">
        <f t="shared" si="8"/>
        <v>88775.70067477414</v>
      </c>
      <c r="L31" s="18">
        <f t="shared" si="8"/>
        <v>88775.695731320564</v>
      </c>
      <c r="M31" s="6">
        <f t="shared" si="8"/>
        <v>88775.690776450982</v>
      </c>
    </row>
    <row r="32" spans="2:13" ht="15.75" x14ac:dyDescent="0.25">
      <c r="B32" s="2" t="s">
        <v>16</v>
      </c>
      <c r="C32" s="6">
        <f t="shared" si="1"/>
        <v>77220</v>
      </c>
      <c r="D32" s="6">
        <f t="shared" si="1"/>
        <v>67500</v>
      </c>
      <c r="E32" s="6">
        <f t="shared" si="2"/>
        <v>72360</v>
      </c>
      <c r="F32" s="6">
        <f t="shared" si="5"/>
        <v>69473.552469300805</v>
      </c>
      <c r="G32" s="6">
        <f t="shared" si="6"/>
        <v>2886.4475306991953</v>
      </c>
      <c r="H32" s="18">
        <f t="shared" si="7"/>
        <v>2886.4475306991953</v>
      </c>
      <c r="I32" s="18">
        <f t="shared" si="8"/>
        <v>88788.22833009428</v>
      </c>
      <c r="J32" s="18">
        <f t="shared" si="8"/>
        <v>88775.696182384185</v>
      </c>
      <c r="K32" s="18">
        <f t="shared" si="8"/>
        <v>88775.700279559765</v>
      </c>
      <c r="L32" s="18">
        <f t="shared" si="8"/>
        <v>88775.695318404833</v>
      </c>
      <c r="M32" s="6">
        <f t="shared" si="8"/>
        <v>88775.690363545727</v>
      </c>
    </row>
    <row r="33" spans="2:13" ht="15.75" x14ac:dyDescent="0.25">
      <c r="B33" s="2" t="s">
        <v>17</v>
      </c>
      <c r="C33" s="6">
        <f t="shared" si="1"/>
        <v>86990</v>
      </c>
      <c r="D33" s="6">
        <f t="shared" si="1"/>
        <v>65222</v>
      </c>
      <c r="E33" s="6">
        <f t="shared" si="2"/>
        <v>76106</v>
      </c>
      <c r="F33" s="6">
        <f t="shared" si="5"/>
        <v>73188.580351256111</v>
      </c>
      <c r="G33" s="6">
        <f t="shared" si="6"/>
        <v>2917.4196487438894</v>
      </c>
      <c r="H33" s="18">
        <f t="shared" si="7"/>
        <v>2917.4196487438894</v>
      </c>
      <c r="I33" s="18">
        <f t="shared" si="8"/>
        <v>88782.348706955992</v>
      </c>
      <c r="J33" s="18">
        <f t="shared" si="8"/>
        <v>88775.701525516895</v>
      </c>
      <c r="K33" s="18">
        <f t="shared" si="8"/>
        <v>88775.699861860252</v>
      </c>
      <c r="L33" s="18">
        <f t="shared" si="8"/>
        <v>88775.694905503216</v>
      </c>
      <c r="M33" s="6">
        <f t="shared" si="8"/>
        <v>88775.689950640459</v>
      </c>
    </row>
    <row r="34" spans="2:13" ht="15.75" x14ac:dyDescent="0.25">
      <c r="B34" s="2" t="s">
        <v>18</v>
      </c>
      <c r="C34" s="6">
        <f t="shared" si="1"/>
        <v>90543</v>
      </c>
      <c r="D34" s="6">
        <f t="shared" si="1"/>
        <v>103980</v>
      </c>
      <c r="E34" s="6">
        <f t="shared" si="2"/>
        <v>97261.5</v>
      </c>
      <c r="F34" s="6">
        <f t="shared" si="5"/>
        <v>72328.954324421036</v>
      </c>
      <c r="G34" s="6">
        <f t="shared" si="6"/>
        <v>24932.545675578964</v>
      </c>
      <c r="H34" s="18">
        <f t="shared" si="7"/>
        <v>24932.545675578964</v>
      </c>
      <c r="I34" s="18">
        <f>+(I31*$D$37)+(I32*$D$38)+(I33*$D$39)</f>
        <v>88770.120204492661</v>
      </c>
      <c r="J34" s="18">
        <f t="shared" si="8"/>
        <v>88775.708001245657</v>
      </c>
      <c r="K34" s="18">
        <f t="shared" si="8"/>
        <v>88775.699445192266</v>
      </c>
      <c r="L34" s="18">
        <f t="shared" si="8"/>
        <v>88775.694492599898</v>
      </c>
      <c r="M34" s="6">
        <f t="shared" si="8"/>
        <v>88775.68953773519</v>
      </c>
    </row>
    <row r="36" spans="2:13" ht="15.75" x14ac:dyDescent="0.25">
      <c r="C36" s="10" t="s">
        <v>21</v>
      </c>
      <c r="D36" s="10" t="s">
        <v>20</v>
      </c>
    </row>
    <row r="37" spans="2:13" ht="15.75" x14ac:dyDescent="0.25">
      <c r="C37" s="11">
        <v>1</v>
      </c>
      <c r="D37" s="11">
        <v>0.29175383246202652</v>
      </c>
      <c r="F37" s="45" t="s">
        <v>24</v>
      </c>
      <c r="G37" s="46"/>
    </row>
    <row r="38" spans="2:13" ht="15.75" x14ac:dyDescent="0.25">
      <c r="C38" s="11">
        <v>2</v>
      </c>
      <c r="D38" s="11">
        <v>0</v>
      </c>
      <c r="F38" s="9" t="s">
        <v>23</v>
      </c>
      <c r="G38" s="6">
        <f>+AVERAGE(G26:G34)</f>
        <v>2795.6787414632804</v>
      </c>
    </row>
    <row r="39" spans="2:13" ht="15.75" x14ac:dyDescent="0.25">
      <c r="C39" s="11">
        <v>3</v>
      </c>
      <c r="D39" s="11">
        <v>0.70824616017290931</v>
      </c>
      <c r="F39" s="9" t="s">
        <v>25</v>
      </c>
      <c r="G39" s="6">
        <f>+AVERAGE(H26:H34)</f>
        <v>9572.6793622645564</v>
      </c>
    </row>
    <row r="40" spans="2:13" x14ac:dyDescent="0.25">
      <c r="C40" s="11" t="s">
        <v>22</v>
      </c>
      <c r="D40" s="11">
        <f>+SUM(D37:D39)</f>
        <v>0.99999999263493589</v>
      </c>
      <c r="G40" s="7"/>
    </row>
    <row r="60" spans="2:13" ht="28.5" customHeight="1" x14ac:dyDescent="0.25">
      <c r="B60" s="43" t="s">
        <v>19</v>
      </c>
      <c r="C60" s="68" t="s">
        <v>48</v>
      </c>
      <c r="D60" s="69"/>
      <c r="E60" s="70"/>
      <c r="F60" s="15"/>
      <c r="G60" s="14" t="s">
        <v>27</v>
      </c>
      <c r="H60" s="13" t="s">
        <v>28</v>
      </c>
      <c r="I60" s="43">
        <v>2019</v>
      </c>
      <c r="J60" s="43">
        <v>2020</v>
      </c>
      <c r="K60" s="43">
        <v>2021</v>
      </c>
      <c r="L60" s="43">
        <v>2022</v>
      </c>
      <c r="M60" s="43">
        <v>2023</v>
      </c>
    </row>
    <row r="61" spans="2:13" ht="31.5" x14ac:dyDescent="0.25">
      <c r="B61" s="44"/>
      <c r="C61" s="31">
        <v>2017</v>
      </c>
      <c r="D61" s="31">
        <v>2018</v>
      </c>
      <c r="E61" s="32" t="s">
        <v>29</v>
      </c>
      <c r="F61" s="9" t="s">
        <v>26</v>
      </c>
      <c r="G61" s="16"/>
      <c r="H61" s="16"/>
      <c r="I61" s="44"/>
      <c r="J61" s="44"/>
      <c r="K61" s="44"/>
      <c r="L61" s="44"/>
      <c r="M61" s="44"/>
    </row>
    <row r="62" spans="2:13" ht="15.75" x14ac:dyDescent="0.25">
      <c r="B62" s="2" t="s">
        <v>7</v>
      </c>
      <c r="C62" s="6">
        <f>+E7</f>
        <v>88849</v>
      </c>
      <c r="D62" s="6">
        <f>+F7</f>
        <v>88236.6</v>
      </c>
      <c r="E62" s="6">
        <f>+AVERAGE(C62:D62)</f>
        <v>88542.8</v>
      </c>
      <c r="F62" s="40"/>
      <c r="G62" s="17"/>
      <c r="H62" s="16"/>
      <c r="I62" s="18">
        <f>+(E71*$D$76)+(E72*$D$77)+(E73*$D$78)</f>
        <v>82397.565186464548</v>
      </c>
      <c r="J62" s="18">
        <f>+(I71*$D$76)+(I72*$D$77)+(I73*$D$78)</f>
        <v>77786.233192986532</v>
      </c>
      <c r="K62" s="18">
        <f>+(J71*$D$76)+(J72*$D$77)+(J73*$D$78)</f>
        <v>77788.286989238492</v>
      </c>
      <c r="L62" s="18">
        <f>+(K71*$D$76)+(K72*$D$77)+(K73*$D$78)</f>
        <v>77788.281887785386</v>
      </c>
      <c r="M62" s="6">
        <f>+(L71*$D$76)+(L72*$D$77)+(L73*$D$78)</f>
        <v>77788.277546310914</v>
      </c>
    </row>
    <row r="63" spans="2:13" ht="15.75" x14ac:dyDescent="0.25">
      <c r="B63" s="2" t="s">
        <v>8</v>
      </c>
      <c r="C63" s="6">
        <f t="shared" ref="C63:D73" si="9">+E8</f>
        <v>99856</v>
      </c>
      <c r="D63" s="6">
        <f t="shared" si="9"/>
        <v>95876.6</v>
      </c>
      <c r="E63" s="6">
        <f t="shared" ref="E63:E73" si="10">+AVERAGE(C63:D63)</f>
        <v>97866.3</v>
      </c>
      <c r="F63" s="41"/>
      <c r="G63" s="17"/>
      <c r="H63" s="16"/>
      <c r="I63" s="18">
        <f>+(E72*$D$76)+(E73*$D$77)+(I62*$D$78)</f>
        <v>72538.629230026781</v>
      </c>
      <c r="J63" s="18">
        <f>+(I72*$D$76)+(I73*$D$77)+(J62*$D$78)</f>
        <v>77791.59200068051</v>
      </c>
      <c r="K63" s="18">
        <f>+(J72*$D$76)+(J73*$D$77)+(K62*$D$78)</f>
        <v>77788.283831715205</v>
      </c>
      <c r="L63" s="18">
        <f>+(K72*$D$76)+(K73*$D$77)+(L62*$D$78)</f>
        <v>77788.281527359999</v>
      </c>
      <c r="M63" s="6">
        <f>+(L72*$D$76)+(L73*$D$77)+(M62*$D$78)</f>
        <v>77788.277184508668</v>
      </c>
    </row>
    <row r="64" spans="2:13" ht="15.75" x14ac:dyDescent="0.25">
      <c r="B64" s="2" t="s">
        <v>9</v>
      </c>
      <c r="C64" s="6">
        <f t="shared" si="9"/>
        <v>43064.5</v>
      </c>
      <c r="D64" s="6">
        <f t="shared" si="9"/>
        <v>55704.4</v>
      </c>
      <c r="E64" s="6">
        <f t="shared" si="10"/>
        <v>49384.45</v>
      </c>
      <c r="F64" s="42"/>
      <c r="G64" s="17"/>
      <c r="H64" s="16"/>
      <c r="I64" s="18">
        <f>+(E73*$D$76)+(I62*$D$77)+(I63*$D$78)</f>
        <v>77975.131906516937</v>
      </c>
      <c r="J64" s="18">
        <f>+(I73*$D$76)+(J62*$D$77)+(J63*$D$78)</f>
        <v>77787.926785262302</v>
      </c>
      <c r="K64" s="18">
        <f>+(J73*$D$76)+(K62*$D$77)+(K63*$D$78)</f>
        <v>77788.285878326133</v>
      </c>
      <c r="L64" s="18">
        <f>+(K73*$D$76)+(L62*$D$77)+(L63*$D$78)</f>
        <v>77788.281164010696</v>
      </c>
      <c r="M64" s="6">
        <f>+(L73*$D$76)+(M62*$D$77)+(M63*$D$78)</f>
        <v>77788.276822708023</v>
      </c>
    </row>
    <row r="65" spans="2:13" ht="15.75" x14ac:dyDescent="0.25">
      <c r="B65" s="2" t="s">
        <v>10</v>
      </c>
      <c r="C65" s="6">
        <f t="shared" si="9"/>
        <v>35642</v>
      </c>
      <c r="D65" s="6">
        <f t="shared" si="9"/>
        <v>34640</v>
      </c>
      <c r="E65" s="6">
        <f t="shared" si="10"/>
        <v>35141</v>
      </c>
      <c r="F65" s="6">
        <f>+(E62*$D$76)+(E63*$D$77)+(E64*$D$78)</f>
        <v>60809.048321669754</v>
      </c>
      <c r="G65" s="6">
        <f>+E65-F65</f>
        <v>-25668.048321669754</v>
      </c>
      <c r="H65" s="18">
        <f>+ABS(G65)</f>
        <v>25668.048321669754</v>
      </c>
      <c r="I65" s="18">
        <f>+(I62*$D$76)+(I63*$D$77)+(I64*$D$78)</f>
        <v>79265.393190457413</v>
      </c>
      <c r="J65" s="18">
        <f>+(J62*$D$76)+(J63*$D$77)+(J64*$D$78)</f>
        <v>77787.432100312144</v>
      </c>
      <c r="K65" s="18">
        <f>+(K62*$D$76)+(K63*$D$77)+(K64*$D$78)</f>
        <v>77788.285629523351</v>
      </c>
      <c r="L65" s="18">
        <f>+(L62*$D$76)+(L63*$D$77)+(L64*$D$78)</f>
        <v>77788.280802259047</v>
      </c>
      <c r="M65" s="6">
        <f>+(M62*$D$76)+(M63*$D$77)+(M64*$D$78)</f>
        <v>77788.276460906287</v>
      </c>
    </row>
    <row r="66" spans="2:13" ht="15.75" x14ac:dyDescent="0.25">
      <c r="B66" s="2" t="s">
        <v>11</v>
      </c>
      <c r="C66" s="6">
        <f t="shared" si="9"/>
        <v>48466</v>
      </c>
      <c r="D66" s="6">
        <f t="shared" si="9"/>
        <v>23066</v>
      </c>
      <c r="E66" s="6">
        <f t="shared" si="10"/>
        <v>35766</v>
      </c>
      <c r="F66" s="6">
        <f t="shared" ref="F66:F73" si="11">+(E63*$D$76)+(E64*$D$77)+(E65*$D$78)</f>
        <v>53441.346408514633</v>
      </c>
      <c r="G66" s="6">
        <f t="shared" ref="G66:G73" si="12">+E66-F66</f>
        <v>-17675.346408514633</v>
      </c>
      <c r="H66" s="18">
        <f t="shared" ref="H66:H73" si="13">+ABS(G66)</f>
        <v>17675.346408514633</v>
      </c>
      <c r="I66" s="18">
        <f t="shared" ref="I66:J73" si="14">+(I63*$D$76)+(I64*$D$77)+(I65*$D$78)</f>
        <v>77302.833441139621</v>
      </c>
      <c r="J66" s="18">
        <f>+(J63*$D$76)+(J64*$D$77)+(J65*$D$78)</f>
        <v>77788.645194277837</v>
      </c>
      <c r="K66" s="18">
        <f t="shared" ref="K66:M73" si="15">+(K63*$D$76)+(K64*$D$77)+(K65*$D$78)</f>
        <v>77788.284532090212</v>
      </c>
      <c r="L66" s="18">
        <f t="shared" si="15"/>
        <v>77788.280440894348</v>
      </c>
      <c r="M66" s="6">
        <f t="shared" si="15"/>
        <v>77788.276099104405</v>
      </c>
    </row>
    <row r="67" spans="2:13" ht="15.75" x14ac:dyDescent="0.25">
      <c r="B67" s="2" t="s">
        <v>12</v>
      </c>
      <c r="C67" s="6">
        <f t="shared" si="9"/>
        <v>79890</v>
      </c>
      <c r="D67" s="6">
        <f t="shared" si="9"/>
        <v>86825.5</v>
      </c>
      <c r="E67" s="6">
        <f t="shared" si="10"/>
        <v>83357.75</v>
      </c>
      <c r="F67" s="6">
        <f t="shared" si="11"/>
        <v>39739.234716273597</v>
      </c>
      <c r="G67" s="6">
        <f t="shared" si="12"/>
        <v>43618.515283726403</v>
      </c>
      <c r="H67" s="18">
        <f t="shared" si="13"/>
        <v>43618.515283726403</v>
      </c>
      <c r="I67" s="18">
        <f t="shared" si="14"/>
        <v>77498.978525631464</v>
      </c>
      <c r="J67" s="18">
        <f t="shared" si="14"/>
        <v>77788.435022775913</v>
      </c>
      <c r="K67" s="18">
        <f t="shared" si="15"/>
        <v>77788.284351943992</v>
      </c>
      <c r="L67" s="18">
        <f t="shared" si="15"/>
        <v>77788.280078950644</v>
      </c>
      <c r="M67" s="6">
        <f t="shared" si="15"/>
        <v>77788.275737302887</v>
      </c>
    </row>
    <row r="68" spans="2:13" ht="15.75" x14ac:dyDescent="0.25">
      <c r="B68" s="2" t="s">
        <v>13</v>
      </c>
      <c r="C68" s="6">
        <f t="shared" si="9"/>
        <v>68760</v>
      </c>
      <c r="D68" s="6">
        <f t="shared" si="9"/>
        <v>74480</v>
      </c>
      <c r="E68" s="6">
        <f t="shared" si="10"/>
        <v>71620</v>
      </c>
      <c r="F68" s="6">
        <f t="shared" si="11"/>
        <v>69290.327784701396</v>
      </c>
      <c r="G68" s="6">
        <f t="shared" si="12"/>
        <v>2329.672215298604</v>
      </c>
      <c r="H68" s="18">
        <f t="shared" si="13"/>
        <v>2329.672215298604</v>
      </c>
      <c r="I68" s="18">
        <f t="shared" si="14"/>
        <v>78014.336203026614</v>
      </c>
      <c r="J68" s="18">
        <f t="shared" si="14"/>
        <v>77788.141843386635</v>
      </c>
      <c r="K68" s="18">
        <f t="shared" si="15"/>
        <v>77788.284151766959</v>
      </c>
      <c r="L68" s="18">
        <f t="shared" si="15"/>
        <v>77788.279717062964</v>
      </c>
      <c r="M68" s="6">
        <f t="shared" si="15"/>
        <v>77788.275375501311</v>
      </c>
    </row>
    <row r="69" spans="2:13" ht="15.75" x14ac:dyDescent="0.25">
      <c r="B69" s="2" t="s">
        <v>14</v>
      </c>
      <c r="C69" s="6">
        <f t="shared" si="9"/>
        <v>61520</v>
      </c>
      <c r="D69" s="6">
        <f t="shared" si="9"/>
        <v>63560</v>
      </c>
      <c r="E69" s="6">
        <f t="shared" si="10"/>
        <v>62540</v>
      </c>
      <c r="F69" s="6">
        <f t="shared" si="11"/>
        <v>61159.457563420605</v>
      </c>
      <c r="G69" s="6">
        <f t="shared" si="12"/>
        <v>1380.5424365793951</v>
      </c>
      <c r="H69" s="18">
        <f t="shared" si="13"/>
        <v>1380.5424365793951</v>
      </c>
      <c r="I69" s="18">
        <f t="shared" si="14"/>
        <v>77806.751970858168</v>
      </c>
      <c r="J69" s="18">
        <f t="shared" si="14"/>
        <v>77788.288125023566</v>
      </c>
      <c r="K69" s="18">
        <f t="shared" si="15"/>
        <v>77788.283689812029</v>
      </c>
      <c r="L69" s="18">
        <f t="shared" si="15"/>
        <v>77788.279355327875</v>
      </c>
      <c r="M69" s="6">
        <f t="shared" si="15"/>
        <v>77788.275013699647</v>
      </c>
    </row>
    <row r="70" spans="2:13" ht="15.75" x14ac:dyDescent="0.25">
      <c r="B70" s="2" t="s">
        <v>15</v>
      </c>
      <c r="C70" s="6">
        <f t="shared" si="9"/>
        <v>102574</v>
      </c>
      <c r="D70" s="6">
        <f t="shared" si="9"/>
        <v>81070</v>
      </c>
      <c r="E70" s="6">
        <f t="shared" si="10"/>
        <v>91822</v>
      </c>
      <c r="F70" s="6">
        <f t="shared" si="11"/>
        <v>68613.657885125227</v>
      </c>
      <c r="G70" s="6">
        <f t="shared" si="12"/>
        <v>23208.342114874773</v>
      </c>
      <c r="H70" s="18">
        <f t="shared" si="13"/>
        <v>23208.342114874773</v>
      </c>
      <c r="I70" s="18">
        <f t="shared" si="14"/>
        <v>77716.957315631516</v>
      </c>
      <c r="J70" s="18">
        <f t="shared" si="14"/>
        <v>77788.330410090057</v>
      </c>
      <c r="K70" s="18">
        <f t="shared" si="15"/>
        <v>77788.283310075873</v>
      </c>
      <c r="L70" s="18">
        <f t="shared" si="15"/>
        <v>77788.278993531916</v>
      </c>
      <c r="M70" s="6">
        <f t="shared" si="15"/>
        <v>77788.274651898028</v>
      </c>
    </row>
    <row r="71" spans="2:13" ht="15.75" x14ac:dyDescent="0.25">
      <c r="B71" s="2" t="s">
        <v>16</v>
      </c>
      <c r="C71" s="6">
        <f t="shared" si="9"/>
        <v>78942</v>
      </c>
      <c r="D71" s="6">
        <f t="shared" si="9"/>
        <v>43250</v>
      </c>
      <c r="E71" s="6">
        <f t="shared" si="10"/>
        <v>61096</v>
      </c>
      <c r="F71" s="6">
        <f t="shared" si="11"/>
        <v>85927.988400327216</v>
      </c>
      <c r="G71" s="6">
        <f t="shared" si="12"/>
        <v>-24831.988400327216</v>
      </c>
      <c r="H71" s="18">
        <f t="shared" si="13"/>
        <v>24831.988400327216</v>
      </c>
      <c r="I71" s="18">
        <f t="shared" si="14"/>
        <v>77803.718173331959</v>
      </c>
      <c r="J71" s="18">
        <f t="shared" si="14"/>
        <v>77788.274822115607</v>
      </c>
      <c r="K71" s="18">
        <f t="shared" si="15"/>
        <v>77788.282982726771</v>
      </c>
      <c r="L71" s="18">
        <f t="shared" si="15"/>
        <v>77788.27863170921</v>
      </c>
      <c r="M71" s="6">
        <f t="shared" si="15"/>
        <v>77788.274290096422</v>
      </c>
    </row>
    <row r="72" spans="2:13" ht="15.75" x14ac:dyDescent="0.25">
      <c r="B72" s="2" t="s">
        <v>17</v>
      </c>
      <c r="C72" s="6">
        <f t="shared" si="9"/>
        <v>68689</v>
      </c>
      <c r="D72" s="6">
        <f t="shared" si="9"/>
        <v>28522.2</v>
      </c>
      <c r="E72" s="6">
        <f t="shared" si="10"/>
        <v>48605.599999999999</v>
      </c>
      <c r="F72" s="6">
        <f t="shared" si="11"/>
        <v>61517.292084099201</v>
      </c>
      <c r="G72" s="6">
        <f t="shared" si="12"/>
        <v>-12911.692084099202</v>
      </c>
      <c r="H72" s="18">
        <f t="shared" si="13"/>
        <v>12911.692084099202</v>
      </c>
      <c r="I72" s="18">
        <f t="shared" si="14"/>
        <v>77804.602722357769</v>
      </c>
      <c r="J72" s="18">
        <f t="shared" si="14"/>
        <v>77788.278130374354</v>
      </c>
      <c r="K72" s="18">
        <f t="shared" si="15"/>
        <v>77788.282616105906</v>
      </c>
      <c r="L72" s="18">
        <f t="shared" si="15"/>
        <v>77788.278269912073</v>
      </c>
      <c r="M72" s="6">
        <f t="shared" si="15"/>
        <v>77788.273928294802</v>
      </c>
    </row>
    <row r="73" spans="2:13" ht="15.75" x14ac:dyDescent="0.25">
      <c r="B73" s="2" t="s">
        <v>18</v>
      </c>
      <c r="C73" s="6">
        <f t="shared" si="9"/>
        <v>88135</v>
      </c>
      <c r="D73" s="6">
        <f t="shared" si="9"/>
        <v>94210</v>
      </c>
      <c r="E73" s="6">
        <f t="shared" si="10"/>
        <v>91172.5</v>
      </c>
      <c r="F73" s="6">
        <f t="shared" si="11"/>
        <v>61214.149967228557</v>
      </c>
      <c r="G73" s="6">
        <f t="shared" si="12"/>
        <v>29958.350032771443</v>
      </c>
      <c r="H73" s="18">
        <f t="shared" si="13"/>
        <v>29958.350032771443</v>
      </c>
      <c r="I73" s="18">
        <f t="shared" si="14"/>
        <v>77779.031266011792</v>
      </c>
      <c r="J73" s="18">
        <f t="shared" si="14"/>
        <v>77788.29281026611</v>
      </c>
      <c r="K73" s="18">
        <f t="shared" si="15"/>
        <v>77788.282245658615</v>
      </c>
      <c r="L73" s="18">
        <f t="shared" si="15"/>
        <v>77788.277908115269</v>
      </c>
      <c r="M73" s="18">
        <f t="shared" si="15"/>
        <v>77788.273566493182</v>
      </c>
    </row>
    <row r="75" spans="2:13" ht="15.75" x14ac:dyDescent="0.25">
      <c r="C75" s="10" t="s">
        <v>21</v>
      </c>
      <c r="D75" s="10" t="s">
        <v>20</v>
      </c>
    </row>
    <row r="76" spans="2:13" ht="15.75" x14ac:dyDescent="0.25">
      <c r="C76" s="11">
        <v>1</v>
      </c>
      <c r="D76" s="11">
        <v>0.29175383246202652</v>
      </c>
      <c r="F76" s="45" t="s">
        <v>24</v>
      </c>
      <c r="G76" s="46"/>
    </row>
    <row r="77" spans="2:13" ht="15.75" x14ac:dyDescent="0.25">
      <c r="C77" s="11">
        <v>2</v>
      </c>
      <c r="D77" s="11">
        <v>0</v>
      </c>
      <c r="F77" s="9" t="s">
        <v>23</v>
      </c>
      <c r="G77" s="6">
        <f>+AVERAGE(G65:G73)</f>
        <v>2156.4829854044237</v>
      </c>
    </row>
    <row r="78" spans="2:13" ht="15.75" x14ac:dyDescent="0.25">
      <c r="C78" s="11">
        <v>3</v>
      </c>
      <c r="D78" s="11">
        <v>0.70824616017290931</v>
      </c>
      <c r="F78" s="9" t="s">
        <v>25</v>
      </c>
      <c r="G78" s="6">
        <f>+AVERAGE(H65:H73)</f>
        <v>20175.833033095711</v>
      </c>
    </row>
    <row r="79" spans="2:13" x14ac:dyDescent="0.25">
      <c r="C79" s="11" t="s">
        <v>22</v>
      </c>
      <c r="D79" s="11">
        <f>+SUM(D76:D78)</f>
        <v>0.99999999263493589</v>
      </c>
      <c r="G79" s="7"/>
    </row>
  </sheetData>
  <mergeCells count="26">
    <mergeCell ref="B2:H2"/>
    <mergeCell ref="B3:D4"/>
    <mergeCell ref="E3:F4"/>
    <mergeCell ref="G3:H4"/>
    <mergeCell ref="B5:B6"/>
    <mergeCell ref="M21:M22"/>
    <mergeCell ref="F23:F25"/>
    <mergeCell ref="F37:G37"/>
    <mergeCell ref="B60:B61"/>
    <mergeCell ref="C60:E60"/>
    <mergeCell ref="I60:I61"/>
    <mergeCell ref="J60:J61"/>
    <mergeCell ref="K60:K61"/>
    <mergeCell ref="L60:L61"/>
    <mergeCell ref="M60:M61"/>
    <mergeCell ref="B21:B22"/>
    <mergeCell ref="C21:E21"/>
    <mergeCell ref="I21:I22"/>
    <mergeCell ref="J21:J22"/>
    <mergeCell ref="K21:K22"/>
    <mergeCell ref="L21:L22"/>
    <mergeCell ref="F62:F64"/>
    <mergeCell ref="F76:G76"/>
    <mergeCell ref="C5:D5"/>
    <mergeCell ref="E5:F5"/>
    <mergeCell ref="G5:H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M79"/>
  <sheetViews>
    <sheetView workbookViewId="0">
      <selection sqref="A1:XFD1048576"/>
    </sheetView>
  </sheetViews>
  <sheetFormatPr baseColWidth="10" defaultRowHeight="15" x14ac:dyDescent="0.25"/>
  <cols>
    <col min="1" max="16384" width="11.42578125" style="33"/>
  </cols>
  <sheetData>
    <row r="2" spans="2:8" ht="18.75" customHeight="1" x14ac:dyDescent="0.3">
      <c r="B2" s="71" t="s">
        <v>53</v>
      </c>
      <c r="C2" s="72"/>
      <c r="D2" s="72"/>
      <c r="E2" s="72"/>
      <c r="F2" s="72"/>
      <c r="G2" s="72"/>
      <c r="H2" s="73"/>
    </row>
    <row r="3" spans="2:8" ht="15.75" customHeight="1" x14ac:dyDescent="0.25">
      <c r="B3" s="58" t="s">
        <v>33</v>
      </c>
      <c r="C3" s="59"/>
      <c r="D3" s="60"/>
      <c r="E3" s="54" t="s">
        <v>2</v>
      </c>
      <c r="F3" s="55"/>
      <c r="G3" s="54" t="s">
        <v>3</v>
      </c>
      <c r="H3" s="55"/>
    </row>
    <row r="4" spans="2:8" ht="15.75" customHeight="1" x14ac:dyDescent="0.25">
      <c r="B4" s="61"/>
      <c r="C4" s="62"/>
      <c r="D4" s="63"/>
      <c r="E4" s="56"/>
      <c r="F4" s="57"/>
      <c r="G4" s="56"/>
      <c r="H4" s="57"/>
    </row>
    <row r="5" spans="2:8" ht="15.75" x14ac:dyDescent="0.25">
      <c r="B5" s="67" t="s">
        <v>4</v>
      </c>
      <c r="C5" s="48" t="s">
        <v>6</v>
      </c>
      <c r="D5" s="48"/>
      <c r="E5" s="48" t="s">
        <v>5</v>
      </c>
      <c r="F5" s="48"/>
      <c r="G5" s="48" t="s">
        <v>45</v>
      </c>
      <c r="H5" s="48"/>
    </row>
    <row r="6" spans="2:8" ht="15.75" x14ac:dyDescent="0.25">
      <c r="B6" s="67"/>
      <c r="C6" s="36">
        <v>2017</v>
      </c>
      <c r="D6" s="36">
        <v>2018</v>
      </c>
      <c r="E6" s="36">
        <v>2017</v>
      </c>
      <c r="F6" s="36">
        <v>2018</v>
      </c>
      <c r="G6" s="36">
        <v>2017</v>
      </c>
      <c r="H6" s="36">
        <v>2018</v>
      </c>
    </row>
    <row r="7" spans="2:8" ht="15.75" x14ac:dyDescent="0.25">
      <c r="B7" s="2" t="s">
        <v>7</v>
      </c>
      <c r="C7" s="4">
        <v>169770</v>
      </c>
      <c r="D7" s="4">
        <v>205158</v>
      </c>
      <c r="E7" s="4">
        <v>228849</v>
      </c>
      <c r="F7" s="4">
        <v>228236.6</v>
      </c>
      <c r="G7" s="6">
        <v>398619</v>
      </c>
      <c r="H7" s="6">
        <v>433394.6</v>
      </c>
    </row>
    <row r="8" spans="2:8" ht="15.75" x14ac:dyDescent="0.25">
      <c r="B8" s="2" t="s">
        <v>8</v>
      </c>
      <c r="C8" s="4">
        <v>124510</v>
      </c>
      <c r="D8" s="4">
        <v>268048</v>
      </c>
      <c r="E8" s="4">
        <v>193856</v>
      </c>
      <c r="F8" s="4">
        <v>225876.6</v>
      </c>
      <c r="G8" s="6">
        <v>318366</v>
      </c>
      <c r="H8" s="6">
        <v>493924.6</v>
      </c>
    </row>
    <row r="9" spans="2:8" ht="15.75" x14ac:dyDescent="0.25">
      <c r="B9" s="2" t="s">
        <v>9</v>
      </c>
      <c r="C9" s="4">
        <v>153570</v>
      </c>
      <c r="D9" s="4">
        <v>155304</v>
      </c>
      <c r="E9" s="4">
        <v>130644.5</v>
      </c>
      <c r="F9" s="4">
        <v>152704.4</v>
      </c>
      <c r="G9" s="6">
        <v>284214.5</v>
      </c>
      <c r="H9" s="6">
        <v>308008.40000000002</v>
      </c>
    </row>
    <row r="10" spans="2:8" ht="15.75" x14ac:dyDescent="0.25">
      <c r="B10" s="2" t="s">
        <v>10</v>
      </c>
      <c r="C10" s="4">
        <v>140350</v>
      </c>
      <c r="D10" s="4">
        <v>116100</v>
      </c>
      <c r="E10" s="4">
        <v>196342</v>
      </c>
      <c r="F10" s="4">
        <v>246440</v>
      </c>
      <c r="G10" s="6">
        <v>336692</v>
      </c>
      <c r="H10" s="6">
        <v>362540</v>
      </c>
    </row>
    <row r="11" spans="2:8" ht="15.75" x14ac:dyDescent="0.25">
      <c r="B11" s="2" t="s">
        <v>11</v>
      </c>
      <c r="C11" s="4">
        <v>141510</v>
      </c>
      <c r="D11" s="4">
        <v>114835</v>
      </c>
      <c r="E11" s="4">
        <v>118466</v>
      </c>
      <c r="F11" s="4">
        <v>130066</v>
      </c>
      <c r="G11" s="6">
        <v>259976</v>
      </c>
      <c r="H11" s="6">
        <v>244901</v>
      </c>
    </row>
    <row r="12" spans="2:8" ht="15.75" x14ac:dyDescent="0.25">
      <c r="B12" s="2" t="s">
        <v>12</v>
      </c>
      <c r="C12" s="4">
        <v>132650</v>
      </c>
      <c r="D12" s="4">
        <v>147651</v>
      </c>
      <c r="E12" s="4">
        <v>179890</v>
      </c>
      <c r="F12" s="4">
        <v>163825.5</v>
      </c>
      <c r="G12" s="6">
        <v>312540</v>
      </c>
      <c r="H12" s="6">
        <v>311476.5</v>
      </c>
    </row>
    <row r="13" spans="2:8" ht="15.75" x14ac:dyDescent="0.25">
      <c r="B13" s="2" t="s">
        <v>13</v>
      </c>
      <c r="C13" s="4">
        <v>134005</v>
      </c>
      <c r="D13" s="4">
        <v>116200</v>
      </c>
      <c r="E13" s="4">
        <v>128760</v>
      </c>
      <c r="F13" s="4">
        <v>146480</v>
      </c>
      <c r="G13" s="6">
        <v>262765</v>
      </c>
      <c r="H13" s="6">
        <v>262680</v>
      </c>
    </row>
    <row r="14" spans="2:8" ht="15.75" x14ac:dyDescent="0.25">
      <c r="B14" s="2" t="s">
        <v>14</v>
      </c>
      <c r="C14" s="4">
        <v>144070</v>
      </c>
      <c r="D14" s="4">
        <v>122000</v>
      </c>
      <c r="E14" s="4">
        <v>111520</v>
      </c>
      <c r="F14" s="4">
        <v>135600</v>
      </c>
      <c r="G14" s="6">
        <v>255590</v>
      </c>
      <c r="H14" s="6">
        <v>257600</v>
      </c>
    </row>
    <row r="15" spans="2:8" ht="15.75" x14ac:dyDescent="0.25">
      <c r="B15" s="2" t="s">
        <v>15</v>
      </c>
      <c r="C15" s="4">
        <v>162820</v>
      </c>
      <c r="D15" s="4">
        <v>130100</v>
      </c>
      <c r="E15" s="4">
        <v>127574</v>
      </c>
      <c r="F15" s="4">
        <v>161070</v>
      </c>
      <c r="G15" s="6">
        <v>290394</v>
      </c>
      <c r="H15" s="6">
        <v>291170</v>
      </c>
    </row>
    <row r="16" spans="2:8" ht="15.75" x14ac:dyDescent="0.25">
      <c r="B16" s="2" t="s">
        <v>16</v>
      </c>
      <c r="C16" s="4">
        <v>172290</v>
      </c>
      <c r="D16" s="4">
        <v>132500</v>
      </c>
      <c r="E16" s="4">
        <v>118942</v>
      </c>
      <c r="F16" s="4">
        <v>143250</v>
      </c>
      <c r="G16" s="6">
        <v>291232</v>
      </c>
      <c r="H16" s="6">
        <v>275750</v>
      </c>
    </row>
    <row r="17" spans="2:13" ht="15.75" x14ac:dyDescent="0.25">
      <c r="B17" s="2" t="s">
        <v>17</v>
      </c>
      <c r="C17" s="4">
        <v>169906</v>
      </c>
      <c r="D17" s="4">
        <v>145222</v>
      </c>
      <c r="E17" s="4">
        <v>128689</v>
      </c>
      <c r="F17" s="4">
        <v>128522.2</v>
      </c>
      <c r="G17" s="6">
        <v>298595</v>
      </c>
      <c r="H17" s="6">
        <v>273744.2</v>
      </c>
    </row>
    <row r="18" spans="2:13" ht="15.75" x14ac:dyDescent="0.25">
      <c r="B18" s="2" t="s">
        <v>18</v>
      </c>
      <c r="C18" s="4">
        <v>185503</v>
      </c>
      <c r="D18" s="4">
        <v>203700</v>
      </c>
      <c r="E18" s="4">
        <v>228135</v>
      </c>
      <c r="F18" s="4">
        <v>215210</v>
      </c>
      <c r="G18" s="6">
        <v>413638</v>
      </c>
      <c r="H18" s="6">
        <v>418910</v>
      </c>
    </row>
    <row r="21" spans="2:13" ht="28.5" customHeight="1" x14ac:dyDescent="0.25">
      <c r="B21" s="43" t="s">
        <v>19</v>
      </c>
      <c r="C21" s="68" t="s">
        <v>54</v>
      </c>
      <c r="D21" s="69"/>
      <c r="E21" s="70"/>
      <c r="F21" s="15"/>
      <c r="G21" s="14" t="s">
        <v>27</v>
      </c>
      <c r="H21" s="13" t="s">
        <v>28</v>
      </c>
      <c r="I21" s="43">
        <v>2019</v>
      </c>
      <c r="J21" s="43">
        <v>2020</v>
      </c>
      <c r="K21" s="43">
        <v>2021</v>
      </c>
      <c r="L21" s="43">
        <v>2022</v>
      </c>
      <c r="M21" s="43">
        <v>2023</v>
      </c>
    </row>
    <row r="22" spans="2:13" ht="31.5" x14ac:dyDescent="0.25">
      <c r="B22" s="44"/>
      <c r="C22" s="31">
        <v>2017</v>
      </c>
      <c r="D22" s="31">
        <v>2018</v>
      </c>
      <c r="E22" s="32" t="s">
        <v>29</v>
      </c>
      <c r="F22" s="9" t="s">
        <v>26</v>
      </c>
      <c r="G22" s="16"/>
      <c r="H22" s="16"/>
      <c r="I22" s="44"/>
      <c r="J22" s="44"/>
      <c r="K22" s="44"/>
      <c r="L22" s="44"/>
      <c r="M22" s="44"/>
    </row>
    <row r="23" spans="2:13" ht="15.75" x14ac:dyDescent="0.25">
      <c r="B23" s="2" t="s">
        <v>7</v>
      </c>
      <c r="C23" s="6">
        <f>+C7</f>
        <v>169770</v>
      </c>
      <c r="D23" s="6">
        <f>+D7</f>
        <v>205158</v>
      </c>
      <c r="E23" s="6">
        <f>+AVERAGE(C23:D23)</f>
        <v>187464</v>
      </c>
      <c r="F23" s="40"/>
      <c r="G23" s="17"/>
      <c r="H23" s="16"/>
      <c r="I23" s="18">
        <f>+(E32*$D$37)+(E33*$D$38)+(E34*$D$39)</f>
        <v>194601.49689472647</v>
      </c>
      <c r="J23" s="18">
        <f>+(I32*$D$37)+(I33*$D$38)+(I34*$D$39)</f>
        <v>194601.45963144815</v>
      </c>
      <c r="K23" s="18">
        <f>+(J32*$D$37)+(J33*$D$38)+(J34*$D$39)</f>
        <v>194601.42236817695</v>
      </c>
      <c r="L23" s="18">
        <f t="shared" ref="L23" si="0">+(K32*$D$37)+(K33*$D$38)+(K34*$D$39)</f>
        <v>194601.38510491289</v>
      </c>
      <c r="M23" s="6">
        <f>+(L32*$D$37)+(L33*$D$38)+(L34*$D$39)</f>
        <v>194601.34784165595</v>
      </c>
    </row>
    <row r="24" spans="2:13" ht="15.75" x14ac:dyDescent="0.25">
      <c r="B24" s="2" t="s">
        <v>8</v>
      </c>
      <c r="C24" s="6">
        <f t="shared" ref="C24:D34" si="1">+C8</f>
        <v>124510</v>
      </c>
      <c r="D24" s="6">
        <f t="shared" si="1"/>
        <v>268048</v>
      </c>
      <c r="E24" s="6">
        <f t="shared" ref="E24:E34" si="2">+AVERAGE(C24:D24)</f>
        <v>196279</v>
      </c>
      <c r="F24" s="41"/>
      <c r="G24" s="17"/>
      <c r="H24" s="16"/>
      <c r="I24" s="18">
        <f>+(E33*$D$37)+(E34*$D$38)+(I23*$D$39)</f>
        <v>194601.493789453</v>
      </c>
      <c r="J24" s="18">
        <f>+(I33*$D$37)+(I34*$D$38)+(J23*$D$39)</f>
        <v>194601.45652617529</v>
      </c>
      <c r="K24" s="18">
        <f>+(J33*$D$37)+(J34*$D$38)+(K23*$D$39)</f>
        <v>194601.41926290467</v>
      </c>
      <c r="L24" s="18">
        <f t="shared" ref="L24:M24" si="3">+(K33*$D$37)+(K34*$D$38)+(L23*$D$39)</f>
        <v>194601.38199964119</v>
      </c>
      <c r="M24" s="6">
        <f t="shared" si="3"/>
        <v>194601.34473638487</v>
      </c>
    </row>
    <row r="25" spans="2:13" ht="15.75" x14ac:dyDescent="0.25">
      <c r="B25" s="2" t="s">
        <v>9</v>
      </c>
      <c r="C25" s="6">
        <f t="shared" si="1"/>
        <v>153570</v>
      </c>
      <c r="D25" s="6">
        <f t="shared" si="1"/>
        <v>155304</v>
      </c>
      <c r="E25" s="6">
        <f t="shared" si="2"/>
        <v>154437</v>
      </c>
      <c r="F25" s="42"/>
      <c r="G25" s="17"/>
      <c r="H25" s="16"/>
      <c r="I25" s="18">
        <f>+(E34*$D$37)+(I23*$D$38)+(I24*$D$39)</f>
        <v>194601.49068417959</v>
      </c>
      <c r="J25" s="18">
        <f>+(I34*$D$37)+(J23*$D$38)+(J24*$D$39)</f>
        <v>194601.45342090246</v>
      </c>
      <c r="K25" s="18">
        <f>+(J34*$D$37)+(K23*$D$38)+(K24*$D$39)</f>
        <v>194601.41615763245</v>
      </c>
      <c r="L25" s="18">
        <f t="shared" ref="L25" si="4">+(K34*$D$37)+(L23*$D$38)+(L24*$D$39)</f>
        <v>194601.37889436955</v>
      </c>
      <c r="M25" s="6">
        <f>+(L34*$D$37)+(M23*$D$38)+(M24*$D$39)</f>
        <v>194601.34163111384</v>
      </c>
    </row>
    <row r="26" spans="2:13" ht="15.75" x14ac:dyDescent="0.25">
      <c r="B26" s="2" t="s">
        <v>10</v>
      </c>
      <c r="C26" s="6">
        <f t="shared" si="1"/>
        <v>140350</v>
      </c>
      <c r="D26" s="6">
        <f t="shared" si="1"/>
        <v>116100</v>
      </c>
      <c r="E26" s="6">
        <f t="shared" si="2"/>
        <v>128225</v>
      </c>
      <c r="F26" s="6">
        <f>+(E23*$D$37)+(E24*$D$38)+(E25*$D$39)</f>
        <v>154436.99753563499</v>
      </c>
      <c r="G26" s="6">
        <f>+E26-F26</f>
        <v>-26211.99753563499</v>
      </c>
      <c r="H26" s="18">
        <f>+ABS(G26)</f>
        <v>26211.99753563499</v>
      </c>
      <c r="I26" s="18">
        <f>+(I23*$D$37)+(I24*$D$38)+(I25*$D$39)</f>
        <v>194601.48757890624</v>
      </c>
      <c r="J26" s="18">
        <f>+(J23*$D$37)+(J24*$D$38)+(J25*$D$39)</f>
        <v>194601.45031562969</v>
      </c>
      <c r="K26" s="18">
        <f>+(K23*$D$37)+(K24*$D$38)+(K25*$D$39)</f>
        <v>194601.41305236027</v>
      </c>
      <c r="L26" s="18">
        <f>+(L23*$D$37)+(L24*$D$38)+(L25*$D$39)</f>
        <v>194601.37578909798</v>
      </c>
      <c r="M26" s="6">
        <f>+(M23*$D$37)+(M24*$D$38)+(M25*$D$39)</f>
        <v>194601.33852584285</v>
      </c>
    </row>
    <row r="27" spans="2:13" ht="15.75" x14ac:dyDescent="0.25">
      <c r="B27" s="2" t="s">
        <v>11</v>
      </c>
      <c r="C27" s="6">
        <f t="shared" si="1"/>
        <v>141510</v>
      </c>
      <c r="D27" s="6">
        <f t="shared" si="1"/>
        <v>114835</v>
      </c>
      <c r="E27" s="6">
        <f t="shared" si="2"/>
        <v>128172.5</v>
      </c>
      <c r="F27" s="6">
        <f t="shared" ref="F27:F34" si="5">+(E24*$D$37)+(E25*$D$38)+(E26*$D$39)</f>
        <v>128224.99795390222</v>
      </c>
      <c r="G27" s="6">
        <f t="shared" ref="G27:G34" si="6">+E27-F27</f>
        <v>-52.497953902216977</v>
      </c>
      <c r="H27" s="18">
        <f t="shared" ref="H27:H34" si="7">+ABS(G27)</f>
        <v>52.497953902216977</v>
      </c>
      <c r="I27" s="18">
        <f t="shared" ref="I27:M34" si="8">+(I24*$D$37)+(I25*$D$38)+(I26*$D$39)</f>
        <v>194601.48447363291</v>
      </c>
      <c r="J27" s="18">
        <f t="shared" si="8"/>
        <v>194601.44721035697</v>
      </c>
      <c r="K27" s="18">
        <f t="shared" si="8"/>
        <v>194601.40994708813</v>
      </c>
      <c r="L27" s="18">
        <f t="shared" si="8"/>
        <v>194601.37268382646</v>
      </c>
      <c r="M27" s="6">
        <f t="shared" si="8"/>
        <v>194601.33542057191</v>
      </c>
    </row>
    <row r="28" spans="2:13" ht="15.75" x14ac:dyDescent="0.25">
      <c r="B28" s="2" t="s">
        <v>12</v>
      </c>
      <c r="C28" s="6">
        <f t="shared" si="1"/>
        <v>132650</v>
      </c>
      <c r="D28" s="6">
        <f t="shared" si="1"/>
        <v>147651</v>
      </c>
      <c r="E28" s="6">
        <f t="shared" si="2"/>
        <v>140150.5</v>
      </c>
      <c r="F28" s="6">
        <f t="shared" si="5"/>
        <v>128172.49795473997</v>
      </c>
      <c r="G28" s="6">
        <f t="shared" si="6"/>
        <v>11978.002045260029</v>
      </c>
      <c r="H28" s="18">
        <f t="shared" si="7"/>
        <v>11978.002045260029</v>
      </c>
      <c r="I28" s="18">
        <f t="shared" si="8"/>
        <v>194601.48136835964</v>
      </c>
      <c r="J28" s="18">
        <f t="shared" si="8"/>
        <v>194601.44410508429</v>
      </c>
      <c r="K28" s="18">
        <f t="shared" si="8"/>
        <v>194601.40684181606</v>
      </c>
      <c r="L28" s="18">
        <f t="shared" si="8"/>
        <v>194601.36957855496</v>
      </c>
      <c r="M28" s="6">
        <f t="shared" si="8"/>
        <v>194601.33231530103</v>
      </c>
    </row>
    <row r="29" spans="2:13" ht="15.75" x14ac:dyDescent="0.25">
      <c r="B29" s="2" t="s">
        <v>13</v>
      </c>
      <c r="C29" s="6">
        <f t="shared" si="1"/>
        <v>134005</v>
      </c>
      <c r="D29" s="6">
        <f t="shared" si="1"/>
        <v>116200</v>
      </c>
      <c r="E29" s="6">
        <f t="shared" si="2"/>
        <v>125102.5</v>
      </c>
      <c r="F29" s="6">
        <f t="shared" si="5"/>
        <v>140150.49776360596</v>
      </c>
      <c r="G29" s="6">
        <f t="shared" si="6"/>
        <v>-15047.997763605963</v>
      </c>
      <c r="H29" s="18">
        <f t="shared" si="7"/>
        <v>15047.997763605963</v>
      </c>
      <c r="I29" s="18">
        <f t="shared" si="8"/>
        <v>194601.47826308644</v>
      </c>
      <c r="J29" s="18">
        <f t="shared" si="8"/>
        <v>194601.44099981166</v>
      </c>
      <c r="K29" s="18">
        <f t="shared" si="8"/>
        <v>194601.40373654402</v>
      </c>
      <c r="L29" s="18">
        <f t="shared" si="8"/>
        <v>194601.36647328353</v>
      </c>
      <c r="M29" s="6">
        <f t="shared" si="8"/>
        <v>194601.32921003018</v>
      </c>
    </row>
    <row r="30" spans="2:13" ht="15.75" x14ac:dyDescent="0.25">
      <c r="B30" s="2" t="s">
        <v>14</v>
      </c>
      <c r="C30" s="6">
        <f t="shared" si="1"/>
        <v>144070</v>
      </c>
      <c r="D30" s="6">
        <f t="shared" si="1"/>
        <v>122000</v>
      </c>
      <c r="E30" s="6">
        <f t="shared" si="2"/>
        <v>133035</v>
      </c>
      <c r="F30" s="6">
        <f t="shared" si="5"/>
        <v>125102.49800372824</v>
      </c>
      <c r="G30" s="6">
        <f>+E30-F30</f>
        <v>7932.5019962717633</v>
      </c>
      <c r="H30" s="18">
        <f t="shared" si="7"/>
        <v>7932.5019962717633</v>
      </c>
      <c r="I30" s="18">
        <f t="shared" si="8"/>
        <v>194601.47515781326</v>
      </c>
      <c r="J30" s="18">
        <f t="shared" si="8"/>
        <v>194601.43789453909</v>
      </c>
      <c r="K30" s="18">
        <f t="shared" si="8"/>
        <v>194601.40063127203</v>
      </c>
      <c r="L30" s="18">
        <f t="shared" si="8"/>
        <v>194601.36336801216</v>
      </c>
      <c r="M30" s="6">
        <f t="shared" si="8"/>
        <v>194601.32610475938</v>
      </c>
    </row>
    <row r="31" spans="2:13" ht="15.75" x14ac:dyDescent="0.25">
      <c r="B31" s="2" t="s">
        <v>15</v>
      </c>
      <c r="C31" s="6">
        <f t="shared" si="1"/>
        <v>162820</v>
      </c>
      <c r="D31" s="6">
        <f t="shared" si="1"/>
        <v>130100</v>
      </c>
      <c r="E31" s="6">
        <f t="shared" si="2"/>
        <v>146460</v>
      </c>
      <c r="F31" s="6">
        <f t="shared" si="5"/>
        <v>133034.99787714862</v>
      </c>
      <c r="G31" s="6">
        <f t="shared" si="6"/>
        <v>13425.00212285138</v>
      </c>
      <c r="H31" s="18">
        <f t="shared" si="7"/>
        <v>13425.00212285138</v>
      </c>
      <c r="I31" s="18">
        <f t="shared" si="8"/>
        <v>194601.47205254014</v>
      </c>
      <c r="J31" s="18">
        <f t="shared" si="8"/>
        <v>194601.43478926655</v>
      </c>
      <c r="K31" s="18">
        <f t="shared" si="8"/>
        <v>194601.3975260001</v>
      </c>
      <c r="L31" s="18">
        <f t="shared" si="8"/>
        <v>194601.36026274081</v>
      </c>
      <c r="M31" s="6">
        <f t="shared" si="8"/>
        <v>194601.32299948865</v>
      </c>
    </row>
    <row r="32" spans="2:13" ht="15.75" x14ac:dyDescent="0.25">
      <c r="B32" s="2" t="s">
        <v>16</v>
      </c>
      <c r="C32" s="6">
        <f t="shared" si="1"/>
        <v>172290</v>
      </c>
      <c r="D32" s="6">
        <f t="shared" si="1"/>
        <v>132500</v>
      </c>
      <c r="E32" s="6">
        <f t="shared" si="2"/>
        <v>152395</v>
      </c>
      <c r="F32" s="6">
        <f t="shared" si="5"/>
        <v>146459.9976629247</v>
      </c>
      <c r="G32" s="6">
        <f t="shared" si="6"/>
        <v>5935.0023370753042</v>
      </c>
      <c r="H32" s="18">
        <f t="shared" si="7"/>
        <v>5935.0023370753042</v>
      </c>
      <c r="I32" s="18">
        <f t="shared" si="8"/>
        <v>194601.46894726707</v>
      </c>
      <c r="J32" s="18">
        <f t="shared" si="8"/>
        <v>194601.43168399407</v>
      </c>
      <c r="K32" s="18">
        <f t="shared" si="8"/>
        <v>194601.39442072823</v>
      </c>
      <c r="L32" s="18">
        <f t="shared" si="8"/>
        <v>194601.35715746952</v>
      </c>
      <c r="M32" s="6">
        <f t="shared" si="8"/>
        <v>194601.31989421794</v>
      </c>
    </row>
    <row r="33" spans="2:13" ht="15.75" x14ac:dyDescent="0.25">
      <c r="B33" s="2" t="s">
        <v>17</v>
      </c>
      <c r="C33" s="6">
        <f t="shared" si="1"/>
        <v>169906</v>
      </c>
      <c r="D33" s="6">
        <f t="shared" si="1"/>
        <v>145222</v>
      </c>
      <c r="E33" s="6">
        <f t="shared" si="2"/>
        <v>157564</v>
      </c>
      <c r="F33" s="6">
        <f t="shared" si="5"/>
        <v>152394.99756821938</v>
      </c>
      <c r="G33" s="6">
        <f t="shared" si="6"/>
        <v>5169.0024317806237</v>
      </c>
      <c r="H33" s="18">
        <f t="shared" si="7"/>
        <v>5169.0024317806237</v>
      </c>
      <c r="I33" s="18">
        <f t="shared" si="8"/>
        <v>194601.46584199404</v>
      </c>
      <c r="J33" s="18">
        <f t="shared" si="8"/>
        <v>194601.42857872165</v>
      </c>
      <c r="K33" s="18">
        <f t="shared" si="8"/>
        <v>194601.39131545639</v>
      </c>
      <c r="L33" s="18">
        <f t="shared" si="8"/>
        <v>194601.35405219829</v>
      </c>
      <c r="M33" s="6">
        <f t="shared" si="8"/>
        <v>194601.3167889473</v>
      </c>
    </row>
    <row r="34" spans="2:13" ht="15.75" x14ac:dyDescent="0.25">
      <c r="B34" s="2" t="s">
        <v>18</v>
      </c>
      <c r="C34" s="6">
        <f t="shared" si="1"/>
        <v>185503</v>
      </c>
      <c r="D34" s="6">
        <f t="shared" si="1"/>
        <v>203700</v>
      </c>
      <c r="E34" s="6">
        <f t="shared" si="2"/>
        <v>194601.5</v>
      </c>
      <c r="F34" s="6">
        <f t="shared" si="5"/>
        <v>157563.99748573717</v>
      </c>
      <c r="G34" s="6">
        <f t="shared" si="6"/>
        <v>37037.502514262829</v>
      </c>
      <c r="H34" s="18">
        <f t="shared" si="7"/>
        <v>37037.502514262829</v>
      </c>
      <c r="I34" s="18">
        <f>+(I31*$D$37)+(I32*$D$38)+(I33*$D$39)</f>
        <v>194601.46273672106</v>
      </c>
      <c r="J34" s="18">
        <f t="shared" si="8"/>
        <v>194601.42547344929</v>
      </c>
      <c r="K34" s="18">
        <f t="shared" si="8"/>
        <v>194601.38821018461</v>
      </c>
      <c r="L34" s="18">
        <f t="shared" si="8"/>
        <v>194601.35094692709</v>
      </c>
      <c r="M34" s="6">
        <f t="shared" si="8"/>
        <v>194601.31368367671</v>
      </c>
    </row>
    <row r="36" spans="2:13" ht="15.75" x14ac:dyDescent="0.25">
      <c r="C36" s="10" t="s">
        <v>21</v>
      </c>
      <c r="D36" s="10" t="s">
        <v>20</v>
      </c>
    </row>
    <row r="37" spans="2:13" ht="15.75" x14ac:dyDescent="0.25">
      <c r="C37" s="11">
        <v>1</v>
      </c>
      <c r="D37" s="11">
        <v>0</v>
      </c>
      <c r="F37" s="45" t="s">
        <v>24</v>
      </c>
      <c r="G37" s="46"/>
    </row>
    <row r="38" spans="2:13" ht="15.75" x14ac:dyDescent="0.25">
      <c r="C38" s="11">
        <v>2</v>
      </c>
      <c r="D38" s="11">
        <v>0</v>
      </c>
      <c r="F38" s="9" t="s">
        <v>23</v>
      </c>
      <c r="G38" s="6">
        <f>+AVERAGE(G26:G34)</f>
        <v>4462.7244660398619</v>
      </c>
    </row>
    <row r="39" spans="2:13" ht="15.75" x14ac:dyDescent="0.25">
      <c r="C39" s="11">
        <v>3</v>
      </c>
      <c r="D39" s="11">
        <v>0.99999998404291068</v>
      </c>
      <c r="F39" s="9" t="s">
        <v>25</v>
      </c>
      <c r="G39" s="6">
        <f>+AVERAGE(H26:H34)</f>
        <v>13643.2785222939</v>
      </c>
    </row>
    <row r="40" spans="2:13" x14ac:dyDescent="0.25">
      <c r="C40" s="11" t="s">
        <v>22</v>
      </c>
      <c r="D40" s="11">
        <f>+SUM(D37:D39)</f>
        <v>0.99999998404291068</v>
      </c>
      <c r="G40" s="7"/>
    </row>
    <row r="60" spans="2:13" ht="28.5" customHeight="1" x14ac:dyDescent="0.25">
      <c r="B60" s="43" t="s">
        <v>19</v>
      </c>
      <c r="C60" s="68" t="s">
        <v>55</v>
      </c>
      <c r="D60" s="69"/>
      <c r="E60" s="70"/>
      <c r="F60" s="15"/>
      <c r="G60" s="14" t="s">
        <v>27</v>
      </c>
      <c r="H60" s="13" t="s">
        <v>28</v>
      </c>
      <c r="I60" s="43">
        <v>2019</v>
      </c>
      <c r="J60" s="43">
        <v>2020</v>
      </c>
      <c r="K60" s="43">
        <v>2021</v>
      </c>
      <c r="L60" s="43">
        <v>2022</v>
      </c>
      <c r="M60" s="43">
        <v>2023</v>
      </c>
    </row>
    <row r="61" spans="2:13" ht="31.5" x14ac:dyDescent="0.25">
      <c r="B61" s="44"/>
      <c r="C61" s="31">
        <v>2017</v>
      </c>
      <c r="D61" s="31">
        <v>2018</v>
      </c>
      <c r="E61" s="32" t="s">
        <v>29</v>
      </c>
      <c r="F61" s="9" t="s">
        <v>26</v>
      </c>
      <c r="G61" s="16"/>
      <c r="H61" s="16"/>
      <c r="I61" s="44"/>
      <c r="J61" s="44"/>
      <c r="K61" s="44"/>
      <c r="L61" s="44"/>
      <c r="M61" s="44"/>
    </row>
    <row r="62" spans="2:13" ht="15.75" x14ac:dyDescent="0.25">
      <c r="B62" s="2" t="s">
        <v>7</v>
      </c>
      <c r="C62" s="6">
        <f>+E7</f>
        <v>228849</v>
      </c>
      <c r="D62" s="6">
        <f>+F7</f>
        <v>228236.6</v>
      </c>
      <c r="E62" s="6">
        <f>+AVERAGE(C62:D62)</f>
        <v>228542.8</v>
      </c>
      <c r="F62" s="40"/>
      <c r="G62" s="17"/>
      <c r="H62" s="16"/>
      <c r="I62" s="18">
        <f>+(E71*$D$76)+(E72*$D$77)+(E73*$D$78)</f>
        <v>195246.45736137108</v>
      </c>
      <c r="J62" s="18">
        <f>+(I71*$D$76)+(I72*$D$77)+(I73*$D$78)</f>
        <v>187834.34374793008</v>
      </c>
      <c r="K62" s="18">
        <f>+(J71*$D$76)+(J72*$D$77)+(J73*$D$78)</f>
        <v>187837.04612241843</v>
      </c>
      <c r="L62" s="18">
        <f>+(K71*$D$76)+(K72*$D$77)+(K73*$D$78)</f>
        <v>187837.03514441825</v>
      </c>
      <c r="M62" s="6">
        <f>+(L71*$D$76)+(L72*$D$77)+(L73*$D$78)</f>
        <v>187837.02466018769</v>
      </c>
    </row>
    <row r="63" spans="2:13" ht="15.75" x14ac:dyDescent="0.25">
      <c r="B63" s="2" t="s">
        <v>8</v>
      </c>
      <c r="C63" s="6">
        <f t="shared" ref="C63:D73" si="9">+E8</f>
        <v>193856</v>
      </c>
      <c r="D63" s="6">
        <f t="shared" si="9"/>
        <v>225876.6</v>
      </c>
      <c r="E63" s="6">
        <f t="shared" ref="E63:E73" si="10">+AVERAGE(C63:D63)</f>
        <v>209866.3</v>
      </c>
      <c r="F63" s="41"/>
      <c r="G63" s="17"/>
      <c r="H63" s="16"/>
      <c r="I63" s="18">
        <f>+(E72*$D$76)+(E73*$D$77)+(I62*$D$78)</f>
        <v>175803.73038963313</v>
      </c>
      <c r="J63" s="18">
        <f>+(I72*$D$76)+(I73*$D$77)+(J62*$D$78)</f>
        <v>187844.47125388938</v>
      </c>
      <c r="K63" s="18">
        <f>+(J72*$D$76)+(J73*$D$77)+(K62*$D$78)</f>
        <v>187837.04027324743</v>
      </c>
      <c r="L63" s="18">
        <f>+(K72*$D$76)+(K73*$D$77)+(L62*$D$78)</f>
        <v>187837.03427299266</v>
      </c>
      <c r="M63" s="6">
        <f>+(L72*$D$76)+(L73*$D$77)+(M62*$D$78)</f>
        <v>187837.02378653668</v>
      </c>
    </row>
    <row r="64" spans="2:13" ht="15.75" x14ac:dyDescent="0.25">
      <c r="B64" s="2" t="s">
        <v>9</v>
      </c>
      <c r="C64" s="6">
        <f t="shared" si="9"/>
        <v>130644.5</v>
      </c>
      <c r="D64" s="6">
        <f t="shared" si="9"/>
        <v>152704.4</v>
      </c>
      <c r="E64" s="6">
        <f t="shared" si="10"/>
        <v>141674.45000000001</v>
      </c>
      <c r="F64" s="42"/>
      <c r="G64" s="17"/>
      <c r="H64" s="16"/>
      <c r="I64" s="18">
        <f>+(E73*$D$76)+(I62*$D$77)+(I63*$D$78)</f>
        <v>189186.11841896962</v>
      </c>
      <c r="J64" s="18">
        <f>+(I73*$D$76)+(J62*$D$77)+(J63*$D$78)</f>
        <v>187835.68205570205</v>
      </c>
      <c r="K64" s="18">
        <f>+(J73*$D$76)+(K62*$D$77)+(K63*$D$78)</f>
        <v>187837.04504350299</v>
      </c>
      <c r="L64" s="18">
        <f>+(K73*$D$76)+(L62*$D$77)+(L63*$D$78)</f>
        <v>187837.03339579175</v>
      </c>
      <c r="M64" s="6">
        <f>+(L73*$D$76)+(M62*$D$77)+(M63*$D$78)</f>
        <v>187837.0229128887</v>
      </c>
    </row>
    <row r="65" spans="2:13" ht="15.75" x14ac:dyDescent="0.25">
      <c r="B65" s="2" t="s">
        <v>10</v>
      </c>
      <c r="C65" s="6">
        <f t="shared" si="9"/>
        <v>196342</v>
      </c>
      <c r="D65" s="6">
        <f t="shared" si="9"/>
        <v>246440</v>
      </c>
      <c r="E65" s="6">
        <f t="shared" si="10"/>
        <v>221391</v>
      </c>
      <c r="F65" s="6">
        <f>+(E62*$D$76)+(E63*$D$77)+(E64*$D$78)</f>
        <v>167018.62298871126</v>
      </c>
      <c r="G65" s="6">
        <f>+E65-F65</f>
        <v>54372.377011288743</v>
      </c>
      <c r="H65" s="18">
        <f>+ABS(G65)</f>
        <v>54372.377011288743</v>
      </c>
      <c r="I65" s="18">
        <f>+(I62*$D$76)+(I63*$D$77)+(I64*$D$78)</f>
        <v>190954.24413806619</v>
      </c>
      <c r="J65" s="18">
        <f>+(J62*$D$76)+(J63*$D$77)+(J64*$D$78)</f>
        <v>187835.29021585872</v>
      </c>
      <c r="K65" s="18">
        <f>+(K62*$D$76)+(K63*$D$77)+(K64*$D$78)</f>
        <v>187837.04397484881</v>
      </c>
      <c r="L65" s="18">
        <f>+(L62*$D$76)+(L63*$D$77)+(L64*$D$78)</f>
        <v>187837.0325225284</v>
      </c>
      <c r="M65" s="6">
        <f>+(M62*$D$76)+(M63*$D$77)+(M64*$D$78)</f>
        <v>187837.02203923813</v>
      </c>
    </row>
    <row r="66" spans="2:13" ht="15.75" x14ac:dyDescent="0.25">
      <c r="B66" s="2" t="s">
        <v>11</v>
      </c>
      <c r="C66" s="6">
        <f t="shared" si="9"/>
        <v>118466</v>
      </c>
      <c r="D66" s="6">
        <f t="shared" si="9"/>
        <v>130066</v>
      </c>
      <c r="E66" s="6">
        <f t="shared" si="10"/>
        <v>124266</v>
      </c>
      <c r="F66" s="6">
        <f t="shared" ref="F66:F73" si="11">+(E63*$D$76)+(E64*$D$77)+(E65*$D$78)</f>
        <v>218028.62297646597</v>
      </c>
      <c r="G66" s="6">
        <f t="shared" ref="G66:G73" si="12">+E66-F66</f>
        <v>-93762.622976465966</v>
      </c>
      <c r="H66" s="18">
        <f t="shared" ref="H66:H73" si="13">+ABS(G66)</f>
        <v>93762.622976465966</v>
      </c>
      <c r="I66" s="18">
        <f t="shared" ref="I66:J73" si="14">+(I63*$D$76)+(I64*$D$77)+(I65*$D$78)</f>
        <v>186534.02228180197</v>
      </c>
      <c r="J66" s="18">
        <f>+(J63*$D$76)+(J64*$D$77)+(J65*$D$78)</f>
        <v>187837.96743547119</v>
      </c>
      <c r="K66" s="18">
        <f t="shared" ref="K66:M73" si="15">+(K63*$D$76)+(K64*$D$77)+(K65*$D$78)</f>
        <v>187837.04151146053</v>
      </c>
      <c r="L66" s="18">
        <f t="shared" si="15"/>
        <v>187837.03164980127</v>
      </c>
      <c r="M66" s="6">
        <f t="shared" si="15"/>
        <v>187837.02116558744</v>
      </c>
    </row>
    <row r="67" spans="2:13" ht="15.75" x14ac:dyDescent="0.25">
      <c r="B67" s="2" t="s">
        <v>12</v>
      </c>
      <c r="C67" s="6">
        <f t="shared" si="9"/>
        <v>179890</v>
      </c>
      <c r="D67" s="6">
        <f t="shared" si="9"/>
        <v>163825.5</v>
      </c>
      <c r="E67" s="6">
        <f t="shared" si="10"/>
        <v>171857.75</v>
      </c>
      <c r="F67" s="6">
        <f t="shared" si="11"/>
        <v>129344.98108949652</v>
      </c>
      <c r="G67" s="6">
        <f t="shared" si="12"/>
        <v>42512.768910503481</v>
      </c>
      <c r="H67" s="18">
        <f t="shared" si="13"/>
        <v>42512.768910503481</v>
      </c>
      <c r="I67" s="18">
        <f t="shared" si="14"/>
        <v>187307.78012004332</v>
      </c>
      <c r="J67" s="18">
        <f t="shared" si="14"/>
        <v>187837.29928372623</v>
      </c>
      <c r="K67" s="18">
        <f t="shared" si="15"/>
        <v>187837.04115851558</v>
      </c>
      <c r="L67" s="18">
        <f t="shared" si="15"/>
        <v>187837.03077576889</v>
      </c>
      <c r="M67" s="6">
        <f t="shared" si="15"/>
        <v>187837.02029193757</v>
      </c>
    </row>
    <row r="68" spans="2:13" ht="15.75" x14ac:dyDescent="0.25">
      <c r="B68" s="2" t="s">
        <v>13</v>
      </c>
      <c r="C68" s="6">
        <f t="shared" si="9"/>
        <v>128760</v>
      </c>
      <c r="D68" s="6">
        <f t="shared" si="9"/>
        <v>146480</v>
      </c>
      <c r="E68" s="6">
        <f t="shared" si="10"/>
        <v>137620</v>
      </c>
      <c r="F68" s="6">
        <f t="shared" si="11"/>
        <v>186309.26425605631</v>
      </c>
      <c r="G68" s="6">
        <f t="shared" si="12"/>
        <v>-48689.264256056311</v>
      </c>
      <c r="H68" s="18">
        <f t="shared" si="13"/>
        <v>48689.264256056311</v>
      </c>
      <c r="I68" s="18">
        <f t="shared" si="14"/>
        <v>188371.64859270255</v>
      </c>
      <c r="J68" s="18">
        <f t="shared" si="14"/>
        <v>187836.71174704243</v>
      </c>
      <c r="K68" s="18">
        <f t="shared" si="15"/>
        <v>187837.04059675973</v>
      </c>
      <c r="L68" s="18">
        <f t="shared" si="15"/>
        <v>187837.02990196089</v>
      </c>
      <c r="M68" s="6">
        <f t="shared" si="15"/>
        <v>187837.0194182875</v>
      </c>
    </row>
    <row r="69" spans="2:13" ht="15.75" x14ac:dyDescent="0.25">
      <c r="B69" s="2" t="s">
        <v>14</v>
      </c>
      <c r="C69" s="6">
        <f t="shared" si="9"/>
        <v>111520</v>
      </c>
      <c r="D69" s="6">
        <f t="shared" si="9"/>
        <v>135600</v>
      </c>
      <c r="E69" s="6">
        <f t="shared" si="10"/>
        <v>123560</v>
      </c>
      <c r="F69" s="6">
        <f t="shared" si="11"/>
        <v>133723.91830772196</v>
      </c>
      <c r="G69" s="6">
        <f t="shared" si="12"/>
        <v>-10163.918307721964</v>
      </c>
      <c r="H69" s="18">
        <f t="shared" si="13"/>
        <v>10163.918307721964</v>
      </c>
      <c r="I69" s="18">
        <f t="shared" si="14"/>
        <v>187835.51268649497</v>
      </c>
      <c r="J69" s="18">
        <f t="shared" si="14"/>
        <v>187837.07671552445</v>
      </c>
      <c r="K69" s="18">
        <f t="shared" si="15"/>
        <v>187837.03948019532</v>
      </c>
      <c r="L69" s="18">
        <f t="shared" si="15"/>
        <v>187837.02902846824</v>
      </c>
      <c r="M69" s="6">
        <f t="shared" si="15"/>
        <v>187837.01854463725</v>
      </c>
    </row>
    <row r="70" spans="2:13" ht="15.75" x14ac:dyDescent="0.25">
      <c r="B70" s="2" t="s">
        <v>15</v>
      </c>
      <c r="C70" s="6">
        <f t="shared" si="9"/>
        <v>127574</v>
      </c>
      <c r="D70" s="6">
        <f t="shared" si="9"/>
        <v>161070</v>
      </c>
      <c r="E70" s="6">
        <f t="shared" si="10"/>
        <v>144322</v>
      </c>
      <c r="F70" s="6">
        <f t="shared" si="11"/>
        <v>137651.05275176553</v>
      </c>
      <c r="G70" s="6">
        <f t="shared" si="12"/>
        <v>6670.9472482344718</v>
      </c>
      <c r="H70" s="18">
        <f t="shared" si="13"/>
        <v>6670.9472482344718</v>
      </c>
      <c r="I70" s="18">
        <f t="shared" si="14"/>
        <v>187681.54330429708</v>
      </c>
      <c r="J70" s="18">
        <f t="shared" si="14"/>
        <v>187837.14026721817</v>
      </c>
      <c r="K70" s="18">
        <f t="shared" si="15"/>
        <v>187837.03858641983</v>
      </c>
      <c r="L70" s="18">
        <f t="shared" si="15"/>
        <v>187837.02815481814</v>
      </c>
      <c r="M70" s="6">
        <f t="shared" si="15"/>
        <v>187837.01767098712</v>
      </c>
    </row>
    <row r="71" spans="2:13" ht="15.75" x14ac:dyDescent="0.25">
      <c r="B71" s="2" t="s">
        <v>16</v>
      </c>
      <c r="C71" s="6">
        <f t="shared" si="9"/>
        <v>118942</v>
      </c>
      <c r="D71" s="6">
        <f t="shared" si="9"/>
        <v>143250</v>
      </c>
      <c r="E71" s="6">
        <f t="shared" si="10"/>
        <v>131096</v>
      </c>
      <c r="F71" s="6">
        <f t="shared" si="11"/>
        <v>142366.6647518987</v>
      </c>
      <c r="G71" s="6">
        <f t="shared" si="12"/>
        <v>-11270.664751898701</v>
      </c>
      <c r="H71" s="18">
        <f t="shared" si="13"/>
        <v>11270.664751898701</v>
      </c>
      <c r="I71" s="18">
        <f t="shared" si="14"/>
        <v>187882.88278470509</v>
      </c>
      <c r="J71" s="18">
        <f t="shared" si="14"/>
        <v>187837.01386138203</v>
      </c>
      <c r="K71" s="18">
        <f t="shared" si="15"/>
        <v>187837.03778951237</v>
      </c>
      <c r="L71" s="18">
        <f t="shared" si="15"/>
        <v>187837.02728112196</v>
      </c>
      <c r="M71" s="6">
        <f t="shared" si="15"/>
        <v>187837.01679733704</v>
      </c>
    </row>
    <row r="72" spans="2:13" ht="15.75" x14ac:dyDescent="0.25">
      <c r="B72" s="2" t="s">
        <v>17</v>
      </c>
      <c r="C72" s="6">
        <f t="shared" si="9"/>
        <v>128689</v>
      </c>
      <c r="D72" s="6">
        <f t="shared" si="9"/>
        <v>128522.2</v>
      </c>
      <c r="E72" s="6">
        <f t="shared" si="10"/>
        <v>128605.6</v>
      </c>
      <c r="F72" s="6">
        <f t="shared" si="11"/>
        <v>128897.34215303572</v>
      </c>
      <c r="G72" s="6">
        <f t="shared" si="12"/>
        <v>-291.74215303570963</v>
      </c>
      <c r="H72" s="18">
        <f t="shared" si="13"/>
        <v>291.74215303570963</v>
      </c>
      <c r="I72" s="18">
        <f t="shared" si="14"/>
        <v>187869.0609932387</v>
      </c>
      <c r="J72" s="18">
        <f t="shared" si="14"/>
        <v>187837.03081588732</v>
      </c>
      <c r="K72" s="18">
        <f t="shared" si="15"/>
        <v>187837.03689934377</v>
      </c>
      <c r="L72" s="18">
        <f t="shared" si="15"/>
        <v>187837.02640748519</v>
      </c>
      <c r="M72" s="6">
        <f t="shared" si="15"/>
        <v>187837.01592368688</v>
      </c>
    </row>
    <row r="73" spans="2:13" ht="15.75" x14ac:dyDescent="0.25">
      <c r="B73" s="2" t="s">
        <v>18</v>
      </c>
      <c r="C73" s="6">
        <f t="shared" si="9"/>
        <v>228135</v>
      </c>
      <c r="D73" s="6">
        <f t="shared" si="9"/>
        <v>215210</v>
      </c>
      <c r="E73" s="6">
        <f t="shared" si="10"/>
        <v>221672.5</v>
      </c>
      <c r="F73" s="6">
        <f t="shared" si="11"/>
        <v>133190.91898531769</v>
      </c>
      <c r="G73" s="6">
        <f t="shared" si="12"/>
        <v>88481.581014682306</v>
      </c>
      <c r="H73" s="18">
        <f t="shared" si="13"/>
        <v>88481.581014682306</v>
      </c>
      <c r="I73" s="18">
        <f t="shared" si="14"/>
        <v>187814.35060516789</v>
      </c>
      <c r="J73" s="18">
        <f t="shared" si="14"/>
        <v>187837.06136530079</v>
      </c>
      <c r="K73" s="18">
        <f t="shared" si="15"/>
        <v>187837.03600812284</v>
      </c>
      <c r="L73" s="18">
        <f t="shared" si="15"/>
        <v>187837.02553384454</v>
      </c>
      <c r="M73" s="18">
        <f t="shared" si="15"/>
        <v>187837.01505003675</v>
      </c>
    </row>
    <row r="75" spans="2:13" ht="15.75" x14ac:dyDescent="0.25">
      <c r="C75" s="10" t="s">
        <v>21</v>
      </c>
      <c r="D75" s="10" t="s">
        <v>20</v>
      </c>
    </row>
    <row r="76" spans="2:13" ht="15.75" x14ac:dyDescent="0.25">
      <c r="C76" s="11">
        <v>1</v>
      </c>
      <c r="D76" s="11">
        <v>0.29175383246202652</v>
      </c>
      <c r="F76" s="45" t="s">
        <v>24</v>
      </c>
      <c r="G76" s="46"/>
    </row>
    <row r="77" spans="2:13" ht="15.75" x14ac:dyDescent="0.25">
      <c r="C77" s="11">
        <v>2</v>
      </c>
      <c r="D77" s="11">
        <v>0</v>
      </c>
      <c r="F77" s="9" t="s">
        <v>23</v>
      </c>
      <c r="G77" s="6">
        <f>+AVERAGE(G65:G73)</f>
        <v>3095.4957488367054</v>
      </c>
    </row>
    <row r="78" spans="2:13" ht="15.75" x14ac:dyDescent="0.25">
      <c r="C78" s="11">
        <v>3</v>
      </c>
      <c r="D78" s="11">
        <v>0.70824616017290931</v>
      </c>
      <c r="F78" s="9" t="s">
        <v>25</v>
      </c>
      <c r="G78" s="6">
        <f>+AVERAGE(H65:H73)</f>
        <v>39579.542958876402</v>
      </c>
    </row>
    <row r="79" spans="2:13" x14ac:dyDescent="0.25">
      <c r="C79" s="11" t="s">
        <v>22</v>
      </c>
      <c r="D79" s="11">
        <f>+SUM(D76:D78)</f>
        <v>0.99999999263493589</v>
      </c>
      <c r="G79" s="7"/>
    </row>
  </sheetData>
  <mergeCells count="26">
    <mergeCell ref="B2:H2"/>
    <mergeCell ref="B3:D4"/>
    <mergeCell ref="E3:F4"/>
    <mergeCell ref="G3:H4"/>
    <mergeCell ref="B5:B6"/>
    <mergeCell ref="M21:M22"/>
    <mergeCell ref="F23:F25"/>
    <mergeCell ref="F37:G37"/>
    <mergeCell ref="B60:B61"/>
    <mergeCell ref="C60:E60"/>
    <mergeCell ref="I60:I61"/>
    <mergeCell ref="J60:J61"/>
    <mergeCell ref="K60:K61"/>
    <mergeCell ref="L60:L61"/>
    <mergeCell ref="M60:M61"/>
    <mergeCell ref="B21:B22"/>
    <mergeCell ref="C21:E21"/>
    <mergeCell ref="I21:I22"/>
    <mergeCell ref="J21:J22"/>
    <mergeCell ref="K21:K22"/>
    <mergeCell ref="L21:L22"/>
    <mergeCell ref="F62:F64"/>
    <mergeCell ref="F76:G76"/>
    <mergeCell ref="C5:D5"/>
    <mergeCell ref="E5:F5"/>
    <mergeCell ref="G5:H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M79"/>
  <sheetViews>
    <sheetView topLeftCell="A64" workbookViewId="0">
      <selection activeCell="I55" sqref="I55"/>
    </sheetView>
  </sheetViews>
  <sheetFormatPr baseColWidth="10" defaultRowHeight="15" x14ac:dyDescent="0.25"/>
  <cols>
    <col min="1" max="16384" width="11.42578125" style="35"/>
  </cols>
  <sheetData>
    <row r="2" spans="2:8" ht="18.75" customHeight="1" x14ac:dyDescent="0.3">
      <c r="B2" s="71" t="s">
        <v>56</v>
      </c>
      <c r="C2" s="72"/>
      <c r="D2" s="72"/>
      <c r="E2" s="72"/>
      <c r="F2" s="72"/>
      <c r="G2" s="72"/>
      <c r="H2" s="73"/>
    </row>
    <row r="3" spans="2:8" ht="15.75" customHeight="1" x14ac:dyDescent="0.25">
      <c r="B3" s="58" t="s">
        <v>33</v>
      </c>
      <c r="C3" s="59"/>
      <c r="D3" s="60"/>
      <c r="E3" s="54" t="s">
        <v>2</v>
      </c>
      <c r="F3" s="55"/>
      <c r="G3" s="54" t="s">
        <v>3</v>
      </c>
      <c r="H3" s="55"/>
    </row>
    <row r="4" spans="2:8" ht="15.75" customHeight="1" x14ac:dyDescent="0.25">
      <c r="B4" s="61"/>
      <c r="C4" s="62"/>
      <c r="D4" s="63"/>
      <c r="E4" s="56"/>
      <c r="F4" s="57"/>
      <c r="G4" s="56"/>
      <c r="H4" s="57"/>
    </row>
    <row r="5" spans="2:8" ht="15.75" x14ac:dyDescent="0.25">
      <c r="B5" s="67" t="s">
        <v>4</v>
      </c>
      <c r="C5" s="48" t="s">
        <v>6</v>
      </c>
      <c r="D5" s="48"/>
      <c r="E5" s="48" t="s">
        <v>5</v>
      </c>
      <c r="F5" s="48"/>
      <c r="G5" s="48" t="s">
        <v>5</v>
      </c>
      <c r="H5" s="48"/>
    </row>
    <row r="6" spans="2:8" ht="15.75" x14ac:dyDescent="0.25">
      <c r="B6" s="67"/>
      <c r="C6" s="38">
        <v>2017</v>
      </c>
      <c r="D6" s="38">
        <v>2018</v>
      </c>
      <c r="E6" s="38">
        <v>2017</v>
      </c>
      <c r="F6" s="38">
        <v>2018</v>
      </c>
      <c r="G6" s="38">
        <v>2017</v>
      </c>
      <c r="H6" s="38">
        <v>2018</v>
      </c>
    </row>
    <row r="7" spans="2:8" ht="15.75" x14ac:dyDescent="0.25">
      <c r="B7" s="2" t="s">
        <v>7</v>
      </c>
      <c r="C7" s="4">
        <v>26970</v>
      </c>
      <c r="D7" s="4">
        <v>20518</v>
      </c>
      <c r="E7" s="4">
        <v>28849</v>
      </c>
      <c r="F7" s="4">
        <v>28236.6</v>
      </c>
      <c r="G7" s="6">
        <v>55819</v>
      </c>
      <c r="H7" s="6">
        <v>48754.6</v>
      </c>
    </row>
    <row r="8" spans="2:8" ht="15.75" x14ac:dyDescent="0.25">
      <c r="B8" s="2" t="s">
        <v>8</v>
      </c>
      <c r="C8" s="4">
        <v>21410</v>
      </c>
      <c r="D8" s="4">
        <v>26808</v>
      </c>
      <c r="E8" s="4">
        <v>19856</v>
      </c>
      <c r="F8" s="4">
        <v>25876.6</v>
      </c>
      <c r="G8" s="6">
        <v>41266</v>
      </c>
      <c r="H8" s="6">
        <v>52684.6</v>
      </c>
    </row>
    <row r="9" spans="2:8" ht="15.75" x14ac:dyDescent="0.25">
      <c r="B9" s="2" t="s">
        <v>9</v>
      </c>
      <c r="C9" s="4">
        <v>15370</v>
      </c>
      <c r="D9" s="4">
        <v>15304</v>
      </c>
      <c r="E9" s="4">
        <v>13064.5</v>
      </c>
      <c r="F9" s="4">
        <v>15704.4</v>
      </c>
      <c r="G9" s="6">
        <v>28434.5</v>
      </c>
      <c r="H9" s="6">
        <v>31008.400000000001</v>
      </c>
    </row>
    <row r="10" spans="2:8" ht="15.75" x14ac:dyDescent="0.25">
      <c r="B10" s="2" t="s">
        <v>10</v>
      </c>
      <c r="C10" s="4">
        <v>14030</v>
      </c>
      <c r="D10" s="4">
        <v>16100</v>
      </c>
      <c r="E10" s="4">
        <v>19642</v>
      </c>
      <c r="F10" s="4">
        <v>14640</v>
      </c>
      <c r="G10" s="6">
        <v>33672</v>
      </c>
      <c r="H10" s="6">
        <v>30740</v>
      </c>
    </row>
    <row r="11" spans="2:8" ht="15.75" x14ac:dyDescent="0.25">
      <c r="B11" s="2" t="s">
        <v>11</v>
      </c>
      <c r="C11" s="4">
        <v>14110</v>
      </c>
      <c r="D11" s="4">
        <v>14835</v>
      </c>
      <c r="E11" s="4">
        <v>12466</v>
      </c>
      <c r="F11" s="4">
        <v>13006</v>
      </c>
      <c r="G11" s="6">
        <v>26576</v>
      </c>
      <c r="H11" s="6">
        <v>27841</v>
      </c>
    </row>
    <row r="12" spans="2:8" ht="15.75" x14ac:dyDescent="0.25">
      <c r="B12" s="2" t="s">
        <v>12</v>
      </c>
      <c r="C12" s="4">
        <v>19260</v>
      </c>
      <c r="D12" s="4">
        <v>17651</v>
      </c>
      <c r="E12" s="4">
        <v>19890</v>
      </c>
      <c r="F12" s="4">
        <v>16382</v>
      </c>
      <c r="G12" s="6">
        <v>39150</v>
      </c>
      <c r="H12" s="6">
        <v>34033</v>
      </c>
    </row>
    <row r="13" spans="2:8" ht="15.75" x14ac:dyDescent="0.25">
      <c r="B13" s="2" t="s">
        <v>13</v>
      </c>
      <c r="C13" s="4">
        <v>20400</v>
      </c>
      <c r="D13" s="4">
        <v>16200</v>
      </c>
      <c r="E13" s="4">
        <v>18760</v>
      </c>
      <c r="F13" s="4">
        <v>24480</v>
      </c>
      <c r="G13" s="6">
        <v>39160</v>
      </c>
      <c r="H13" s="6">
        <v>40680</v>
      </c>
    </row>
    <row r="14" spans="2:8" ht="15.75" x14ac:dyDescent="0.25">
      <c r="B14" s="2" t="s">
        <v>14</v>
      </c>
      <c r="C14" s="4">
        <v>14400</v>
      </c>
      <c r="D14" s="4">
        <v>16000</v>
      </c>
      <c r="E14" s="4">
        <v>12520</v>
      </c>
      <c r="F14" s="4">
        <v>23500</v>
      </c>
      <c r="G14" s="6">
        <v>26920</v>
      </c>
      <c r="H14" s="6">
        <v>39500</v>
      </c>
    </row>
    <row r="15" spans="2:8" ht="15.75" x14ac:dyDescent="0.25">
      <c r="B15" s="2" t="s">
        <v>15</v>
      </c>
      <c r="C15" s="4">
        <v>16220</v>
      </c>
      <c r="D15" s="4">
        <v>11100</v>
      </c>
      <c r="E15" s="4">
        <v>27574</v>
      </c>
      <c r="F15" s="4">
        <v>26100</v>
      </c>
      <c r="G15" s="6">
        <v>43794</v>
      </c>
      <c r="H15" s="6">
        <v>37200</v>
      </c>
    </row>
    <row r="16" spans="2:8" ht="15.75" x14ac:dyDescent="0.25">
      <c r="B16" s="2" t="s">
        <v>16</v>
      </c>
      <c r="C16" s="4">
        <v>17220</v>
      </c>
      <c r="D16" s="4">
        <v>12500</v>
      </c>
      <c r="E16" s="4">
        <v>18942</v>
      </c>
      <c r="F16" s="4">
        <v>24320</v>
      </c>
      <c r="G16" s="6">
        <v>36162</v>
      </c>
      <c r="H16" s="6">
        <v>36820</v>
      </c>
    </row>
    <row r="17" spans="2:13" ht="15.75" x14ac:dyDescent="0.25">
      <c r="B17" s="2" t="s">
        <v>17</v>
      </c>
      <c r="C17" s="4">
        <v>16990</v>
      </c>
      <c r="D17" s="4">
        <v>15222</v>
      </c>
      <c r="E17" s="4">
        <v>18689</v>
      </c>
      <c r="F17" s="4">
        <v>18522.2</v>
      </c>
      <c r="G17" s="6">
        <v>35679</v>
      </c>
      <c r="H17" s="6">
        <v>33744.199999999997</v>
      </c>
    </row>
    <row r="18" spans="2:13" ht="15.75" x14ac:dyDescent="0.25">
      <c r="B18" s="2" t="s">
        <v>18</v>
      </c>
      <c r="C18" s="4">
        <v>20550</v>
      </c>
      <c r="D18" s="4">
        <v>20300</v>
      </c>
      <c r="E18" s="4">
        <v>28135</v>
      </c>
      <c r="F18" s="4">
        <v>25420</v>
      </c>
      <c r="G18" s="6">
        <v>48685</v>
      </c>
      <c r="H18" s="6">
        <v>45720</v>
      </c>
    </row>
    <row r="21" spans="2:13" ht="28.5" customHeight="1" x14ac:dyDescent="0.25">
      <c r="B21" s="43" t="s">
        <v>19</v>
      </c>
      <c r="C21" s="68" t="s">
        <v>57</v>
      </c>
      <c r="D21" s="69"/>
      <c r="E21" s="70"/>
      <c r="F21" s="15"/>
      <c r="G21" s="14" t="s">
        <v>27</v>
      </c>
      <c r="H21" s="13" t="s">
        <v>28</v>
      </c>
      <c r="I21" s="43">
        <v>2019</v>
      </c>
      <c r="J21" s="43">
        <v>2020</v>
      </c>
      <c r="K21" s="43">
        <v>2021</v>
      </c>
      <c r="L21" s="43">
        <v>2022</v>
      </c>
      <c r="M21" s="43">
        <v>2023</v>
      </c>
    </row>
    <row r="22" spans="2:13" ht="31.5" x14ac:dyDescent="0.25">
      <c r="B22" s="44"/>
      <c r="C22" s="31">
        <v>2017</v>
      </c>
      <c r="D22" s="31">
        <v>2018</v>
      </c>
      <c r="E22" s="32" t="s">
        <v>29</v>
      </c>
      <c r="F22" s="9" t="s">
        <v>26</v>
      </c>
      <c r="G22" s="16"/>
      <c r="H22" s="16"/>
      <c r="I22" s="44"/>
      <c r="J22" s="44"/>
      <c r="K22" s="44"/>
      <c r="L22" s="44"/>
      <c r="M22" s="44"/>
    </row>
    <row r="23" spans="2:13" ht="15.75" x14ac:dyDescent="0.25">
      <c r="B23" s="2" t="s">
        <v>7</v>
      </c>
      <c r="C23" s="6">
        <f>+C7</f>
        <v>26970</v>
      </c>
      <c r="D23" s="6">
        <f>+D7</f>
        <v>20518</v>
      </c>
      <c r="E23" s="6">
        <f>+AVERAGE(C23:D23)</f>
        <v>23744</v>
      </c>
      <c r="F23" s="40"/>
      <c r="G23" s="17"/>
      <c r="H23" s="16"/>
      <c r="I23" s="18">
        <f>+(E32*$D$37)+(E33*$D$38)+(E34*$D$39)</f>
        <v>20424.999674076451</v>
      </c>
      <c r="J23" s="18">
        <f>+(I32*$D$37)+(I33*$D$38)+(I34*$D$39)</f>
        <v>20424.995762994266</v>
      </c>
      <c r="K23" s="18">
        <f>+(J32*$D$37)+(J33*$D$38)+(J34*$D$39)</f>
        <v>20424.99185191283</v>
      </c>
      <c r="L23" s="18">
        <f t="shared" ref="L23" si="0">+(K32*$D$37)+(K33*$D$38)+(K34*$D$39)</f>
        <v>20424.987940832143</v>
      </c>
      <c r="M23" s="6">
        <f>+(L32*$D$37)+(L33*$D$38)+(L34*$D$39)</f>
        <v>20424.984029752206</v>
      </c>
    </row>
    <row r="24" spans="2:13" ht="15.75" x14ac:dyDescent="0.25">
      <c r="B24" s="2" t="s">
        <v>8</v>
      </c>
      <c r="C24" s="6">
        <f t="shared" ref="C24:D34" si="1">+C8</f>
        <v>21410</v>
      </c>
      <c r="D24" s="6">
        <f t="shared" si="1"/>
        <v>26808</v>
      </c>
      <c r="E24" s="6">
        <f t="shared" ref="E24:E34" si="2">+AVERAGE(C24:D24)</f>
        <v>24109</v>
      </c>
      <c r="F24" s="41"/>
      <c r="G24" s="17"/>
      <c r="H24" s="16"/>
      <c r="I24" s="18">
        <f>+(E33*$D$37)+(E34*$D$38)+(I23*$D$39)</f>
        <v>20424.999348152905</v>
      </c>
      <c r="J24" s="18">
        <f>+(I33*$D$37)+(I34*$D$38)+(J23*$D$39)</f>
        <v>20424.995437070786</v>
      </c>
      <c r="K24" s="18">
        <f>+(J33*$D$37)+(J34*$D$38)+(K23*$D$39)</f>
        <v>20424.991525989411</v>
      </c>
      <c r="L24" s="18">
        <f t="shared" ref="L24:M24" si="3">+(K33*$D$37)+(K34*$D$38)+(L23*$D$39)</f>
        <v>20424.987614908787</v>
      </c>
      <c r="M24" s="6">
        <f t="shared" si="3"/>
        <v>20424.983703828912</v>
      </c>
    </row>
    <row r="25" spans="2:13" ht="15.75" x14ac:dyDescent="0.25">
      <c r="B25" s="2" t="s">
        <v>9</v>
      </c>
      <c r="C25" s="6">
        <f t="shared" si="1"/>
        <v>15370</v>
      </c>
      <c r="D25" s="6">
        <f t="shared" si="1"/>
        <v>15304</v>
      </c>
      <c r="E25" s="6">
        <f t="shared" si="2"/>
        <v>15337</v>
      </c>
      <c r="F25" s="42"/>
      <c r="G25" s="17"/>
      <c r="H25" s="16"/>
      <c r="I25" s="18">
        <f>+(E34*$D$37)+(I23*$D$38)+(I24*$D$39)</f>
        <v>20424.999022229367</v>
      </c>
      <c r="J25" s="18">
        <f>+(I34*$D$37)+(J23*$D$38)+(J24*$D$39)</f>
        <v>20424.995111147309</v>
      </c>
      <c r="K25" s="18">
        <f>+(J34*$D$37)+(K23*$D$38)+(K24*$D$39)</f>
        <v>20424.991200065997</v>
      </c>
      <c r="L25" s="18">
        <f t="shared" ref="L25" si="4">+(K34*$D$37)+(L23*$D$38)+(L24*$D$39)</f>
        <v>20424.987288985434</v>
      </c>
      <c r="M25" s="6">
        <f>+(L34*$D$37)+(M23*$D$38)+(M24*$D$39)</f>
        <v>20424.983377905621</v>
      </c>
    </row>
    <row r="26" spans="2:13" ht="15.75" x14ac:dyDescent="0.25">
      <c r="B26" s="2" t="s">
        <v>10</v>
      </c>
      <c r="C26" s="6">
        <f t="shared" si="1"/>
        <v>14030</v>
      </c>
      <c r="D26" s="6">
        <f t="shared" si="1"/>
        <v>16100</v>
      </c>
      <c r="E26" s="6">
        <f t="shared" si="2"/>
        <v>15065</v>
      </c>
      <c r="F26" s="6">
        <f>+(E23*$D$37)+(E24*$D$38)+(E25*$D$39)</f>
        <v>15336.999755266121</v>
      </c>
      <c r="G26" s="6">
        <f>+E26-F26</f>
        <v>-271.9997552661207</v>
      </c>
      <c r="H26" s="18">
        <f>+ABS(G26)</f>
        <v>271.9997552661207</v>
      </c>
      <c r="I26" s="18">
        <f>+(I23*$D$37)+(I24*$D$38)+(I25*$D$39)</f>
        <v>20424.998696305833</v>
      </c>
      <c r="J26" s="18">
        <f>+(J23*$D$37)+(J24*$D$38)+(J25*$D$39)</f>
        <v>20424.994785223837</v>
      </c>
      <c r="K26" s="18">
        <f>+(K23*$D$37)+(K24*$D$38)+(K25*$D$39)</f>
        <v>20424.99087414259</v>
      </c>
      <c r="L26" s="18">
        <f>+(L23*$D$37)+(L24*$D$38)+(L25*$D$39)</f>
        <v>20424.986963062089</v>
      </c>
      <c r="M26" s="6">
        <f>+(M23*$D$37)+(M24*$D$38)+(M25*$D$39)</f>
        <v>20424.983051982337</v>
      </c>
    </row>
    <row r="27" spans="2:13" ht="15.75" x14ac:dyDescent="0.25">
      <c r="B27" s="2" t="s">
        <v>11</v>
      </c>
      <c r="C27" s="6">
        <f t="shared" si="1"/>
        <v>14110</v>
      </c>
      <c r="D27" s="6">
        <f t="shared" si="1"/>
        <v>14835</v>
      </c>
      <c r="E27" s="6">
        <f t="shared" si="2"/>
        <v>14472.5</v>
      </c>
      <c r="F27" s="6">
        <f t="shared" ref="F27:F34" si="5">+(E24*$D$37)+(E25*$D$38)+(E26*$D$39)</f>
        <v>15064.99975960645</v>
      </c>
      <c r="G27" s="6">
        <f t="shared" ref="G27:G34" si="6">+E27-F27</f>
        <v>-592.49975960644952</v>
      </c>
      <c r="H27" s="18">
        <f t="shared" ref="H27:H34" si="7">+ABS(G27)</f>
        <v>592.49975960644952</v>
      </c>
      <c r="I27" s="18">
        <f t="shared" ref="I27:M34" si="8">+(I24*$D$37)+(I25*$D$38)+(I26*$D$39)</f>
        <v>20424.998370382305</v>
      </c>
      <c r="J27" s="18">
        <f t="shared" si="8"/>
        <v>20424.994459300371</v>
      </c>
      <c r="K27" s="18">
        <f t="shared" si="8"/>
        <v>20424.990548219186</v>
      </c>
      <c r="L27" s="18">
        <f t="shared" si="8"/>
        <v>20424.986637138747</v>
      </c>
      <c r="M27" s="6">
        <f t="shared" si="8"/>
        <v>20424.982726059057</v>
      </c>
    </row>
    <row r="28" spans="2:13" ht="15.75" x14ac:dyDescent="0.25">
      <c r="B28" s="2" t="s">
        <v>12</v>
      </c>
      <c r="C28" s="6">
        <f t="shared" si="1"/>
        <v>19260</v>
      </c>
      <c r="D28" s="6">
        <f t="shared" si="1"/>
        <v>17651</v>
      </c>
      <c r="E28" s="6">
        <f t="shared" si="2"/>
        <v>18455.5</v>
      </c>
      <c r="F28" s="6">
        <f t="shared" si="5"/>
        <v>14472.499769061025</v>
      </c>
      <c r="G28" s="6">
        <f t="shared" si="6"/>
        <v>3983.0002309389747</v>
      </c>
      <c r="H28" s="18">
        <f t="shared" si="7"/>
        <v>3983.0002309389747</v>
      </c>
      <c r="I28" s="18">
        <f t="shared" si="8"/>
        <v>20424.998044458782</v>
      </c>
      <c r="J28" s="18">
        <f t="shared" si="8"/>
        <v>20424.994133376909</v>
      </c>
      <c r="K28" s="18">
        <f t="shared" si="8"/>
        <v>20424.990222295786</v>
      </c>
      <c r="L28" s="18">
        <f t="shared" si="8"/>
        <v>20424.986311215413</v>
      </c>
      <c r="M28" s="6">
        <f t="shared" si="8"/>
        <v>20424.982400135785</v>
      </c>
    </row>
    <row r="29" spans="2:13" ht="15.75" x14ac:dyDescent="0.25">
      <c r="B29" s="2" t="s">
        <v>13</v>
      </c>
      <c r="C29" s="6">
        <f t="shared" si="1"/>
        <v>20400</v>
      </c>
      <c r="D29" s="6">
        <f t="shared" si="1"/>
        <v>16200</v>
      </c>
      <c r="E29" s="6">
        <f t="shared" si="2"/>
        <v>18300</v>
      </c>
      <c r="F29" s="6">
        <f t="shared" si="5"/>
        <v>18455.499705503938</v>
      </c>
      <c r="G29" s="6">
        <f t="shared" si="6"/>
        <v>-155.49970550393846</v>
      </c>
      <c r="H29" s="18">
        <f t="shared" si="7"/>
        <v>155.49970550393846</v>
      </c>
      <c r="I29" s="18">
        <f t="shared" si="8"/>
        <v>20424.997718535265</v>
      </c>
      <c r="J29" s="18">
        <f t="shared" si="8"/>
        <v>20424.993807453455</v>
      </c>
      <c r="K29" s="18">
        <f t="shared" si="8"/>
        <v>20424.989896372394</v>
      </c>
      <c r="L29" s="18">
        <f t="shared" si="8"/>
        <v>20424.985985292082</v>
      </c>
      <c r="M29" s="6">
        <f t="shared" si="8"/>
        <v>20424.982074212516</v>
      </c>
    </row>
    <row r="30" spans="2:13" ht="15.75" x14ac:dyDescent="0.25">
      <c r="B30" s="2" t="s">
        <v>14</v>
      </c>
      <c r="C30" s="6">
        <f t="shared" si="1"/>
        <v>14400</v>
      </c>
      <c r="D30" s="6">
        <f t="shared" si="1"/>
        <v>16000</v>
      </c>
      <c r="E30" s="6">
        <f t="shared" si="2"/>
        <v>15200</v>
      </c>
      <c r="F30" s="6">
        <f t="shared" si="5"/>
        <v>18299.999707985266</v>
      </c>
      <c r="G30" s="6">
        <f>+E30-F30</f>
        <v>-3099.9997079852656</v>
      </c>
      <c r="H30" s="18">
        <f t="shared" si="7"/>
        <v>3099.9997079852656</v>
      </c>
      <c r="I30" s="18">
        <f t="shared" si="8"/>
        <v>20424.997392611753</v>
      </c>
      <c r="J30" s="18">
        <f t="shared" si="8"/>
        <v>20424.993481530004</v>
      </c>
      <c r="K30" s="18">
        <f t="shared" si="8"/>
        <v>20424.989570449005</v>
      </c>
      <c r="L30" s="18">
        <f t="shared" si="8"/>
        <v>20424.985659368755</v>
      </c>
      <c r="M30" s="6">
        <f t="shared" si="8"/>
        <v>20424.981748289254</v>
      </c>
    </row>
    <row r="31" spans="2:13" ht="15.75" x14ac:dyDescent="0.25">
      <c r="B31" s="2" t="s">
        <v>15</v>
      </c>
      <c r="C31" s="6">
        <f t="shared" si="1"/>
        <v>16220</v>
      </c>
      <c r="D31" s="6">
        <f t="shared" si="1"/>
        <v>11100</v>
      </c>
      <c r="E31" s="6">
        <f t="shared" si="2"/>
        <v>13660</v>
      </c>
      <c r="F31" s="6">
        <f t="shared" si="5"/>
        <v>15199.999757452242</v>
      </c>
      <c r="G31" s="6">
        <f t="shared" si="6"/>
        <v>-1539.9997574522422</v>
      </c>
      <c r="H31" s="18">
        <f t="shared" si="7"/>
        <v>1539.9997574522422</v>
      </c>
      <c r="I31" s="18">
        <f t="shared" si="8"/>
        <v>20424.997066688244</v>
      </c>
      <c r="J31" s="18">
        <f t="shared" si="8"/>
        <v>20424.99315560656</v>
      </c>
      <c r="K31" s="18">
        <f t="shared" si="8"/>
        <v>20424.989244525623</v>
      </c>
      <c r="L31" s="18">
        <f t="shared" si="8"/>
        <v>20424.985333445435</v>
      </c>
      <c r="M31" s="6">
        <f t="shared" si="8"/>
        <v>20424.981422365996</v>
      </c>
    </row>
    <row r="32" spans="2:13" ht="15.75" x14ac:dyDescent="0.25">
      <c r="B32" s="2" t="s">
        <v>16</v>
      </c>
      <c r="C32" s="6">
        <f t="shared" si="1"/>
        <v>17220</v>
      </c>
      <c r="D32" s="6">
        <f t="shared" si="1"/>
        <v>12500</v>
      </c>
      <c r="E32" s="6">
        <f t="shared" si="2"/>
        <v>14860</v>
      </c>
      <c r="F32" s="6">
        <f t="shared" si="5"/>
        <v>13659.99978202616</v>
      </c>
      <c r="G32" s="6">
        <f t="shared" si="6"/>
        <v>1200.0002179738403</v>
      </c>
      <c r="H32" s="18">
        <f t="shared" si="7"/>
        <v>1200.0002179738403</v>
      </c>
      <c r="I32" s="18">
        <f t="shared" si="8"/>
        <v>20424.996740764742</v>
      </c>
      <c r="J32" s="18">
        <f t="shared" si="8"/>
        <v>20424.99282968312</v>
      </c>
      <c r="K32" s="18">
        <f t="shared" si="8"/>
        <v>20424.988918602245</v>
      </c>
      <c r="L32" s="18">
        <f t="shared" si="8"/>
        <v>20424.985007522118</v>
      </c>
      <c r="M32" s="6">
        <f t="shared" si="8"/>
        <v>20424.981096442742</v>
      </c>
    </row>
    <row r="33" spans="2:13" ht="15.75" x14ac:dyDescent="0.25">
      <c r="B33" s="2" t="s">
        <v>17</v>
      </c>
      <c r="C33" s="6">
        <f t="shared" si="1"/>
        <v>16990</v>
      </c>
      <c r="D33" s="6">
        <f t="shared" si="1"/>
        <v>15222</v>
      </c>
      <c r="E33" s="6">
        <f t="shared" si="2"/>
        <v>16106</v>
      </c>
      <c r="F33" s="6">
        <f t="shared" si="5"/>
        <v>14859.999762877653</v>
      </c>
      <c r="G33" s="6">
        <f t="shared" si="6"/>
        <v>1246.0002371223472</v>
      </c>
      <c r="H33" s="18">
        <f t="shared" si="7"/>
        <v>1246.0002371223472</v>
      </c>
      <c r="I33" s="18">
        <f t="shared" si="8"/>
        <v>20424.996414841244</v>
      </c>
      <c r="J33" s="18">
        <f t="shared" si="8"/>
        <v>20424.992503759684</v>
      </c>
      <c r="K33" s="18">
        <f t="shared" si="8"/>
        <v>20424.988592678874</v>
      </c>
      <c r="L33" s="18">
        <f t="shared" si="8"/>
        <v>20424.984681598809</v>
      </c>
      <c r="M33" s="6">
        <f t="shared" si="8"/>
        <v>20424.980770519494</v>
      </c>
    </row>
    <row r="34" spans="2:13" ht="15.75" x14ac:dyDescent="0.25">
      <c r="B34" s="2" t="s">
        <v>18</v>
      </c>
      <c r="C34" s="6">
        <f t="shared" si="1"/>
        <v>20550</v>
      </c>
      <c r="D34" s="6">
        <f t="shared" si="1"/>
        <v>20300</v>
      </c>
      <c r="E34" s="6">
        <f t="shared" si="2"/>
        <v>20425</v>
      </c>
      <c r="F34" s="6">
        <f t="shared" si="5"/>
        <v>16105.99974299512</v>
      </c>
      <c r="G34" s="6">
        <f t="shared" si="6"/>
        <v>4319.00025700488</v>
      </c>
      <c r="H34" s="18">
        <f t="shared" si="7"/>
        <v>4319.00025700488</v>
      </c>
      <c r="I34" s="18">
        <f>+(I31*$D$37)+(I32*$D$38)+(I33*$D$39)</f>
        <v>20424.996088917753</v>
      </c>
      <c r="J34" s="18">
        <f t="shared" si="8"/>
        <v>20424.992177836255</v>
      </c>
      <c r="K34" s="18">
        <f t="shared" si="8"/>
        <v>20424.988266755507</v>
      </c>
      <c r="L34" s="18">
        <f t="shared" si="8"/>
        <v>20424.984355675504</v>
      </c>
      <c r="M34" s="6">
        <f t="shared" si="8"/>
        <v>20424.980444596251</v>
      </c>
    </row>
    <row r="36" spans="2:13" ht="15.75" x14ac:dyDescent="0.25">
      <c r="C36" s="10" t="s">
        <v>21</v>
      </c>
      <c r="D36" s="10" t="s">
        <v>20</v>
      </c>
    </row>
    <row r="37" spans="2:13" ht="15.75" x14ac:dyDescent="0.25">
      <c r="C37" s="11">
        <v>1</v>
      </c>
      <c r="D37" s="11">
        <v>0</v>
      </c>
      <c r="F37" s="45" t="s">
        <v>24</v>
      </c>
      <c r="G37" s="46"/>
    </row>
    <row r="38" spans="2:13" ht="15.75" x14ac:dyDescent="0.25">
      <c r="C38" s="11">
        <v>2</v>
      </c>
      <c r="D38" s="11">
        <v>0</v>
      </c>
      <c r="F38" s="9" t="s">
        <v>23</v>
      </c>
      <c r="G38" s="6">
        <f>+AVERAGE(G26:G34)</f>
        <v>565.33358413622511</v>
      </c>
    </row>
    <row r="39" spans="2:13" ht="15.75" x14ac:dyDescent="0.25">
      <c r="C39" s="11">
        <v>3</v>
      </c>
      <c r="D39" s="11">
        <v>0.99999998404291068</v>
      </c>
      <c r="F39" s="9" t="s">
        <v>25</v>
      </c>
      <c r="G39" s="6">
        <f>+AVERAGE(H26:H34)</f>
        <v>1823.1110698726729</v>
      </c>
    </row>
    <row r="40" spans="2:13" x14ac:dyDescent="0.25">
      <c r="C40" s="11" t="s">
        <v>22</v>
      </c>
      <c r="D40" s="11">
        <f>+SUM(D37:D39)</f>
        <v>0.99999998404291068</v>
      </c>
      <c r="G40" s="7"/>
    </row>
    <row r="60" spans="2:13" ht="28.5" customHeight="1" x14ac:dyDescent="0.25">
      <c r="B60" s="43" t="s">
        <v>19</v>
      </c>
      <c r="C60" s="68" t="s">
        <v>58</v>
      </c>
      <c r="D60" s="69"/>
      <c r="E60" s="70"/>
      <c r="F60" s="15"/>
      <c r="G60" s="14" t="s">
        <v>27</v>
      </c>
      <c r="H60" s="13" t="s">
        <v>28</v>
      </c>
      <c r="I60" s="43">
        <v>2019</v>
      </c>
      <c r="J60" s="43">
        <v>2020</v>
      </c>
      <c r="K60" s="43">
        <v>2021</v>
      </c>
      <c r="L60" s="43">
        <v>2022</v>
      </c>
      <c r="M60" s="43">
        <v>2023</v>
      </c>
    </row>
    <row r="61" spans="2:13" ht="31.5" x14ac:dyDescent="0.25">
      <c r="B61" s="44"/>
      <c r="C61" s="31">
        <v>2017</v>
      </c>
      <c r="D61" s="31">
        <v>2018</v>
      </c>
      <c r="E61" s="32" t="s">
        <v>29</v>
      </c>
      <c r="F61" s="9" t="s">
        <v>26</v>
      </c>
      <c r="G61" s="16"/>
      <c r="H61" s="16"/>
      <c r="I61" s="44"/>
      <c r="J61" s="44"/>
      <c r="K61" s="44"/>
      <c r="L61" s="44"/>
      <c r="M61" s="44"/>
    </row>
    <row r="62" spans="2:13" ht="15.75" x14ac:dyDescent="0.25">
      <c r="B62" s="2" t="s">
        <v>7</v>
      </c>
      <c r="C62" s="6">
        <f>+E7</f>
        <v>28849</v>
      </c>
      <c r="D62" s="6">
        <f>+F7</f>
        <v>28236.6</v>
      </c>
      <c r="E62" s="6">
        <f>+AVERAGE(C62:D62)</f>
        <v>28542.799999999999</v>
      </c>
      <c r="F62" s="40"/>
      <c r="G62" s="17"/>
      <c r="H62" s="16"/>
      <c r="I62" s="18">
        <f>+(E71*$D$76)+(E72*$D$77)+(E73*$D$78)</f>
        <v>23476.067701976492</v>
      </c>
      <c r="J62" s="18">
        <f>+(I71*$D$76)+(I72*$D$77)+(I73*$D$78)</f>
        <v>13718.05846654302</v>
      </c>
      <c r="K62" s="18">
        <f>+(J71*$D$76)+(J72*$D$77)+(J73*$D$78)</f>
        <v>8235.9836769374106</v>
      </c>
      <c r="L62" s="18">
        <f>+(K71*$D$76)+(K72*$D$77)+(K73*$D$78)</f>
        <v>4944.7141453752993</v>
      </c>
      <c r="M62" s="6">
        <f>+(L71*$D$76)+(L72*$D$77)+(L73*$D$78)</f>
        <v>2968.7040161948862</v>
      </c>
    </row>
    <row r="63" spans="2:13" ht="15.75" x14ac:dyDescent="0.25">
      <c r="B63" s="2" t="s">
        <v>8</v>
      </c>
      <c r="C63" s="6">
        <f t="shared" ref="C63:D73" si="9">+E8</f>
        <v>19856</v>
      </c>
      <c r="D63" s="6">
        <f t="shared" si="9"/>
        <v>25876.6</v>
      </c>
      <c r="E63" s="6">
        <f t="shared" ref="E63:E73" si="10">+AVERAGE(C63:D63)</f>
        <v>22866.3</v>
      </c>
      <c r="F63" s="41"/>
      <c r="G63" s="17"/>
      <c r="H63" s="16"/>
      <c r="I63" s="18">
        <f>+(E72*$D$76)+(E73*$D$77)+(I62*$D$78)</f>
        <v>20999.938785180453</v>
      </c>
      <c r="J63" s="18">
        <f>+(I72*$D$76)+(I73*$D$77)+(J62*$D$78)</f>
        <v>13147.106749885912</v>
      </c>
      <c r="K63" s="18">
        <f>+(J72*$D$76)+(J73*$D$77)+(K62*$D$78)</f>
        <v>7893.1608866458473</v>
      </c>
      <c r="L63" s="18">
        <f>+(K72*$D$76)+(K73*$D$77)+(L62*$D$78)</f>
        <v>4738.8904143340997</v>
      </c>
      <c r="M63" s="6">
        <f>+(L72*$D$76)+(L73*$D$77)+(M62*$D$78)</f>
        <v>2845.1317086839072</v>
      </c>
    </row>
    <row r="64" spans="2:13" ht="15.75" x14ac:dyDescent="0.25">
      <c r="B64" s="2" t="s">
        <v>9</v>
      </c>
      <c r="C64" s="6">
        <f t="shared" si="9"/>
        <v>13064.5</v>
      </c>
      <c r="D64" s="6">
        <f t="shared" si="9"/>
        <v>15704.4</v>
      </c>
      <c r="E64" s="6">
        <f t="shared" si="10"/>
        <v>14384.45</v>
      </c>
      <c r="F64" s="42"/>
      <c r="G64" s="17"/>
      <c r="H64" s="16"/>
      <c r="I64" s="18">
        <f>+(E73*$D$76)+(I62*$D$77)+(I63*$D$78)</f>
        <v>21105.821238029945</v>
      </c>
      <c r="J64" s="18">
        <f>+(I73*$D$76)+(J62*$D$77)+(J63*$D$78)</f>
        <v>12599.647898364787</v>
      </c>
      <c r="K64" s="18">
        <f>+(J73*$D$76)+(K62*$D$77)+(K63*$D$78)</f>
        <v>7564.6080873848496</v>
      </c>
      <c r="L64" s="18">
        <f>+(K73*$D$76)+(L62*$D$77)+(L63*$D$78)</f>
        <v>4541.6340963073962</v>
      </c>
      <c r="M64" s="6">
        <f>+(L73*$D$76)+(M62*$D$77)+(M63*$D$78)</f>
        <v>2726.7030985911533</v>
      </c>
    </row>
    <row r="65" spans="2:13" ht="15.75" x14ac:dyDescent="0.25">
      <c r="B65" s="2" t="s">
        <v>10</v>
      </c>
      <c r="C65" s="6">
        <f t="shared" si="9"/>
        <v>19642</v>
      </c>
      <c r="D65" s="6">
        <f t="shared" si="9"/>
        <v>14640</v>
      </c>
      <c r="E65" s="6">
        <f t="shared" si="10"/>
        <v>17141</v>
      </c>
      <c r="F65" s="6">
        <f>+(E62*$D$76)+(E63*$D$77)+(E64*$D$78)</f>
        <v>17140.999997488332</v>
      </c>
      <c r="G65" s="6">
        <f>+E65-F65</f>
        <v>2.5116678443737328E-6</v>
      </c>
      <c r="H65" s="18">
        <f>+ABS(G65)</f>
        <v>2.5116678443737328E-6</v>
      </c>
      <c r="I65" s="18">
        <f>+(I62*$D$76)+(I63*$D$77)+(I64*$D$78)</f>
        <v>20293.275202472156</v>
      </c>
      <c r="J65" s="18">
        <f>+(J62*$D$76)+(J63*$D$77)+(J64*$D$78)</f>
        <v>12075.235991046524</v>
      </c>
      <c r="K65" s="18">
        <f>+(K62*$D$76)+(K63*$D$77)+(K64*$D$78)</f>
        <v>7249.7312502080204</v>
      </c>
      <c r="L65" s="18">
        <f>+(L62*$D$76)+(L63*$D$77)+(L64*$D$78)</f>
        <v>4352.5885727127106</v>
      </c>
      <c r="M65" s="6">
        <f>+(M62*$D$76)+(M63*$D$77)+(M64*$D$78)</f>
        <v>2613.2040795066796</v>
      </c>
    </row>
    <row r="66" spans="2:13" ht="15.75" x14ac:dyDescent="0.25">
      <c r="B66" s="2" t="s">
        <v>11</v>
      </c>
      <c r="C66" s="6">
        <f t="shared" si="9"/>
        <v>12466</v>
      </c>
      <c r="D66" s="6">
        <f t="shared" si="9"/>
        <v>13006</v>
      </c>
      <c r="E66" s="6">
        <f t="shared" si="10"/>
        <v>12736</v>
      </c>
      <c r="F66" s="6">
        <f t="shared" ref="F66:F73" si="11">+(E63*$D$76)+(E64*$D$77)+(E65*$D$78)</f>
        <v>17232.081456693908</v>
      </c>
      <c r="G66" s="6">
        <f t="shared" ref="G66:G73" si="12">+E66-F66</f>
        <v>-4496.081456693908</v>
      </c>
      <c r="H66" s="18">
        <f t="shared" ref="H66:H73" si="13">+ABS(G66)</f>
        <v>4496.081456693908</v>
      </c>
      <c r="I66" s="18">
        <f t="shared" ref="I66:J73" si="14">+(I63*$D$76)+(I64*$D$77)+(I65*$D$78)</f>
        <v>19192.174702325541</v>
      </c>
      <c r="J66" s="18">
        <f>+(J63*$D$76)+(J64*$D$77)+(J65*$D$78)</f>
        <v>11572.640461924308</v>
      </c>
      <c r="K66" s="18">
        <f t="shared" ref="K66:M73" si="15">+(K63*$D$76)+(K64*$D$77)+(K65*$D$78)</f>
        <v>6947.9611782310249</v>
      </c>
      <c r="L66" s="18">
        <f t="shared" si="15"/>
        <v>4171.4120692134056</v>
      </c>
      <c r="M66" s="6">
        <f t="shared" si="15"/>
        <v>2504.4294572000572</v>
      </c>
    </row>
    <row r="67" spans="2:13" ht="15.75" x14ac:dyDescent="0.25">
      <c r="B67" s="2" t="s">
        <v>12</v>
      </c>
      <c r="C67" s="6">
        <f t="shared" si="9"/>
        <v>19890</v>
      </c>
      <c r="D67" s="6">
        <f t="shared" si="9"/>
        <v>16382</v>
      </c>
      <c r="E67" s="6">
        <f t="shared" si="10"/>
        <v>18136</v>
      </c>
      <c r="F67" s="6">
        <f t="shared" si="11"/>
        <v>12510.132307628068</v>
      </c>
      <c r="G67" s="6">
        <f t="shared" si="12"/>
        <v>5625.8676923719322</v>
      </c>
      <c r="H67" s="18">
        <f t="shared" si="13"/>
        <v>5625.8676923719322</v>
      </c>
      <c r="I67" s="18">
        <f t="shared" si="14"/>
        <v>18454.745620572176</v>
      </c>
      <c r="J67" s="18">
        <f t="shared" si="14"/>
        <v>11090.9066830582</v>
      </c>
      <c r="K67" s="18">
        <f t="shared" si="15"/>
        <v>6658.7522924971299</v>
      </c>
      <c r="L67" s="18">
        <f t="shared" si="15"/>
        <v>3997.7770378455025</v>
      </c>
      <c r="M67" s="6">
        <f t="shared" si="15"/>
        <v>2400.1825786508916</v>
      </c>
    </row>
    <row r="68" spans="2:13" ht="15.75" x14ac:dyDescent="0.25">
      <c r="B68" s="2" t="s">
        <v>13</v>
      </c>
      <c r="C68" s="6">
        <f t="shared" si="9"/>
        <v>18760</v>
      </c>
      <c r="D68" s="6">
        <f t="shared" si="9"/>
        <v>24480</v>
      </c>
      <c r="E68" s="6">
        <f t="shared" si="10"/>
        <v>21620</v>
      </c>
      <c r="F68" s="6">
        <f t="shared" si="11"/>
        <v>16482.433432486694</v>
      </c>
      <c r="G68" s="6">
        <f t="shared" si="12"/>
        <v>5137.5665675133059</v>
      </c>
      <c r="H68" s="18">
        <f t="shared" si="13"/>
        <v>5137.5665675133059</v>
      </c>
      <c r="I68" s="18">
        <f t="shared" si="14"/>
        <v>17729.894882493521</v>
      </c>
      <c r="J68" s="18">
        <f t="shared" si="14"/>
        <v>10629.24577338676</v>
      </c>
      <c r="K68" s="18">
        <f t="shared" si="15"/>
        <v>6381.5817208899189</v>
      </c>
      <c r="L68" s="18">
        <f t="shared" si="15"/>
        <v>3831.3695648253606</v>
      </c>
      <c r="M68" s="6">
        <f t="shared" si="15"/>
        <v>2300.2749765209528</v>
      </c>
    </row>
    <row r="69" spans="2:13" ht="15.75" x14ac:dyDescent="0.25">
      <c r="B69" s="2" t="s">
        <v>14</v>
      </c>
      <c r="C69" s="6">
        <f t="shared" si="9"/>
        <v>12520</v>
      </c>
      <c r="D69" s="6">
        <f t="shared" si="9"/>
        <v>23500</v>
      </c>
      <c r="E69" s="6">
        <f t="shared" si="10"/>
        <v>18010</v>
      </c>
      <c r="F69" s="6">
        <f t="shared" si="11"/>
        <v>18009.976290499195</v>
      </c>
      <c r="G69" s="6">
        <f t="shared" si="12"/>
        <v>2.3709500805125572E-2</v>
      </c>
      <c r="H69" s="18">
        <f t="shared" si="13"/>
        <v>2.3709500805125572E-2</v>
      </c>
      <c r="I69" s="18">
        <f t="shared" si="14"/>
        <v>16963.986419983714</v>
      </c>
      <c r="J69" s="18">
        <f t="shared" si="14"/>
        <v>10186.809439384884</v>
      </c>
      <c r="K69" s="18">
        <f t="shared" si="15"/>
        <v>6115.9483747879294</v>
      </c>
      <c r="L69" s="18">
        <f t="shared" si="15"/>
        <v>3671.888803028326</v>
      </c>
      <c r="M69" s="6">
        <f t="shared" si="15"/>
        <v>2204.5260284251435</v>
      </c>
    </row>
    <row r="70" spans="2:13" ht="15.75" x14ac:dyDescent="0.25">
      <c r="B70" s="2" t="s">
        <v>15</v>
      </c>
      <c r="C70" s="6">
        <f t="shared" si="9"/>
        <v>27574</v>
      </c>
      <c r="D70" s="6">
        <f t="shared" si="9"/>
        <v>26100</v>
      </c>
      <c r="E70" s="6">
        <f t="shared" si="10"/>
        <v>26837</v>
      </c>
      <c r="F70" s="6">
        <f t="shared" si="11"/>
        <v>17055.228341926377</v>
      </c>
      <c r="G70" s="6">
        <f t="shared" si="12"/>
        <v>9781.7716580736233</v>
      </c>
      <c r="H70" s="18">
        <f t="shared" si="13"/>
        <v>9781.7716580736233</v>
      </c>
      <c r="I70" s="18">
        <f t="shared" si="14"/>
        <v>16255.824512113242</v>
      </c>
      <c r="J70" s="18">
        <f t="shared" si="14"/>
        <v>9762.7821272236724</v>
      </c>
      <c r="K70" s="18">
        <f t="shared" si="15"/>
        <v>5861.3720183640353</v>
      </c>
      <c r="L70" s="18">
        <f t="shared" si="15"/>
        <v>3519.0464280933274</v>
      </c>
      <c r="M70" s="6">
        <f t="shared" si="15"/>
        <v>2112.7626303853194</v>
      </c>
    </row>
    <row r="71" spans="2:13" ht="15.75" x14ac:dyDescent="0.25">
      <c r="B71" s="2" t="s">
        <v>16</v>
      </c>
      <c r="C71" s="6">
        <f t="shared" si="9"/>
        <v>18942</v>
      </c>
      <c r="D71" s="6">
        <f t="shared" si="9"/>
        <v>24320</v>
      </c>
      <c r="E71" s="6">
        <f t="shared" si="10"/>
        <v>21631</v>
      </c>
      <c r="F71" s="6">
        <f t="shared" si="11"/>
        <v>23484.071620702802</v>
      </c>
      <c r="G71" s="6">
        <f t="shared" si="12"/>
        <v>-1853.0716207028017</v>
      </c>
      <c r="H71" s="18">
        <f t="shared" si="13"/>
        <v>1853.0716207028017</v>
      </c>
      <c r="I71" s="18">
        <f t="shared" si="14"/>
        <v>15586.52300319244</v>
      </c>
      <c r="J71" s="18">
        <f t="shared" si="14"/>
        <v>9356.4052666504613</v>
      </c>
      <c r="K71" s="18">
        <f t="shared" si="15"/>
        <v>5617.3924025516972</v>
      </c>
      <c r="L71" s="18">
        <f t="shared" si="15"/>
        <v>3372.5661171611932</v>
      </c>
      <c r="M71" s="6">
        <f t="shared" si="15"/>
        <v>2024.8188838765909</v>
      </c>
    </row>
    <row r="72" spans="2:13" ht="15.75" x14ac:dyDescent="0.25">
      <c r="B72" s="2" t="s">
        <v>17</v>
      </c>
      <c r="C72" s="6">
        <f t="shared" si="9"/>
        <v>18689</v>
      </c>
      <c r="D72" s="6">
        <f t="shared" si="9"/>
        <v>18522.2</v>
      </c>
      <c r="E72" s="6">
        <f t="shared" si="10"/>
        <v>18605.599999999999</v>
      </c>
      <c r="F72" s="6">
        <f t="shared" si="11"/>
        <v>19653.53765987447</v>
      </c>
      <c r="G72" s="6">
        <f t="shared" si="12"/>
        <v>-1047.9376598744711</v>
      </c>
      <c r="H72" s="18">
        <f t="shared" si="13"/>
        <v>1047.9376598744711</v>
      </c>
      <c r="I72" s="18">
        <f t="shared" si="14"/>
        <v>14936.008212046312</v>
      </c>
      <c r="J72" s="18">
        <f t="shared" si="14"/>
        <v>8966.9455319377248</v>
      </c>
      <c r="K72" s="18">
        <f t="shared" si="15"/>
        <v>5383.5684382857871</v>
      </c>
      <c r="L72" s="18">
        <f t="shared" si="15"/>
        <v>3232.1830493115822</v>
      </c>
      <c r="M72" s="6">
        <f t="shared" si="15"/>
        <v>1940.5357959003268</v>
      </c>
    </row>
    <row r="73" spans="2:13" ht="15.75" x14ac:dyDescent="0.25">
      <c r="B73" s="2" t="s">
        <v>18</v>
      </c>
      <c r="C73" s="6">
        <f t="shared" si="9"/>
        <v>28135</v>
      </c>
      <c r="D73" s="6">
        <f t="shared" si="9"/>
        <v>25420</v>
      </c>
      <c r="E73" s="6">
        <f t="shared" si="10"/>
        <v>26777.5</v>
      </c>
      <c r="F73" s="6">
        <f t="shared" si="11"/>
        <v>19459.054332795473</v>
      </c>
      <c r="G73" s="6">
        <f t="shared" si="12"/>
        <v>7318.4456672045271</v>
      </c>
      <c r="H73" s="18">
        <f t="shared" si="13"/>
        <v>7318.4456672045271</v>
      </c>
      <c r="I73" s="18">
        <f t="shared" si="14"/>
        <v>14313.044678490989</v>
      </c>
      <c r="J73" s="18">
        <f t="shared" si="14"/>
        <v>8593.6964736514165</v>
      </c>
      <c r="K73" s="18">
        <f t="shared" si="15"/>
        <v>5159.4773969275975</v>
      </c>
      <c r="L73" s="18">
        <f t="shared" si="15"/>
        <v>3097.6434267953268</v>
      </c>
      <c r="M73" s="18">
        <f t="shared" si="15"/>
        <v>1859.7609915416151</v>
      </c>
    </row>
    <row r="75" spans="2:13" ht="15.75" x14ac:dyDescent="0.25">
      <c r="C75" s="10" t="s">
        <v>21</v>
      </c>
      <c r="D75" s="10" t="s">
        <v>20</v>
      </c>
    </row>
    <row r="76" spans="2:13" ht="15.75" x14ac:dyDescent="0.25">
      <c r="C76" s="11">
        <v>1</v>
      </c>
      <c r="D76" s="11">
        <v>0.2312625809088501</v>
      </c>
      <c r="F76" s="45" t="s">
        <v>24</v>
      </c>
      <c r="G76" s="46"/>
    </row>
    <row r="77" spans="2:13" ht="15.75" x14ac:dyDescent="0.25">
      <c r="C77" s="11">
        <v>2</v>
      </c>
      <c r="D77" s="11">
        <v>4.7886413702274852E-2</v>
      </c>
      <c r="F77" s="9" t="s">
        <v>23</v>
      </c>
      <c r="G77" s="6">
        <f>+AVERAGE(G65:G73)</f>
        <v>2274.0649511005199</v>
      </c>
    </row>
    <row r="78" spans="2:13" ht="15.75" x14ac:dyDescent="0.25">
      <c r="C78" s="11">
        <v>3</v>
      </c>
      <c r="D78" s="11">
        <v>0.65662109440978833</v>
      </c>
      <c r="F78" s="9" t="s">
        <v>25</v>
      </c>
      <c r="G78" s="6">
        <f>+AVERAGE(H65:H73)</f>
        <v>3917.8628927163381</v>
      </c>
    </row>
    <row r="79" spans="2:13" x14ac:dyDescent="0.25">
      <c r="C79" s="11" t="s">
        <v>22</v>
      </c>
      <c r="D79" s="11">
        <f>+SUM(D76:D78)</f>
        <v>0.9357700890209133</v>
      </c>
      <c r="G79" s="7"/>
    </row>
  </sheetData>
  <mergeCells count="26">
    <mergeCell ref="B2:H2"/>
    <mergeCell ref="B3:D4"/>
    <mergeCell ref="E3:F4"/>
    <mergeCell ref="G3:H4"/>
    <mergeCell ref="B5:B6"/>
    <mergeCell ref="M21:M22"/>
    <mergeCell ref="F23:F25"/>
    <mergeCell ref="F37:G37"/>
    <mergeCell ref="B60:B61"/>
    <mergeCell ref="C60:E60"/>
    <mergeCell ref="I60:I61"/>
    <mergeCell ref="J60:J61"/>
    <mergeCell ref="K60:K61"/>
    <mergeCell ref="L60:L61"/>
    <mergeCell ref="M60:M61"/>
    <mergeCell ref="B21:B22"/>
    <mergeCell ref="C21:E21"/>
    <mergeCell ref="I21:I22"/>
    <mergeCell ref="J21:J22"/>
    <mergeCell ref="K21:K22"/>
    <mergeCell ref="L21:L22"/>
    <mergeCell ref="F62:F64"/>
    <mergeCell ref="F76:G76"/>
    <mergeCell ref="C5:D5"/>
    <mergeCell ref="E5:F5"/>
    <mergeCell ref="G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CERDO</vt:lpstr>
      <vt:lpstr>POLLO</vt:lpstr>
      <vt:lpstr>RES</vt:lpstr>
      <vt:lpstr>LUMPIAS</vt:lpstr>
      <vt:lpstr>HABICHUELAS</vt:lpstr>
      <vt:lpstr>CEBOLLA</vt:lpstr>
      <vt:lpstr>ZANAHORIA</vt:lpstr>
      <vt:lpstr>CALABACIN</vt:lpstr>
      <vt:lpstr>PIMENTON</vt:lpstr>
      <vt:lpstr>APIO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</dc:creator>
  <cp:lastModifiedBy>LENOVO-JUAN JOSE</cp:lastModifiedBy>
  <dcterms:created xsi:type="dcterms:W3CDTF">2021-11-06T21:01:43Z</dcterms:created>
  <dcterms:modified xsi:type="dcterms:W3CDTF">2021-11-07T18:03:44Z</dcterms:modified>
</cp:coreProperties>
</file>