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Volumes/NICO/BACKUP NICO ABRIL 2022/EAN/II SEMESTRE 2021/TRABAJO DE GRADO/MONOGRAFÍA FINAL/ARCHIVOS FINALES/"/>
    </mc:Choice>
  </mc:AlternateContent>
  <xr:revisionPtr revIDLastSave="0" documentId="13_ncr:1_{668F5303-6FEE-1044-90F9-11C0401CE42E}" xr6:coauthVersionLast="47" xr6:coauthVersionMax="47" xr10:uidLastSave="{00000000-0000-0000-0000-000000000000}"/>
  <bookViews>
    <workbookView xWindow="0" yWindow="460" windowWidth="27320" windowHeight="13980" xr2:uid="{F12973FB-C492-4826-9802-3A79A17EE1B2}"/>
  </bookViews>
  <sheets>
    <sheet name="Inst clasif Sost y ODS" sheetId="7" r:id="rId1"/>
    <sheet name="Tabla indicadores" sheetId="11" r:id="rId2"/>
    <sheet name="LISTA ODS - METAS" sheetId="6" r:id="rId3"/>
  </sheets>
  <externalReferences>
    <externalReference r:id="rId4"/>
    <externalReference r:id="rId5"/>
    <externalReference r:id="rId6"/>
    <externalReference r:id="rId7"/>
    <externalReference r:id="rId8"/>
  </externalReferences>
  <definedNames>
    <definedName name="_xlnm._FilterDatabase" localSheetId="0" hidden="1">'Inst clasif Sost y ODS'!$A$12:$AC$612</definedName>
    <definedName name="A">[1]Hoja1!$H$72:$H$73</definedName>
    <definedName name="Acción_por_el_clima">'LISTA ODS - METAS'!$P$4:$P$8</definedName>
    <definedName name="ADS" localSheetId="2">'[2]LISTA IDP POR SECTOR - PAUTAS'!$J$4:$J$5</definedName>
    <definedName name="ADS">#REF!</definedName>
    <definedName name="AGR">'[2]LISTA IDP POR SECTOR - PAUTAS'!$I$4:$I$5</definedName>
    <definedName name="AGRICULTURA">#REF!</definedName>
    <definedName name="Agua_limpia_y_saneamiento">'LISTA ODS - METAS'!$I$4:$I$11</definedName>
    <definedName name="Alianzas_para_lograr_los_objetivos">'LISTA ODS - METAS'!$T$4:$T$22</definedName>
    <definedName name="APSB" localSheetId="2">'[2]LISTA IDP POR SECTOR - PAUTAS'!$E$4:$E$6</definedName>
    <definedName name="APSB">#REF!</definedName>
    <definedName name="cic">'[2]LISTA IDP POR SECTOR - PAUTAS'!$K$4:$K$5</definedName>
    <definedName name="Ciudades_y_comunidades_sostenibles">'LISTA ODS - METAS'!$N$4:$N$13</definedName>
    <definedName name="COMERCIO">#REF!</definedName>
    <definedName name="CTeI">#REF!</definedName>
    <definedName name="cti">'[2]LISTA IDP POR SECTOR - PAUTAS'!$H$4:$H$7</definedName>
    <definedName name="EDU">'[2]LISTA IDP POR SECTOR - PAUTAS'!$B$4:$B$7</definedName>
    <definedName name="EDUCACIÓN">#REF!</definedName>
    <definedName name="Educación_de_calidad">'LISTA ODS - METAS'!$G$4:$G$13</definedName>
    <definedName name="ENERGÍA">#REF!</definedName>
    <definedName name="Energía_asequible_y_no_contaminante">'LISTA ODS - METAS'!$J$4:$J$8</definedName>
    <definedName name="Fin_de_la_pobreza" localSheetId="0">Tabla1[Fin_de_la_pobreza]</definedName>
    <definedName name="Fin_de_la_pobreza" localSheetId="1">[3]!Tabla1[Fin_de_la_pobreza]</definedName>
    <definedName name="Fin_de_la_pobreza">Tabla1[Fin_de_la_pobreza]</definedName>
    <definedName name="Hambre_cero">'LISTA ODS - METAS'!$E$4:$E$11</definedName>
    <definedName name="Igualdad_de_género">'LISTA ODS - METAS'!$H$4:$H$12</definedName>
    <definedName name="Industria_innovación_e_infraestructura">'LISTA ODS - METAS'!$L$4:$L$11</definedName>
    <definedName name="M_E">'[2]LISTA IDP POR SECTOR - PAUTAS'!$F$4:$F$5</definedName>
    <definedName name="METAS_ODS">#REF!</definedName>
    <definedName name="OD">'[4]LISTA ODS - METAS'!$B$4:$B$20</definedName>
    <definedName name="ODS" localSheetId="2">'LISTA ODS - METAS'!$B$4:$B$20</definedName>
    <definedName name="ODS">#REF!</definedName>
    <definedName name="ODSS">#REF!</definedName>
    <definedName name="Paz_justicia_e_instituciones_sólidas">'LISTA ODS - METAS'!$S$4:$S$15</definedName>
    <definedName name="pobreza">#REF!</definedName>
    <definedName name="Producción_y_consumo_responsable">'LISTA ODS - METAS'!$O$4:$O$14</definedName>
    <definedName name="Reducción_de_las_desigualdades">'LISTA ODS - METAS'!$M$4:$M$13</definedName>
    <definedName name="SAL">'[2]LISTA IDP POR SECTOR - PAUTAS'!$C$4:$C$9</definedName>
    <definedName name="SALUD">#REF!</definedName>
    <definedName name="Salud_y_bienestar">'LISTA ODS - METAS'!$F$4:$F$16</definedName>
    <definedName name="SECTOR">#REF!</definedName>
    <definedName name="TRA">'[2]LISTA IDP POR SECTOR - PAUTAS'!$G$4:$G$10</definedName>
    <definedName name="Trabajo_decente_y_crecimiento_económico">'LISTA ODS - METAS'!$K$4:$K$15</definedName>
    <definedName name="TRANSPORTE">#REF!</definedName>
    <definedName name="Vida_de_ecosistemas_terrestres">'LISTA ODS - METAS'!$R$4:$R$15</definedName>
    <definedName name="Vida_submarina">'LISTA ODS - METAS'!$Q$4:$Q$13</definedName>
    <definedName name="VIV">'[2]LISTA IDP POR SECTOR - PAUTAS'!$D$4:$D$6</definedName>
    <definedName name="VIVIENDA">#REF!</definedName>
    <definedName name="w">'[5]LISTA IDP POR SECTOR - PAUTAS'!$G$4:$G$10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2" i="7" l="1"/>
  <c r="Q22" i="7" s="1"/>
  <c r="P13" i="7"/>
  <c r="Q13" i="7" s="1"/>
  <c r="P14" i="7"/>
  <c r="Q14" i="7" s="1"/>
  <c r="P15" i="7"/>
  <c r="Q15" i="7" s="1"/>
  <c r="P16" i="7"/>
  <c r="Q16" i="7" s="1"/>
  <c r="P17" i="7"/>
  <c r="Q17" i="7" s="1"/>
  <c r="P18" i="7"/>
  <c r="Q18" i="7" s="1"/>
  <c r="P19" i="7"/>
  <c r="Q19" i="7" s="1"/>
  <c r="P20" i="7"/>
  <c r="Q20" i="7" s="1"/>
  <c r="P21" i="7"/>
  <c r="Q21" i="7" s="1"/>
  <c r="P23" i="7"/>
  <c r="Q23" i="7" s="1"/>
  <c r="P24" i="7"/>
  <c r="Q24" i="7" s="1"/>
  <c r="P25" i="7"/>
  <c r="Q25" i="7" s="1"/>
  <c r="P26" i="7"/>
  <c r="Q26" i="7" s="1"/>
  <c r="P27" i="7"/>
  <c r="Q27" i="7" s="1"/>
  <c r="P28" i="7"/>
  <c r="Q28" i="7" s="1"/>
  <c r="P29" i="7"/>
  <c r="Q29" i="7" s="1"/>
  <c r="P30" i="7"/>
  <c r="Q30" i="7" s="1"/>
  <c r="P31" i="7"/>
  <c r="Q31" i="7" s="1"/>
  <c r="P32" i="7"/>
  <c r="Q32" i="7" s="1"/>
  <c r="P33" i="7"/>
  <c r="Q33" i="7" s="1"/>
  <c r="P34" i="7"/>
  <c r="Q34" i="7" s="1"/>
  <c r="P35" i="7"/>
  <c r="Q35" i="7" s="1"/>
  <c r="P36" i="7"/>
  <c r="Q36" i="7" s="1"/>
  <c r="P37" i="7"/>
  <c r="Q37" i="7" s="1"/>
  <c r="P38" i="7"/>
  <c r="Q38" i="7" s="1"/>
  <c r="P39" i="7"/>
  <c r="Q39" i="7" s="1"/>
  <c r="P40" i="7"/>
  <c r="Q40" i="7" s="1"/>
  <c r="P41" i="7"/>
  <c r="Q41" i="7" s="1"/>
  <c r="P42" i="7"/>
  <c r="Q42" i="7" s="1"/>
  <c r="P43" i="7"/>
  <c r="Q43" i="7" s="1"/>
  <c r="P44" i="7"/>
  <c r="Q44" i="7" s="1"/>
  <c r="P45" i="7"/>
  <c r="Q45" i="7" s="1"/>
  <c r="P46" i="7"/>
  <c r="Q46" i="7" s="1"/>
  <c r="P47" i="7"/>
  <c r="Q47" i="7" s="1"/>
  <c r="P48" i="7"/>
  <c r="Q48" i="7" s="1"/>
  <c r="P49" i="7"/>
  <c r="Q49" i="7" s="1"/>
  <c r="P50" i="7"/>
  <c r="Q50" i="7" s="1"/>
  <c r="P51" i="7"/>
  <c r="Q51" i="7" s="1"/>
  <c r="P52" i="7"/>
  <c r="Q52" i="7" s="1"/>
  <c r="P53" i="7"/>
  <c r="Q53" i="7" s="1"/>
  <c r="P54" i="7"/>
  <c r="Q54" i="7" s="1"/>
  <c r="P55" i="7"/>
  <c r="Q55" i="7" s="1"/>
  <c r="P56" i="7"/>
  <c r="Q56" i="7" s="1"/>
  <c r="P57" i="7"/>
  <c r="Q57" i="7" s="1"/>
  <c r="P58" i="7"/>
  <c r="Q58" i="7" s="1"/>
  <c r="P59" i="7"/>
  <c r="Q59" i="7" s="1"/>
  <c r="P60" i="7"/>
  <c r="Q60" i="7" s="1"/>
  <c r="P61" i="7"/>
  <c r="Q61" i="7" s="1"/>
  <c r="P62" i="7"/>
  <c r="Q62" i="7" s="1"/>
  <c r="P63" i="7"/>
  <c r="Q63" i="7" s="1"/>
  <c r="P64" i="7"/>
  <c r="Q64" i="7" s="1"/>
  <c r="P65" i="7"/>
  <c r="Q65" i="7" s="1"/>
  <c r="P66" i="7"/>
  <c r="Q66" i="7" s="1"/>
  <c r="P67" i="7"/>
  <c r="Q67" i="7" s="1"/>
  <c r="P68" i="7"/>
  <c r="Q68" i="7" s="1"/>
  <c r="P69" i="7"/>
  <c r="Q69" i="7" s="1"/>
  <c r="P70" i="7"/>
  <c r="Q70" i="7" s="1"/>
  <c r="P71" i="7"/>
  <c r="Q71" i="7" s="1"/>
  <c r="P72" i="7"/>
  <c r="Q72" i="7" s="1"/>
  <c r="P73" i="7"/>
  <c r="Q73" i="7" s="1"/>
  <c r="P74" i="7"/>
  <c r="Q74" i="7" s="1"/>
  <c r="P75" i="7"/>
  <c r="Q75" i="7" s="1"/>
  <c r="P76" i="7"/>
  <c r="Q76" i="7" s="1"/>
  <c r="P77" i="7"/>
  <c r="Q77" i="7" s="1"/>
  <c r="P78" i="7"/>
  <c r="Q78" i="7" s="1"/>
  <c r="P79" i="7"/>
  <c r="Q79" i="7" s="1"/>
  <c r="P80" i="7"/>
  <c r="Q80" i="7" s="1"/>
  <c r="P81" i="7"/>
  <c r="Q81" i="7" s="1"/>
  <c r="P82" i="7"/>
  <c r="Q82" i="7" s="1"/>
  <c r="P83" i="7"/>
  <c r="Q83" i="7" s="1"/>
  <c r="P84" i="7"/>
  <c r="Q84" i="7" s="1"/>
  <c r="P85" i="7"/>
  <c r="Q85" i="7" s="1"/>
  <c r="P86" i="7"/>
  <c r="Q86" i="7" s="1"/>
  <c r="P87" i="7"/>
  <c r="Q87" i="7" s="1"/>
  <c r="P88" i="7"/>
  <c r="Q88" i="7" s="1"/>
  <c r="P89" i="7"/>
  <c r="Q89" i="7" s="1"/>
  <c r="P90" i="7"/>
  <c r="Q90" i="7" s="1"/>
  <c r="P91" i="7"/>
  <c r="Q91" i="7" s="1"/>
  <c r="P92" i="7"/>
  <c r="Q92" i="7" s="1"/>
  <c r="P93" i="7"/>
  <c r="Q93" i="7" s="1"/>
  <c r="P94" i="7"/>
  <c r="Q94" i="7" s="1"/>
  <c r="P95" i="7"/>
  <c r="Q95" i="7" s="1"/>
  <c r="P96" i="7"/>
  <c r="Q96" i="7" s="1"/>
  <c r="P97" i="7"/>
  <c r="Q97" i="7" s="1"/>
  <c r="P98" i="7"/>
  <c r="Q98" i="7" s="1"/>
  <c r="P99" i="7"/>
  <c r="Q99" i="7" s="1"/>
  <c r="P100" i="7"/>
  <c r="Q100" i="7" s="1"/>
  <c r="P101" i="7"/>
  <c r="Q101" i="7" s="1"/>
  <c r="P102" i="7"/>
  <c r="Q102" i="7" s="1"/>
  <c r="P103" i="7"/>
  <c r="Q103" i="7" s="1"/>
  <c r="P104" i="7"/>
  <c r="Q104" i="7" s="1"/>
  <c r="P105" i="7"/>
  <c r="Q105" i="7" s="1"/>
  <c r="P106" i="7"/>
  <c r="Q106" i="7" s="1"/>
  <c r="P107" i="7"/>
  <c r="Q107" i="7" s="1"/>
  <c r="P108" i="7"/>
  <c r="Q108" i="7" s="1"/>
  <c r="P109" i="7"/>
  <c r="Q109" i="7" s="1"/>
  <c r="P110" i="7"/>
  <c r="Q110" i="7" s="1"/>
  <c r="P111" i="7"/>
  <c r="Q111" i="7" s="1"/>
  <c r="P112" i="7"/>
  <c r="Q112" i="7" s="1"/>
  <c r="P113" i="7"/>
  <c r="Q113" i="7" s="1"/>
  <c r="P114" i="7"/>
  <c r="Q114" i="7" s="1"/>
  <c r="P115" i="7"/>
  <c r="Q115" i="7" s="1"/>
  <c r="P116" i="7"/>
  <c r="Q116" i="7" s="1"/>
  <c r="P117" i="7"/>
  <c r="Q117" i="7" s="1"/>
  <c r="P118" i="7"/>
  <c r="Q118" i="7" s="1"/>
  <c r="P119" i="7"/>
  <c r="Q119" i="7" s="1"/>
  <c r="P120" i="7"/>
  <c r="Q120" i="7" s="1"/>
  <c r="P121" i="7"/>
  <c r="Q121" i="7" s="1"/>
  <c r="P122" i="7"/>
  <c r="Q122" i="7" s="1"/>
  <c r="P123" i="7"/>
  <c r="Q123" i="7" s="1"/>
  <c r="P124" i="7"/>
  <c r="Q124" i="7" s="1"/>
  <c r="P125" i="7"/>
  <c r="Q125" i="7" s="1"/>
  <c r="P126" i="7"/>
  <c r="Q126" i="7" s="1"/>
  <c r="P127" i="7"/>
  <c r="Q127" i="7" s="1"/>
  <c r="P128" i="7"/>
  <c r="Q128" i="7" s="1"/>
  <c r="P129" i="7"/>
  <c r="Q129" i="7" s="1"/>
  <c r="P130" i="7"/>
  <c r="Q130" i="7" s="1"/>
  <c r="P131" i="7"/>
  <c r="Q131" i="7" s="1"/>
  <c r="P132" i="7"/>
  <c r="Q132" i="7" s="1"/>
  <c r="P133" i="7"/>
  <c r="Q133" i="7" s="1"/>
  <c r="P134" i="7"/>
  <c r="Q134" i="7" s="1"/>
  <c r="P135" i="7"/>
  <c r="Q135" i="7" s="1"/>
  <c r="P136" i="7"/>
  <c r="Q136" i="7" s="1"/>
  <c r="P137" i="7"/>
  <c r="Q137" i="7" s="1"/>
  <c r="P138" i="7"/>
  <c r="Q138" i="7" s="1"/>
  <c r="P139" i="7"/>
  <c r="Q139" i="7" s="1"/>
  <c r="P140" i="7"/>
  <c r="Q140" i="7" s="1"/>
  <c r="P141" i="7"/>
  <c r="Q141" i="7" s="1"/>
  <c r="P142" i="7"/>
  <c r="Q142" i="7" s="1"/>
  <c r="P143" i="7"/>
  <c r="Q143" i="7" s="1"/>
  <c r="P144" i="7"/>
  <c r="Q144" i="7" s="1"/>
  <c r="P145" i="7"/>
  <c r="Q145" i="7" s="1"/>
  <c r="P146" i="7"/>
  <c r="Q146" i="7" s="1"/>
  <c r="P147" i="7"/>
  <c r="Q147" i="7" s="1"/>
  <c r="P148" i="7"/>
  <c r="Q148" i="7" s="1"/>
  <c r="P149" i="7"/>
  <c r="Q149" i="7" s="1"/>
  <c r="P150" i="7"/>
  <c r="Q150" i="7" s="1"/>
  <c r="P151" i="7"/>
  <c r="Q151" i="7" s="1"/>
  <c r="P152" i="7"/>
  <c r="Q152" i="7" s="1"/>
  <c r="P153" i="7"/>
  <c r="Q153" i="7" s="1"/>
  <c r="P154" i="7"/>
  <c r="Q154" i="7" s="1"/>
  <c r="P155" i="7"/>
  <c r="Q155" i="7" s="1"/>
  <c r="P156" i="7"/>
  <c r="Q156" i="7" s="1"/>
  <c r="P157" i="7"/>
  <c r="Q157" i="7" s="1"/>
  <c r="P158" i="7"/>
  <c r="Q158" i="7" s="1"/>
  <c r="P159" i="7"/>
  <c r="Q159" i="7" s="1"/>
  <c r="P160" i="7"/>
  <c r="Q160" i="7" s="1"/>
  <c r="P161" i="7"/>
  <c r="Q161" i="7" s="1"/>
  <c r="P162" i="7"/>
  <c r="Q162" i="7" s="1"/>
  <c r="P163" i="7"/>
  <c r="Q163" i="7" s="1"/>
  <c r="P164" i="7"/>
  <c r="Q164" i="7" s="1"/>
  <c r="P165" i="7"/>
  <c r="Q165" i="7" s="1"/>
  <c r="P166" i="7"/>
  <c r="Q166" i="7" s="1"/>
  <c r="P167" i="7"/>
  <c r="Q167" i="7" s="1"/>
  <c r="P168" i="7"/>
  <c r="Q168" i="7" s="1"/>
  <c r="P169" i="7"/>
  <c r="Q169" i="7" s="1"/>
  <c r="P170" i="7"/>
  <c r="Q170" i="7" s="1"/>
  <c r="P171" i="7"/>
  <c r="Q171" i="7" s="1"/>
  <c r="P172" i="7"/>
  <c r="Q172" i="7" s="1"/>
  <c r="P173" i="7"/>
  <c r="Q173" i="7" s="1"/>
  <c r="P174" i="7"/>
  <c r="Q174" i="7" s="1"/>
  <c r="P175" i="7"/>
  <c r="Q175" i="7" s="1"/>
  <c r="P176" i="7"/>
  <c r="Q176" i="7" s="1"/>
  <c r="P177" i="7"/>
  <c r="Q177" i="7" s="1"/>
  <c r="P178" i="7"/>
  <c r="Q178" i="7" s="1"/>
  <c r="P179" i="7"/>
  <c r="Q179" i="7" s="1"/>
  <c r="P180" i="7"/>
  <c r="Q180" i="7" s="1"/>
  <c r="P181" i="7"/>
  <c r="Q181" i="7" s="1"/>
  <c r="P182" i="7"/>
  <c r="Q182" i="7" s="1"/>
  <c r="P183" i="7"/>
  <c r="Q183" i="7" s="1"/>
  <c r="P184" i="7"/>
  <c r="Q184" i="7" s="1"/>
  <c r="P185" i="7"/>
  <c r="Q185" i="7" s="1"/>
  <c r="P186" i="7"/>
  <c r="Q186" i="7" s="1"/>
  <c r="P187" i="7"/>
  <c r="Q187" i="7" s="1"/>
  <c r="P188" i="7"/>
  <c r="Q188" i="7" s="1"/>
  <c r="P189" i="7"/>
  <c r="Q189" i="7" s="1"/>
  <c r="P190" i="7"/>
  <c r="Q190" i="7" s="1"/>
  <c r="P191" i="7"/>
  <c r="Q191" i="7" s="1"/>
  <c r="P192" i="7"/>
  <c r="Q192" i="7" s="1"/>
  <c r="P193" i="7"/>
  <c r="Q193" i="7" s="1"/>
  <c r="P194" i="7"/>
  <c r="Q194" i="7" s="1"/>
  <c r="P195" i="7"/>
  <c r="Q195" i="7" s="1"/>
  <c r="P196" i="7"/>
  <c r="Q196" i="7" s="1"/>
  <c r="P197" i="7"/>
  <c r="Q197" i="7" s="1"/>
  <c r="P198" i="7"/>
  <c r="Q198" i="7" s="1"/>
  <c r="P199" i="7"/>
  <c r="Q199" i="7" s="1"/>
  <c r="P200" i="7"/>
  <c r="Q200" i="7" s="1"/>
  <c r="P201" i="7"/>
  <c r="Q201" i="7" s="1"/>
  <c r="P202" i="7"/>
  <c r="Q202" i="7" s="1"/>
  <c r="P203" i="7"/>
  <c r="Q203" i="7" s="1"/>
  <c r="P204" i="7"/>
  <c r="Q204" i="7" s="1"/>
  <c r="P205" i="7"/>
  <c r="Q205" i="7" s="1"/>
  <c r="P206" i="7"/>
  <c r="Q206" i="7" s="1"/>
  <c r="P207" i="7"/>
  <c r="Q207" i="7" s="1"/>
  <c r="P208" i="7"/>
  <c r="Q208" i="7" s="1"/>
  <c r="P209" i="7"/>
  <c r="Q209" i="7" s="1"/>
  <c r="P210" i="7"/>
  <c r="Q210" i="7" s="1"/>
  <c r="P211" i="7"/>
  <c r="Q211" i="7" s="1"/>
  <c r="P212" i="7"/>
  <c r="Q212" i="7" s="1"/>
  <c r="P213" i="7"/>
  <c r="Q213" i="7" s="1"/>
  <c r="P214" i="7"/>
  <c r="Q214" i="7" s="1"/>
  <c r="P215" i="7"/>
  <c r="Q215" i="7" s="1"/>
  <c r="P216" i="7"/>
  <c r="Q216" i="7" s="1"/>
  <c r="P217" i="7"/>
  <c r="Q217" i="7" s="1"/>
  <c r="P218" i="7"/>
  <c r="Q218" i="7" s="1"/>
  <c r="P219" i="7"/>
  <c r="Q219" i="7" s="1"/>
  <c r="P220" i="7"/>
  <c r="Q220" i="7" s="1"/>
  <c r="P221" i="7"/>
  <c r="Q221" i="7" s="1"/>
  <c r="P222" i="7"/>
  <c r="Q222" i="7" s="1"/>
  <c r="P223" i="7"/>
  <c r="Q223" i="7" s="1"/>
  <c r="P224" i="7"/>
  <c r="Q224" i="7" s="1"/>
  <c r="P225" i="7"/>
  <c r="Q225" i="7" s="1"/>
  <c r="P226" i="7"/>
  <c r="Q226" i="7" s="1"/>
  <c r="P227" i="7"/>
  <c r="Q227" i="7" s="1"/>
  <c r="P228" i="7"/>
  <c r="Q228" i="7" s="1"/>
  <c r="P229" i="7"/>
  <c r="Q229" i="7" s="1"/>
  <c r="P230" i="7"/>
  <c r="Q230" i="7" s="1"/>
  <c r="P231" i="7"/>
  <c r="Q231" i="7" s="1"/>
  <c r="P232" i="7"/>
  <c r="Q232" i="7" s="1"/>
  <c r="P233" i="7"/>
  <c r="Q233" i="7" s="1"/>
  <c r="P234" i="7"/>
  <c r="Q234" i="7" s="1"/>
  <c r="P235" i="7"/>
  <c r="Q235" i="7" s="1"/>
  <c r="P236" i="7"/>
  <c r="Q236" i="7" s="1"/>
  <c r="P237" i="7"/>
  <c r="Q237" i="7" s="1"/>
  <c r="P238" i="7"/>
  <c r="Q238" i="7" s="1"/>
  <c r="P239" i="7"/>
  <c r="Q239" i="7" s="1"/>
  <c r="P240" i="7"/>
  <c r="Q240" i="7" s="1"/>
  <c r="P241" i="7"/>
  <c r="Q241" i="7" s="1"/>
  <c r="P242" i="7"/>
  <c r="Q242" i="7" s="1"/>
  <c r="P243" i="7"/>
  <c r="Q243" i="7" s="1"/>
  <c r="P244" i="7"/>
  <c r="Q244" i="7" s="1"/>
  <c r="P245" i="7"/>
  <c r="Q245" i="7" s="1"/>
  <c r="P246" i="7"/>
  <c r="Q246" i="7" s="1"/>
  <c r="P247" i="7"/>
  <c r="Q247" i="7" s="1"/>
  <c r="P248" i="7"/>
  <c r="Q248" i="7" s="1"/>
  <c r="P249" i="7"/>
  <c r="Q249" i="7" s="1"/>
  <c r="P250" i="7"/>
  <c r="Q250" i="7" s="1"/>
  <c r="P251" i="7"/>
  <c r="Q251" i="7" s="1"/>
  <c r="P252" i="7"/>
  <c r="Q252" i="7" s="1"/>
  <c r="P253" i="7"/>
  <c r="Q253" i="7" s="1"/>
  <c r="P254" i="7"/>
  <c r="Q254" i="7" s="1"/>
  <c r="P255" i="7"/>
  <c r="Q255" i="7" s="1"/>
  <c r="P256" i="7"/>
  <c r="Q256" i="7" s="1"/>
  <c r="P257" i="7"/>
  <c r="Q257" i="7" s="1"/>
  <c r="P258" i="7"/>
  <c r="Q258" i="7" s="1"/>
  <c r="P259" i="7"/>
  <c r="Q259" i="7" s="1"/>
  <c r="P260" i="7"/>
  <c r="Q260" i="7" s="1"/>
  <c r="P261" i="7"/>
  <c r="Q261" i="7" s="1"/>
  <c r="P262" i="7"/>
  <c r="Q262" i="7" s="1"/>
  <c r="P263" i="7"/>
  <c r="Q263" i="7" s="1"/>
  <c r="P264" i="7"/>
  <c r="Q264" i="7" s="1"/>
  <c r="P265" i="7"/>
  <c r="Q265" i="7" s="1"/>
  <c r="P266" i="7"/>
  <c r="Q266" i="7" s="1"/>
  <c r="P267" i="7"/>
  <c r="Q267" i="7" s="1"/>
  <c r="P268" i="7"/>
  <c r="Q268" i="7" s="1"/>
  <c r="P269" i="7"/>
  <c r="Q269" i="7" s="1"/>
  <c r="P270" i="7"/>
  <c r="Q270" i="7" s="1"/>
  <c r="P271" i="7"/>
  <c r="Q271" i="7" s="1"/>
  <c r="P272" i="7"/>
  <c r="Q272" i="7" s="1"/>
  <c r="P273" i="7"/>
  <c r="Q273" i="7" s="1"/>
  <c r="P274" i="7"/>
  <c r="Q274" i="7" s="1"/>
  <c r="P275" i="7"/>
  <c r="Q275" i="7" s="1"/>
  <c r="P276" i="7"/>
  <c r="Q276" i="7" s="1"/>
  <c r="P277" i="7"/>
  <c r="Q277" i="7" s="1"/>
  <c r="P278" i="7"/>
  <c r="Q278" i="7" s="1"/>
  <c r="P279" i="7"/>
  <c r="Q279" i="7" s="1"/>
  <c r="P280" i="7"/>
  <c r="Q280" i="7" s="1"/>
  <c r="P281" i="7"/>
  <c r="Q281" i="7" s="1"/>
  <c r="P282" i="7"/>
  <c r="Q282" i="7" s="1"/>
  <c r="P283" i="7"/>
  <c r="Q283" i="7" s="1"/>
  <c r="P284" i="7"/>
  <c r="Q284" i="7" s="1"/>
  <c r="P285" i="7"/>
  <c r="Q285" i="7" s="1"/>
  <c r="P286" i="7"/>
  <c r="Q286" i="7" s="1"/>
  <c r="P287" i="7"/>
  <c r="Q287" i="7" s="1"/>
  <c r="P288" i="7"/>
  <c r="Q288" i="7" s="1"/>
  <c r="P289" i="7"/>
  <c r="Q289" i="7" s="1"/>
  <c r="P290" i="7"/>
  <c r="Q290" i="7" s="1"/>
  <c r="P291" i="7"/>
  <c r="Q291" i="7" s="1"/>
  <c r="P292" i="7"/>
  <c r="Q292" i="7" s="1"/>
  <c r="P293" i="7"/>
  <c r="Q293" i="7" s="1"/>
  <c r="P294" i="7"/>
  <c r="Q294" i="7" s="1"/>
  <c r="P295" i="7"/>
  <c r="Q295" i="7" s="1"/>
  <c r="P296" i="7"/>
  <c r="Q296" i="7" s="1"/>
  <c r="P297" i="7"/>
  <c r="Q297" i="7" s="1"/>
  <c r="P298" i="7"/>
  <c r="Q298" i="7" s="1"/>
  <c r="P299" i="7"/>
  <c r="Q299" i="7" s="1"/>
  <c r="P300" i="7"/>
  <c r="Q300" i="7" s="1"/>
  <c r="P301" i="7"/>
  <c r="Q301" i="7" s="1"/>
  <c r="P302" i="7"/>
  <c r="Q302" i="7" s="1"/>
  <c r="P303" i="7"/>
  <c r="Q303" i="7" s="1"/>
  <c r="P304" i="7"/>
  <c r="Q304" i="7" s="1"/>
  <c r="P305" i="7"/>
  <c r="Q305" i="7" s="1"/>
  <c r="P306" i="7"/>
  <c r="Q306" i="7" s="1"/>
  <c r="P307" i="7"/>
  <c r="Q307" i="7" s="1"/>
  <c r="P308" i="7"/>
  <c r="Q308" i="7" s="1"/>
  <c r="P309" i="7"/>
  <c r="Q309" i="7" s="1"/>
  <c r="P310" i="7"/>
  <c r="Q310" i="7" s="1"/>
  <c r="P311" i="7"/>
  <c r="Q311" i="7" s="1"/>
  <c r="P312" i="7"/>
  <c r="Q312" i="7" s="1"/>
  <c r="P313" i="7"/>
  <c r="Q313" i="7" s="1"/>
  <c r="P314" i="7"/>
  <c r="Q314" i="7" s="1"/>
  <c r="P315" i="7"/>
  <c r="Q315" i="7" s="1"/>
  <c r="P316" i="7"/>
  <c r="Q316" i="7" s="1"/>
  <c r="P317" i="7"/>
  <c r="Q317" i="7" s="1"/>
  <c r="P318" i="7"/>
  <c r="Q318" i="7" s="1"/>
  <c r="P319" i="7"/>
  <c r="Q319" i="7" s="1"/>
  <c r="P320" i="7"/>
  <c r="Q320" i="7" s="1"/>
  <c r="P321" i="7"/>
  <c r="Q321" i="7" s="1"/>
  <c r="P322" i="7"/>
  <c r="Q322" i="7" s="1"/>
  <c r="P323" i="7"/>
  <c r="Q323" i="7" s="1"/>
  <c r="P324" i="7"/>
  <c r="Q324" i="7" s="1"/>
  <c r="P325" i="7"/>
  <c r="Q325" i="7" s="1"/>
  <c r="P326" i="7"/>
  <c r="Q326" i="7" s="1"/>
  <c r="P327" i="7"/>
  <c r="Q327" i="7" s="1"/>
  <c r="P328" i="7"/>
  <c r="Q328" i="7" s="1"/>
  <c r="P329" i="7"/>
  <c r="Q329" i="7" s="1"/>
  <c r="P330" i="7"/>
  <c r="Q330" i="7" s="1"/>
  <c r="P331" i="7"/>
  <c r="Q331" i="7" s="1"/>
  <c r="P332" i="7"/>
  <c r="Q332" i="7" s="1"/>
  <c r="P333" i="7"/>
  <c r="Q333" i="7" s="1"/>
  <c r="P334" i="7"/>
  <c r="Q334" i="7" s="1"/>
  <c r="P335" i="7"/>
  <c r="Q335" i="7" s="1"/>
  <c r="P336" i="7"/>
  <c r="Q336" i="7" s="1"/>
  <c r="P337" i="7"/>
  <c r="Q337" i="7" s="1"/>
  <c r="P338" i="7"/>
  <c r="Q338" i="7" s="1"/>
  <c r="P339" i="7"/>
  <c r="Q339" i="7" s="1"/>
  <c r="P340" i="7"/>
  <c r="Q340" i="7" s="1"/>
  <c r="P341" i="7"/>
  <c r="Q341" i="7" s="1"/>
  <c r="P342" i="7"/>
  <c r="Q342" i="7" s="1"/>
  <c r="P343" i="7"/>
  <c r="Q343" i="7" s="1"/>
  <c r="P344" i="7"/>
  <c r="Q344" i="7" s="1"/>
  <c r="P345" i="7"/>
  <c r="Q345" i="7" s="1"/>
  <c r="P346" i="7"/>
  <c r="Q346" i="7" s="1"/>
  <c r="P347" i="7"/>
  <c r="Q347" i="7" s="1"/>
  <c r="P348" i="7"/>
  <c r="Q348" i="7" s="1"/>
  <c r="P349" i="7"/>
  <c r="Q349" i="7" s="1"/>
  <c r="P350" i="7"/>
  <c r="Q350" i="7" s="1"/>
  <c r="P351" i="7"/>
  <c r="Q351" i="7" s="1"/>
  <c r="P352" i="7"/>
  <c r="Q352" i="7" s="1"/>
  <c r="P353" i="7"/>
  <c r="Q353" i="7" s="1"/>
  <c r="P354" i="7"/>
  <c r="Q354" i="7" s="1"/>
  <c r="P355" i="7"/>
  <c r="Q355" i="7" s="1"/>
  <c r="P356" i="7"/>
  <c r="Q356" i="7" s="1"/>
  <c r="P357" i="7"/>
  <c r="Q357" i="7" s="1"/>
  <c r="P358" i="7"/>
  <c r="Q358" i="7" s="1"/>
  <c r="P359" i="7"/>
  <c r="Q359" i="7" s="1"/>
  <c r="P360" i="7"/>
  <c r="Q360" i="7" s="1"/>
  <c r="P361" i="7"/>
  <c r="Q361" i="7" s="1"/>
  <c r="P362" i="7"/>
  <c r="Q362" i="7" s="1"/>
  <c r="P363" i="7"/>
  <c r="Q363" i="7" s="1"/>
  <c r="P364" i="7"/>
  <c r="Q364" i="7" s="1"/>
  <c r="P365" i="7"/>
  <c r="Q365" i="7" s="1"/>
  <c r="P366" i="7"/>
  <c r="Q366" i="7" s="1"/>
  <c r="P367" i="7"/>
  <c r="Q367" i="7" s="1"/>
  <c r="P368" i="7"/>
  <c r="Q368" i="7" s="1"/>
  <c r="P369" i="7"/>
  <c r="Q369" i="7" s="1"/>
  <c r="P370" i="7"/>
  <c r="Q370" i="7" s="1"/>
  <c r="P371" i="7"/>
  <c r="Q371" i="7" s="1"/>
  <c r="P372" i="7"/>
  <c r="Q372" i="7" s="1"/>
  <c r="P373" i="7"/>
  <c r="Q373" i="7" s="1"/>
  <c r="P374" i="7"/>
  <c r="Q374" i="7" s="1"/>
  <c r="P375" i="7"/>
  <c r="Q375" i="7" s="1"/>
  <c r="P376" i="7"/>
  <c r="Q376" i="7" s="1"/>
  <c r="P377" i="7"/>
  <c r="Q377" i="7" s="1"/>
  <c r="P378" i="7"/>
  <c r="Q378" i="7" s="1"/>
  <c r="P379" i="7"/>
  <c r="Q379" i="7" s="1"/>
  <c r="P380" i="7"/>
  <c r="Q380" i="7" s="1"/>
  <c r="P381" i="7"/>
  <c r="Q381" i="7" s="1"/>
  <c r="P382" i="7"/>
  <c r="Q382" i="7" s="1"/>
  <c r="P383" i="7"/>
  <c r="Q383" i="7" s="1"/>
  <c r="P384" i="7"/>
  <c r="Q384" i="7" s="1"/>
  <c r="P385" i="7"/>
  <c r="Q385" i="7" s="1"/>
  <c r="P386" i="7"/>
  <c r="Q386" i="7" s="1"/>
  <c r="P387" i="7"/>
  <c r="Q387" i="7" s="1"/>
  <c r="P388" i="7"/>
  <c r="Q388" i="7" s="1"/>
  <c r="P389" i="7"/>
  <c r="Q389" i="7" s="1"/>
  <c r="P390" i="7"/>
  <c r="Q390" i="7" s="1"/>
  <c r="P391" i="7"/>
  <c r="Q391" i="7" s="1"/>
  <c r="P392" i="7"/>
  <c r="Q392" i="7" s="1"/>
  <c r="P393" i="7"/>
  <c r="Q393" i="7" s="1"/>
  <c r="P394" i="7"/>
  <c r="Q394" i="7" s="1"/>
  <c r="P395" i="7"/>
  <c r="Q395" i="7" s="1"/>
  <c r="P396" i="7"/>
  <c r="Q396" i="7" s="1"/>
  <c r="P397" i="7"/>
  <c r="Q397" i="7" s="1"/>
  <c r="P398" i="7"/>
  <c r="Q398" i="7" s="1"/>
  <c r="P399" i="7"/>
  <c r="Q399" i="7" s="1"/>
  <c r="P400" i="7"/>
  <c r="Q400" i="7" s="1"/>
  <c r="P401" i="7"/>
  <c r="Q401" i="7" s="1"/>
  <c r="P402" i="7"/>
  <c r="Q402" i="7" s="1"/>
  <c r="P403" i="7"/>
  <c r="Q403" i="7" s="1"/>
  <c r="P404" i="7"/>
  <c r="Q404" i="7" s="1"/>
  <c r="P405" i="7"/>
  <c r="Q405" i="7" s="1"/>
  <c r="P406" i="7"/>
  <c r="Q406" i="7" s="1"/>
  <c r="P407" i="7"/>
  <c r="Q407" i="7" s="1"/>
  <c r="P408" i="7"/>
  <c r="Q408" i="7" s="1"/>
  <c r="P409" i="7"/>
  <c r="Q409" i="7" s="1"/>
  <c r="P410" i="7"/>
  <c r="Q410" i="7" s="1"/>
  <c r="P411" i="7"/>
  <c r="Q411" i="7" s="1"/>
  <c r="P412" i="7"/>
  <c r="Q412" i="7" s="1"/>
  <c r="P413" i="7"/>
  <c r="Q413" i="7" s="1"/>
  <c r="P414" i="7"/>
  <c r="Q414" i="7" s="1"/>
  <c r="P415" i="7"/>
  <c r="Q415" i="7" s="1"/>
  <c r="P416" i="7"/>
  <c r="Q416" i="7" s="1"/>
  <c r="P417" i="7"/>
  <c r="Q417" i="7" s="1"/>
  <c r="P418" i="7"/>
  <c r="Q418" i="7" s="1"/>
  <c r="P419" i="7"/>
  <c r="Q419" i="7" s="1"/>
  <c r="P420" i="7"/>
  <c r="Q420" i="7" s="1"/>
  <c r="P421" i="7"/>
  <c r="Q421" i="7" s="1"/>
  <c r="P422" i="7"/>
  <c r="Q422" i="7" s="1"/>
  <c r="P423" i="7"/>
  <c r="Q423" i="7" s="1"/>
  <c r="P424" i="7"/>
  <c r="Q424" i="7" s="1"/>
  <c r="P425" i="7"/>
  <c r="Q425" i="7" s="1"/>
  <c r="P426" i="7"/>
  <c r="Q426" i="7" s="1"/>
  <c r="P427" i="7"/>
  <c r="Q427" i="7" s="1"/>
  <c r="P428" i="7"/>
  <c r="Q428" i="7" s="1"/>
  <c r="P429" i="7"/>
  <c r="Q429" i="7" s="1"/>
  <c r="P430" i="7"/>
  <c r="Q430" i="7" s="1"/>
  <c r="P431" i="7"/>
  <c r="Q431" i="7" s="1"/>
  <c r="P432" i="7"/>
  <c r="Q432" i="7" s="1"/>
  <c r="P433" i="7"/>
  <c r="Q433" i="7" s="1"/>
  <c r="P434" i="7"/>
  <c r="Q434" i="7" s="1"/>
  <c r="P435" i="7"/>
  <c r="Q435" i="7" s="1"/>
  <c r="P436" i="7"/>
  <c r="Q436" i="7" s="1"/>
  <c r="P437" i="7"/>
  <c r="Q437" i="7" s="1"/>
  <c r="P438" i="7"/>
  <c r="Q438" i="7" s="1"/>
  <c r="P439" i="7"/>
  <c r="Q439" i="7" s="1"/>
  <c r="P440" i="7"/>
  <c r="Q440" i="7" s="1"/>
  <c r="P441" i="7"/>
  <c r="Q441" i="7" s="1"/>
  <c r="P442" i="7"/>
  <c r="Q442" i="7" s="1"/>
  <c r="P443" i="7"/>
  <c r="Q443" i="7" s="1"/>
  <c r="P444" i="7"/>
  <c r="Q444" i="7" s="1"/>
  <c r="P445" i="7"/>
  <c r="Q445" i="7" s="1"/>
  <c r="P446" i="7"/>
  <c r="Q446" i="7" s="1"/>
  <c r="P447" i="7"/>
  <c r="Q447" i="7" s="1"/>
  <c r="P448" i="7"/>
  <c r="Q448" i="7" s="1"/>
  <c r="P449" i="7"/>
  <c r="Q449" i="7" s="1"/>
  <c r="P450" i="7"/>
  <c r="Q450" i="7" s="1"/>
  <c r="P451" i="7"/>
  <c r="Q451" i="7" s="1"/>
  <c r="P452" i="7"/>
  <c r="Q452" i="7" s="1"/>
  <c r="P453" i="7"/>
  <c r="Q453" i="7" s="1"/>
  <c r="P454" i="7"/>
  <c r="Q454" i="7" s="1"/>
  <c r="P455" i="7"/>
  <c r="Q455" i="7" s="1"/>
  <c r="P456" i="7"/>
  <c r="Q456" i="7" s="1"/>
  <c r="P457" i="7"/>
  <c r="Q457" i="7" s="1"/>
  <c r="P458" i="7"/>
  <c r="Q458" i="7" s="1"/>
  <c r="P459" i="7"/>
  <c r="Q459" i="7" s="1"/>
  <c r="P460" i="7"/>
  <c r="Q460" i="7" s="1"/>
  <c r="P461" i="7"/>
  <c r="Q461" i="7" s="1"/>
  <c r="P462" i="7"/>
  <c r="Q462" i="7" s="1"/>
  <c r="P463" i="7"/>
  <c r="Q463" i="7" s="1"/>
  <c r="P464" i="7"/>
  <c r="Q464" i="7" s="1"/>
  <c r="P465" i="7"/>
  <c r="Q465" i="7" s="1"/>
  <c r="P466" i="7"/>
  <c r="Q466" i="7" s="1"/>
  <c r="P467" i="7"/>
  <c r="Q467" i="7" s="1"/>
  <c r="P468" i="7"/>
  <c r="Q468" i="7" s="1"/>
  <c r="P469" i="7"/>
  <c r="Q469" i="7" s="1"/>
  <c r="P470" i="7"/>
  <c r="Q470" i="7" s="1"/>
  <c r="P471" i="7"/>
  <c r="Q471" i="7" s="1"/>
  <c r="P472" i="7"/>
  <c r="Q472" i="7" s="1"/>
  <c r="P473" i="7"/>
  <c r="Q473" i="7" s="1"/>
  <c r="P474" i="7"/>
  <c r="Q474" i="7" s="1"/>
  <c r="P475" i="7"/>
  <c r="Q475" i="7" s="1"/>
  <c r="P476" i="7"/>
  <c r="Q476" i="7" s="1"/>
  <c r="P477" i="7"/>
  <c r="Q477" i="7" s="1"/>
  <c r="P478" i="7"/>
  <c r="Q478" i="7" s="1"/>
  <c r="P479" i="7"/>
  <c r="Q479" i="7" s="1"/>
  <c r="P480" i="7"/>
  <c r="Q480" i="7" s="1"/>
  <c r="P481" i="7"/>
  <c r="Q481" i="7" s="1"/>
  <c r="P482" i="7"/>
  <c r="Q482" i="7" s="1"/>
  <c r="P483" i="7"/>
  <c r="Q483" i="7" s="1"/>
  <c r="P484" i="7"/>
  <c r="Q484" i="7" s="1"/>
  <c r="P485" i="7"/>
  <c r="Q485" i="7" s="1"/>
  <c r="P486" i="7"/>
  <c r="Q486" i="7" s="1"/>
  <c r="P487" i="7"/>
  <c r="Q487" i="7" s="1"/>
  <c r="P488" i="7"/>
  <c r="Q488" i="7" s="1"/>
  <c r="P489" i="7"/>
  <c r="Q489" i="7" s="1"/>
  <c r="P490" i="7"/>
  <c r="Q490" i="7" s="1"/>
  <c r="P491" i="7"/>
  <c r="Q491" i="7" s="1"/>
  <c r="P492" i="7"/>
  <c r="Q492" i="7" s="1"/>
  <c r="P493" i="7"/>
  <c r="Q493" i="7" s="1"/>
  <c r="P494" i="7"/>
  <c r="Q494" i="7" s="1"/>
  <c r="P495" i="7"/>
  <c r="Q495" i="7" s="1"/>
  <c r="P496" i="7"/>
  <c r="Q496" i="7" s="1"/>
  <c r="P497" i="7"/>
  <c r="Q497" i="7" s="1"/>
  <c r="P498" i="7"/>
  <c r="Q498" i="7" s="1"/>
  <c r="P499" i="7"/>
  <c r="Q499" i="7" s="1"/>
  <c r="P500" i="7"/>
  <c r="Q500" i="7" s="1"/>
  <c r="P501" i="7"/>
  <c r="Q501" i="7" s="1"/>
  <c r="P502" i="7"/>
  <c r="Q502" i="7" s="1"/>
  <c r="P503" i="7"/>
  <c r="Q503" i="7" s="1"/>
  <c r="P504" i="7"/>
  <c r="Q504" i="7" s="1"/>
  <c r="P505" i="7"/>
  <c r="Q505" i="7" s="1"/>
  <c r="P506" i="7"/>
  <c r="Q506" i="7" s="1"/>
  <c r="P507" i="7"/>
  <c r="Q507" i="7" s="1"/>
  <c r="P508" i="7"/>
  <c r="Q508" i="7" s="1"/>
  <c r="P509" i="7"/>
  <c r="Q509" i="7" s="1"/>
  <c r="P510" i="7"/>
  <c r="Q510" i="7" s="1"/>
  <c r="P511" i="7"/>
  <c r="Q511" i="7" s="1"/>
  <c r="P512" i="7"/>
  <c r="Q512" i="7" s="1"/>
  <c r="P513" i="7"/>
  <c r="Q513" i="7" s="1"/>
  <c r="P514" i="7"/>
  <c r="Q514" i="7" s="1"/>
  <c r="P515" i="7"/>
  <c r="Q515" i="7" s="1"/>
  <c r="P516" i="7"/>
  <c r="Q516" i="7" s="1"/>
  <c r="P517" i="7"/>
  <c r="Q517" i="7" s="1"/>
  <c r="P518" i="7"/>
  <c r="Q518" i="7" s="1"/>
  <c r="P519" i="7"/>
  <c r="Q519" i="7" s="1"/>
  <c r="P520" i="7"/>
  <c r="Q520" i="7" s="1"/>
  <c r="P521" i="7"/>
  <c r="Q521" i="7" s="1"/>
  <c r="P522" i="7"/>
  <c r="Q522" i="7" s="1"/>
  <c r="P523" i="7"/>
  <c r="Q523" i="7" s="1"/>
  <c r="P524" i="7"/>
  <c r="Q524" i="7" s="1"/>
  <c r="P525" i="7"/>
  <c r="Q525" i="7" s="1"/>
  <c r="P526" i="7"/>
  <c r="Q526" i="7" s="1"/>
  <c r="P527" i="7"/>
  <c r="Q527" i="7" s="1"/>
  <c r="P528" i="7"/>
  <c r="Q528" i="7" s="1"/>
  <c r="P529" i="7"/>
  <c r="Q529" i="7" s="1"/>
  <c r="P530" i="7"/>
  <c r="Q530" i="7" s="1"/>
  <c r="P531" i="7"/>
  <c r="Q531" i="7" s="1"/>
  <c r="P532" i="7"/>
  <c r="Q532" i="7" s="1"/>
  <c r="P533" i="7"/>
  <c r="Q533" i="7" s="1"/>
  <c r="P534" i="7"/>
  <c r="Q534" i="7" s="1"/>
  <c r="P535" i="7"/>
  <c r="Q535" i="7" s="1"/>
  <c r="P536" i="7"/>
  <c r="Q536" i="7" s="1"/>
  <c r="P537" i="7"/>
  <c r="Q537" i="7" s="1"/>
  <c r="P538" i="7"/>
  <c r="Q538" i="7" s="1"/>
  <c r="P539" i="7"/>
  <c r="Q539" i="7" s="1"/>
  <c r="P540" i="7"/>
  <c r="Q540" i="7" s="1"/>
  <c r="P541" i="7"/>
  <c r="Q541" i="7" s="1"/>
  <c r="P542" i="7"/>
  <c r="Q542" i="7" s="1"/>
  <c r="P543" i="7"/>
  <c r="Q543" i="7" s="1"/>
  <c r="P544" i="7"/>
  <c r="Q544" i="7" s="1"/>
  <c r="P545" i="7"/>
  <c r="Q545" i="7" s="1"/>
  <c r="P546" i="7"/>
  <c r="Q546" i="7" s="1"/>
  <c r="P547" i="7"/>
  <c r="Q547" i="7" s="1"/>
  <c r="P548" i="7"/>
  <c r="Q548" i="7" s="1"/>
  <c r="P549" i="7"/>
  <c r="Q549" i="7" s="1"/>
  <c r="P550" i="7"/>
  <c r="Q550" i="7" s="1"/>
  <c r="P551" i="7"/>
  <c r="Q551" i="7" s="1"/>
  <c r="P552" i="7"/>
  <c r="Q552" i="7" s="1"/>
  <c r="P553" i="7"/>
  <c r="Q553" i="7" s="1"/>
  <c r="P554" i="7"/>
  <c r="Q554" i="7" s="1"/>
  <c r="P555" i="7"/>
  <c r="Q555" i="7" s="1"/>
  <c r="P556" i="7"/>
  <c r="Q556" i="7" s="1"/>
  <c r="P557" i="7"/>
  <c r="Q557" i="7" s="1"/>
  <c r="P558" i="7"/>
  <c r="Q558" i="7" s="1"/>
  <c r="P559" i="7"/>
  <c r="Q559" i="7" s="1"/>
  <c r="P560" i="7"/>
  <c r="Q560" i="7" s="1"/>
  <c r="P561" i="7"/>
  <c r="Q561" i="7" s="1"/>
  <c r="P562" i="7"/>
  <c r="Q562" i="7" s="1"/>
  <c r="P563" i="7"/>
  <c r="Q563" i="7" s="1"/>
  <c r="P564" i="7"/>
  <c r="Q564" i="7" s="1"/>
  <c r="P565" i="7"/>
  <c r="Q565" i="7" s="1"/>
  <c r="P566" i="7"/>
  <c r="Q566" i="7" s="1"/>
  <c r="P567" i="7"/>
  <c r="Q567" i="7" s="1"/>
  <c r="P568" i="7"/>
  <c r="Q568" i="7" s="1"/>
  <c r="P569" i="7"/>
  <c r="Q569" i="7" s="1"/>
  <c r="P570" i="7"/>
  <c r="Q570" i="7" s="1"/>
  <c r="P571" i="7"/>
  <c r="Q571" i="7" s="1"/>
  <c r="P572" i="7"/>
  <c r="Q572" i="7" s="1"/>
  <c r="P573" i="7"/>
  <c r="Q573" i="7" s="1"/>
  <c r="P574" i="7"/>
  <c r="Q574" i="7" s="1"/>
  <c r="P575" i="7"/>
  <c r="Q575" i="7" s="1"/>
  <c r="P576" i="7"/>
  <c r="Q576" i="7" s="1"/>
  <c r="P577" i="7"/>
  <c r="Q577" i="7" s="1"/>
  <c r="P578" i="7"/>
  <c r="Q578" i="7" s="1"/>
  <c r="P579" i="7"/>
  <c r="Q579" i="7" s="1"/>
  <c r="P580" i="7"/>
  <c r="Q580" i="7" s="1"/>
  <c r="P581" i="7"/>
  <c r="Q581" i="7" s="1"/>
  <c r="P582" i="7"/>
  <c r="Q582" i="7" s="1"/>
  <c r="P583" i="7"/>
  <c r="Q583" i="7" s="1"/>
  <c r="P584" i="7"/>
  <c r="Q584" i="7" s="1"/>
  <c r="P585" i="7"/>
  <c r="Q585" i="7" s="1"/>
  <c r="P586" i="7"/>
  <c r="Q586" i="7" s="1"/>
  <c r="P587" i="7"/>
  <c r="Q587" i="7" s="1"/>
  <c r="P588" i="7"/>
  <c r="Q588" i="7" s="1"/>
  <c r="P589" i="7"/>
  <c r="Q589" i="7" s="1"/>
  <c r="P590" i="7"/>
  <c r="Q590" i="7" s="1"/>
  <c r="P591" i="7"/>
  <c r="Q591" i="7" s="1"/>
  <c r="P592" i="7"/>
  <c r="Q592" i="7" s="1"/>
  <c r="P593" i="7"/>
  <c r="Q593" i="7" s="1"/>
  <c r="P594" i="7"/>
  <c r="Q594" i="7" s="1"/>
  <c r="P595" i="7"/>
  <c r="Q595" i="7" s="1"/>
  <c r="P596" i="7"/>
  <c r="Q596" i="7" s="1"/>
  <c r="P597" i="7"/>
  <c r="Q597" i="7" s="1"/>
  <c r="P598" i="7"/>
  <c r="Q598" i="7" s="1"/>
  <c r="P599" i="7"/>
  <c r="Q599" i="7" s="1"/>
  <c r="P600" i="7"/>
  <c r="Q600" i="7" s="1"/>
  <c r="P601" i="7"/>
  <c r="Q601" i="7" s="1"/>
  <c r="P602" i="7"/>
  <c r="Q602" i="7" s="1"/>
  <c r="P603" i="7"/>
  <c r="Q603" i="7" s="1"/>
  <c r="P604" i="7"/>
  <c r="Q604" i="7" s="1"/>
  <c r="P605" i="7"/>
  <c r="Q605" i="7" s="1"/>
  <c r="P606" i="7"/>
  <c r="Q606" i="7" s="1"/>
  <c r="P607" i="7"/>
  <c r="Q607" i="7" s="1"/>
  <c r="P608" i="7"/>
  <c r="Q608" i="7" s="1"/>
  <c r="P609" i="7"/>
  <c r="Q609" i="7" s="1"/>
  <c r="P610" i="7"/>
  <c r="Q610" i="7" s="1"/>
  <c r="P611" i="7"/>
  <c r="Q611" i="7" s="1"/>
  <c r="P612" i="7"/>
  <c r="Q612" i="7" s="1"/>
  <c r="H13" i="7"/>
  <c r="I13" i="7" s="1"/>
  <c r="H14" i="7"/>
  <c r="I14" i="7" s="1"/>
  <c r="H15" i="7"/>
  <c r="I15" i="7" s="1"/>
  <c r="H16" i="7"/>
  <c r="I16" i="7" s="1"/>
  <c r="H17" i="7"/>
  <c r="I17" i="7" s="1"/>
  <c r="H18" i="7"/>
  <c r="I18" i="7" s="1"/>
  <c r="H19" i="7"/>
  <c r="I19" i="7" s="1"/>
  <c r="H20" i="7"/>
  <c r="I20" i="7" s="1"/>
  <c r="H21" i="7"/>
  <c r="I21" i="7" s="1"/>
  <c r="H22" i="7"/>
  <c r="I22" i="7" s="1"/>
  <c r="H23" i="7"/>
  <c r="I23" i="7" s="1"/>
  <c r="H24" i="7"/>
  <c r="I24" i="7" s="1"/>
  <c r="H25" i="7"/>
  <c r="I25" i="7" s="1"/>
  <c r="H26" i="7"/>
  <c r="I26" i="7" s="1"/>
  <c r="H27" i="7"/>
  <c r="I27" i="7" s="1"/>
  <c r="H28" i="7"/>
  <c r="I28" i="7" s="1"/>
  <c r="H29" i="7"/>
  <c r="I29" i="7" s="1"/>
  <c r="H30" i="7"/>
  <c r="I30" i="7" s="1"/>
  <c r="H31" i="7"/>
  <c r="I31" i="7" s="1"/>
  <c r="H32" i="7"/>
  <c r="I32" i="7" s="1"/>
  <c r="H33" i="7"/>
  <c r="I33" i="7" s="1"/>
  <c r="H34" i="7"/>
  <c r="I34" i="7" s="1"/>
  <c r="H35" i="7"/>
  <c r="I35" i="7" s="1"/>
  <c r="H36" i="7"/>
  <c r="I36" i="7" s="1"/>
  <c r="H37" i="7"/>
  <c r="I37" i="7" s="1"/>
  <c r="H38" i="7"/>
  <c r="I38" i="7" s="1"/>
  <c r="H39" i="7"/>
  <c r="I39" i="7" s="1"/>
  <c r="H40" i="7"/>
  <c r="I40" i="7" s="1"/>
  <c r="H41" i="7"/>
  <c r="I41" i="7" s="1"/>
  <c r="H42" i="7"/>
  <c r="I42" i="7" s="1"/>
  <c r="H43" i="7"/>
  <c r="I43" i="7" s="1"/>
  <c r="H44" i="7"/>
  <c r="I44" i="7" s="1"/>
  <c r="H45" i="7"/>
  <c r="I45" i="7" s="1"/>
  <c r="H46" i="7"/>
  <c r="I46" i="7" s="1"/>
  <c r="H47" i="7"/>
  <c r="I47" i="7" s="1"/>
  <c r="H48" i="7"/>
  <c r="I48" i="7" s="1"/>
  <c r="H49" i="7"/>
  <c r="I49" i="7" s="1"/>
  <c r="H50" i="7"/>
  <c r="I50" i="7" s="1"/>
  <c r="H51" i="7"/>
  <c r="I51" i="7" s="1"/>
  <c r="H52" i="7"/>
  <c r="I52" i="7" s="1"/>
  <c r="H53" i="7"/>
  <c r="I53" i="7" s="1"/>
  <c r="H54" i="7"/>
  <c r="I54" i="7" s="1"/>
  <c r="H55" i="7"/>
  <c r="I55" i="7" s="1"/>
  <c r="H56" i="7"/>
  <c r="I56" i="7" s="1"/>
  <c r="H57" i="7"/>
  <c r="I57" i="7" s="1"/>
  <c r="H58" i="7"/>
  <c r="I58" i="7" s="1"/>
  <c r="H59" i="7"/>
  <c r="I59" i="7" s="1"/>
  <c r="H60" i="7"/>
  <c r="I60" i="7" s="1"/>
  <c r="H61" i="7"/>
  <c r="I61" i="7" s="1"/>
  <c r="H62" i="7"/>
  <c r="I62" i="7" s="1"/>
  <c r="H63" i="7"/>
  <c r="I63" i="7" s="1"/>
  <c r="H64" i="7"/>
  <c r="I64" i="7" s="1"/>
  <c r="H65" i="7"/>
  <c r="I65" i="7" s="1"/>
  <c r="H66" i="7"/>
  <c r="I66" i="7" s="1"/>
  <c r="H67" i="7"/>
  <c r="I67" i="7" s="1"/>
  <c r="H68" i="7"/>
  <c r="I68" i="7" s="1"/>
  <c r="H69" i="7"/>
  <c r="I69" i="7" s="1"/>
  <c r="H70" i="7"/>
  <c r="I70" i="7" s="1"/>
  <c r="H71" i="7"/>
  <c r="I71" i="7" s="1"/>
  <c r="H72" i="7"/>
  <c r="I72" i="7" s="1"/>
  <c r="H73" i="7"/>
  <c r="I73" i="7" s="1"/>
  <c r="H74" i="7"/>
  <c r="I74" i="7" s="1"/>
  <c r="H75" i="7"/>
  <c r="I75" i="7" s="1"/>
  <c r="H76" i="7"/>
  <c r="I76" i="7" s="1"/>
  <c r="H77" i="7"/>
  <c r="I77" i="7" s="1"/>
  <c r="H78" i="7"/>
  <c r="I78" i="7" s="1"/>
  <c r="H79" i="7"/>
  <c r="I79" i="7" s="1"/>
  <c r="H80" i="7"/>
  <c r="I80" i="7" s="1"/>
  <c r="H81" i="7"/>
  <c r="I81" i="7" s="1"/>
  <c r="H82" i="7"/>
  <c r="I82" i="7" s="1"/>
  <c r="H83" i="7"/>
  <c r="I83" i="7" s="1"/>
  <c r="H84" i="7"/>
  <c r="I84" i="7" s="1"/>
  <c r="H85" i="7"/>
  <c r="I85" i="7" s="1"/>
  <c r="H86" i="7"/>
  <c r="I86" i="7" s="1"/>
  <c r="H87" i="7"/>
  <c r="I87" i="7" s="1"/>
  <c r="H88" i="7"/>
  <c r="I88" i="7" s="1"/>
  <c r="H89" i="7"/>
  <c r="I89" i="7" s="1"/>
  <c r="H90" i="7"/>
  <c r="I90" i="7" s="1"/>
  <c r="H91" i="7"/>
  <c r="I91" i="7" s="1"/>
  <c r="H92" i="7"/>
  <c r="I92" i="7" s="1"/>
  <c r="H93" i="7"/>
  <c r="I93" i="7" s="1"/>
  <c r="H94" i="7"/>
  <c r="I94" i="7" s="1"/>
  <c r="H95" i="7"/>
  <c r="I95" i="7" s="1"/>
  <c r="H96" i="7"/>
  <c r="I96" i="7" s="1"/>
  <c r="H97" i="7"/>
  <c r="I97" i="7" s="1"/>
  <c r="H98" i="7"/>
  <c r="I98" i="7" s="1"/>
  <c r="H99" i="7"/>
  <c r="I99" i="7" s="1"/>
  <c r="H100" i="7"/>
  <c r="I100" i="7" s="1"/>
  <c r="H101" i="7"/>
  <c r="I101" i="7" s="1"/>
  <c r="H102" i="7"/>
  <c r="I102" i="7" s="1"/>
  <c r="H103" i="7"/>
  <c r="I103" i="7" s="1"/>
  <c r="H104" i="7"/>
  <c r="I104" i="7" s="1"/>
  <c r="H105" i="7"/>
  <c r="I105" i="7" s="1"/>
  <c r="H106" i="7"/>
  <c r="I106" i="7" s="1"/>
  <c r="H107" i="7"/>
  <c r="I107" i="7" s="1"/>
  <c r="H108" i="7"/>
  <c r="I108" i="7" s="1"/>
  <c r="H109" i="7"/>
  <c r="I109" i="7" s="1"/>
  <c r="H110" i="7"/>
  <c r="I110" i="7" s="1"/>
  <c r="H111" i="7"/>
  <c r="I111" i="7" s="1"/>
  <c r="H112" i="7"/>
  <c r="I112" i="7" s="1"/>
  <c r="H113" i="7"/>
  <c r="I113" i="7" s="1"/>
  <c r="H114" i="7"/>
  <c r="I114" i="7" s="1"/>
  <c r="H115" i="7"/>
  <c r="I115" i="7" s="1"/>
  <c r="H116" i="7"/>
  <c r="I116" i="7" s="1"/>
  <c r="H117" i="7"/>
  <c r="I117" i="7" s="1"/>
  <c r="H118" i="7"/>
  <c r="I118" i="7" s="1"/>
  <c r="H119" i="7"/>
  <c r="I119" i="7" s="1"/>
  <c r="H120" i="7"/>
  <c r="I120" i="7" s="1"/>
  <c r="H121" i="7"/>
  <c r="I121" i="7" s="1"/>
  <c r="H122" i="7"/>
  <c r="I122" i="7" s="1"/>
  <c r="H123" i="7"/>
  <c r="I123" i="7" s="1"/>
  <c r="H124" i="7"/>
  <c r="I124" i="7" s="1"/>
  <c r="H125" i="7"/>
  <c r="I125" i="7" s="1"/>
  <c r="H126" i="7"/>
  <c r="I126" i="7" s="1"/>
  <c r="H127" i="7"/>
  <c r="I127" i="7" s="1"/>
  <c r="H128" i="7"/>
  <c r="I128" i="7" s="1"/>
  <c r="H129" i="7"/>
  <c r="I129" i="7" s="1"/>
  <c r="H130" i="7"/>
  <c r="I130" i="7" s="1"/>
  <c r="H131" i="7"/>
  <c r="I131" i="7" s="1"/>
  <c r="H132" i="7"/>
  <c r="I132" i="7" s="1"/>
  <c r="H133" i="7"/>
  <c r="I133" i="7" s="1"/>
  <c r="H134" i="7"/>
  <c r="I134" i="7" s="1"/>
  <c r="H135" i="7"/>
  <c r="I135" i="7" s="1"/>
  <c r="H136" i="7"/>
  <c r="I136" i="7" s="1"/>
  <c r="H137" i="7"/>
  <c r="I137" i="7" s="1"/>
  <c r="H138" i="7"/>
  <c r="I138" i="7" s="1"/>
  <c r="H139" i="7"/>
  <c r="I139" i="7" s="1"/>
  <c r="H140" i="7"/>
  <c r="I140" i="7" s="1"/>
  <c r="H141" i="7"/>
  <c r="I141" i="7" s="1"/>
  <c r="H142" i="7"/>
  <c r="I142" i="7" s="1"/>
  <c r="H143" i="7"/>
  <c r="I143" i="7" s="1"/>
  <c r="H144" i="7"/>
  <c r="I144" i="7" s="1"/>
  <c r="H145" i="7"/>
  <c r="I145" i="7" s="1"/>
  <c r="H146" i="7"/>
  <c r="I146" i="7" s="1"/>
  <c r="H147" i="7"/>
  <c r="I147" i="7" s="1"/>
  <c r="H148" i="7"/>
  <c r="I148" i="7" s="1"/>
  <c r="H149" i="7"/>
  <c r="I149" i="7" s="1"/>
  <c r="H150" i="7"/>
  <c r="I150" i="7" s="1"/>
  <c r="H151" i="7"/>
  <c r="I151" i="7" s="1"/>
  <c r="H152" i="7"/>
  <c r="I152" i="7" s="1"/>
  <c r="H153" i="7"/>
  <c r="I153" i="7" s="1"/>
  <c r="H154" i="7"/>
  <c r="I154" i="7" s="1"/>
  <c r="H155" i="7"/>
  <c r="I155" i="7" s="1"/>
  <c r="H156" i="7"/>
  <c r="I156" i="7" s="1"/>
  <c r="H157" i="7"/>
  <c r="I157" i="7" s="1"/>
  <c r="H158" i="7"/>
  <c r="I158" i="7" s="1"/>
  <c r="H159" i="7"/>
  <c r="I159" i="7" s="1"/>
  <c r="H160" i="7"/>
  <c r="I160" i="7" s="1"/>
  <c r="H161" i="7"/>
  <c r="I161" i="7" s="1"/>
  <c r="H162" i="7"/>
  <c r="I162" i="7" s="1"/>
  <c r="H163" i="7"/>
  <c r="I163" i="7" s="1"/>
  <c r="H164" i="7"/>
  <c r="I164" i="7" s="1"/>
  <c r="H165" i="7"/>
  <c r="I165" i="7" s="1"/>
  <c r="H166" i="7"/>
  <c r="I166" i="7" s="1"/>
  <c r="H167" i="7"/>
  <c r="I167" i="7" s="1"/>
  <c r="H168" i="7"/>
  <c r="I168" i="7" s="1"/>
  <c r="H169" i="7"/>
  <c r="I169" i="7" s="1"/>
  <c r="H170" i="7"/>
  <c r="I170" i="7" s="1"/>
  <c r="H171" i="7"/>
  <c r="I171" i="7" s="1"/>
  <c r="H172" i="7"/>
  <c r="I172" i="7" s="1"/>
  <c r="H173" i="7"/>
  <c r="I173" i="7" s="1"/>
  <c r="H174" i="7"/>
  <c r="I174" i="7" s="1"/>
  <c r="H175" i="7"/>
  <c r="I175" i="7" s="1"/>
  <c r="H176" i="7"/>
  <c r="I176" i="7" s="1"/>
  <c r="H177" i="7"/>
  <c r="I177" i="7" s="1"/>
  <c r="H178" i="7"/>
  <c r="I178" i="7" s="1"/>
  <c r="H179" i="7"/>
  <c r="I179" i="7" s="1"/>
  <c r="H180" i="7"/>
  <c r="I180" i="7" s="1"/>
  <c r="H181" i="7"/>
  <c r="I181" i="7" s="1"/>
  <c r="H182" i="7"/>
  <c r="I182" i="7" s="1"/>
  <c r="H183" i="7"/>
  <c r="I183" i="7" s="1"/>
  <c r="H184" i="7"/>
  <c r="I184" i="7" s="1"/>
  <c r="H185" i="7"/>
  <c r="I185" i="7" s="1"/>
  <c r="H186" i="7"/>
  <c r="I186" i="7" s="1"/>
  <c r="H187" i="7"/>
  <c r="I187" i="7" s="1"/>
  <c r="H188" i="7"/>
  <c r="I188" i="7" s="1"/>
  <c r="H189" i="7"/>
  <c r="I189" i="7" s="1"/>
  <c r="H190" i="7"/>
  <c r="I190" i="7" s="1"/>
  <c r="H191" i="7"/>
  <c r="I191" i="7" s="1"/>
  <c r="H192" i="7"/>
  <c r="I192" i="7" s="1"/>
  <c r="H193" i="7"/>
  <c r="I193" i="7" s="1"/>
  <c r="H194" i="7"/>
  <c r="I194" i="7" s="1"/>
  <c r="H195" i="7"/>
  <c r="I195" i="7" s="1"/>
  <c r="H196" i="7"/>
  <c r="I196" i="7" s="1"/>
  <c r="H197" i="7"/>
  <c r="I197" i="7" s="1"/>
  <c r="H198" i="7"/>
  <c r="I198" i="7" s="1"/>
  <c r="H199" i="7"/>
  <c r="I199" i="7" s="1"/>
  <c r="H200" i="7"/>
  <c r="I200" i="7" s="1"/>
  <c r="H201" i="7"/>
  <c r="I201" i="7" s="1"/>
  <c r="H202" i="7"/>
  <c r="I202" i="7" s="1"/>
  <c r="H203" i="7"/>
  <c r="I203" i="7" s="1"/>
  <c r="H204" i="7"/>
  <c r="I204" i="7" s="1"/>
  <c r="H205" i="7"/>
  <c r="I205" i="7" s="1"/>
  <c r="H206" i="7"/>
  <c r="I206" i="7" s="1"/>
  <c r="H207" i="7"/>
  <c r="I207" i="7" s="1"/>
  <c r="H208" i="7"/>
  <c r="I208" i="7" s="1"/>
  <c r="H209" i="7"/>
  <c r="I209" i="7" s="1"/>
  <c r="H210" i="7"/>
  <c r="I210" i="7" s="1"/>
  <c r="H211" i="7"/>
  <c r="I211" i="7" s="1"/>
  <c r="H212" i="7"/>
  <c r="I212" i="7" s="1"/>
  <c r="H213" i="7"/>
  <c r="I213" i="7" s="1"/>
  <c r="H214" i="7"/>
  <c r="I214" i="7" s="1"/>
  <c r="H215" i="7"/>
  <c r="I215" i="7" s="1"/>
  <c r="H216" i="7"/>
  <c r="I216" i="7" s="1"/>
  <c r="H217" i="7"/>
  <c r="I217" i="7" s="1"/>
  <c r="H218" i="7"/>
  <c r="I218" i="7" s="1"/>
  <c r="H219" i="7"/>
  <c r="I219" i="7" s="1"/>
  <c r="H220" i="7"/>
  <c r="I220" i="7" s="1"/>
  <c r="H221" i="7"/>
  <c r="I221" i="7" s="1"/>
  <c r="H222" i="7"/>
  <c r="I222" i="7" s="1"/>
  <c r="H223" i="7"/>
  <c r="I223" i="7" s="1"/>
  <c r="H224" i="7"/>
  <c r="I224" i="7" s="1"/>
  <c r="H225" i="7"/>
  <c r="I225" i="7" s="1"/>
  <c r="H226" i="7"/>
  <c r="I226" i="7" s="1"/>
  <c r="H227" i="7"/>
  <c r="I227" i="7" s="1"/>
  <c r="H228" i="7"/>
  <c r="I228" i="7" s="1"/>
  <c r="H229" i="7"/>
  <c r="I229" i="7" s="1"/>
  <c r="H230" i="7"/>
  <c r="I230" i="7" s="1"/>
  <c r="H231" i="7"/>
  <c r="I231" i="7" s="1"/>
  <c r="H232" i="7"/>
  <c r="I232" i="7" s="1"/>
  <c r="H233" i="7"/>
  <c r="I233" i="7" s="1"/>
  <c r="H234" i="7"/>
  <c r="I234" i="7" s="1"/>
  <c r="H235" i="7"/>
  <c r="I235" i="7" s="1"/>
  <c r="H236" i="7"/>
  <c r="I236" i="7" s="1"/>
  <c r="H237" i="7"/>
  <c r="I237" i="7" s="1"/>
  <c r="H238" i="7"/>
  <c r="I238" i="7" s="1"/>
  <c r="H239" i="7"/>
  <c r="I239" i="7" s="1"/>
  <c r="H240" i="7"/>
  <c r="I240" i="7" s="1"/>
  <c r="H241" i="7"/>
  <c r="I241" i="7" s="1"/>
  <c r="H242" i="7"/>
  <c r="I242" i="7" s="1"/>
  <c r="H243" i="7"/>
  <c r="I243" i="7" s="1"/>
  <c r="H244" i="7"/>
  <c r="I244" i="7" s="1"/>
  <c r="H245" i="7"/>
  <c r="I245" i="7" s="1"/>
  <c r="H246" i="7"/>
  <c r="I246" i="7" s="1"/>
  <c r="H247" i="7"/>
  <c r="I247" i="7" s="1"/>
  <c r="H248" i="7"/>
  <c r="I248" i="7" s="1"/>
  <c r="H249" i="7"/>
  <c r="I249" i="7" s="1"/>
  <c r="H250" i="7"/>
  <c r="I250" i="7" s="1"/>
  <c r="H251" i="7"/>
  <c r="I251" i="7" s="1"/>
  <c r="H252" i="7"/>
  <c r="I252" i="7" s="1"/>
  <c r="H253" i="7"/>
  <c r="I253" i="7" s="1"/>
  <c r="H254" i="7"/>
  <c r="I254" i="7" s="1"/>
  <c r="H255" i="7"/>
  <c r="I255" i="7" s="1"/>
  <c r="H256" i="7"/>
  <c r="I256" i="7" s="1"/>
  <c r="H257" i="7"/>
  <c r="I257" i="7" s="1"/>
  <c r="H258" i="7"/>
  <c r="I258" i="7" s="1"/>
  <c r="H259" i="7"/>
  <c r="I259" i="7" s="1"/>
  <c r="H260" i="7"/>
  <c r="I260" i="7" s="1"/>
  <c r="H261" i="7"/>
  <c r="I261" i="7" s="1"/>
  <c r="H262" i="7"/>
  <c r="I262" i="7" s="1"/>
  <c r="H263" i="7"/>
  <c r="I263" i="7" s="1"/>
  <c r="H264" i="7"/>
  <c r="I264" i="7" s="1"/>
  <c r="H265" i="7"/>
  <c r="I265" i="7" s="1"/>
  <c r="H266" i="7"/>
  <c r="I266" i="7" s="1"/>
  <c r="H267" i="7"/>
  <c r="I267" i="7" s="1"/>
  <c r="H268" i="7"/>
  <c r="I268" i="7" s="1"/>
  <c r="H269" i="7"/>
  <c r="I269" i="7" s="1"/>
  <c r="H270" i="7"/>
  <c r="I270" i="7" s="1"/>
  <c r="H271" i="7"/>
  <c r="I271" i="7" s="1"/>
  <c r="H272" i="7"/>
  <c r="I272" i="7" s="1"/>
  <c r="H273" i="7"/>
  <c r="I273" i="7" s="1"/>
  <c r="H274" i="7"/>
  <c r="I274" i="7" s="1"/>
  <c r="H275" i="7"/>
  <c r="I275" i="7" s="1"/>
  <c r="H276" i="7"/>
  <c r="I276" i="7" s="1"/>
  <c r="H277" i="7"/>
  <c r="I277" i="7" s="1"/>
  <c r="H278" i="7"/>
  <c r="I278" i="7" s="1"/>
  <c r="H279" i="7"/>
  <c r="I279" i="7" s="1"/>
  <c r="H280" i="7"/>
  <c r="I280" i="7" s="1"/>
  <c r="H281" i="7"/>
  <c r="I281" i="7" s="1"/>
  <c r="H282" i="7"/>
  <c r="I282" i="7" s="1"/>
  <c r="H283" i="7"/>
  <c r="I283" i="7" s="1"/>
  <c r="H284" i="7"/>
  <c r="I284" i="7" s="1"/>
  <c r="H285" i="7"/>
  <c r="I285" i="7" s="1"/>
  <c r="H286" i="7"/>
  <c r="I286" i="7" s="1"/>
  <c r="H287" i="7"/>
  <c r="I287" i="7" s="1"/>
  <c r="H288" i="7"/>
  <c r="I288" i="7" s="1"/>
  <c r="H289" i="7"/>
  <c r="I289" i="7" s="1"/>
  <c r="H290" i="7"/>
  <c r="I290" i="7" s="1"/>
  <c r="H291" i="7"/>
  <c r="I291" i="7" s="1"/>
  <c r="H292" i="7"/>
  <c r="I292" i="7" s="1"/>
  <c r="H293" i="7"/>
  <c r="I293" i="7" s="1"/>
  <c r="H294" i="7"/>
  <c r="I294" i="7" s="1"/>
  <c r="H295" i="7"/>
  <c r="I295" i="7" s="1"/>
  <c r="H296" i="7"/>
  <c r="I296" i="7" s="1"/>
  <c r="H297" i="7"/>
  <c r="I297" i="7" s="1"/>
  <c r="H298" i="7"/>
  <c r="I298" i="7" s="1"/>
  <c r="H299" i="7"/>
  <c r="I299" i="7" s="1"/>
  <c r="H300" i="7"/>
  <c r="I300" i="7" s="1"/>
  <c r="H301" i="7"/>
  <c r="I301" i="7" s="1"/>
  <c r="H302" i="7"/>
  <c r="I302" i="7" s="1"/>
  <c r="H303" i="7"/>
  <c r="I303" i="7" s="1"/>
  <c r="H304" i="7"/>
  <c r="I304" i="7" s="1"/>
  <c r="H305" i="7"/>
  <c r="I305" i="7" s="1"/>
  <c r="H306" i="7"/>
  <c r="I306" i="7" s="1"/>
  <c r="H307" i="7"/>
  <c r="I307" i="7" s="1"/>
  <c r="H308" i="7"/>
  <c r="I308" i="7" s="1"/>
  <c r="H309" i="7"/>
  <c r="I309" i="7" s="1"/>
  <c r="H310" i="7"/>
  <c r="I310" i="7" s="1"/>
  <c r="H311" i="7"/>
  <c r="I311" i="7" s="1"/>
  <c r="H312" i="7"/>
  <c r="I312" i="7" s="1"/>
  <c r="H313" i="7"/>
  <c r="I313" i="7" s="1"/>
  <c r="H314" i="7"/>
  <c r="I314" i="7" s="1"/>
  <c r="H315" i="7"/>
  <c r="I315" i="7" s="1"/>
  <c r="H316" i="7"/>
  <c r="I316" i="7" s="1"/>
  <c r="H317" i="7"/>
  <c r="I317" i="7" s="1"/>
  <c r="H318" i="7"/>
  <c r="I318" i="7" s="1"/>
  <c r="H319" i="7"/>
  <c r="I319" i="7" s="1"/>
  <c r="H320" i="7"/>
  <c r="I320" i="7" s="1"/>
  <c r="H321" i="7"/>
  <c r="I321" i="7" s="1"/>
  <c r="H322" i="7"/>
  <c r="I322" i="7" s="1"/>
  <c r="H323" i="7"/>
  <c r="I323" i="7" s="1"/>
  <c r="H324" i="7"/>
  <c r="I324" i="7" s="1"/>
  <c r="H325" i="7"/>
  <c r="I325" i="7" s="1"/>
  <c r="H326" i="7"/>
  <c r="I326" i="7" s="1"/>
  <c r="H327" i="7"/>
  <c r="I327" i="7" s="1"/>
  <c r="H328" i="7"/>
  <c r="I328" i="7" s="1"/>
  <c r="H329" i="7"/>
  <c r="I329" i="7" s="1"/>
  <c r="H330" i="7"/>
  <c r="I330" i="7" s="1"/>
  <c r="H331" i="7"/>
  <c r="I331" i="7" s="1"/>
  <c r="H332" i="7"/>
  <c r="I332" i="7" s="1"/>
  <c r="H333" i="7"/>
  <c r="I333" i="7" s="1"/>
  <c r="H334" i="7"/>
  <c r="I334" i="7" s="1"/>
  <c r="H335" i="7"/>
  <c r="I335" i="7" s="1"/>
  <c r="H336" i="7"/>
  <c r="I336" i="7" s="1"/>
  <c r="H337" i="7"/>
  <c r="I337" i="7" s="1"/>
  <c r="H338" i="7"/>
  <c r="I338" i="7" s="1"/>
  <c r="H339" i="7"/>
  <c r="I339" i="7" s="1"/>
  <c r="H340" i="7"/>
  <c r="I340" i="7" s="1"/>
  <c r="H341" i="7"/>
  <c r="I341" i="7" s="1"/>
  <c r="H342" i="7"/>
  <c r="I342" i="7" s="1"/>
  <c r="H343" i="7"/>
  <c r="I343" i="7" s="1"/>
  <c r="H344" i="7"/>
  <c r="I344" i="7" s="1"/>
  <c r="H345" i="7"/>
  <c r="I345" i="7" s="1"/>
  <c r="H346" i="7"/>
  <c r="I346" i="7" s="1"/>
  <c r="H347" i="7"/>
  <c r="I347" i="7" s="1"/>
  <c r="H348" i="7"/>
  <c r="I348" i="7" s="1"/>
  <c r="H349" i="7"/>
  <c r="I349" i="7" s="1"/>
  <c r="H350" i="7"/>
  <c r="I350" i="7" s="1"/>
  <c r="H351" i="7"/>
  <c r="I351" i="7" s="1"/>
  <c r="H352" i="7"/>
  <c r="I352" i="7" s="1"/>
  <c r="H353" i="7"/>
  <c r="I353" i="7" s="1"/>
  <c r="H354" i="7"/>
  <c r="I354" i="7" s="1"/>
  <c r="H355" i="7"/>
  <c r="I355" i="7" s="1"/>
  <c r="H356" i="7"/>
  <c r="I356" i="7" s="1"/>
  <c r="H357" i="7"/>
  <c r="I357" i="7" s="1"/>
  <c r="H358" i="7"/>
  <c r="I358" i="7" s="1"/>
  <c r="H359" i="7"/>
  <c r="I359" i="7" s="1"/>
  <c r="H360" i="7"/>
  <c r="I360" i="7" s="1"/>
  <c r="H361" i="7"/>
  <c r="I361" i="7" s="1"/>
  <c r="H362" i="7"/>
  <c r="I362" i="7" s="1"/>
  <c r="H363" i="7"/>
  <c r="I363" i="7" s="1"/>
  <c r="H364" i="7"/>
  <c r="I364" i="7" s="1"/>
  <c r="H365" i="7"/>
  <c r="I365" i="7" s="1"/>
  <c r="H366" i="7"/>
  <c r="H367" i="7"/>
  <c r="I367" i="7" s="1"/>
  <c r="H368" i="7"/>
  <c r="I368" i="7" s="1"/>
  <c r="H369" i="7"/>
  <c r="I369" i="7" s="1"/>
  <c r="H370" i="7"/>
  <c r="I370" i="7" s="1"/>
  <c r="H371" i="7"/>
  <c r="I371" i="7" s="1"/>
  <c r="H372" i="7"/>
  <c r="I372" i="7" s="1"/>
  <c r="H373" i="7"/>
  <c r="I373" i="7" s="1"/>
  <c r="H374" i="7"/>
  <c r="I374" i="7" s="1"/>
  <c r="H375" i="7"/>
  <c r="I375" i="7" s="1"/>
  <c r="H376" i="7"/>
  <c r="I376" i="7" s="1"/>
  <c r="H377" i="7"/>
  <c r="I377" i="7" s="1"/>
  <c r="H378" i="7"/>
  <c r="I378" i="7" s="1"/>
  <c r="H379" i="7"/>
  <c r="I379" i="7" s="1"/>
  <c r="H380" i="7"/>
  <c r="I380" i="7" s="1"/>
  <c r="H381" i="7"/>
  <c r="I381" i="7" s="1"/>
  <c r="H382" i="7"/>
  <c r="I382" i="7" s="1"/>
  <c r="H383" i="7"/>
  <c r="I383" i="7" s="1"/>
  <c r="H384" i="7"/>
  <c r="I384" i="7" s="1"/>
  <c r="H385" i="7"/>
  <c r="I385" i="7" s="1"/>
  <c r="H386" i="7"/>
  <c r="I386" i="7" s="1"/>
  <c r="H387" i="7"/>
  <c r="I387" i="7" s="1"/>
  <c r="H388" i="7"/>
  <c r="I388" i="7" s="1"/>
  <c r="H389" i="7"/>
  <c r="I389" i="7" s="1"/>
  <c r="H390" i="7"/>
  <c r="I390" i="7" s="1"/>
  <c r="H391" i="7"/>
  <c r="I391" i="7" s="1"/>
  <c r="H392" i="7"/>
  <c r="I392" i="7" s="1"/>
  <c r="H393" i="7"/>
  <c r="I393" i="7" s="1"/>
  <c r="H394" i="7"/>
  <c r="I394" i="7" s="1"/>
  <c r="H395" i="7"/>
  <c r="I395" i="7" s="1"/>
  <c r="H396" i="7"/>
  <c r="I396" i="7" s="1"/>
  <c r="H397" i="7"/>
  <c r="I397" i="7" s="1"/>
  <c r="H398" i="7"/>
  <c r="I398" i="7" s="1"/>
  <c r="H399" i="7"/>
  <c r="I399" i="7" s="1"/>
  <c r="H400" i="7"/>
  <c r="I400" i="7" s="1"/>
  <c r="H401" i="7"/>
  <c r="I401" i="7" s="1"/>
  <c r="H402" i="7"/>
  <c r="I402" i="7" s="1"/>
  <c r="H403" i="7"/>
  <c r="I403" i="7" s="1"/>
  <c r="H404" i="7"/>
  <c r="I404" i="7" s="1"/>
  <c r="H405" i="7"/>
  <c r="I405" i="7" s="1"/>
  <c r="H406" i="7"/>
  <c r="I406" i="7" s="1"/>
  <c r="H407" i="7"/>
  <c r="I407" i="7" s="1"/>
  <c r="H408" i="7"/>
  <c r="I408" i="7" s="1"/>
  <c r="H409" i="7"/>
  <c r="I409" i="7" s="1"/>
  <c r="H410" i="7"/>
  <c r="I410" i="7" s="1"/>
  <c r="H411" i="7"/>
  <c r="I411" i="7" s="1"/>
  <c r="H412" i="7"/>
  <c r="I412" i="7" s="1"/>
  <c r="H413" i="7"/>
  <c r="I413" i="7" s="1"/>
  <c r="H414" i="7"/>
  <c r="I414" i="7" s="1"/>
  <c r="H415" i="7"/>
  <c r="I415" i="7" s="1"/>
  <c r="H416" i="7"/>
  <c r="I416" i="7" s="1"/>
  <c r="H417" i="7"/>
  <c r="I417" i="7" s="1"/>
  <c r="H418" i="7"/>
  <c r="I418" i="7" s="1"/>
  <c r="H419" i="7"/>
  <c r="I419" i="7" s="1"/>
  <c r="H420" i="7"/>
  <c r="I420" i="7" s="1"/>
  <c r="H421" i="7"/>
  <c r="I421" i="7" s="1"/>
  <c r="H422" i="7"/>
  <c r="I422" i="7" s="1"/>
  <c r="H423" i="7"/>
  <c r="I423" i="7" s="1"/>
  <c r="H424" i="7"/>
  <c r="I424" i="7" s="1"/>
  <c r="H425" i="7"/>
  <c r="I425" i="7" s="1"/>
  <c r="H426" i="7"/>
  <c r="I426" i="7" s="1"/>
  <c r="H427" i="7"/>
  <c r="I427" i="7" s="1"/>
  <c r="H428" i="7"/>
  <c r="I428" i="7" s="1"/>
  <c r="H429" i="7"/>
  <c r="I429" i="7" s="1"/>
  <c r="H430" i="7"/>
  <c r="I430" i="7" s="1"/>
  <c r="H431" i="7"/>
  <c r="I431" i="7" s="1"/>
  <c r="H432" i="7"/>
  <c r="I432" i="7" s="1"/>
  <c r="H433" i="7"/>
  <c r="I433" i="7" s="1"/>
  <c r="H434" i="7"/>
  <c r="I434" i="7" s="1"/>
  <c r="H435" i="7"/>
  <c r="I435" i="7" s="1"/>
  <c r="H436" i="7"/>
  <c r="I436" i="7" s="1"/>
  <c r="H437" i="7"/>
  <c r="I437" i="7" s="1"/>
  <c r="H438" i="7"/>
  <c r="I438" i="7" s="1"/>
  <c r="H439" i="7"/>
  <c r="I439" i="7" s="1"/>
  <c r="H440" i="7"/>
  <c r="I440" i="7" s="1"/>
  <c r="H441" i="7"/>
  <c r="I441" i="7" s="1"/>
  <c r="H442" i="7"/>
  <c r="I442" i="7" s="1"/>
  <c r="H443" i="7"/>
  <c r="I443" i="7" s="1"/>
  <c r="H444" i="7"/>
  <c r="I444" i="7" s="1"/>
  <c r="H445" i="7"/>
  <c r="I445" i="7" s="1"/>
  <c r="H446" i="7"/>
  <c r="I446" i="7" s="1"/>
  <c r="H447" i="7"/>
  <c r="I447" i="7" s="1"/>
  <c r="H448" i="7"/>
  <c r="I448" i="7" s="1"/>
  <c r="H449" i="7"/>
  <c r="I449" i="7" s="1"/>
  <c r="H450" i="7"/>
  <c r="I450" i="7" s="1"/>
  <c r="H451" i="7"/>
  <c r="I451" i="7" s="1"/>
  <c r="H452" i="7"/>
  <c r="I452" i="7" s="1"/>
  <c r="H453" i="7"/>
  <c r="I453" i="7" s="1"/>
  <c r="H454" i="7"/>
  <c r="I454" i="7" s="1"/>
  <c r="H455" i="7"/>
  <c r="I455" i="7" s="1"/>
  <c r="H456" i="7"/>
  <c r="I456" i="7" s="1"/>
  <c r="H457" i="7"/>
  <c r="I457" i="7" s="1"/>
  <c r="H458" i="7"/>
  <c r="I458" i="7" s="1"/>
  <c r="H459" i="7"/>
  <c r="I459" i="7" s="1"/>
  <c r="H460" i="7"/>
  <c r="I460" i="7" s="1"/>
  <c r="H461" i="7"/>
  <c r="I461" i="7" s="1"/>
  <c r="H462" i="7"/>
  <c r="I462" i="7" s="1"/>
  <c r="H463" i="7"/>
  <c r="I463" i="7" s="1"/>
  <c r="H464" i="7"/>
  <c r="I464" i="7" s="1"/>
  <c r="H465" i="7"/>
  <c r="I465" i="7" s="1"/>
  <c r="H466" i="7"/>
  <c r="I466" i="7" s="1"/>
  <c r="H467" i="7"/>
  <c r="I467" i="7" s="1"/>
  <c r="H468" i="7"/>
  <c r="I468" i="7" s="1"/>
  <c r="H469" i="7"/>
  <c r="I469" i="7" s="1"/>
  <c r="H470" i="7"/>
  <c r="I470" i="7" s="1"/>
  <c r="H471" i="7"/>
  <c r="I471" i="7" s="1"/>
  <c r="H472" i="7"/>
  <c r="I472" i="7" s="1"/>
  <c r="H473" i="7"/>
  <c r="I473" i="7" s="1"/>
  <c r="H474" i="7"/>
  <c r="I474" i="7" s="1"/>
  <c r="H475" i="7"/>
  <c r="I475" i="7" s="1"/>
  <c r="H476" i="7"/>
  <c r="I476" i="7" s="1"/>
  <c r="H477" i="7"/>
  <c r="I477" i="7" s="1"/>
  <c r="H478" i="7"/>
  <c r="I478" i="7" s="1"/>
  <c r="H479" i="7"/>
  <c r="I479" i="7" s="1"/>
  <c r="H480" i="7"/>
  <c r="I480" i="7" s="1"/>
  <c r="H481" i="7"/>
  <c r="I481" i="7" s="1"/>
  <c r="H482" i="7"/>
  <c r="I482" i="7" s="1"/>
  <c r="H483" i="7"/>
  <c r="I483" i="7" s="1"/>
  <c r="H484" i="7"/>
  <c r="I484" i="7" s="1"/>
  <c r="H485" i="7"/>
  <c r="I485" i="7" s="1"/>
  <c r="H486" i="7"/>
  <c r="I486" i="7" s="1"/>
  <c r="H487" i="7"/>
  <c r="I487" i="7" s="1"/>
  <c r="H488" i="7"/>
  <c r="I488" i="7" s="1"/>
  <c r="H489" i="7"/>
  <c r="I489" i="7" s="1"/>
  <c r="H490" i="7"/>
  <c r="I490" i="7" s="1"/>
  <c r="H491" i="7"/>
  <c r="I491" i="7" s="1"/>
  <c r="H492" i="7"/>
  <c r="I492" i="7" s="1"/>
  <c r="H493" i="7"/>
  <c r="I493" i="7" s="1"/>
  <c r="H494" i="7"/>
  <c r="I494" i="7" s="1"/>
  <c r="H495" i="7"/>
  <c r="I495" i="7" s="1"/>
  <c r="H496" i="7"/>
  <c r="I496" i="7" s="1"/>
  <c r="H497" i="7"/>
  <c r="I497" i="7" s="1"/>
  <c r="H498" i="7"/>
  <c r="I498" i="7" s="1"/>
  <c r="H499" i="7"/>
  <c r="I499" i="7" s="1"/>
  <c r="H500" i="7"/>
  <c r="I500" i="7" s="1"/>
  <c r="H501" i="7"/>
  <c r="I501" i="7" s="1"/>
  <c r="H502" i="7"/>
  <c r="I502" i="7" s="1"/>
  <c r="H503" i="7"/>
  <c r="I503" i="7" s="1"/>
  <c r="H504" i="7"/>
  <c r="I504" i="7" s="1"/>
  <c r="H505" i="7"/>
  <c r="I505" i="7" s="1"/>
  <c r="H506" i="7"/>
  <c r="I506" i="7" s="1"/>
  <c r="H507" i="7"/>
  <c r="I507" i="7" s="1"/>
  <c r="H508" i="7"/>
  <c r="I508" i="7" s="1"/>
  <c r="H509" i="7"/>
  <c r="I509" i="7" s="1"/>
  <c r="H510" i="7"/>
  <c r="I510" i="7" s="1"/>
  <c r="H511" i="7"/>
  <c r="I511" i="7" s="1"/>
  <c r="H512" i="7"/>
  <c r="I512" i="7" s="1"/>
  <c r="H513" i="7"/>
  <c r="I513" i="7" s="1"/>
  <c r="H514" i="7"/>
  <c r="I514" i="7" s="1"/>
  <c r="H515" i="7"/>
  <c r="I515" i="7" s="1"/>
  <c r="H516" i="7"/>
  <c r="I516" i="7" s="1"/>
  <c r="H517" i="7"/>
  <c r="I517" i="7" s="1"/>
  <c r="H518" i="7"/>
  <c r="I518" i="7" s="1"/>
  <c r="H519" i="7"/>
  <c r="I519" i="7" s="1"/>
  <c r="H520" i="7"/>
  <c r="I520" i="7" s="1"/>
  <c r="H521" i="7"/>
  <c r="I521" i="7" s="1"/>
  <c r="H522" i="7"/>
  <c r="I522" i="7" s="1"/>
  <c r="H523" i="7"/>
  <c r="I523" i="7" s="1"/>
  <c r="H524" i="7"/>
  <c r="I524" i="7" s="1"/>
  <c r="H525" i="7"/>
  <c r="I525" i="7" s="1"/>
  <c r="H526" i="7"/>
  <c r="I526" i="7" s="1"/>
  <c r="H527" i="7"/>
  <c r="I527" i="7" s="1"/>
  <c r="H528" i="7"/>
  <c r="I528" i="7" s="1"/>
  <c r="H529" i="7"/>
  <c r="I529" i="7" s="1"/>
  <c r="H530" i="7"/>
  <c r="I530" i="7" s="1"/>
  <c r="H531" i="7"/>
  <c r="I531" i="7" s="1"/>
  <c r="H532" i="7"/>
  <c r="I532" i="7" s="1"/>
  <c r="H533" i="7"/>
  <c r="I533" i="7" s="1"/>
  <c r="H534" i="7"/>
  <c r="I534" i="7" s="1"/>
  <c r="H535" i="7"/>
  <c r="I535" i="7" s="1"/>
  <c r="H536" i="7"/>
  <c r="I536" i="7" s="1"/>
  <c r="H537" i="7"/>
  <c r="I537" i="7" s="1"/>
  <c r="H538" i="7"/>
  <c r="I538" i="7" s="1"/>
  <c r="H539" i="7"/>
  <c r="I539" i="7" s="1"/>
  <c r="H540" i="7"/>
  <c r="I540" i="7" s="1"/>
  <c r="H541" i="7"/>
  <c r="I541" i="7" s="1"/>
  <c r="H542" i="7"/>
  <c r="I542" i="7" s="1"/>
  <c r="H543" i="7"/>
  <c r="I543" i="7" s="1"/>
  <c r="H544" i="7"/>
  <c r="I544" i="7" s="1"/>
  <c r="H545" i="7"/>
  <c r="I545" i="7" s="1"/>
  <c r="H546" i="7"/>
  <c r="I546" i="7" s="1"/>
  <c r="H547" i="7"/>
  <c r="I547" i="7" s="1"/>
  <c r="H548" i="7"/>
  <c r="I548" i="7" s="1"/>
  <c r="H549" i="7"/>
  <c r="H550" i="7"/>
  <c r="I550" i="7" s="1"/>
  <c r="H551" i="7"/>
  <c r="I551" i="7" s="1"/>
  <c r="H552" i="7"/>
  <c r="I552" i="7" s="1"/>
  <c r="H553" i="7"/>
  <c r="I553" i="7" s="1"/>
  <c r="H554" i="7"/>
  <c r="I554" i="7" s="1"/>
  <c r="H555" i="7"/>
  <c r="I555" i="7" s="1"/>
  <c r="H556" i="7"/>
  <c r="I556" i="7" s="1"/>
  <c r="H557" i="7"/>
  <c r="I557" i="7" s="1"/>
  <c r="H558" i="7"/>
  <c r="I558" i="7" s="1"/>
  <c r="H559" i="7"/>
  <c r="I559" i="7" s="1"/>
  <c r="H560" i="7"/>
  <c r="I560" i="7" s="1"/>
  <c r="H561" i="7"/>
  <c r="I561" i="7" s="1"/>
  <c r="H562" i="7"/>
  <c r="I562" i="7" s="1"/>
  <c r="H563" i="7"/>
  <c r="I563" i="7" s="1"/>
  <c r="H564" i="7"/>
  <c r="I564" i="7" s="1"/>
  <c r="H565" i="7"/>
  <c r="I565" i="7" s="1"/>
  <c r="H566" i="7"/>
  <c r="I566" i="7" s="1"/>
  <c r="H567" i="7"/>
  <c r="I567" i="7" s="1"/>
  <c r="H568" i="7"/>
  <c r="I568" i="7" s="1"/>
  <c r="H569" i="7"/>
  <c r="I569" i="7" s="1"/>
  <c r="H570" i="7"/>
  <c r="I570" i="7" s="1"/>
  <c r="H571" i="7"/>
  <c r="I571" i="7" s="1"/>
  <c r="H572" i="7"/>
  <c r="I572" i="7" s="1"/>
  <c r="H573" i="7"/>
  <c r="I573" i="7" s="1"/>
  <c r="H574" i="7"/>
  <c r="I574" i="7" s="1"/>
  <c r="H575" i="7"/>
  <c r="I575" i="7" s="1"/>
  <c r="H576" i="7"/>
  <c r="I576" i="7" s="1"/>
  <c r="H577" i="7"/>
  <c r="I577" i="7" s="1"/>
  <c r="H578" i="7"/>
  <c r="I578" i="7" s="1"/>
  <c r="H579" i="7"/>
  <c r="I579" i="7" s="1"/>
  <c r="H580" i="7"/>
  <c r="I580" i="7" s="1"/>
  <c r="H581" i="7"/>
  <c r="I581" i="7" s="1"/>
  <c r="H582" i="7"/>
  <c r="I582" i="7" s="1"/>
  <c r="H583" i="7"/>
  <c r="I583" i="7" s="1"/>
  <c r="H584" i="7"/>
  <c r="I584" i="7" s="1"/>
  <c r="H585" i="7"/>
  <c r="I585" i="7" s="1"/>
  <c r="H586" i="7"/>
  <c r="I586" i="7" s="1"/>
  <c r="H587" i="7"/>
  <c r="I587" i="7" s="1"/>
  <c r="H588" i="7"/>
  <c r="I588" i="7" s="1"/>
  <c r="H589" i="7"/>
  <c r="I589" i="7" s="1"/>
  <c r="H590" i="7"/>
  <c r="I590" i="7" s="1"/>
  <c r="H591" i="7"/>
  <c r="I591" i="7" s="1"/>
  <c r="H592" i="7"/>
  <c r="I592" i="7" s="1"/>
  <c r="H593" i="7"/>
  <c r="I593" i="7" s="1"/>
  <c r="H594" i="7"/>
  <c r="I594" i="7" s="1"/>
  <c r="H595" i="7"/>
  <c r="I595" i="7" s="1"/>
  <c r="H596" i="7"/>
  <c r="I596" i="7" s="1"/>
  <c r="H597" i="7"/>
  <c r="I597" i="7" s="1"/>
  <c r="H598" i="7"/>
  <c r="I598" i="7" s="1"/>
  <c r="H599" i="7"/>
  <c r="I599" i="7" s="1"/>
  <c r="H600" i="7"/>
  <c r="I600" i="7" s="1"/>
  <c r="H601" i="7"/>
  <c r="I601" i="7" s="1"/>
  <c r="H602" i="7"/>
  <c r="I602" i="7" s="1"/>
  <c r="H603" i="7"/>
  <c r="I603" i="7" s="1"/>
  <c r="H604" i="7"/>
  <c r="I604" i="7" s="1"/>
  <c r="H605" i="7"/>
  <c r="I605" i="7" s="1"/>
  <c r="H606" i="7"/>
  <c r="I606" i="7" s="1"/>
  <c r="H607" i="7"/>
  <c r="I607" i="7" s="1"/>
  <c r="H608" i="7"/>
  <c r="I608" i="7" s="1"/>
  <c r="H609" i="7"/>
  <c r="I609" i="7" s="1"/>
  <c r="H610" i="7"/>
  <c r="I610" i="7" s="1"/>
  <c r="H611" i="7"/>
  <c r="I611" i="7" s="1"/>
  <c r="H612" i="7"/>
  <c r="I612" i="7" s="1"/>
  <c r="I549" i="7"/>
  <c r="I366" i="7"/>
  <c r="L612" i="7"/>
  <c r="L611" i="7"/>
  <c r="M611" i="7" s="1"/>
  <c r="L610" i="7"/>
  <c r="M610" i="7" s="1"/>
  <c r="L609" i="7"/>
  <c r="L608" i="7"/>
  <c r="L607" i="7"/>
  <c r="L606" i="7"/>
  <c r="L605" i="7"/>
  <c r="L604" i="7"/>
  <c r="M604" i="7" s="1"/>
  <c r="L603" i="7"/>
  <c r="M603" i="7" s="1"/>
  <c r="L602" i="7"/>
  <c r="M602" i="7" s="1"/>
  <c r="L601" i="7"/>
  <c r="L600" i="7"/>
  <c r="L599" i="7"/>
  <c r="L598" i="7"/>
  <c r="L597" i="7"/>
  <c r="L596" i="7"/>
  <c r="L595" i="7"/>
  <c r="M595" i="7" s="1"/>
  <c r="L594" i="7"/>
  <c r="M594" i="7" s="1"/>
  <c r="L593" i="7"/>
  <c r="L592" i="7"/>
  <c r="L591" i="7"/>
  <c r="L590" i="7"/>
  <c r="L589" i="7"/>
  <c r="L588" i="7"/>
  <c r="M588" i="7" s="1"/>
  <c r="L587" i="7"/>
  <c r="M587" i="7" s="1"/>
  <c r="L586" i="7"/>
  <c r="M586" i="7" s="1"/>
  <c r="L585" i="7"/>
  <c r="L584" i="7"/>
  <c r="L583" i="7"/>
  <c r="L582" i="7"/>
  <c r="L581" i="7"/>
  <c r="L580" i="7"/>
  <c r="M580" i="7" s="1"/>
  <c r="L579" i="7"/>
  <c r="M579" i="7" s="1"/>
  <c r="L578" i="7"/>
  <c r="M578" i="7" s="1"/>
  <c r="L577" i="7"/>
  <c r="L576" i="7"/>
  <c r="L575" i="7"/>
  <c r="L574" i="7"/>
  <c r="L573" i="7"/>
  <c r="L572" i="7"/>
  <c r="M572" i="7" s="1"/>
  <c r="L571" i="7"/>
  <c r="M571" i="7" s="1"/>
  <c r="L570" i="7"/>
  <c r="M570" i="7" s="1"/>
  <c r="L569" i="7"/>
  <c r="L568" i="7"/>
  <c r="L567" i="7"/>
  <c r="L566" i="7"/>
  <c r="L565" i="7"/>
  <c r="L564" i="7"/>
  <c r="L563" i="7"/>
  <c r="M563" i="7" s="1"/>
  <c r="L562" i="7"/>
  <c r="M562" i="7" s="1"/>
  <c r="L561" i="7"/>
  <c r="L560" i="7"/>
  <c r="L559" i="7"/>
  <c r="L558" i="7"/>
  <c r="L557" i="7"/>
  <c r="L556" i="7"/>
  <c r="L555" i="7"/>
  <c r="M555" i="7" s="1"/>
  <c r="L554" i="7"/>
  <c r="M554" i="7" s="1"/>
  <c r="L553" i="7"/>
  <c r="L552" i="7"/>
  <c r="L551" i="7"/>
  <c r="L550" i="7"/>
  <c r="L549" i="7"/>
  <c r="L548" i="7"/>
  <c r="M548" i="7" s="1"/>
  <c r="L547" i="7"/>
  <c r="M547" i="7" s="1"/>
  <c r="L546" i="7"/>
  <c r="M546" i="7" s="1"/>
  <c r="L545" i="7"/>
  <c r="L544" i="7"/>
  <c r="L543" i="7"/>
  <c r="L542" i="7"/>
  <c r="L541" i="7"/>
  <c r="L540" i="7"/>
  <c r="M540" i="7" s="1"/>
  <c r="L539" i="7"/>
  <c r="M539" i="7" s="1"/>
  <c r="L538" i="7"/>
  <c r="M538" i="7" s="1"/>
  <c r="L537" i="7"/>
  <c r="L536" i="7"/>
  <c r="L535" i="7"/>
  <c r="L534" i="7"/>
  <c r="L533" i="7"/>
  <c r="L532" i="7"/>
  <c r="L531" i="7"/>
  <c r="M531" i="7" s="1"/>
  <c r="L530" i="7"/>
  <c r="M530" i="7" s="1"/>
  <c r="L529" i="7"/>
  <c r="L528" i="7"/>
  <c r="L527" i="7"/>
  <c r="L526" i="7"/>
  <c r="L525" i="7"/>
  <c r="L524" i="7"/>
  <c r="M524" i="7" s="1"/>
  <c r="L523" i="7"/>
  <c r="M523" i="7" s="1"/>
  <c r="L522" i="7"/>
  <c r="M522" i="7" s="1"/>
  <c r="L521" i="7"/>
  <c r="L520" i="7"/>
  <c r="L519" i="7"/>
  <c r="L518" i="7"/>
  <c r="L517" i="7"/>
  <c r="L516" i="7"/>
  <c r="M516" i="7" s="1"/>
  <c r="L515" i="7"/>
  <c r="M515" i="7" s="1"/>
  <c r="L514" i="7"/>
  <c r="M514" i="7" s="1"/>
  <c r="L513" i="7"/>
  <c r="L512" i="7"/>
  <c r="L511" i="7"/>
  <c r="L510" i="7"/>
  <c r="L509" i="7"/>
  <c r="L508" i="7"/>
  <c r="L507" i="7"/>
  <c r="M507" i="7" s="1"/>
  <c r="L506" i="7"/>
  <c r="M506" i="7" s="1"/>
  <c r="L505" i="7"/>
  <c r="L504" i="7"/>
  <c r="L503" i="7"/>
  <c r="L502" i="7"/>
  <c r="L501" i="7"/>
  <c r="L500" i="7"/>
  <c r="M500" i="7" s="1"/>
  <c r="L499" i="7"/>
  <c r="M499" i="7" s="1"/>
  <c r="L498" i="7"/>
  <c r="M498" i="7" s="1"/>
  <c r="L497" i="7"/>
  <c r="L496" i="7"/>
  <c r="L495" i="7"/>
  <c r="L494" i="7"/>
  <c r="L493" i="7"/>
  <c r="L492" i="7"/>
  <c r="L491" i="7"/>
  <c r="M491" i="7" s="1"/>
  <c r="L490" i="7"/>
  <c r="M490" i="7" s="1"/>
  <c r="L489" i="7"/>
  <c r="L488" i="7"/>
  <c r="L487" i="7"/>
  <c r="L486" i="7"/>
  <c r="L485" i="7"/>
  <c r="L484" i="7"/>
  <c r="M484" i="7" s="1"/>
  <c r="L483" i="7"/>
  <c r="M483" i="7" s="1"/>
  <c r="L482" i="7"/>
  <c r="M482" i="7" s="1"/>
  <c r="L481" i="7"/>
  <c r="L480" i="7"/>
  <c r="L479" i="7"/>
  <c r="L478" i="7"/>
  <c r="L477" i="7"/>
  <c r="L476" i="7"/>
  <c r="L475" i="7"/>
  <c r="M475" i="7" s="1"/>
  <c r="L474" i="7"/>
  <c r="M474" i="7" s="1"/>
  <c r="L473" i="7"/>
  <c r="L472" i="7"/>
  <c r="L471" i="7"/>
  <c r="L470" i="7"/>
  <c r="L469" i="7"/>
  <c r="L468" i="7"/>
  <c r="L467" i="7"/>
  <c r="M467" i="7" s="1"/>
  <c r="L466" i="7"/>
  <c r="M466" i="7" s="1"/>
  <c r="L465" i="7"/>
  <c r="L464" i="7"/>
  <c r="L463" i="7"/>
  <c r="L462" i="7"/>
  <c r="L461" i="7"/>
  <c r="L460" i="7"/>
  <c r="M460" i="7" s="1"/>
  <c r="L459" i="7"/>
  <c r="M459" i="7" s="1"/>
  <c r="L458" i="7"/>
  <c r="M458" i="7" s="1"/>
  <c r="L457" i="7"/>
  <c r="L456" i="7"/>
  <c r="L455" i="7"/>
  <c r="L454" i="7"/>
  <c r="L453" i="7"/>
  <c r="L452" i="7"/>
  <c r="M452" i="7" s="1"/>
  <c r="L451" i="7"/>
  <c r="M451" i="7" s="1"/>
  <c r="L450" i="7"/>
  <c r="M450" i="7" s="1"/>
  <c r="L449" i="7"/>
  <c r="L448" i="7"/>
  <c r="L447" i="7"/>
  <c r="L446" i="7"/>
  <c r="L445" i="7"/>
  <c r="L444" i="7"/>
  <c r="L443" i="7"/>
  <c r="M443" i="7" s="1"/>
  <c r="L442" i="7"/>
  <c r="M442" i="7" s="1"/>
  <c r="L441" i="7"/>
  <c r="L440" i="7"/>
  <c r="L439" i="7"/>
  <c r="L438" i="7"/>
  <c r="L437" i="7"/>
  <c r="L436" i="7"/>
  <c r="L435" i="7"/>
  <c r="M435" i="7" s="1"/>
  <c r="L434" i="7"/>
  <c r="M434" i="7" s="1"/>
  <c r="L433" i="7"/>
  <c r="L432" i="7"/>
  <c r="L431" i="7"/>
  <c r="L430" i="7"/>
  <c r="L429" i="7"/>
  <c r="L428" i="7"/>
  <c r="M428" i="7" s="1"/>
  <c r="L427" i="7"/>
  <c r="M427" i="7" s="1"/>
  <c r="L426" i="7"/>
  <c r="M426" i="7" s="1"/>
  <c r="L425" i="7"/>
  <c r="L424" i="7"/>
  <c r="L423" i="7"/>
  <c r="L422" i="7"/>
  <c r="L421" i="7"/>
  <c r="L420" i="7"/>
  <c r="L419" i="7"/>
  <c r="M419" i="7" s="1"/>
  <c r="L418" i="7"/>
  <c r="M418" i="7" s="1"/>
  <c r="L417" i="7"/>
  <c r="L416" i="7"/>
  <c r="L415" i="7"/>
  <c r="L414" i="7"/>
  <c r="L413" i="7"/>
  <c r="L412" i="7"/>
  <c r="M412" i="7" s="1"/>
  <c r="L411" i="7"/>
  <c r="M411" i="7" s="1"/>
  <c r="L410" i="7"/>
  <c r="M410" i="7" s="1"/>
  <c r="L409" i="7"/>
  <c r="L408" i="7"/>
  <c r="L407" i="7"/>
  <c r="L406" i="7"/>
  <c r="L405" i="7"/>
  <c r="L404" i="7"/>
  <c r="L403" i="7"/>
  <c r="M403" i="7" s="1"/>
  <c r="L402" i="7"/>
  <c r="M402" i="7" s="1"/>
  <c r="L401" i="7"/>
  <c r="L400" i="7"/>
  <c r="L399" i="7"/>
  <c r="L398" i="7"/>
  <c r="L397" i="7"/>
  <c r="L396" i="7"/>
  <c r="M396" i="7" s="1"/>
  <c r="L395" i="7"/>
  <c r="M395" i="7" s="1"/>
  <c r="L394" i="7"/>
  <c r="M394" i="7" s="1"/>
  <c r="L393" i="7"/>
  <c r="L392" i="7"/>
  <c r="L391" i="7"/>
  <c r="L390" i="7"/>
  <c r="L389" i="7"/>
  <c r="L388" i="7"/>
  <c r="L387" i="7"/>
  <c r="M387" i="7" s="1"/>
  <c r="L386" i="7"/>
  <c r="M386" i="7" s="1"/>
  <c r="L385" i="7"/>
  <c r="L384" i="7"/>
  <c r="L383" i="7"/>
  <c r="L382" i="7"/>
  <c r="L381" i="7"/>
  <c r="L380" i="7"/>
  <c r="M380" i="7" s="1"/>
  <c r="N380" i="7" s="1"/>
  <c r="L379" i="7"/>
  <c r="M379" i="7" s="1"/>
  <c r="L378" i="7"/>
  <c r="M378" i="7" s="1"/>
  <c r="L377" i="7"/>
  <c r="L376" i="7"/>
  <c r="L375" i="7"/>
  <c r="L374" i="7"/>
  <c r="L373" i="7"/>
  <c r="L372" i="7"/>
  <c r="L371" i="7"/>
  <c r="M371" i="7" s="1"/>
  <c r="L370" i="7"/>
  <c r="M370" i="7" s="1"/>
  <c r="L369" i="7"/>
  <c r="L368" i="7"/>
  <c r="L367" i="7"/>
  <c r="L366" i="7"/>
  <c r="L365" i="7"/>
  <c r="L364" i="7"/>
  <c r="M364" i="7" s="1"/>
  <c r="L363" i="7"/>
  <c r="M363" i="7" s="1"/>
  <c r="L362" i="7"/>
  <c r="M362" i="7" s="1"/>
  <c r="L361" i="7"/>
  <c r="L360" i="7"/>
  <c r="L359" i="7"/>
  <c r="L358" i="7"/>
  <c r="L357" i="7"/>
  <c r="L356" i="7"/>
  <c r="M356" i="7" s="1"/>
  <c r="L355" i="7"/>
  <c r="M355" i="7" s="1"/>
  <c r="L354" i="7"/>
  <c r="M354" i="7" s="1"/>
  <c r="L353" i="7"/>
  <c r="L352" i="7"/>
  <c r="L351" i="7"/>
  <c r="L350" i="7"/>
  <c r="L349" i="7"/>
  <c r="L348" i="7"/>
  <c r="L347" i="7"/>
  <c r="M347" i="7" s="1"/>
  <c r="L346" i="7"/>
  <c r="M346" i="7" s="1"/>
  <c r="L345" i="7"/>
  <c r="L344" i="7"/>
  <c r="L343" i="7"/>
  <c r="L342" i="7"/>
  <c r="L341" i="7"/>
  <c r="L340" i="7"/>
  <c r="L339" i="7"/>
  <c r="M339" i="7" s="1"/>
  <c r="L338" i="7"/>
  <c r="L337" i="7"/>
  <c r="L336" i="7"/>
  <c r="L335" i="7"/>
  <c r="L334" i="7"/>
  <c r="L333" i="7"/>
  <c r="L332" i="7"/>
  <c r="M332" i="7" s="1"/>
  <c r="L331" i="7"/>
  <c r="M331" i="7" s="1"/>
  <c r="L330" i="7"/>
  <c r="L329" i="7"/>
  <c r="L328" i="7"/>
  <c r="L327" i="7"/>
  <c r="L326" i="7"/>
  <c r="L325" i="7"/>
  <c r="L324" i="7"/>
  <c r="M324" i="7" s="1"/>
  <c r="L323" i="7"/>
  <c r="M323" i="7" s="1"/>
  <c r="L322" i="7"/>
  <c r="L321" i="7"/>
  <c r="L320" i="7"/>
  <c r="L319" i="7"/>
  <c r="L318" i="7"/>
  <c r="L317" i="7"/>
  <c r="L316" i="7"/>
  <c r="L315" i="7"/>
  <c r="M315" i="7" s="1"/>
  <c r="L314" i="7"/>
  <c r="L313" i="7"/>
  <c r="L312" i="7"/>
  <c r="L311" i="7"/>
  <c r="L310" i="7"/>
  <c r="L309" i="7"/>
  <c r="L308" i="7"/>
  <c r="L307" i="7"/>
  <c r="M307" i="7" s="1"/>
  <c r="L306" i="7"/>
  <c r="L305" i="7"/>
  <c r="L304" i="7"/>
  <c r="L303" i="7"/>
  <c r="L302" i="7"/>
  <c r="L301" i="7"/>
  <c r="L300" i="7"/>
  <c r="M300" i="7" s="1"/>
  <c r="L299" i="7"/>
  <c r="M299" i="7" s="1"/>
  <c r="L298" i="7"/>
  <c r="L297" i="7"/>
  <c r="L296" i="7"/>
  <c r="L295" i="7"/>
  <c r="L294" i="7"/>
  <c r="L293" i="7"/>
  <c r="L292" i="7"/>
  <c r="M292" i="7" s="1"/>
  <c r="L291" i="7"/>
  <c r="M291" i="7" s="1"/>
  <c r="L290" i="7"/>
  <c r="L289" i="7"/>
  <c r="L288" i="7"/>
  <c r="L287" i="7"/>
  <c r="L286" i="7"/>
  <c r="L285" i="7"/>
  <c r="L284" i="7"/>
  <c r="L283" i="7"/>
  <c r="M283" i="7" s="1"/>
  <c r="L282" i="7"/>
  <c r="L281" i="7"/>
  <c r="L280" i="7"/>
  <c r="L279" i="7"/>
  <c r="L278" i="7"/>
  <c r="L277" i="7"/>
  <c r="L276" i="7"/>
  <c r="L275" i="7"/>
  <c r="L274" i="7"/>
  <c r="L273" i="7"/>
  <c r="L272" i="7"/>
  <c r="L271" i="7"/>
  <c r="L270" i="7"/>
  <c r="L269" i="7"/>
  <c r="L268" i="7"/>
  <c r="L267" i="7"/>
  <c r="M267" i="7" s="1"/>
  <c r="L266" i="7"/>
  <c r="L265" i="7"/>
  <c r="L264" i="7"/>
  <c r="L263" i="7"/>
  <c r="L262" i="7"/>
  <c r="L261" i="7"/>
  <c r="L260" i="7"/>
  <c r="M260" i="7" s="1"/>
  <c r="L259" i="7"/>
  <c r="M259" i="7" s="1"/>
  <c r="L258" i="7"/>
  <c r="L257" i="7"/>
  <c r="L256" i="7"/>
  <c r="L255" i="7"/>
  <c r="L254" i="7"/>
  <c r="L253" i="7"/>
  <c r="L252" i="7"/>
  <c r="L251" i="7"/>
  <c r="M251" i="7" s="1"/>
  <c r="L250" i="7"/>
  <c r="L249" i="7"/>
  <c r="L248" i="7"/>
  <c r="L247" i="7"/>
  <c r="L246" i="7"/>
  <c r="L245" i="7"/>
  <c r="L244" i="7"/>
  <c r="L243" i="7"/>
  <c r="L242" i="7"/>
  <c r="L241" i="7"/>
  <c r="L240" i="7"/>
  <c r="L239" i="7"/>
  <c r="L238" i="7"/>
  <c r="L237" i="7"/>
  <c r="L236" i="7"/>
  <c r="M236" i="7" s="1"/>
  <c r="L235" i="7"/>
  <c r="M235" i="7" s="1"/>
  <c r="L234" i="7"/>
  <c r="L233" i="7"/>
  <c r="L232" i="7"/>
  <c r="L231" i="7"/>
  <c r="L230" i="7"/>
  <c r="L229" i="7"/>
  <c r="L228" i="7"/>
  <c r="M228" i="7" s="1"/>
  <c r="L227" i="7"/>
  <c r="M227" i="7" s="1"/>
  <c r="L226" i="7"/>
  <c r="L225" i="7"/>
  <c r="L224" i="7"/>
  <c r="L223" i="7"/>
  <c r="L222" i="7"/>
  <c r="L221" i="7"/>
  <c r="L220" i="7"/>
  <c r="L219" i="7"/>
  <c r="M219" i="7" s="1"/>
  <c r="L218" i="7"/>
  <c r="L217" i="7"/>
  <c r="L216" i="7"/>
  <c r="L215" i="7"/>
  <c r="L214" i="7"/>
  <c r="L213" i="7"/>
  <c r="L212" i="7"/>
  <c r="L211" i="7"/>
  <c r="L210" i="7"/>
  <c r="L209" i="7"/>
  <c r="L208" i="7"/>
  <c r="L207" i="7"/>
  <c r="L206" i="7"/>
  <c r="L205" i="7"/>
  <c r="L204" i="7"/>
  <c r="M204" i="7" s="1"/>
  <c r="L203" i="7"/>
  <c r="M203" i="7" s="1"/>
  <c r="L202" i="7"/>
  <c r="L201" i="7"/>
  <c r="L200" i="7"/>
  <c r="L199" i="7"/>
  <c r="L198" i="7"/>
  <c r="L197" i="7"/>
  <c r="L196" i="7"/>
  <c r="L195" i="7"/>
  <c r="M195" i="7" s="1"/>
  <c r="L194" i="7"/>
  <c r="L193" i="7"/>
  <c r="L192" i="7"/>
  <c r="L191" i="7"/>
  <c r="L190" i="7"/>
  <c r="L189" i="7"/>
  <c r="L188" i="7"/>
  <c r="L187" i="7"/>
  <c r="M187" i="7" s="1"/>
  <c r="L186" i="7"/>
  <c r="L185" i="7"/>
  <c r="L184" i="7"/>
  <c r="L183" i="7"/>
  <c r="L182" i="7"/>
  <c r="L181" i="7"/>
  <c r="L180" i="7"/>
  <c r="L179" i="7"/>
  <c r="L178" i="7"/>
  <c r="L177" i="7"/>
  <c r="L176" i="7"/>
  <c r="L175" i="7"/>
  <c r="L174" i="7"/>
  <c r="L173" i="7"/>
  <c r="L172" i="7"/>
  <c r="M172" i="7" s="1"/>
  <c r="L171" i="7"/>
  <c r="M171" i="7" s="1"/>
  <c r="L170" i="7"/>
  <c r="L169" i="7"/>
  <c r="L168" i="7"/>
  <c r="L167" i="7"/>
  <c r="L166" i="7"/>
  <c r="L165" i="7"/>
  <c r="L164" i="7"/>
  <c r="M164" i="7" s="1"/>
  <c r="L163" i="7"/>
  <c r="M163" i="7" s="1"/>
  <c r="L162" i="7"/>
  <c r="L161" i="7"/>
  <c r="L160" i="7"/>
  <c r="L159" i="7"/>
  <c r="L158" i="7"/>
  <c r="L157" i="7"/>
  <c r="L156" i="7"/>
  <c r="L155" i="7"/>
  <c r="M155" i="7" s="1"/>
  <c r="L154" i="7"/>
  <c r="L153" i="7"/>
  <c r="L152" i="7"/>
  <c r="L151" i="7"/>
  <c r="L150" i="7"/>
  <c r="L149" i="7"/>
  <c r="L148" i="7"/>
  <c r="L147" i="7"/>
  <c r="L146" i="7"/>
  <c r="L145" i="7"/>
  <c r="L144" i="7"/>
  <c r="L143" i="7"/>
  <c r="L142" i="7"/>
  <c r="L141" i="7"/>
  <c r="L140" i="7"/>
  <c r="L139" i="7"/>
  <c r="M139" i="7" s="1"/>
  <c r="L138" i="7"/>
  <c r="L137" i="7"/>
  <c r="L136" i="7"/>
  <c r="L135" i="7"/>
  <c r="L134" i="7"/>
  <c r="L133" i="7"/>
  <c r="L132" i="7"/>
  <c r="M132" i="7" s="1"/>
  <c r="L131" i="7"/>
  <c r="M131" i="7" s="1"/>
  <c r="L130" i="7"/>
  <c r="L129" i="7"/>
  <c r="L128" i="7"/>
  <c r="L127" i="7"/>
  <c r="L126" i="7"/>
  <c r="L125" i="7"/>
  <c r="L124" i="7"/>
  <c r="L123" i="7"/>
  <c r="M123" i="7" s="1"/>
  <c r="L122" i="7"/>
  <c r="L121" i="7"/>
  <c r="L120" i="7"/>
  <c r="L119" i="7"/>
  <c r="L118" i="7"/>
  <c r="L117" i="7"/>
  <c r="L116" i="7"/>
  <c r="M116" i="7" s="1"/>
  <c r="L115" i="7"/>
  <c r="L114" i="7"/>
  <c r="L113" i="7"/>
  <c r="L112" i="7"/>
  <c r="L111" i="7"/>
  <c r="L110" i="7"/>
  <c r="L109" i="7"/>
  <c r="L108" i="7"/>
  <c r="M108" i="7" s="1"/>
  <c r="L107" i="7"/>
  <c r="M107" i="7" s="1"/>
  <c r="L106" i="7"/>
  <c r="L105" i="7"/>
  <c r="L104" i="7"/>
  <c r="L103" i="7"/>
  <c r="L102" i="7"/>
  <c r="L101" i="7"/>
  <c r="L100" i="7"/>
  <c r="M100" i="7" s="1"/>
  <c r="L99" i="7"/>
  <c r="M99" i="7" s="1"/>
  <c r="L98" i="7"/>
  <c r="L97" i="7"/>
  <c r="L96" i="7"/>
  <c r="L95" i="7"/>
  <c r="L94" i="7"/>
  <c r="L93" i="7"/>
  <c r="L92" i="7"/>
  <c r="M92" i="7" s="1"/>
  <c r="L91" i="7"/>
  <c r="M91" i="7" s="1"/>
  <c r="L90" i="7"/>
  <c r="L89" i="7"/>
  <c r="L88" i="7"/>
  <c r="L87" i="7"/>
  <c r="L86" i="7"/>
  <c r="L85" i="7"/>
  <c r="L84" i="7"/>
  <c r="L83" i="7"/>
  <c r="L82" i="7"/>
  <c r="L81" i="7"/>
  <c r="L80" i="7"/>
  <c r="L79" i="7"/>
  <c r="L78" i="7"/>
  <c r="L77" i="7"/>
  <c r="L76" i="7"/>
  <c r="M76" i="7" s="1"/>
  <c r="L75" i="7"/>
  <c r="M75" i="7" s="1"/>
  <c r="L74" i="7"/>
  <c r="L73" i="7"/>
  <c r="L72" i="7"/>
  <c r="L71" i="7"/>
  <c r="L70" i="7"/>
  <c r="L69" i="7"/>
  <c r="L68" i="7"/>
  <c r="M68" i="7" s="1"/>
  <c r="L67" i="7"/>
  <c r="M67" i="7" s="1"/>
  <c r="L66" i="7"/>
  <c r="L65" i="7"/>
  <c r="L64" i="7"/>
  <c r="L63" i="7"/>
  <c r="L62" i="7"/>
  <c r="L61" i="7"/>
  <c r="L60" i="7"/>
  <c r="M60" i="7" s="1"/>
  <c r="L59" i="7"/>
  <c r="M59" i="7" s="1"/>
  <c r="L58" i="7"/>
  <c r="L57" i="7"/>
  <c r="L56" i="7"/>
  <c r="L55" i="7"/>
  <c r="L54" i="7"/>
  <c r="L53" i="7"/>
  <c r="L52" i="7"/>
  <c r="L51" i="7"/>
  <c r="L50" i="7"/>
  <c r="L49" i="7"/>
  <c r="L48" i="7"/>
  <c r="L47" i="7"/>
  <c r="L46" i="7"/>
  <c r="L45" i="7"/>
  <c r="L44" i="7"/>
  <c r="M44" i="7" s="1"/>
  <c r="L43" i="7"/>
  <c r="M43" i="7" s="1"/>
  <c r="L42" i="7"/>
  <c r="L41" i="7"/>
  <c r="L40" i="7"/>
  <c r="L39" i="7"/>
  <c r="L38" i="7"/>
  <c r="L37" i="7"/>
  <c r="L36" i="7"/>
  <c r="L35" i="7"/>
  <c r="M35" i="7" s="1"/>
  <c r="L34" i="7"/>
  <c r="L33" i="7"/>
  <c r="L32" i="7"/>
  <c r="L31" i="7"/>
  <c r="L30" i="7"/>
  <c r="L29" i="7"/>
  <c r="L28" i="7"/>
  <c r="L27" i="7"/>
  <c r="M27" i="7" s="1"/>
  <c r="L26" i="7"/>
  <c r="L25" i="7"/>
  <c r="L24" i="7"/>
  <c r="L23" i="7"/>
  <c r="L22" i="7"/>
  <c r="L21" i="7"/>
  <c r="L20" i="7"/>
  <c r="M20" i="7" s="1"/>
  <c r="L19" i="7"/>
  <c r="L18" i="7"/>
  <c r="L17" i="7"/>
  <c r="L16" i="7"/>
  <c r="L15" i="7"/>
  <c r="L14" i="7"/>
  <c r="L13" i="7"/>
  <c r="M13" i="7" s="1"/>
  <c r="R380" i="7" l="1"/>
  <c r="M556" i="7"/>
  <c r="N556" i="7" s="1"/>
  <c r="R556" i="7" s="1"/>
  <c r="M492" i="7"/>
  <c r="N492" i="7" s="1"/>
  <c r="R492" i="7" s="1"/>
  <c r="M268" i="7"/>
  <c r="N268" i="7" s="1"/>
  <c r="R268" i="7" s="1"/>
  <c r="M140" i="7"/>
  <c r="N140" i="7" s="1"/>
  <c r="R140" i="7" s="1"/>
  <c r="M21" i="7"/>
  <c r="N21" i="7" s="1"/>
  <c r="R21" i="7" s="1"/>
  <c r="M29" i="7"/>
  <c r="N29" i="7" s="1"/>
  <c r="R29" i="7" s="1"/>
  <c r="M37" i="7"/>
  <c r="N37" i="7" s="1"/>
  <c r="R37" i="7" s="1"/>
  <c r="M45" i="7"/>
  <c r="N45" i="7" s="1"/>
  <c r="R45" i="7" s="1"/>
  <c r="M53" i="7"/>
  <c r="N53" i="7" s="1"/>
  <c r="R53" i="7" s="1"/>
  <c r="M61" i="7"/>
  <c r="N61" i="7" s="1"/>
  <c r="R61" i="7" s="1"/>
  <c r="M69" i="7"/>
  <c r="N69" i="7" s="1"/>
  <c r="R69" i="7" s="1"/>
  <c r="M77" i="7"/>
  <c r="N77" i="7" s="1"/>
  <c r="R77" i="7" s="1"/>
  <c r="M85" i="7"/>
  <c r="N85" i="7" s="1"/>
  <c r="R85" i="7" s="1"/>
  <c r="M93" i="7"/>
  <c r="N93" i="7" s="1"/>
  <c r="R93" i="7" s="1"/>
  <c r="M101" i="7"/>
  <c r="N101" i="7" s="1"/>
  <c r="R101" i="7" s="1"/>
  <c r="M109" i="7"/>
  <c r="N109" i="7" s="1"/>
  <c r="R109" i="7" s="1"/>
  <c r="M117" i="7"/>
  <c r="N117" i="7" s="1"/>
  <c r="R117" i="7" s="1"/>
  <c r="M125" i="7"/>
  <c r="N125" i="7" s="1"/>
  <c r="R125" i="7" s="1"/>
  <c r="M133" i="7"/>
  <c r="N133" i="7" s="1"/>
  <c r="R133" i="7" s="1"/>
  <c r="M141" i="7"/>
  <c r="N141" i="7" s="1"/>
  <c r="R141" i="7" s="1"/>
  <c r="M149" i="7"/>
  <c r="N149" i="7" s="1"/>
  <c r="R149" i="7" s="1"/>
  <c r="M157" i="7"/>
  <c r="N157" i="7" s="1"/>
  <c r="R157" i="7" s="1"/>
  <c r="M165" i="7"/>
  <c r="N165" i="7" s="1"/>
  <c r="R165" i="7" s="1"/>
  <c r="M173" i="7"/>
  <c r="N173" i="7" s="1"/>
  <c r="R173" i="7" s="1"/>
  <c r="M181" i="7"/>
  <c r="N181" i="7" s="1"/>
  <c r="R181" i="7" s="1"/>
  <c r="M189" i="7"/>
  <c r="N189" i="7" s="1"/>
  <c r="R189" i="7" s="1"/>
  <c r="M197" i="7"/>
  <c r="N197" i="7" s="1"/>
  <c r="R197" i="7" s="1"/>
  <c r="M205" i="7"/>
  <c r="N205" i="7" s="1"/>
  <c r="R205" i="7" s="1"/>
  <c r="M213" i="7"/>
  <c r="N213" i="7" s="1"/>
  <c r="R213" i="7" s="1"/>
  <c r="M221" i="7"/>
  <c r="N221" i="7" s="1"/>
  <c r="R221" i="7" s="1"/>
  <c r="M229" i="7"/>
  <c r="N229" i="7" s="1"/>
  <c r="R229" i="7" s="1"/>
  <c r="M237" i="7"/>
  <c r="N237" i="7" s="1"/>
  <c r="R237" i="7" s="1"/>
  <c r="M245" i="7"/>
  <c r="N245" i="7" s="1"/>
  <c r="R245" i="7" s="1"/>
  <c r="M253" i="7"/>
  <c r="N253" i="7" s="1"/>
  <c r="R253" i="7" s="1"/>
  <c r="M261" i="7"/>
  <c r="N261" i="7" s="1"/>
  <c r="R261" i="7" s="1"/>
  <c r="M269" i="7"/>
  <c r="N269" i="7" s="1"/>
  <c r="R269" i="7" s="1"/>
  <c r="M277" i="7"/>
  <c r="N277" i="7" s="1"/>
  <c r="R277" i="7" s="1"/>
  <c r="M285" i="7"/>
  <c r="N285" i="7" s="1"/>
  <c r="R285" i="7" s="1"/>
  <c r="M293" i="7"/>
  <c r="N293" i="7" s="1"/>
  <c r="R293" i="7" s="1"/>
  <c r="M301" i="7"/>
  <c r="N301" i="7" s="1"/>
  <c r="R301" i="7" s="1"/>
  <c r="M309" i="7"/>
  <c r="N309" i="7" s="1"/>
  <c r="R309" i="7" s="1"/>
  <c r="M317" i="7"/>
  <c r="N317" i="7" s="1"/>
  <c r="R317" i="7" s="1"/>
  <c r="M325" i="7"/>
  <c r="N325" i="7" s="1"/>
  <c r="R325" i="7" s="1"/>
  <c r="M333" i="7"/>
  <c r="N333" i="7" s="1"/>
  <c r="R333" i="7" s="1"/>
  <c r="M341" i="7"/>
  <c r="N341" i="7" s="1"/>
  <c r="R341" i="7" s="1"/>
  <c r="M349" i="7"/>
  <c r="N349" i="7" s="1"/>
  <c r="R349" i="7" s="1"/>
  <c r="M357" i="7"/>
  <c r="N357" i="7" s="1"/>
  <c r="R357" i="7" s="1"/>
  <c r="M365" i="7"/>
  <c r="N365" i="7" s="1"/>
  <c r="R365" i="7" s="1"/>
  <c r="M373" i="7"/>
  <c r="N373" i="7" s="1"/>
  <c r="R373" i="7" s="1"/>
  <c r="M381" i="7"/>
  <c r="N381" i="7" s="1"/>
  <c r="R381" i="7" s="1"/>
  <c r="M389" i="7"/>
  <c r="N389" i="7" s="1"/>
  <c r="R389" i="7" s="1"/>
  <c r="M397" i="7"/>
  <c r="N397" i="7" s="1"/>
  <c r="R397" i="7" s="1"/>
  <c r="M405" i="7"/>
  <c r="N405" i="7" s="1"/>
  <c r="R405" i="7" s="1"/>
  <c r="M413" i="7"/>
  <c r="N413" i="7" s="1"/>
  <c r="R413" i="7" s="1"/>
  <c r="M421" i="7"/>
  <c r="N421" i="7" s="1"/>
  <c r="R421" i="7" s="1"/>
  <c r="M429" i="7"/>
  <c r="N429" i="7" s="1"/>
  <c r="R429" i="7" s="1"/>
  <c r="M437" i="7"/>
  <c r="N437" i="7" s="1"/>
  <c r="R437" i="7" s="1"/>
  <c r="M445" i="7"/>
  <c r="N445" i="7" s="1"/>
  <c r="R445" i="7" s="1"/>
  <c r="M453" i="7"/>
  <c r="N453" i="7" s="1"/>
  <c r="R453" i="7" s="1"/>
  <c r="M461" i="7"/>
  <c r="N461" i="7" s="1"/>
  <c r="R461" i="7" s="1"/>
  <c r="M469" i="7"/>
  <c r="N469" i="7" s="1"/>
  <c r="R469" i="7" s="1"/>
  <c r="M477" i="7"/>
  <c r="N477" i="7" s="1"/>
  <c r="R477" i="7" s="1"/>
  <c r="M485" i="7"/>
  <c r="N485" i="7" s="1"/>
  <c r="R485" i="7" s="1"/>
  <c r="M493" i="7"/>
  <c r="N493" i="7" s="1"/>
  <c r="R493" i="7" s="1"/>
  <c r="M501" i="7"/>
  <c r="N501" i="7" s="1"/>
  <c r="R501" i="7" s="1"/>
  <c r="M509" i="7"/>
  <c r="N509" i="7" s="1"/>
  <c r="R509" i="7" s="1"/>
  <c r="M517" i="7"/>
  <c r="N517" i="7" s="1"/>
  <c r="R517" i="7" s="1"/>
  <c r="M525" i="7"/>
  <c r="N525" i="7" s="1"/>
  <c r="R525" i="7" s="1"/>
  <c r="M533" i="7"/>
  <c r="N533" i="7" s="1"/>
  <c r="R533" i="7" s="1"/>
  <c r="M541" i="7"/>
  <c r="N541" i="7" s="1"/>
  <c r="R541" i="7" s="1"/>
  <c r="M549" i="7"/>
  <c r="N549" i="7" s="1"/>
  <c r="R549" i="7" s="1"/>
  <c r="M557" i="7"/>
  <c r="N557" i="7" s="1"/>
  <c r="R557" i="7" s="1"/>
  <c r="M565" i="7"/>
  <c r="N565" i="7" s="1"/>
  <c r="R565" i="7" s="1"/>
  <c r="M573" i="7"/>
  <c r="N573" i="7" s="1"/>
  <c r="R573" i="7" s="1"/>
  <c r="M581" i="7"/>
  <c r="N581" i="7" s="1"/>
  <c r="R581" i="7" s="1"/>
  <c r="M589" i="7"/>
  <c r="N589" i="7" s="1"/>
  <c r="R589" i="7" s="1"/>
  <c r="M597" i="7"/>
  <c r="N597" i="7" s="1"/>
  <c r="R597" i="7" s="1"/>
  <c r="M605" i="7"/>
  <c r="N605" i="7" s="1"/>
  <c r="R605" i="7" s="1"/>
  <c r="N76" i="7"/>
  <c r="R76" i="7" s="1"/>
  <c r="N108" i="7"/>
  <c r="R108" i="7" s="1"/>
  <c r="N332" i="7"/>
  <c r="R332" i="7" s="1"/>
  <c r="M30" i="7"/>
  <c r="N30" i="7" s="1"/>
  <c r="R30" i="7" s="1"/>
  <c r="M62" i="7"/>
  <c r="N62" i="7" s="1"/>
  <c r="R62" i="7" s="1"/>
  <c r="M86" i="7"/>
  <c r="N86" i="7" s="1"/>
  <c r="R86" i="7" s="1"/>
  <c r="M110" i="7"/>
  <c r="N110" i="7" s="1"/>
  <c r="R110" i="7" s="1"/>
  <c r="M118" i="7"/>
  <c r="N118" i="7" s="1"/>
  <c r="R118" i="7" s="1"/>
  <c r="M126" i="7"/>
  <c r="N126" i="7" s="1"/>
  <c r="R126" i="7" s="1"/>
  <c r="M134" i="7"/>
  <c r="N134" i="7" s="1"/>
  <c r="R134" i="7" s="1"/>
  <c r="M142" i="7"/>
  <c r="N142" i="7" s="1"/>
  <c r="R142" i="7" s="1"/>
  <c r="M150" i="7"/>
  <c r="N150" i="7" s="1"/>
  <c r="R150" i="7" s="1"/>
  <c r="M158" i="7"/>
  <c r="N158" i="7" s="1"/>
  <c r="R158" i="7" s="1"/>
  <c r="M166" i="7"/>
  <c r="N166" i="7" s="1"/>
  <c r="R166" i="7" s="1"/>
  <c r="M174" i="7"/>
  <c r="N174" i="7" s="1"/>
  <c r="R174" i="7" s="1"/>
  <c r="M182" i="7"/>
  <c r="N182" i="7" s="1"/>
  <c r="R182" i="7" s="1"/>
  <c r="M190" i="7"/>
  <c r="N190" i="7" s="1"/>
  <c r="R190" i="7" s="1"/>
  <c r="M198" i="7"/>
  <c r="N198" i="7" s="1"/>
  <c r="R198" i="7" s="1"/>
  <c r="M206" i="7"/>
  <c r="N206" i="7" s="1"/>
  <c r="R206" i="7" s="1"/>
  <c r="M214" i="7"/>
  <c r="N214" i="7" s="1"/>
  <c r="R214" i="7" s="1"/>
  <c r="M222" i="7"/>
  <c r="N222" i="7" s="1"/>
  <c r="R222" i="7" s="1"/>
  <c r="M230" i="7"/>
  <c r="N230" i="7" s="1"/>
  <c r="R230" i="7" s="1"/>
  <c r="M238" i="7"/>
  <c r="N238" i="7" s="1"/>
  <c r="R238" i="7" s="1"/>
  <c r="M246" i="7"/>
  <c r="N246" i="7" s="1"/>
  <c r="R246" i="7" s="1"/>
  <c r="M254" i="7"/>
  <c r="N254" i="7" s="1"/>
  <c r="R254" i="7" s="1"/>
  <c r="M262" i="7"/>
  <c r="N262" i="7" s="1"/>
  <c r="R262" i="7" s="1"/>
  <c r="M270" i="7"/>
  <c r="N270" i="7" s="1"/>
  <c r="R270" i="7" s="1"/>
  <c r="M278" i="7"/>
  <c r="N278" i="7" s="1"/>
  <c r="R278" i="7" s="1"/>
  <c r="M286" i="7"/>
  <c r="N286" i="7" s="1"/>
  <c r="R286" i="7" s="1"/>
  <c r="M294" i="7"/>
  <c r="N294" i="7" s="1"/>
  <c r="R294" i="7" s="1"/>
  <c r="M302" i="7"/>
  <c r="N302" i="7" s="1"/>
  <c r="R302" i="7" s="1"/>
  <c r="M310" i="7"/>
  <c r="N310" i="7" s="1"/>
  <c r="R310" i="7" s="1"/>
  <c r="M318" i="7"/>
  <c r="N318" i="7" s="1"/>
  <c r="R318" i="7" s="1"/>
  <c r="M326" i="7"/>
  <c r="N326" i="7" s="1"/>
  <c r="R326" i="7" s="1"/>
  <c r="M334" i="7"/>
  <c r="N334" i="7" s="1"/>
  <c r="R334" i="7" s="1"/>
  <c r="M342" i="7"/>
  <c r="N342" i="7" s="1"/>
  <c r="R342" i="7" s="1"/>
  <c r="M350" i="7"/>
  <c r="N350" i="7" s="1"/>
  <c r="R350" i="7" s="1"/>
  <c r="M358" i="7"/>
  <c r="N358" i="7" s="1"/>
  <c r="R358" i="7" s="1"/>
  <c r="M366" i="7"/>
  <c r="N366" i="7" s="1"/>
  <c r="R366" i="7" s="1"/>
  <c r="M374" i="7"/>
  <c r="N374" i="7" s="1"/>
  <c r="R374" i="7" s="1"/>
  <c r="M382" i="7"/>
  <c r="N382" i="7" s="1"/>
  <c r="R382" i="7" s="1"/>
  <c r="M390" i="7"/>
  <c r="N390" i="7" s="1"/>
  <c r="R390" i="7" s="1"/>
  <c r="M398" i="7"/>
  <c r="N398" i="7" s="1"/>
  <c r="R398" i="7" s="1"/>
  <c r="M406" i="7"/>
  <c r="N406" i="7" s="1"/>
  <c r="R406" i="7" s="1"/>
  <c r="M414" i="7"/>
  <c r="N414" i="7" s="1"/>
  <c r="R414" i="7" s="1"/>
  <c r="M422" i="7"/>
  <c r="N422" i="7" s="1"/>
  <c r="R422" i="7" s="1"/>
  <c r="M430" i="7"/>
  <c r="N430" i="7" s="1"/>
  <c r="R430" i="7" s="1"/>
  <c r="M438" i="7"/>
  <c r="N438" i="7" s="1"/>
  <c r="R438" i="7" s="1"/>
  <c r="M446" i="7"/>
  <c r="N446" i="7" s="1"/>
  <c r="R446" i="7" s="1"/>
  <c r="M454" i="7"/>
  <c r="N454" i="7" s="1"/>
  <c r="R454" i="7" s="1"/>
  <c r="M462" i="7"/>
  <c r="N462" i="7" s="1"/>
  <c r="R462" i="7" s="1"/>
  <c r="M470" i="7"/>
  <c r="N470" i="7" s="1"/>
  <c r="R470" i="7" s="1"/>
  <c r="M478" i="7"/>
  <c r="N478" i="7" s="1"/>
  <c r="R478" i="7" s="1"/>
  <c r="M486" i="7"/>
  <c r="N486" i="7" s="1"/>
  <c r="R486" i="7" s="1"/>
  <c r="M494" i="7"/>
  <c r="N494" i="7" s="1"/>
  <c r="R494" i="7" s="1"/>
  <c r="M502" i="7"/>
  <c r="N502" i="7" s="1"/>
  <c r="R502" i="7" s="1"/>
  <c r="M510" i="7"/>
  <c r="N510" i="7" s="1"/>
  <c r="R510" i="7" s="1"/>
  <c r="M518" i="7"/>
  <c r="N518" i="7" s="1"/>
  <c r="R518" i="7" s="1"/>
  <c r="M526" i="7"/>
  <c r="N526" i="7" s="1"/>
  <c r="R526" i="7" s="1"/>
  <c r="M534" i="7"/>
  <c r="N534" i="7" s="1"/>
  <c r="R534" i="7" s="1"/>
  <c r="M542" i="7"/>
  <c r="N542" i="7" s="1"/>
  <c r="R542" i="7" s="1"/>
  <c r="M550" i="7"/>
  <c r="N550" i="7" s="1"/>
  <c r="R550" i="7" s="1"/>
  <c r="M558" i="7"/>
  <c r="N558" i="7" s="1"/>
  <c r="R558" i="7" s="1"/>
  <c r="M566" i="7"/>
  <c r="N566" i="7" s="1"/>
  <c r="R566" i="7" s="1"/>
  <c r="M574" i="7"/>
  <c r="N574" i="7" s="1"/>
  <c r="R574" i="7" s="1"/>
  <c r="M582" i="7"/>
  <c r="N582" i="7" s="1"/>
  <c r="R582" i="7" s="1"/>
  <c r="M590" i="7"/>
  <c r="N590" i="7" s="1"/>
  <c r="R590" i="7" s="1"/>
  <c r="M598" i="7"/>
  <c r="N598" i="7" s="1"/>
  <c r="R598" i="7" s="1"/>
  <c r="M606" i="7"/>
  <c r="N606" i="7" s="1"/>
  <c r="R606" i="7" s="1"/>
  <c r="M612" i="7"/>
  <c r="N612" i="7" s="1"/>
  <c r="R612" i="7" s="1"/>
  <c r="M420" i="7"/>
  <c r="N420" i="7" s="1"/>
  <c r="R420" i="7" s="1"/>
  <c r="M388" i="7"/>
  <c r="N388" i="7" s="1"/>
  <c r="R388" i="7" s="1"/>
  <c r="M196" i="7"/>
  <c r="N196" i="7" s="1"/>
  <c r="R196" i="7" s="1"/>
  <c r="M36" i="7"/>
  <c r="N36" i="7" s="1"/>
  <c r="R36" i="7" s="1"/>
  <c r="N44" i="7"/>
  <c r="R44" i="7" s="1"/>
  <c r="N172" i="7"/>
  <c r="R172" i="7" s="1"/>
  <c r="N300" i="7"/>
  <c r="R300" i="7" s="1"/>
  <c r="N396" i="7"/>
  <c r="R396" i="7" s="1"/>
  <c r="N580" i="7"/>
  <c r="R580" i="7" s="1"/>
  <c r="M22" i="7"/>
  <c r="N22" i="7" s="1"/>
  <c r="R22" i="7" s="1"/>
  <c r="M54" i="7"/>
  <c r="N54" i="7" s="1"/>
  <c r="R54" i="7" s="1"/>
  <c r="M102" i="7"/>
  <c r="N102" i="7" s="1"/>
  <c r="R102" i="7" s="1"/>
  <c r="M23" i="7"/>
  <c r="N23" i="7" s="1"/>
  <c r="R23" i="7" s="1"/>
  <c r="M39" i="7"/>
  <c r="N39" i="7" s="1"/>
  <c r="R39" i="7" s="1"/>
  <c r="M55" i="7"/>
  <c r="N55" i="7" s="1"/>
  <c r="R55" i="7" s="1"/>
  <c r="M71" i="7"/>
  <c r="N71" i="7" s="1"/>
  <c r="R71" i="7" s="1"/>
  <c r="M87" i="7"/>
  <c r="N87" i="7" s="1"/>
  <c r="R87" i="7" s="1"/>
  <c r="M111" i="7"/>
  <c r="N111" i="7" s="1"/>
  <c r="R111" i="7" s="1"/>
  <c r="M135" i="7"/>
  <c r="N135" i="7" s="1"/>
  <c r="R135" i="7" s="1"/>
  <c r="M151" i="7"/>
  <c r="N151" i="7" s="1"/>
  <c r="R151" i="7" s="1"/>
  <c r="M167" i="7"/>
  <c r="N167" i="7" s="1"/>
  <c r="R167" i="7" s="1"/>
  <c r="M183" i="7"/>
  <c r="N183" i="7" s="1"/>
  <c r="R183" i="7" s="1"/>
  <c r="M199" i="7"/>
  <c r="N199" i="7" s="1"/>
  <c r="R199" i="7" s="1"/>
  <c r="M215" i="7"/>
  <c r="N215" i="7" s="1"/>
  <c r="R215" i="7" s="1"/>
  <c r="M231" i="7"/>
  <c r="N231" i="7" s="1"/>
  <c r="R231" i="7" s="1"/>
  <c r="M247" i="7"/>
  <c r="N247" i="7" s="1"/>
  <c r="R247" i="7" s="1"/>
  <c r="M263" i="7"/>
  <c r="N263" i="7" s="1"/>
  <c r="R263" i="7" s="1"/>
  <c r="M279" i="7"/>
  <c r="N279" i="7" s="1"/>
  <c r="R279" i="7" s="1"/>
  <c r="M295" i="7"/>
  <c r="N295" i="7" s="1"/>
  <c r="R295" i="7" s="1"/>
  <c r="M311" i="7"/>
  <c r="N311" i="7" s="1"/>
  <c r="R311" i="7" s="1"/>
  <c r="M327" i="7"/>
  <c r="N327" i="7" s="1"/>
  <c r="R327" i="7" s="1"/>
  <c r="M343" i="7"/>
  <c r="N343" i="7" s="1"/>
  <c r="R343" i="7" s="1"/>
  <c r="M359" i="7"/>
  <c r="N359" i="7" s="1"/>
  <c r="R359" i="7" s="1"/>
  <c r="M375" i="7"/>
  <c r="N375" i="7" s="1"/>
  <c r="R375" i="7" s="1"/>
  <c r="M391" i="7"/>
  <c r="N391" i="7" s="1"/>
  <c r="R391" i="7" s="1"/>
  <c r="M415" i="7"/>
  <c r="N415" i="7" s="1"/>
  <c r="R415" i="7" s="1"/>
  <c r="M431" i="7"/>
  <c r="N431" i="7" s="1"/>
  <c r="R431" i="7" s="1"/>
  <c r="M447" i="7"/>
  <c r="N447" i="7" s="1"/>
  <c r="R447" i="7" s="1"/>
  <c r="M463" i="7"/>
  <c r="N463" i="7" s="1"/>
  <c r="R463" i="7" s="1"/>
  <c r="M479" i="7"/>
  <c r="N479" i="7" s="1"/>
  <c r="R479" i="7" s="1"/>
  <c r="M503" i="7"/>
  <c r="N503" i="7" s="1"/>
  <c r="R503" i="7" s="1"/>
  <c r="M519" i="7"/>
  <c r="N519" i="7" s="1"/>
  <c r="R519" i="7" s="1"/>
  <c r="M543" i="7"/>
  <c r="N543" i="7" s="1"/>
  <c r="R543" i="7" s="1"/>
  <c r="M559" i="7"/>
  <c r="N559" i="7" s="1"/>
  <c r="R559" i="7" s="1"/>
  <c r="M575" i="7"/>
  <c r="N575" i="7" s="1"/>
  <c r="R575" i="7" s="1"/>
  <c r="M591" i="7"/>
  <c r="N591" i="7" s="1"/>
  <c r="R591" i="7" s="1"/>
  <c r="M607" i="7"/>
  <c r="N607" i="7" s="1"/>
  <c r="R607" i="7" s="1"/>
  <c r="N68" i="7"/>
  <c r="R68" i="7" s="1"/>
  <c r="N100" i="7"/>
  <c r="R100" i="7" s="1"/>
  <c r="N228" i="7"/>
  <c r="R228" i="7" s="1"/>
  <c r="N428" i="7"/>
  <c r="R428" i="7" s="1"/>
  <c r="N484" i="7"/>
  <c r="R484" i="7" s="1"/>
  <c r="N548" i="7"/>
  <c r="R548" i="7" s="1"/>
  <c r="M46" i="7"/>
  <c r="N46" i="7" s="1"/>
  <c r="R46" i="7" s="1"/>
  <c r="M94" i="7"/>
  <c r="N94" i="7" s="1"/>
  <c r="R94" i="7" s="1"/>
  <c r="M15" i="7"/>
  <c r="N15" i="7" s="1"/>
  <c r="R15" i="7" s="1"/>
  <c r="M31" i="7"/>
  <c r="N31" i="7" s="1"/>
  <c r="R31" i="7" s="1"/>
  <c r="M47" i="7"/>
  <c r="N47" i="7" s="1"/>
  <c r="R47" i="7" s="1"/>
  <c r="M63" i="7"/>
  <c r="N63" i="7" s="1"/>
  <c r="R63" i="7" s="1"/>
  <c r="M79" i="7"/>
  <c r="N79" i="7" s="1"/>
  <c r="R79" i="7" s="1"/>
  <c r="M95" i="7"/>
  <c r="N95" i="7" s="1"/>
  <c r="R95" i="7" s="1"/>
  <c r="M103" i="7"/>
  <c r="N103" i="7" s="1"/>
  <c r="R103" i="7" s="1"/>
  <c r="M119" i="7"/>
  <c r="N119" i="7" s="1"/>
  <c r="R119" i="7" s="1"/>
  <c r="M127" i="7"/>
  <c r="N127" i="7" s="1"/>
  <c r="R127" i="7" s="1"/>
  <c r="M143" i="7"/>
  <c r="N143" i="7" s="1"/>
  <c r="R143" i="7" s="1"/>
  <c r="M159" i="7"/>
  <c r="N159" i="7" s="1"/>
  <c r="R159" i="7" s="1"/>
  <c r="M175" i="7"/>
  <c r="N175" i="7" s="1"/>
  <c r="R175" i="7" s="1"/>
  <c r="M191" i="7"/>
  <c r="N191" i="7" s="1"/>
  <c r="R191" i="7" s="1"/>
  <c r="M207" i="7"/>
  <c r="N207" i="7" s="1"/>
  <c r="R207" i="7" s="1"/>
  <c r="M223" i="7"/>
  <c r="N223" i="7" s="1"/>
  <c r="R223" i="7" s="1"/>
  <c r="M239" i="7"/>
  <c r="N239" i="7" s="1"/>
  <c r="R239" i="7" s="1"/>
  <c r="M255" i="7"/>
  <c r="N255" i="7" s="1"/>
  <c r="R255" i="7" s="1"/>
  <c r="M271" i="7"/>
  <c r="N271" i="7" s="1"/>
  <c r="R271" i="7" s="1"/>
  <c r="M287" i="7"/>
  <c r="N287" i="7" s="1"/>
  <c r="R287" i="7" s="1"/>
  <c r="M303" i="7"/>
  <c r="N303" i="7" s="1"/>
  <c r="R303" i="7" s="1"/>
  <c r="M319" i="7"/>
  <c r="N319" i="7" s="1"/>
  <c r="R319" i="7" s="1"/>
  <c r="M335" i="7"/>
  <c r="N335" i="7" s="1"/>
  <c r="R335" i="7" s="1"/>
  <c r="M351" i="7"/>
  <c r="N351" i="7" s="1"/>
  <c r="R351" i="7" s="1"/>
  <c r="M367" i="7"/>
  <c r="N367" i="7" s="1"/>
  <c r="R367" i="7" s="1"/>
  <c r="M383" i="7"/>
  <c r="N383" i="7" s="1"/>
  <c r="R383" i="7" s="1"/>
  <c r="M399" i="7"/>
  <c r="N399" i="7" s="1"/>
  <c r="R399" i="7" s="1"/>
  <c r="M407" i="7"/>
  <c r="N407" i="7" s="1"/>
  <c r="R407" i="7" s="1"/>
  <c r="M423" i="7"/>
  <c r="N423" i="7" s="1"/>
  <c r="R423" i="7" s="1"/>
  <c r="M439" i="7"/>
  <c r="N439" i="7" s="1"/>
  <c r="R439" i="7" s="1"/>
  <c r="M455" i="7"/>
  <c r="N455" i="7" s="1"/>
  <c r="R455" i="7" s="1"/>
  <c r="M471" i="7"/>
  <c r="N471" i="7" s="1"/>
  <c r="R471" i="7" s="1"/>
  <c r="M487" i="7"/>
  <c r="N487" i="7" s="1"/>
  <c r="R487" i="7" s="1"/>
  <c r="M495" i="7"/>
  <c r="N495" i="7" s="1"/>
  <c r="R495" i="7" s="1"/>
  <c r="M511" i="7"/>
  <c r="N511" i="7" s="1"/>
  <c r="R511" i="7" s="1"/>
  <c r="M527" i="7"/>
  <c r="N527" i="7" s="1"/>
  <c r="R527" i="7" s="1"/>
  <c r="M535" i="7"/>
  <c r="N535" i="7" s="1"/>
  <c r="R535" i="7" s="1"/>
  <c r="M551" i="7"/>
  <c r="N551" i="7" s="1"/>
  <c r="R551" i="7" s="1"/>
  <c r="M567" i="7"/>
  <c r="N567" i="7" s="1"/>
  <c r="R567" i="7" s="1"/>
  <c r="M583" i="7"/>
  <c r="N583" i="7" s="1"/>
  <c r="R583" i="7" s="1"/>
  <c r="M599" i="7"/>
  <c r="N599" i="7" s="1"/>
  <c r="R599" i="7" s="1"/>
  <c r="M16" i="7"/>
  <c r="N16" i="7" s="1"/>
  <c r="R16" i="7" s="1"/>
  <c r="M24" i="7"/>
  <c r="N24" i="7" s="1"/>
  <c r="R24" i="7" s="1"/>
  <c r="M32" i="7"/>
  <c r="N32" i="7" s="1"/>
  <c r="R32" i="7" s="1"/>
  <c r="M40" i="7"/>
  <c r="N40" i="7" s="1"/>
  <c r="R40" i="7" s="1"/>
  <c r="M48" i="7"/>
  <c r="N48" i="7" s="1"/>
  <c r="R48" i="7" s="1"/>
  <c r="M56" i="7"/>
  <c r="N56" i="7" s="1"/>
  <c r="R56" i="7" s="1"/>
  <c r="M64" i="7"/>
  <c r="N64" i="7" s="1"/>
  <c r="R64" i="7" s="1"/>
  <c r="M72" i="7"/>
  <c r="N72" i="7" s="1"/>
  <c r="R72" i="7" s="1"/>
  <c r="M80" i="7"/>
  <c r="N80" i="7" s="1"/>
  <c r="R80" i="7" s="1"/>
  <c r="M88" i="7"/>
  <c r="N88" i="7" s="1"/>
  <c r="R88" i="7" s="1"/>
  <c r="M96" i="7"/>
  <c r="N96" i="7" s="1"/>
  <c r="R96" i="7" s="1"/>
  <c r="M104" i="7"/>
  <c r="N104" i="7" s="1"/>
  <c r="R104" i="7" s="1"/>
  <c r="M112" i="7"/>
  <c r="N112" i="7" s="1"/>
  <c r="R112" i="7" s="1"/>
  <c r="M120" i="7"/>
  <c r="N120" i="7" s="1"/>
  <c r="R120" i="7" s="1"/>
  <c r="M128" i="7"/>
  <c r="N128" i="7" s="1"/>
  <c r="R128" i="7" s="1"/>
  <c r="M136" i="7"/>
  <c r="N136" i="7" s="1"/>
  <c r="R136" i="7" s="1"/>
  <c r="M144" i="7"/>
  <c r="N144" i="7" s="1"/>
  <c r="R144" i="7" s="1"/>
  <c r="M152" i="7"/>
  <c r="N152" i="7" s="1"/>
  <c r="R152" i="7" s="1"/>
  <c r="M160" i="7"/>
  <c r="N160" i="7" s="1"/>
  <c r="R160" i="7" s="1"/>
  <c r="M168" i="7"/>
  <c r="N168" i="7" s="1"/>
  <c r="R168" i="7" s="1"/>
  <c r="M176" i="7"/>
  <c r="N176" i="7" s="1"/>
  <c r="R176" i="7" s="1"/>
  <c r="M184" i="7"/>
  <c r="N184" i="7" s="1"/>
  <c r="R184" i="7" s="1"/>
  <c r="M192" i="7"/>
  <c r="N192" i="7" s="1"/>
  <c r="R192" i="7" s="1"/>
  <c r="M200" i="7"/>
  <c r="N200" i="7" s="1"/>
  <c r="R200" i="7" s="1"/>
  <c r="M208" i="7"/>
  <c r="N208" i="7" s="1"/>
  <c r="R208" i="7" s="1"/>
  <c r="M216" i="7"/>
  <c r="N216" i="7" s="1"/>
  <c r="R216" i="7" s="1"/>
  <c r="M224" i="7"/>
  <c r="N224" i="7" s="1"/>
  <c r="R224" i="7" s="1"/>
  <c r="M232" i="7"/>
  <c r="N232" i="7" s="1"/>
  <c r="R232" i="7" s="1"/>
  <c r="M240" i="7"/>
  <c r="N240" i="7" s="1"/>
  <c r="R240" i="7" s="1"/>
  <c r="M248" i="7"/>
  <c r="N248" i="7" s="1"/>
  <c r="R248" i="7" s="1"/>
  <c r="M256" i="7"/>
  <c r="N256" i="7" s="1"/>
  <c r="R256" i="7" s="1"/>
  <c r="M264" i="7"/>
  <c r="N264" i="7" s="1"/>
  <c r="R264" i="7" s="1"/>
  <c r="M272" i="7"/>
  <c r="N272" i="7" s="1"/>
  <c r="R272" i="7" s="1"/>
  <c r="M280" i="7"/>
  <c r="N280" i="7" s="1"/>
  <c r="R280" i="7" s="1"/>
  <c r="M288" i="7"/>
  <c r="N288" i="7" s="1"/>
  <c r="R288" i="7" s="1"/>
  <c r="M296" i="7"/>
  <c r="N296" i="7" s="1"/>
  <c r="R296" i="7" s="1"/>
  <c r="M304" i="7"/>
  <c r="N304" i="7" s="1"/>
  <c r="R304" i="7" s="1"/>
  <c r="M312" i="7"/>
  <c r="N312" i="7" s="1"/>
  <c r="R312" i="7" s="1"/>
  <c r="M320" i="7"/>
  <c r="N320" i="7" s="1"/>
  <c r="R320" i="7" s="1"/>
  <c r="M328" i="7"/>
  <c r="N328" i="7" s="1"/>
  <c r="R328" i="7" s="1"/>
  <c r="M336" i="7"/>
  <c r="N336" i="7" s="1"/>
  <c r="R336" i="7" s="1"/>
  <c r="M344" i="7"/>
  <c r="N344" i="7" s="1"/>
  <c r="R344" i="7" s="1"/>
  <c r="M352" i="7"/>
  <c r="N352" i="7" s="1"/>
  <c r="R352" i="7" s="1"/>
  <c r="M360" i="7"/>
  <c r="N360" i="7" s="1"/>
  <c r="R360" i="7" s="1"/>
  <c r="M368" i="7"/>
  <c r="N368" i="7" s="1"/>
  <c r="R368" i="7" s="1"/>
  <c r="M376" i="7"/>
  <c r="N376" i="7" s="1"/>
  <c r="R376" i="7" s="1"/>
  <c r="M384" i="7"/>
  <c r="N384" i="7" s="1"/>
  <c r="R384" i="7" s="1"/>
  <c r="M392" i="7"/>
  <c r="N392" i="7" s="1"/>
  <c r="R392" i="7" s="1"/>
  <c r="M400" i="7"/>
  <c r="N400" i="7" s="1"/>
  <c r="R400" i="7" s="1"/>
  <c r="M408" i="7"/>
  <c r="N408" i="7" s="1"/>
  <c r="R408" i="7" s="1"/>
  <c r="M416" i="7"/>
  <c r="N416" i="7" s="1"/>
  <c r="R416" i="7" s="1"/>
  <c r="M424" i="7"/>
  <c r="N424" i="7" s="1"/>
  <c r="R424" i="7" s="1"/>
  <c r="M432" i="7"/>
  <c r="N432" i="7" s="1"/>
  <c r="R432" i="7" s="1"/>
  <c r="M440" i="7"/>
  <c r="N440" i="7" s="1"/>
  <c r="R440" i="7" s="1"/>
  <c r="M448" i="7"/>
  <c r="N448" i="7" s="1"/>
  <c r="R448" i="7" s="1"/>
  <c r="M456" i="7"/>
  <c r="N456" i="7" s="1"/>
  <c r="R456" i="7" s="1"/>
  <c r="M464" i="7"/>
  <c r="N464" i="7" s="1"/>
  <c r="R464" i="7" s="1"/>
  <c r="M472" i="7"/>
  <c r="N472" i="7" s="1"/>
  <c r="R472" i="7" s="1"/>
  <c r="M480" i="7"/>
  <c r="N480" i="7" s="1"/>
  <c r="R480" i="7" s="1"/>
  <c r="M488" i="7"/>
  <c r="N488" i="7" s="1"/>
  <c r="R488" i="7" s="1"/>
  <c r="M496" i="7"/>
  <c r="N496" i="7" s="1"/>
  <c r="R496" i="7" s="1"/>
  <c r="M504" i="7"/>
  <c r="N504" i="7" s="1"/>
  <c r="R504" i="7" s="1"/>
  <c r="M512" i="7"/>
  <c r="N512" i="7" s="1"/>
  <c r="R512" i="7" s="1"/>
  <c r="M520" i="7"/>
  <c r="N520" i="7" s="1"/>
  <c r="R520" i="7" s="1"/>
  <c r="M528" i="7"/>
  <c r="N528" i="7" s="1"/>
  <c r="R528" i="7" s="1"/>
  <c r="M536" i="7"/>
  <c r="N536" i="7" s="1"/>
  <c r="R536" i="7" s="1"/>
  <c r="M544" i="7"/>
  <c r="N544" i="7" s="1"/>
  <c r="R544" i="7" s="1"/>
  <c r="M552" i="7"/>
  <c r="N552" i="7" s="1"/>
  <c r="R552" i="7" s="1"/>
  <c r="M560" i="7"/>
  <c r="N560" i="7" s="1"/>
  <c r="R560" i="7" s="1"/>
  <c r="M568" i="7"/>
  <c r="N568" i="7" s="1"/>
  <c r="R568" i="7" s="1"/>
  <c r="M576" i="7"/>
  <c r="N576" i="7" s="1"/>
  <c r="R576" i="7" s="1"/>
  <c r="M584" i="7"/>
  <c r="N584" i="7" s="1"/>
  <c r="R584" i="7" s="1"/>
  <c r="M592" i="7"/>
  <c r="N592" i="7" s="1"/>
  <c r="R592" i="7" s="1"/>
  <c r="M600" i="7"/>
  <c r="N600" i="7" s="1"/>
  <c r="R600" i="7" s="1"/>
  <c r="M608" i="7"/>
  <c r="N608" i="7" s="1"/>
  <c r="R608" i="7" s="1"/>
  <c r="M508" i="7"/>
  <c r="N508" i="7" s="1"/>
  <c r="R508" i="7" s="1"/>
  <c r="M476" i="7"/>
  <c r="N476" i="7" s="1"/>
  <c r="R476" i="7" s="1"/>
  <c r="M444" i="7"/>
  <c r="N444" i="7" s="1"/>
  <c r="R444" i="7" s="1"/>
  <c r="M348" i="7"/>
  <c r="N348" i="7" s="1"/>
  <c r="R348" i="7" s="1"/>
  <c r="M316" i="7"/>
  <c r="N316" i="7" s="1"/>
  <c r="R316" i="7" s="1"/>
  <c r="M284" i="7"/>
  <c r="N284" i="7" s="1"/>
  <c r="R284" i="7" s="1"/>
  <c r="M252" i="7"/>
  <c r="N252" i="7" s="1"/>
  <c r="R252" i="7" s="1"/>
  <c r="M220" i="7"/>
  <c r="N220" i="7" s="1"/>
  <c r="R220" i="7" s="1"/>
  <c r="M188" i="7"/>
  <c r="N188" i="7" s="1"/>
  <c r="R188" i="7" s="1"/>
  <c r="M156" i="7"/>
  <c r="N156" i="7" s="1"/>
  <c r="R156" i="7" s="1"/>
  <c r="M124" i="7"/>
  <c r="N124" i="7" s="1"/>
  <c r="R124" i="7" s="1"/>
  <c r="M28" i="7"/>
  <c r="N28" i="7" s="1"/>
  <c r="R28" i="7" s="1"/>
  <c r="N92" i="7"/>
  <c r="R92" i="7" s="1"/>
  <c r="N132" i="7"/>
  <c r="R132" i="7" s="1"/>
  <c r="N164" i="7"/>
  <c r="R164" i="7" s="1"/>
  <c r="N204" i="7"/>
  <c r="R204" i="7" s="1"/>
  <c r="N260" i="7"/>
  <c r="R260" i="7" s="1"/>
  <c r="N292" i="7"/>
  <c r="R292" i="7" s="1"/>
  <c r="N356" i="7"/>
  <c r="R356" i="7" s="1"/>
  <c r="N452" i="7"/>
  <c r="R452" i="7" s="1"/>
  <c r="N516" i="7"/>
  <c r="R516" i="7" s="1"/>
  <c r="N572" i="7"/>
  <c r="R572" i="7" s="1"/>
  <c r="M14" i="7"/>
  <c r="N14" i="7" s="1"/>
  <c r="R14" i="7" s="1"/>
  <c r="M38" i="7"/>
  <c r="N38" i="7" s="1"/>
  <c r="R38" i="7" s="1"/>
  <c r="M78" i="7"/>
  <c r="N78" i="7" s="1"/>
  <c r="R78" i="7" s="1"/>
  <c r="M17" i="7"/>
  <c r="N17" i="7" s="1"/>
  <c r="R17" i="7" s="1"/>
  <c r="M33" i="7"/>
  <c r="N33" i="7" s="1"/>
  <c r="R33" i="7" s="1"/>
  <c r="M41" i="7"/>
  <c r="N41" i="7" s="1"/>
  <c r="R41" i="7" s="1"/>
  <c r="M65" i="7"/>
  <c r="N65" i="7" s="1"/>
  <c r="R65" i="7" s="1"/>
  <c r="M81" i="7"/>
  <c r="N81" i="7" s="1"/>
  <c r="R81" i="7" s="1"/>
  <c r="M97" i="7"/>
  <c r="N97" i="7" s="1"/>
  <c r="R97" i="7" s="1"/>
  <c r="M105" i="7"/>
  <c r="N105" i="7" s="1"/>
  <c r="R105" i="7" s="1"/>
  <c r="M121" i="7"/>
  <c r="N121" i="7" s="1"/>
  <c r="R121" i="7" s="1"/>
  <c r="M137" i="7"/>
  <c r="N137" i="7" s="1"/>
  <c r="R137" i="7" s="1"/>
  <c r="M153" i="7"/>
  <c r="N153" i="7" s="1"/>
  <c r="R153" i="7" s="1"/>
  <c r="M169" i="7"/>
  <c r="N169" i="7" s="1"/>
  <c r="R169" i="7" s="1"/>
  <c r="M185" i="7"/>
  <c r="N185" i="7" s="1"/>
  <c r="R185" i="7" s="1"/>
  <c r="M201" i="7"/>
  <c r="N201" i="7" s="1"/>
  <c r="R201" i="7" s="1"/>
  <c r="M217" i="7"/>
  <c r="N217" i="7" s="1"/>
  <c r="R217" i="7" s="1"/>
  <c r="M233" i="7"/>
  <c r="N233" i="7" s="1"/>
  <c r="R233" i="7" s="1"/>
  <c r="M249" i="7"/>
  <c r="N249" i="7" s="1"/>
  <c r="R249" i="7" s="1"/>
  <c r="M273" i="7"/>
  <c r="N273" i="7" s="1"/>
  <c r="R273" i="7" s="1"/>
  <c r="M289" i="7"/>
  <c r="N289" i="7" s="1"/>
  <c r="R289" i="7" s="1"/>
  <c r="M305" i="7"/>
  <c r="N305" i="7" s="1"/>
  <c r="R305" i="7" s="1"/>
  <c r="M321" i="7"/>
  <c r="N321" i="7" s="1"/>
  <c r="R321" i="7" s="1"/>
  <c r="M337" i="7"/>
  <c r="N337" i="7" s="1"/>
  <c r="R337" i="7" s="1"/>
  <c r="M353" i="7"/>
  <c r="N353" i="7" s="1"/>
  <c r="R353" i="7" s="1"/>
  <c r="M369" i="7"/>
  <c r="N369" i="7" s="1"/>
  <c r="R369" i="7" s="1"/>
  <c r="M385" i="7"/>
  <c r="N385" i="7" s="1"/>
  <c r="R385" i="7" s="1"/>
  <c r="M401" i="7"/>
  <c r="N401" i="7" s="1"/>
  <c r="R401" i="7" s="1"/>
  <c r="M417" i="7"/>
  <c r="N417" i="7" s="1"/>
  <c r="R417" i="7" s="1"/>
  <c r="M433" i="7"/>
  <c r="N433" i="7" s="1"/>
  <c r="R433" i="7" s="1"/>
  <c r="M449" i="7"/>
  <c r="N449" i="7" s="1"/>
  <c r="R449" i="7" s="1"/>
  <c r="M465" i="7"/>
  <c r="N465" i="7" s="1"/>
  <c r="R465" i="7" s="1"/>
  <c r="M481" i="7"/>
  <c r="N481" i="7" s="1"/>
  <c r="R481" i="7" s="1"/>
  <c r="M497" i="7"/>
  <c r="N497" i="7" s="1"/>
  <c r="R497" i="7" s="1"/>
  <c r="M513" i="7"/>
  <c r="N513" i="7" s="1"/>
  <c r="R513" i="7" s="1"/>
  <c r="M529" i="7"/>
  <c r="N529" i="7" s="1"/>
  <c r="R529" i="7" s="1"/>
  <c r="M545" i="7"/>
  <c r="N545" i="7" s="1"/>
  <c r="R545" i="7" s="1"/>
  <c r="M553" i="7"/>
  <c r="N553" i="7" s="1"/>
  <c r="R553" i="7" s="1"/>
  <c r="M569" i="7"/>
  <c r="N569" i="7" s="1"/>
  <c r="R569" i="7" s="1"/>
  <c r="M585" i="7"/>
  <c r="N585" i="7" s="1"/>
  <c r="R585" i="7" s="1"/>
  <c r="M601" i="7"/>
  <c r="N601" i="7" s="1"/>
  <c r="R601" i="7" s="1"/>
  <c r="N324" i="7"/>
  <c r="R324" i="7" s="1"/>
  <c r="N364" i="7"/>
  <c r="R364" i="7" s="1"/>
  <c r="N412" i="7"/>
  <c r="R412" i="7" s="1"/>
  <c r="N524" i="7"/>
  <c r="R524" i="7" s="1"/>
  <c r="N588" i="7"/>
  <c r="R588" i="7" s="1"/>
  <c r="M70" i="7"/>
  <c r="N70" i="7" s="1"/>
  <c r="R70" i="7" s="1"/>
  <c r="M25" i="7"/>
  <c r="N25" i="7" s="1"/>
  <c r="R25" i="7" s="1"/>
  <c r="M49" i="7"/>
  <c r="N49" i="7" s="1"/>
  <c r="R49" i="7" s="1"/>
  <c r="M73" i="7"/>
  <c r="N73" i="7" s="1"/>
  <c r="R73" i="7" s="1"/>
  <c r="M89" i="7"/>
  <c r="N89" i="7" s="1"/>
  <c r="R89" i="7" s="1"/>
  <c r="M113" i="7"/>
  <c r="N113" i="7" s="1"/>
  <c r="R113" i="7" s="1"/>
  <c r="M129" i="7"/>
  <c r="N129" i="7" s="1"/>
  <c r="R129" i="7" s="1"/>
  <c r="M145" i="7"/>
  <c r="N145" i="7" s="1"/>
  <c r="R145" i="7" s="1"/>
  <c r="M161" i="7"/>
  <c r="N161" i="7" s="1"/>
  <c r="R161" i="7" s="1"/>
  <c r="M177" i="7"/>
  <c r="N177" i="7" s="1"/>
  <c r="R177" i="7" s="1"/>
  <c r="M193" i="7"/>
  <c r="N193" i="7" s="1"/>
  <c r="R193" i="7" s="1"/>
  <c r="M209" i="7"/>
  <c r="N209" i="7" s="1"/>
  <c r="R209" i="7" s="1"/>
  <c r="M225" i="7"/>
  <c r="N225" i="7" s="1"/>
  <c r="R225" i="7" s="1"/>
  <c r="M241" i="7"/>
  <c r="N241" i="7" s="1"/>
  <c r="R241" i="7" s="1"/>
  <c r="M257" i="7"/>
  <c r="N257" i="7" s="1"/>
  <c r="R257" i="7" s="1"/>
  <c r="M281" i="7"/>
  <c r="N281" i="7" s="1"/>
  <c r="R281" i="7" s="1"/>
  <c r="M297" i="7"/>
  <c r="N297" i="7" s="1"/>
  <c r="R297" i="7" s="1"/>
  <c r="M313" i="7"/>
  <c r="N313" i="7" s="1"/>
  <c r="R313" i="7" s="1"/>
  <c r="M329" i="7"/>
  <c r="N329" i="7" s="1"/>
  <c r="R329" i="7" s="1"/>
  <c r="M345" i="7"/>
  <c r="N345" i="7" s="1"/>
  <c r="R345" i="7" s="1"/>
  <c r="M361" i="7"/>
  <c r="N361" i="7" s="1"/>
  <c r="R361" i="7" s="1"/>
  <c r="M377" i="7"/>
  <c r="N377" i="7" s="1"/>
  <c r="R377" i="7" s="1"/>
  <c r="M393" i="7"/>
  <c r="N393" i="7" s="1"/>
  <c r="R393" i="7" s="1"/>
  <c r="M409" i="7"/>
  <c r="N409" i="7" s="1"/>
  <c r="R409" i="7" s="1"/>
  <c r="M425" i="7"/>
  <c r="N425" i="7" s="1"/>
  <c r="R425" i="7" s="1"/>
  <c r="M441" i="7"/>
  <c r="N441" i="7" s="1"/>
  <c r="R441" i="7" s="1"/>
  <c r="M457" i="7"/>
  <c r="N457" i="7" s="1"/>
  <c r="R457" i="7" s="1"/>
  <c r="M473" i="7"/>
  <c r="N473" i="7" s="1"/>
  <c r="R473" i="7" s="1"/>
  <c r="M489" i="7"/>
  <c r="N489" i="7" s="1"/>
  <c r="R489" i="7" s="1"/>
  <c r="M505" i="7"/>
  <c r="N505" i="7" s="1"/>
  <c r="R505" i="7" s="1"/>
  <c r="M521" i="7"/>
  <c r="N521" i="7" s="1"/>
  <c r="R521" i="7" s="1"/>
  <c r="M537" i="7"/>
  <c r="N537" i="7" s="1"/>
  <c r="R537" i="7" s="1"/>
  <c r="M561" i="7"/>
  <c r="N561" i="7" s="1"/>
  <c r="R561" i="7" s="1"/>
  <c r="M577" i="7"/>
  <c r="N577" i="7" s="1"/>
  <c r="R577" i="7" s="1"/>
  <c r="M593" i="7"/>
  <c r="N593" i="7" s="1"/>
  <c r="R593" i="7" s="1"/>
  <c r="M609" i="7"/>
  <c r="N609" i="7" s="1"/>
  <c r="R609" i="7" s="1"/>
  <c r="M18" i="7"/>
  <c r="N18" i="7" s="1"/>
  <c r="R18" i="7" s="1"/>
  <c r="M34" i="7"/>
  <c r="N34" i="7" s="1"/>
  <c r="R34" i="7" s="1"/>
  <c r="M50" i="7"/>
  <c r="N50" i="7" s="1"/>
  <c r="R50" i="7" s="1"/>
  <c r="M66" i="7"/>
  <c r="N66" i="7" s="1"/>
  <c r="R66" i="7" s="1"/>
  <c r="M82" i="7"/>
  <c r="N82" i="7" s="1"/>
  <c r="R82" i="7" s="1"/>
  <c r="M98" i="7"/>
  <c r="N98" i="7" s="1"/>
  <c r="R98" i="7" s="1"/>
  <c r="M114" i="7"/>
  <c r="N114" i="7" s="1"/>
  <c r="R114" i="7" s="1"/>
  <c r="M130" i="7"/>
  <c r="N130" i="7" s="1"/>
  <c r="R130" i="7" s="1"/>
  <c r="M146" i="7"/>
  <c r="N146" i="7" s="1"/>
  <c r="R146" i="7" s="1"/>
  <c r="M162" i="7"/>
  <c r="N162" i="7" s="1"/>
  <c r="R162" i="7" s="1"/>
  <c r="M178" i="7"/>
  <c r="N178" i="7" s="1"/>
  <c r="R178" i="7" s="1"/>
  <c r="M194" i="7"/>
  <c r="N194" i="7" s="1"/>
  <c r="R194" i="7" s="1"/>
  <c r="M210" i="7"/>
  <c r="N210" i="7" s="1"/>
  <c r="R210" i="7" s="1"/>
  <c r="M226" i="7"/>
  <c r="N226" i="7" s="1"/>
  <c r="R226" i="7" s="1"/>
  <c r="M242" i="7"/>
  <c r="N242" i="7" s="1"/>
  <c r="R242" i="7" s="1"/>
  <c r="M258" i="7"/>
  <c r="N258" i="7" s="1"/>
  <c r="R258" i="7" s="1"/>
  <c r="M266" i="7"/>
  <c r="N266" i="7" s="1"/>
  <c r="R266" i="7" s="1"/>
  <c r="M282" i="7"/>
  <c r="N282" i="7" s="1"/>
  <c r="R282" i="7" s="1"/>
  <c r="M290" i="7"/>
  <c r="N290" i="7" s="1"/>
  <c r="R290" i="7" s="1"/>
  <c r="M298" i="7"/>
  <c r="N298" i="7" s="1"/>
  <c r="R298" i="7" s="1"/>
  <c r="M306" i="7"/>
  <c r="N306" i="7" s="1"/>
  <c r="R306" i="7" s="1"/>
  <c r="M314" i="7"/>
  <c r="N314" i="7" s="1"/>
  <c r="R314" i="7" s="1"/>
  <c r="M322" i="7"/>
  <c r="N322" i="7" s="1"/>
  <c r="R322" i="7" s="1"/>
  <c r="M596" i="7"/>
  <c r="N596" i="7" s="1"/>
  <c r="R596" i="7" s="1"/>
  <c r="M564" i="7"/>
  <c r="N564" i="7" s="1"/>
  <c r="R564" i="7" s="1"/>
  <c r="M532" i="7"/>
  <c r="N532" i="7" s="1"/>
  <c r="R532" i="7" s="1"/>
  <c r="M468" i="7"/>
  <c r="N468" i="7" s="1"/>
  <c r="R468" i="7" s="1"/>
  <c r="M436" i="7"/>
  <c r="N436" i="7" s="1"/>
  <c r="R436" i="7" s="1"/>
  <c r="M404" i="7"/>
  <c r="N404" i="7" s="1"/>
  <c r="R404" i="7" s="1"/>
  <c r="M372" i="7"/>
  <c r="N372" i="7" s="1"/>
  <c r="R372" i="7" s="1"/>
  <c r="M340" i="7"/>
  <c r="N340" i="7" s="1"/>
  <c r="R340" i="7" s="1"/>
  <c r="M308" i="7"/>
  <c r="N308" i="7" s="1"/>
  <c r="R308" i="7" s="1"/>
  <c r="M276" i="7"/>
  <c r="N276" i="7" s="1"/>
  <c r="R276" i="7" s="1"/>
  <c r="M244" i="7"/>
  <c r="N244" i="7" s="1"/>
  <c r="R244" i="7" s="1"/>
  <c r="M212" i="7"/>
  <c r="N212" i="7" s="1"/>
  <c r="R212" i="7" s="1"/>
  <c r="M180" i="7"/>
  <c r="N180" i="7" s="1"/>
  <c r="R180" i="7" s="1"/>
  <c r="M148" i="7"/>
  <c r="N148" i="7" s="1"/>
  <c r="R148" i="7" s="1"/>
  <c r="M84" i="7"/>
  <c r="N84" i="7" s="1"/>
  <c r="R84" i="7" s="1"/>
  <c r="M52" i="7"/>
  <c r="N52" i="7" s="1"/>
  <c r="R52" i="7" s="1"/>
  <c r="N20" i="7"/>
  <c r="R20" i="7" s="1"/>
  <c r="N60" i="7"/>
  <c r="R60" i="7" s="1"/>
  <c r="N116" i="7"/>
  <c r="R116" i="7" s="1"/>
  <c r="N236" i="7"/>
  <c r="R236" i="7" s="1"/>
  <c r="N460" i="7"/>
  <c r="R460" i="7" s="1"/>
  <c r="N500" i="7"/>
  <c r="R500" i="7" s="1"/>
  <c r="N540" i="7"/>
  <c r="R540" i="7" s="1"/>
  <c r="N604" i="7"/>
  <c r="R604" i="7" s="1"/>
  <c r="M57" i="7"/>
  <c r="N57" i="7" s="1"/>
  <c r="R57" i="7" s="1"/>
  <c r="M265" i="7"/>
  <c r="N265" i="7" s="1"/>
  <c r="R265" i="7" s="1"/>
  <c r="M26" i="7"/>
  <c r="N26" i="7" s="1"/>
  <c r="R26" i="7" s="1"/>
  <c r="M42" i="7"/>
  <c r="N42" i="7" s="1"/>
  <c r="R42" i="7" s="1"/>
  <c r="M58" i="7"/>
  <c r="N58" i="7" s="1"/>
  <c r="R58" i="7" s="1"/>
  <c r="M74" i="7"/>
  <c r="N74" i="7" s="1"/>
  <c r="R74" i="7" s="1"/>
  <c r="M90" i="7"/>
  <c r="N90" i="7" s="1"/>
  <c r="R90" i="7" s="1"/>
  <c r="M106" i="7"/>
  <c r="N106" i="7" s="1"/>
  <c r="R106" i="7" s="1"/>
  <c r="M122" i="7"/>
  <c r="N122" i="7" s="1"/>
  <c r="R122" i="7" s="1"/>
  <c r="M138" i="7"/>
  <c r="N138" i="7" s="1"/>
  <c r="R138" i="7" s="1"/>
  <c r="M154" i="7"/>
  <c r="N154" i="7" s="1"/>
  <c r="R154" i="7" s="1"/>
  <c r="M170" i="7"/>
  <c r="N170" i="7" s="1"/>
  <c r="R170" i="7" s="1"/>
  <c r="M186" i="7"/>
  <c r="N186" i="7" s="1"/>
  <c r="R186" i="7" s="1"/>
  <c r="M202" i="7"/>
  <c r="N202" i="7" s="1"/>
  <c r="R202" i="7" s="1"/>
  <c r="M218" i="7"/>
  <c r="N218" i="7" s="1"/>
  <c r="R218" i="7" s="1"/>
  <c r="M234" i="7"/>
  <c r="N234" i="7" s="1"/>
  <c r="R234" i="7" s="1"/>
  <c r="M250" i="7"/>
  <c r="N250" i="7" s="1"/>
  <c r="R250" i="7" s="1"/>
  <c r="M274" i="7"/>
  <c r="N274" i="7" s="1"/>
  <c r="R274" i="7" s="1"/>
  <c r="M330" i="7"/>
  <c r="N330" i="7" s="1"/>
  <c r="R330" i="7" s="1"/>
  <c r="M338" i="7"/>
  <c r="N338" i="7" s="1"/>
  <c r="R338" i="7" s="1"/>
  <c r="N27" i="7"/>
  <c r="R27" i="7" s="1"/>
  <c r="N35" i="7"/>
  <c r="R35" i="7" s="1"/>
  <c r="N43" i="7"/>
  <c r="R43" i="7" s="1"/>
  <c r="N59" i="7"/>
  <c r="R59" i="7" s="1"/>
  <c r="N67" i="7"/>
  <c r="R67" i="7" s="1"/>
  <c r="N75" i="7"/>
  <c r="R75" i="7" s="1"/>
  <c r="N91" i="7"/>
  <c r="R91" i="7" s="1"/>
  <c r="N99" i="7"/>
  <c r="R99" i="7" s="1"/>
  <c r="N107" i="7"/>
  <c r="R107" i="7" s="1"/>
  <c r="N123" i="7"/>
  <c r="R123" i="7" s="1"/>
  <c r="N131" i="7"/>
  <c r="R131" i="7" s="1"/>
  <c r="N139" i="7"/>
  <c r="R139" i="7" s="1"/>
  <c r="N155" i="7"/>
  <c r="R155" i="7" s="1"/>
  <c r="N163" i="7"/>
  <c r="R163" i="7" s="1"/>
  <c r="N171" i="7"/>
  <c r="R171" i="7" s="1"/>
  <c r="N187" i="7"/>
  <c r="R187" i="7" s="1"/>
  <c r="N195" i="7"/>
  <c r="R195" i="7" s="1"/>
  <c r="N203" i="7"/>
  <c r="R203" i="7" s="1"/>
  <c r="N219" i="7"/>
  <c r="R219" i="7" s="1"/>
  <c r="N227" i="7"/>
  <c r="R227" i="7" s="1"/>
  <c r="N235" i="7"/>
  <c r="R235" i="7" s="1"/>
  <c r="N251" i="7"/>
  <c r="R251" i="7" s="1"/>
  <c r="N259" i="7"/>
  <c r="R259" i="7" s="1"/>
  <c r="N267" i="7"/>
  <c r="R267" i="7" s="1"/>
  <c r="N283" i="7"/>
  <c r="R283" i="7" s="1"/>
  <c r="N291" i="7"/>
  <c r="R291" i="7" s="1"/>
  <c r="M275" i="7"/>
  <c r="N275" i="7" s="1"/>
  <c r="R275" i="7" s="1"/>
  <c r="M243" i="7"/>
  <c r="N243" i="7" s="1"/>
  <c r="R243" i="7" s="1"/>
  <c r="M211" i="7"/>
  <c r="N211" i="7" s="1"/>
  <c r="R211" i="7" s="1"/>
  <c r="M179" i="7"/>
  <c r="N179" i="7" s="1"/>
  <c r="R179" i="7" s="1"/>
  <c r="M147" i="7"/>
  <c r="N147" i="7" s="1"/>
  <c r="R147" i="7" s="1"/>
  <c r="M115" i="7"/>
  <c r="N115" i="7" s="1"/>
  <c r="R115" i="7" s="1"/>
  <c r="M83" i="7"/>
  <c r="N83" i="7" s="1"/>
  <c r="R83" i="7" s="1"/>
  <c r="M51" i="7"/>
  <c r="N51" i="7" s="1"/>
  <c r="R51" i="7" s="1"/>
  <c r="M19" i="7"/>
  <c r="N19" i="7" s="1"/>
  <c r="R19" i="7" s="1"/>
  <c r="N346" i="7"/>
  <c r="R346" i="7" s="1"/>
  <c r="N354" i="7"/>
  <c r="R354" i="7" s="1"/>
  <c r="N362" i="7"/>
  <c r="R362" i="7" s="1"/>
  <c r="N370" i="7"/>
  <c r="R370" i="7" s="1"/>
  <c r="N378" i="7"/>
  <c r="R378" i="7" s="1"/>
  <c r="N386" i="7"/>
  <c r="R386" i="7" s="1"/>
  <c r="N394" i="7"/>
  <c r="R394" i="7" s="1"/>
  <c r="N402" i="7"/>
  <c r="R402" i="7" s="1"/>
  <c r="N410" i="7"/>
  <c r="R410" i="7" s="1"/>
  <c r="N418" i="7"/>
  <c r="R418" i="7" s="1"/>
  <c r="N426" i="7"/>
  <c r="R426" i="7" s="1"/>
  <c r="N434" i="7"/>
  <c r="R434" i="7" s="1"/>
  <c r="N442" i="7"/>
  <c r="R442" i="7" s="1"/>
  <c r="N450" i="7"/>
  <c r="R450" i="7" s="1"/>
  <c r="N458" i="7"/>
  <c r="R458" i="7" s="1"/>
  <c r="N466" i="7"/>
  <c r="R466" i="7" s="1"/>
  <c r="N474" i="7"/>
  <c r="R474" i="7" s="1"/>
  <c r="N482" i="7"/>
  <c r="R482" i="7" s="1"/>
  <c r="N490" i="7"/>
  <c r="R490" i="7" s="1"/>
  <c r="N498" i="7"/>
  <c r="R498" i="7" s="1"/>
  <c r="N506" i="7"/>
  <c r="R506" i="7" s="1"/>
  <c r="N514" i="7"/>
  <c r="R514" i="7" s="1"/>
  <c r="N522" i="7"/>
  <c r="R522" i="7" s="1"/>
  <c r="N530" i="7"/>
  <c r="R530" i="7" s="1"/>
  <c r="N538" i="7"/>
  <c r="R538" i="7" s="1"/>
  <c r="N546" i="7"/>
  <c r="R546" i="7" s="1"/>
  <c r="N554" i="7"/>
  <c r="R554" i="7" s="1"/>
  <c r="N562" i="7"/>
  <c r="R562" i="7" s="1"/>
  <c r="N570" i="7"/>
  <c r="R570" i="7" s="1"/>
  <c r="N578" i="7"/>
  <c r="R578" i="7" s="1"/>
  <c r="N586" i="7"/>
  <c r="R586" i="7" s="1"/>
  <c r="N594" i="7"/>
  <c r="R594" i="7" s="1"/>
  <c r="N602" i="7"/>
  <c r="R602" i="7" s="1"/>
  <c r="N610" i="7"/>
  <c r="R610" i="7" s="1"/>
  <c r="N299" i="7"/>
  <c r="R299" i="7" s="1"/>
  <c r="N307" i="7"/>
  <c r="R307" i="7" s="1"/>
  <c r="N315" i="7"/>
  <c r="R315" i="7" s="1"/>
  <c r="N323" i="7"/>
  <c r="R323" i="7" s="1"/>
  <c r="N331" i="7"/>
  <c r="R331" i="7" s="1"/>
  <c r="N339" i="7"/>
  <c r="R339" i="7" s="1"/>
  <c r="N347" i="7"/>
  <c r="R347" i="7" s="1"/>
  <c r="N355" i="7"/>
  <c r="R355" i="7" s="1"/>
  <c r="N363" i="7"/>
  <c r="R363" i="7" s="1"/>
  <c r="N371" i="7"/>
  <c r="R371" i="7" s="1"/>
  <c r="N379" i="7"/>
  <c r="R379" i="7" s="1"/>
  <c r="N387" i="7"/>
  <c r="R387" i="7" s="1"/>
  <c r="N395" i="7"/>
  <c r="R395" i="7" s="1"/>
  <c r="N403" i="7"/>
  <c r="R403" i="7" s="1"/>
  <c r="N411" i="7"/>
  <c r="R411" i="7" s="1"/>
  <c r="N419" i="7"/>
  <c r="R419" i="7" s="1"/>
  <c r="N427" i="7"/>
  <c r="R427" i="7" s="1"/>
  <c r="N435" i="7"/>
  <c r="R435" i="7" s="1"/>
  <c r="N443" i="7"/>
  <c r="R443" i="7" s="1"/>
  <c r="N451" i="7"/>
  <c r="R451" i="7" s="1"/>
  <c r="N459" i="7"/>
  <c r="R459" i="7" s="1"/>
  <c r="N467" i="7"/>
  <c r="R467" i="7" s="1"/>
  <c r="N475" i="7"/>
  <c r="R475" i="7" s="1"/>
  <c r="N483" i="7"/>
  <c r="R483" i="7" s="1"/>
  <c r="N491" i="7"/>
  <c r="R491" i="7" s="1"/>
  <c r="N499" i="7"/>
  <c r="R499" i="7" s="1"/>
  <c r="N507" i="7"/>
  <c r="R507" i="7" s="1"/>
  <c r="N515" i="7"/>
  <c r="R515" i="7" s="1"/>
  <c r="N523" i="7"/>
  <c r="R523" i="7" s="1"/>
  <c r="N531" i="7"/>
  <c r="R531" i="7" s="1"/>
  <c r="N539" i="7"/>
  <c r="R539" i="7" s="1"/>
  <c r="N547" i="7"/>
  <c r="R547" i="7" s="1"/>
  <c r="N555" i="7"/>
  <c r="R555" i="7" s="1"/>
  <c r="N563" i="7"/>
  <c r="R563" i="7" s="1"/>
  <c r="N571" i="7"/>
  <c r="R571" i="7" s="1"/>
  <c r="N579" i="7"/>
  <c r="R579" i="7" s="1"/>
  <c r="N587" i="7"/>
  <c r="R587" i="7" s="1"/>
  <c r="N595" i="7"/>
  <c r="R595" i="7" s="1"/>
  <c r="N603" i="7"/>
  <c r="R603" i="7" s="1"/>
  <c r="N611" i="7"/>
  <c r="R611" i="7" s="1"/>
  <c r="N13" i="7"/>
  <c r="R13" i="7" s="1"/>
  <c r="S45" i="7" l="1"/>
  <c r="S77" i="7"/>
  <c r="S109" i="7"/>
  <c r="S141" i="7"/>
  <c r="S173" i="7"/>
  <c r="S205" i="7"/>
  <c r="S237" i="7"/>
  <c r="S269" i="7"/>
  <c r="S301" i="7"/>
  <c r="S373" i="7"/>
  <c r="S413" i="7"/>
  <c r="S541" i="7"/>
  <c r="S62" i="7"/>
  <c r="S190" i="7"/>
  <c r="S318" i="7"/>
  <c r="S574" i="7"/>
  <c r="S151" i="7"/>
  <c r="S439" i="7"/>
  <c r="S65" i="7"/>
  <c r="S225" i="7"/>
  <c r="S30" i="7"/>
  <c r="S110" i="7"/>
  <c r="S238" i="7"/>
  <c r="S286" i="7"/>
  <c r="S478" i="7"/>
  <c r="S55" i="7"/>
  <c r="S311" i="7"/>
  <c r="S56" i="7"/>
  <c r="S106" i="7"/>
  <c r="S277" i="7"/>
  <c r="S382" i="7"/>
  <c r="S591" i="7"/>
  <c r="S215" i="7"/>
  <c r="S503" i="7"/>
  <c r="S129" i="7"/>
  <c r="S577" i="7"/>
  <c r="S149" i="7"/>
  <c r="S349" i="7"/>
  <c r="S119" i="7"/>
  <c r="S407" i="7"/>
  <c r="S33" i="7"/>
  <c r="S449" i="7"/>
  <c r="S58" i="7"/>
  <c r="S21" i="7"/>
  <c r="S461" i="7"/>
  <c r="S85" i="7"/>
  <c r="S542" i="7"/>
  <c r="S53" i="7"/>
  <c r="S341" i="7"/>
  <c r="S589" i="7"/>
  <c r="S117" i="7"/>
  <c r="S245" i="7"/>
  <c r="S309" i="7"/>
  <c r="S78" i="7"/>
  <c r="S189" i="7"/>
  <c r="S254" i="7"/>
  <c r="S61" i="7"/>
  <c r="S93" i="7"/>
  <c r="S125" i="7"/>
  <c r="S157" i="7"/>
  <c r="S221" i="7"/>
  <c r="S253" i="7"/>
  <c r="S317" i="7"/>
  <c r="S477" i="7"/>
  <c r="S605" i="7"/>
  <c r="S126" i="7"/>
  <c r="S446" i="7"/>
  <c r="S23" i="7"/>
  <c r="S279" i="7"/>
  <c r="S397" i="7"/>
  <c r="S525" i="7"/>
  <c r="S46" i="7"/>
  <c r="S174" i="7"/>
  <c r="S302" i="7"/>
  <c r="S350" i="7"/>
  <c r="S606" i="7"/>
  <c r="S183" i="7"/>
  <c r="S471" i="7"/>
  <c r="S97" i="7"/>
  <c r="S401" i="7"/>
  <c r="S609" i="7"/>
  <c r="S213" i="7"/>
  <c r="S509" i="7"/>
  <c r="S181" i="7"/>
  <c r="S381" i="7"/>
  <c r="S158" i="7"/>
  <c r="S29" i="7"/>
  <c r="S285" i="7"/>
  <c r="S429" i="7"/>
  <c r="S557" i="7"/>
  <c r="S206" i="7"/>
  <c r="S24" i="7"/>
  <c r="S193" i="7"/>
  <c r="S321" i="7"/>
  <c r="S529" i="7"/>
  <c r="S13" i="7"/>
  <c r="S37" i="7"/>
  <c r="S69" i="7"/>
  <c r="S101" i="7"/>
  <c r="S133" i="7"/>
  <c r="S165" i="7"/>
  <c r="S197" i="7"/>
  <c r="S229" i="7"/>
  <c r="S261" i="7"/>
  <c r="S293" i="7"/>
  <c r="S333" i="7"/>
  <c r="S365" i="7"/>
  <c r="S445" i="7"/>
  <c r="S493" i="7"/>
  <c r="S573" i="7"/>
  <c r="S14" i="7"/>
  <c r="S94" i="7"/>
  <c r="S142" i="7"/>
  <c r="S222" i="7"/>
  <c r="S270" i="7"/>
  <c r="S414" i="7"/>
  <c r="S510" i="7"/>
  <c r="S184" i="7"/>
  <c r="S87" i="7"/>
  <c r="S247" i="7"/>
  <c r="S343" i="7"/>
  <c r="S551" i="7"/>
  <c r="S128" i="7"/>
  <c r="S161" i="7"/>
  <c r="S273" i="7"/>
  <c r="S353" i="7"/>
  <c r="S481" i="7"/>
  <c r="S405" i="7"/>
  <c r="S437" i="7"/>
  <c r="S469" i="7"/>
  <c r="S501" i="7"/>
  <c r="S533" i="7"/>
  <c r="S565" i="7"/>
  <c r="S597" i="7"/>
  <c r="S22" i="7"/>
  <c r="S54" i="7"/>
  <c r="S86" i="7"/>
  <c r="S118" i="7"/>
  <c r="S150" i="7"/>
  <c r="S182" i="7"/>
  <c r="S214" i="7"/>
  <c r="S246" i="7"/>
  <c r="S278" i="7"/>
  <c r="S310" i="7"/>
  <c r="S342" i="7"/>
  <c r="S374" i="7"/>
  <c r="S406" i="7"/>
  <c r="S438" i="7"/>
  <c r="S470" i="7"/>
  <c r="S502" i="7"/>
  <c r="S534" i="7"/>
  <c r="S566" i="7"/>
  <c r="S598" i="7"/>
  <c r="S567" i="7"/>
  <c r="S168" i="7"/>
  <c r="S15" i="7"/>
  <c r="S47" i="7"/>
  <c r="S79" i="7"/>
  <c r="S111" i="7"/>
  <c r="S143" i="7"/>
  <c r="S175" i="7"/>
  <c r="S207" i="7"/>
  <c r="S239" i="7"/>
  <c r="S271" i="7"/>
  <c r="S303" i="7"/>
  <c r="S335" i="7"/>
  <c r="S383" i="7"/>
  <c r="S431" i="7"/>
  <c r="S463" i="7"/>
  <c r="S495" i="7"/>
  <c r="S543" i="7"/>
  <c r="S16" i="7"/>
  <c r="S48" i="7"/>
  <c r="S96" i="7"/>
  <c r="S25" i="7"/>
  <c r="S57" i="7"/>
  <c r="S89" i="7"/>
  <c r="S121" i="7"/>
  <c r="S153" i="7"/>
  <c r="S185" i="7"/>
  <c r="S257" i="7"/>
  <c r="S305" i="7"/>
  <c r="S385" i="7"/>
  <c r="S433" i="7"/>
  <c r="S513" i="7"/>
  <c r="S561" i="7"/>
  <c r="S42" i="7"/>
  <c r="S90" i="7"/>
  <c r="S67" i="7"/>
  <c r="S115" i="7"/>
  <c r="S35" i="7"/>
  <c r="S179" i="7"/>
  <c r="S243" i="7"/>
  <c r="S83" i="7"/>
  <c r="S131" i="7"/>
  <c r="S325" i="7"/>
  <c r="S357" i="7"/>
  <c r="S389" i="7"/>
  <c r="S421" i="7"/>
  <c r="S453" i="7"/>
  <c r="S485" i="7"/>
  <c r="S517" i="7"/>
  <c r="S549" i="7"/>
  <c r="S581" i="7"/>
  <c r="S391" i="7"/>
  <c r="S38" i="7"/>
  <c r="S70" i="7"/>
  <c r="S102" i="7"/>
  <c r="S134" i="7"/>
  <c r="S166" i="7"/>
  <c r="S198" i="7"/>
  <c r="S230" i="7"/>
  <c r="S262" i="7"/>
  <c r="S294" i="7"/>
  <c r="S326" i="7"/>
  <c r="S358" i="7"/>
  <c r="S390" i="7"/>
  <c r="S422" i="7"/>
  <c r="S454" i="7"/>
  <c r="S486" i="7"/>
  <c r="S518" i="7"/>
  <c r="S550" i="7"/>
  <c r="S582" i="7"/>
  <c r="S359" i="7"/>
  <c r="S64" i="7"/>
  <c r="S200" i="7"/>
  <c r="S31" i="7"/>
  <c r="S63" i="7"/>
  <c r="S95" i="7"/>
  <c r="S127" i="7"/>
  <c r="S159" i="7"/>
  <c r="S191" i="7"/>
  <c r="S223" i="7"/>
  <c r="S255" i="7"/>
  <c r="S287" i="7"/>
  <c r="S319" i="7"/>
  <c r="S351" i="7"/>
  <c r="S415" i="7"/>
  <c r="S447" i="7"/>
  <c r="S479" i="7"/>
  <c r="S511" i="7"/>
  <c r="S575" i="7"/>
  <c r="S32" i="7"/>
  <c r="S80" i="7"/>
  <c r="S136" i="7"/>
  <c r="S41" i="7"/>
  <c r="S73" i="7"/>
  <c r="S105" i="7"/>
  <c r="S137" i="7"/>
  <c r="S169" i="7"/>
  <c r="S201" i="7"/>
  <c r="S241" i="7"/>
  <c r="S369" i="7"/>
  <c r="S497" i="7"/>
  <c r="S26" i="7"/>
  <c r="S51" i="7"/>
  <c r="S334" i="7"/>
  <c r="S366" i="7"/>
  <c r="S398" i="7"/>
  <c r="S430" i="7"/>
  <c r="S462" i="7"/>
  <c r="S494" i="7"/>
  <c r="S526" i="7"/>
  <c r="S558" i="7"/>
  <c r="S590" i="7"/>
  <c r="S527" i="7"/>
  <c r="S152" i="7"/>
  <c r="S216" i="7"/>
  <c r="S39" i="7"/>
  <c r="S71" i="7"/>
  <c r="S103" i="7"/>
  <c r="S135" i="7"/>
  <c r="S167" i="7"/>
  <c r="S199" i="7"/>
  <c r="S231" i="7"/>
  <c r="S263" i="7"/>
  <c r="S295" i="7"/>
  <c r="S327" i="7"/>
  <c r="S367" i="7"/>
  <c r="S423" i="7"/>
  <c r="S455" i="7"/>
  <c r="S487" i="7"/>
  <c r="S519" i="7"/>
  <c r="S599" i="7"/>
  <c r="S40" i="7"/>
  <c r="S88" i="7"/>
  <c r="S17" i="7"/>
  <c r="S49" i="7"/>
  <c r="S81" i="7"/>
  <c r="S113" i="7"/>
  <c r="S145" i="7"/>
  <c r="S177" i="7"/>
  <c r="S209" i="7"/>
  <c r="S289" i="7"/>
  <c r="S337" i="7"/>
  <c r="S417" i="7"/>
  <c r="S465" i="7"/>
  <c r="S545" i="7"/>
  <c r="S593" i="7"/>
  <c r="S74" i="7"/>
  <c r="S19" i="7"/>
  <c r="S99" i="7"/>
  <c r="S147" i="7"/>
  <c r="S211" i="7"/>
  <c r="S275" i="7"/>
  <c r="S217" i="7"/>
  <c r="S249" i="7"/>
  <c r="S281" i="7"/>
  <c r="S313" i="7"/>
  <c r="S345" i="7"/>
  <c r="S377" i="7"/>
  <c r="S409" i="7"/>
  <c r="S441" i="7"/>
  <c r="S473" i="7"/>
  <c r="S505" i="7"/>
  <c r="S537" i="7"/>
  <c r="S569" i="7"/>
  <c r="S601" i="7"/>
  <c r="S34" i="7"/>
  <c r="S66" i="7"/>
  <c r="S98" i="7"/>
  <c r="S27" i="7"/>
  <c r="S59" i="7"/>
  <c r="S91" i="7"/>
  <c r="S123" i="7"/>
  <c r="S155" i="7"/>
  <c r="S187" i="7"/>
  <c r="S219" i="7"/>
  <c r="S251" i="7"/>
  <c r="S283" i="7"/>
  <c r="S315" i="7"/>
  <c r="S347" i="7"/>
  <c r="S379" i="7"/>
  <c r="S411" i="7"/>
  <c r="S443" i="7"/>
  <c r="S475" i="7"/>
  <c r="S507" i="7"/>
  <c r="S539" i="7"/>
  <c r="S571" i="7"/>
  <c r="S603" i="7"/>
  <c r="S28" i="7"/>
  <c r="S60" i="7"/>
  <c r="S92" i="7"/>
  <c r="S124" i="7"/>
  <c r="S156" i="7"/>
  <c r="S188" i="7"/>
  <c r="S220" i="7"/>
  <c r="S252" i="7"/>
  <c r="S284" i="7"/>
  <c r="S316" i="7"/>
  <c r="S348" i="7"/>
  <c r="S380" i="7"/>
  <c r="S412" i="7"/>
  <c r="S444" i="7"/>
  <c r="S476" i="7"/>
  <c r="S508" i="7"/>
  <c r="S540" i="7"/>
  <c r="S572" i="7"/>
  <c r="S604" i="7"/>
  <c r="S559" i="7"/>
  <c r="S144" i="7"/>
  <c r="S104" i="7"/>
  <c r="S282" i="7"/>
  <c r="S410" i="7"/>
  <c r="S538" i="7"/>
  <c r="S584" i="7"/>
  <c r="S256" i="7"/>
  <c r="S384" i="7"/>
  <c r="S512" i="7"/>
  <c r="S178" i="7"/>
  <c r="S322" i="7"/>
  <c r="S450" i="7"/>
  <c r="S578" i="7"/>
  <c r="S186" i="7"/>
  <c r="S328" i="7"/>
  <c r="S130" i="7"/>
  <c r="S298" i="7"/>
  <c r="S426" i="7"/>
  <c r="S554" i="7"/>
  <c r="S504" i="7"/>
  <c r="S202" i="7"/>
  <c r="S336" i="7"/>
  <c r="S464" i="7"/>
  <c r="S592" i="7"/>
  <c r="S408" i="7"/>
  <c r="S146" i="7"/>
  <c r="S306" i="7"/>
  <c r="S434" i="7"/>
  <c r="S562" i="7"/>
  <c r="S440" i="7"/>
  <c r="S163" i="7"/>
  <c r="S195" i="7"/>
  <c r="S227" i="7"/>
  <c r="S259" i="7"/>
  <c r="S291" i="7"/>
  <c r="S323" i="7"/>
  <c r="S355" i="7"/>
  <c r="S387" i="7"/>
  <c r="S419" i="7"/>
  <c r="S451" i="7"/>
  <c r="S483" i="7"/>
  <c r="S515" i="7"/>
  <c r="S547" i="7"/>
  <c r="S579" i="7"/>
  <c r="S611" i="7"/>
  <c r="S36" i="7"/>
  <c r="S68" i="7"/>
  <c r="S100" i="7"/>
  <c r="S132" i="7"/>
  <c r="S164" i="7"/>
  <c r="S196" i="7"/>
  <c r="S228" i="7"/>
  <c r="S260" i="7"/>
  <c r="S292" i="7"/>
  <c r="S324" i="7"/>
  <c r="S356" i="7"/>
  <c r="S388" i="7"/>
  <c r="S420" i="7"/>
  <c r="S452" i="7"/>
  <c r="S484" i="7"/>
  <c r="S516" i="7"/>
  <c r="S548" i="7"/>
  <c r="S580" i="7"/>
  <c r="S612" i="7"/>
  <c r="S583" i="7"/>
  <c r="S160" i="7"/>
  <c r="S162" i="7"/>
  <c r="S314" i="7"/>
  <c r="S442" i="7"/>
  <c r="S570" i="7"/>
  <c r="S112" i="7"/>
  <c r="S288" i="7"/>
  <c r="S416" i="7"/>
  <c r="S544" i="7"/>
  <c r="S226" i="7"/>
  <c r="S354" i="7"/>
  <c r="S482" i="7"/>
  <c r="S610" i="7"/>
  <c r="S232" i="7"/>
  <c r="S488" i="7"/>
  <c r="S194" i="7"/>
  <c r="S330" i="7"/>
  <c r="S458" i="7"/>
  <c r="S586" i="7"/>
  <c r="S600" i="7"/>
  <c r="S240" i="7"/>
  <c r="S368" i="7"/>
  <c r="S496" i="7"/>
  <c r="S248" i="7"/>
  <c r="S472" i="7"/>
  <c r="S208" i="7"/>
  <c r="S338" i="7"/>
  <c r="S466" i="7"/>
  <c r="S594" i="7"/>
  <c r="S536" i="7"/>
  <c r="S233" i="7"/>
  <c r="S265" i="7"/>
  <c r="S297" i="7"/>
  <c r="S329" i="7"/>
  <c r="S361" i="7"/>
  <c r="S393" i="7"/>
  <c r="S425" i="7"/>
  <c r="S457" i="7"/>
  <c r="S489" i="7"/>
  <c r="S521" i="7"/>
  <c r="S553" i="7"/>
  <c r="S585" i="7"/>
  <c r="S18" i="7"/>
  <c r="S50" i="7"/>
  <c r="S82" i="7"/>
  <c r="S114" i="7"/>
  <c r="S43" i="7"/>
  <c r="S75" i="7"/>
  <c r="S107" i="7"/>
  <c r="S139" i="7"/>
  <c r="S171" i="7"/>
  <c r="S203" i="7"/>
  <c r="S235" i="7"/>
  <c r="S267" i="7"/>
  <c r="S299" i="7"/>
  <c r="S331" i="7"/>
  <c r="S363" i="7"/>
  <c r="S395" i="7"/>
  <c r="S427" i="7"/>
  <c r="S459" i="7"/>
  <c r="S491" i="7"/>
  <c r="S523" i="7"/>
  <c r="S555" i="7"/>
  <c r="S587" i="7"/>
  <c r="S399" i="7"/>
  <c r="S44" i="7"/>
  <c r="S76" i="7"/>
  <c r="S108" i="7"/>
  <c r="S140" i="7"/>
  <c r="S172" i="7"/>
  <c r="S204" i="7"/>
  <c r="S236" i="7"/>
  <c r="S268" i="7"/>
  <c r="S300" i="7"/>
  <c r="S332" i="7"/>
  <c r="S364" i="7"/>
  <c r="S396" i="7"/>
  <c r="S428" i="7"/>
  <c r="S460" i="7"/>
  <c r="S492" i="7"/>
  <c r="S524" i="7"/>
  <c r="S556" i="7"/>
  <c r="S588" i="7"/>
  <c r="S375" i="7"/>
  <c r="S607" i="7"/>
  <c r="S176" i="7"/>
  <c r="S218" i="7"/>
  <c r="S346" i="7"/>
  <c r="S474" i="7"/>
  <c r="S602" i="7"/>
  <c r="S170" i="7"/>
  <c r="S320" i="7"/>
  <c r="S448" i="7"/>
  <c r="S576" i="7"/>
  <c r="S258" i="7"/>
  <c r="S386" i="7"/>
  <c r="S514" i="7"/>
  <c r="S360" i="7"/>
  <c r="S264" i="7"/>
  <c r="S520" i="7"/>
  <c r="S234" i="7"/>
  <c r="S362" i="7"/>
  <c r="S490" i="7"/>
  <c r="S210" i="7"/>
  <c r="S456" i="7"/>
  <c r="S272" i="7"/>
  <c r="S400" i="7"/>
  <c r="S528" i="7"/>
  <c r="S280" i="7"/>
  <c r="S568" i="7"/>
  <c r="S242" i="7"/>
  <c r="S370" i="7"/>
  <c r="S498" i="7"/>
  <c r="S154" i="7"/>
  <c r="S424" i="7"/>
  <c r="S307" i="7"/>
  <c r="S339" i="7"/>
  <c r="S371" i="7"/>
  <c r="S403" i="7"/>
  <c r="S435" i="7"/>
  <c r="S467" i="7"/>
  <c r="S499" i="7"/>
  <c r="S531" i="7"/>
  <c r="S563" i="7"/>
  <c r="S595" i="7"/>
  <c r="S20" i="7"/>
  <c r="S52" i="7"/>
  <c r="S84" i="7"/>
  <c r="S116" i="7"/>
  <c r="S148" i="7"/>
  <c r="S180" i="7"/>
  <c r="S212" i="7"/>
  <c r="S244" i="7"/>
  <c r="S276" i="7"/>
  <c r="S308" i="7"/>
  <c r="S340" i="7"/>
  <c r="S372" i="7"/>
  <c r="S404" i="7"/>
  <c r="S436" i="7"/>
  <c r="S468" i="7"/>
  <c r="S500" i="7"/>
  <c r="S532" i="7"/>
  <c r="S564" i="7"/>
  <c r="S596" i="7"/>
  <c r="S535" i="7"/>
  <c r="S72" i="7"/>
  <c r="S192" i="7"/>
  <c r="S250" i="7"/>
  <c r="S378" i="7"/>
  <c r="S506" i="7"/>
  <c r="S120" i="7"/>
  <c r="S224" i="7"/>
  <c r="S352" i="7"/>
  <c r="S480" i="7"/>
  <c r="S608" i="7"/>
  <c r="S290" i="7"/>
  <c r="S418" i="7"/>
  <c r="S546" i="7"/>
  <c r="S122" i="7"/>
  <c r="S296" i="7"/>
  <c r="S552" i="7"/>
  <c r="S266" i="7"/>
  <c r="S394" i="7"/>
  <c r="S522" i="7"/>
  <c r="S376" i="7"/>
  <c r="S138" i="7"/>
  <c r="S304" i="7"/>
  <c r="S432" i="7"/>
  <c r="S560" i="7"/>
  <c r="S344" i="7"/>
  <c r="S392" i="7"/>
  <c r="S274" i="7"/>
  <c r="S402" i="7"/>
  <c r="S530" i="7"/>
  <c r="S3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tc={62D22007-0B6F-4313-B58D-E3162C77EC66}</author>
    <author>tc={AAB766DC-D267-4C9D-8F2B-F877C3605281}</author>
    <author>tc={A4279C80-DFC4-4B7B-BA96-EF21E1B82CD8}</author>
    <author>tc={AC2C446C-A644-4A28-B9D6-EF04DA0D2540}</author>
    <author>tc={D308D003-B467-4391-BF9B-9885496A43AB}</author>
    <author>tc={C0BEA954-BC4E-4DC5-BDC5-961E7CB3E8EC}</author>
    <author>tc={A3CFA05B-6A94-402D-B520-59F70C748AD9}</author>
    <author>tc={4487057E-2144-4BD5-921D-37DE1EB98746}</author>
    <author>tc={447B60C6-818D-417B-9D1D-E06FB129B75A}</author>
  </authors>
  <commentList>
    <comment ref="A12" authorId="0" shapeId="0" xr:uid="{62D22007-0B6F-4313-B58D-E3162C77EC66}">
      <text>
        <t>[Comentario encadenado]
Su versión de Excel le permite leer este comentario encadenado; sin embargo, las ediciones que se apliquen se quitarán si el archivo se abre en una versión más reciente de Excel. Más información: https://go.microsoft.com/fwlink/?linkid=870924
Comentario:
    Código del proyecto asignada una vez es registrado en la MGA WEB</t>
      </text>
    </comment>
    <comment ref="G12" authorId="1" shapeId="0" xr:uid="{AAB766DC-D267-4C9D-8F2B-F877C3605281}">
      <text>
        <t>[Comentario encadenado]
Su versión de Excel le permite leer este comentario encadenado; sin embargo, las ediciones que se apliquen se quitarán si el archivo se abre en una versión más reciente de Excel. Más información: https://go.microsoft.com/fwlink/?linkid=870924
Comentario:
    (beneficios económicos proyectados/inversión proyectada) * 100% ó Relación B/C *100% del proyecto</t>
      </text>
    </comment>
    <comment ref="H12" authorId="2" shapeId="0" xr:uid="{A4279C80-DFC4-4B7B-BA96-EF21E1B82CD8}">
      <text>
        <t>[Comentario encadenado]
Su versión de Excel le permite leer este comentario encadenado; sin embargo, las ediciones que se apliquen se quitarán si el archivo se abre en una versión más reciente de Excel. Más información: https://go.microsoft.com/fwlink/?linkid=870924
Comentario:
    0% - 99% rojo (bajo) 
100% - 120% amarillo (medio)
&gt;120% verde (alto)
NA (sin beneficios)</t>
      </text>
    </comment>
    <comment ref="L12" authorId="3" shapeId="0" xr:uid="{AC2C446C-A644-4A28-B9D6-EF04DA0D2540}">
      <text>
        <t>[Comentario encadenado]
Su versión de Excel le permite leer este comentario encadenado; sin embargo, las ediciones que se apliquen se quitarán si el archivo se abre en una versión más reciente de Excel. Más información: https://go.microsoft.com/fwlink/?linkid=870924
Comentario:
    (# beneficiados / población objetivo) * 100% ó Población objetivo / población *100% dependiendo de los términos usados en la MGA del proyecto</t>
      </text>
    </comment>
    <comment ref="M12" authorId="4" shapeId="0" xr:uid="{D308D003-B467-4391-BF9B-9885496A43AB}">
      <text>
        <t>[Comentario encadenado]
Su versión de Excel le permite leer este comentario encadenado; sin embargo, las ediciones que se apliquen se quitarán si el archivo se abre en una versión más reciente de Excel. Más información: https://go.microsoft.com/fwlink/?linkid=870924
Comentario:
    0% - 50% rojo (bajo)
51% - 75% amarillo (medio)
76% - 100% verde (alto)</t>
      </text>
    </comment>
    <comment ref="O12" authorId="5" shapeId="0" xr:uid="{C0BEA954-BC4E-4DC5-BDC5-961E7CB3E8EC}">
      <text>
        <t>[Comentario encadenado]
Su versión de Excel le permite leer este comentario encadenado; sin embargo, las ediciones que se apliquen se quitarán si el archivo se abre en una versión más reciente de Excel. Más información: https://go.microsoft.com/fwlink/?linkid=870924
Comentario:
    (Estudios ambientales que reporta / estudios ambientales que debería reportar) *100%</t>
      </text>
    </comment>
    <comment ref="P12" authorId="6" shapeId="0" xr:uid="{A3CFA05B-6A94-402D-B520-59F70C748AD9}">
      <text>
        <t>[Comentario encadenado]
Su versión de Excel le permite leer este comentario encadenado; sin embargo, las ediciones que se apliquen se quitarán si el archivo se abre en una versión más reciente de Excel. Más información: https://go.microsoft.com/fwlink/?linkid=870924
Comentario:
    100% verde (cumple)
50% amarillo (cumple parcialmente)
0% rojo (no cumple)
NA = No requiere
Se califica con base en los estudios ambientales requeridos: 
Licencia Ambiental
Diagnóstico ambiental
Plan de manejo ambiental
Otros permisos ambientales</t>
      </text>
    </comment>
    <comment ref="R12" authorId="7" shapeId="0" xr:uid="{4487057E-2144-4BD5-921D-37DE1EB98746}">
      <text>
        <t>[Comentario encadenado]
Su versión de Excel le permite leer este comentario encadenado; sin embargo, las ediciones que se apliquen se quitarán si el archivo se abre en una versión más reciente de Excel. Más información: https://go.microsoft.com/fwlink/?linkid=870924
Comentario:
    Caso 1. Dos colores del semáforo se repiten = Predomina el color que se repite
Caso 2. Tres colores diferentes = Se selecciona el color amarillo dado que es el promedio
Caso 3. Cuando una o dos de las dimensiones se califica como NA =  En este caso se asigna el color correspondiente a la calificación más baja</t>
      </text>
    </comment>
    <comment ref="S12" authorId="8" shapeId="0" xr:uid="{447B60C6-818D-417B-9D1D-E06FB129B75A}">
      <text>
        <t>[Comentario encadenado]
Su versión de Excel le permite leer este comentario encadenado; sin embargo, las ediciones que se apliquen se quitarán si el archivo se abre en una versión más reciente de Excel. Más información: https://go.microsoft.com/fwlink/?linkid=870924
Comentario:
    Sostenible = verde
Parcialmente sostenible = amarillo
No sostenible = rojo</t>
      </text>
    </comment>
  </commentList>
</comments>
</file>

<file path=xl/sharedStrings.xml><?xml version="1.0" encoding="utf-8"?>
<sst xmlns="http://schemas.openxmlformats.org/spreadsheetml/2006/main" count="3585" uniqueCount="915">
  <si>
    <t>Dimensión Social</t>
  </si>
  <si>
    <t>Dimensión Ambiental</t>
  </si>
  <si>
    <t>CONVENCIONES</t>
  </si>
  <si>
    <t>Identificación básica del proyecto</t>
  </si>
  <si>
    <t>Dimensión económica</t>
  </si>
  <si>
    <t>Sostenibilidad</t>
  </si>
  <si>
    <t>Aporte a la agenda 2030</t>
  </si>
  <si>
    <t>Bpin</t>
  </si>
  <si>
    <t>Nombre proyecto</t>
  </si>
  <si>
    <t>Valor aportado SGR</t>
  </si>
  <si>
    <t>% Indicador Económico</t>
  </si>
  <si>
    <t>Indicador Económico</t>
  </si>
  <si>
    <t>Valor Ind. Económico</t>
  </si>
  <si>
    <t>Población Objetivo</t>
  </si>
  <si>
    <t>Población Afectada</t>
  </si>
  <si>
    <t>% Indicador Social</t>
  </si>
  <si>
    <t>Indicador Social</t>
  </si>
  <si>
    <t>Valor Ind. Social</t>
  </si>
  <si>
    <t>% Indicador Ambiental</t>
  </si>
  <si>
    <t>Indicador Ambiental</t>
  </si>
  <si>
    <t>Valor Ind. Ambiental</t>
  </si>
  <si>
    <t>Calificación</t>
  </si>
  <si>
    <t>Resultado</t>
  </si>
  <si>
    <t>Sector</t>
  </si>
  <si>
    <t>ODS</t>
  </si>
  <si>
    <t>Meta</t>
  </si>
  <si>
    <t>CONSTRUCCIÓN DE PARQUE DEPORTIVO Y RECREACIONAL EN LA URBANIZACIÓN VILLA IRINA, DEPARTAMENTO DEL   CESAR, AGUACHICA</t>
  </si>
  <si>
    <t>N/A</t>
  </si>
  <si>
    <t>Hambre_cero</t>
  </si>
  <si>
    <t>2.1 - Acceso Universal a Alimentos Seguros y Nutricionales</t>
  </si>
  <si>
    <t>CONSTRUCCIÓN PAVIMENTO EN CONCRETO RÍGIDO Y OBRAS DE URBANISMO EN LOS DIFERENTES SECTORES DE  AGUACHICA</t>
  </si>
  <si>
    <t>CONSTRUCCIÓN Y MONTAJE  DE CUBIERTA EN ESTRUCTURA METÁLICA PARA LAS DIFERENTES INSTITUCIONES EDUCATIVAS DEL MUNICIPIO DE AGUACHICA -   CESAR</t>
  </si>
  <si>
    <t>Educación_de_calidad</t>
  </si>
  <si>
    <t>4.A - Construir y mejorar escuelas inclusivas y seguras</t>
  </si>
  <si>
    <t>ADECUACIÓN Y CONSTRUCCIÓN DE LOS PARQUES CESARITO Y ROMERO DIAZ UBICADOS EN EL MUNICIPIO DE  AGUACHICA</t>
  </si>
  <si>
    <t>CONSTRUCCIÓN DEL ESTADIO DE FÚTBOL MUNICIPAL DE AGUACHICA Y SU ESPACIO PÚBLICO ETAPA I, DEPARTAMENTO DEL   CESAR</t>
  </si>
  <si>
    <t>CONSTRUCCIÓN DE PAVIMENTO EN CONCRETO RÍGIDO EN DIVERSOS SECTORES DE LA ZONA URBANA DEL MUNICIPIO DE   AGUACHICA</t>
  </si>
  <si>
    <t>CONSTRUCCIÓN DE PUENTE SOBRE LA QUEBRADA BUTURAMA VEREDA PLANADAS DE LIMONCITO DEL MUNICIPIO DE   AGUACHICA, CESAR</t>
  </si>
  <si>
    <t>CONSTRUCCIÓN  Y MONTAJE DE CUBIERTA EN ESTRUCTURA METALICA PARA LA INSTITUCION EDUCATIVA JORGE ELIECER GAITAN, UBICADO EN EL MUNICIPIO DE AGUACHICA -  CESAR</t>
  </si>
  <si>
    <t>ELABORACIÓN DE ESTUDIOS, DISEÑOS PARA LA CONSTRUCCIÓN DE UNA UNIDAD BÁSICA DE CARABINEROS UBICAR EN EL MUNICIPIO DE AGUACHICA, DEPARTAMENTO DEL  CESAR</t>
  </si>
  <si>
    <t>PAVIMENTACIÓN EN CONCRETO HIDRAULICO DE VIAS URBANAS EN EL BARRIO CAMILO TORRES, DEL MUNICIPIO DE AGUSTIN CODAZZI, DEPARTAMENTO DEL CESAR.</t>
  </si>
  <si>
    <t>OPTIMIZACIÓN  DE LA ADUCCIÓN, CONDUCION Y LA PLANTA DE TRATAMIENTO DE AGUA POTABLE EN EL MUNICIPIO DE AGUSTÍN CODAZZI -   CESAR</t>
  </si>
  <si>
    <t>DESARROLLO DE ACCIONES PARA LA IMPLEMENTACION DEL  PAE A TRAVÉS DE LA ARTICULACIÓN CON LA PRODUCCIÓN PROPIA DE LA REGIÓN PARA ESTUDIANTES DE  I.E OFICIALES DEL  MPO DE AGUSTIN CODAZZI   VIGENCIA 2017 DPTO  CESAR</t>
  </si>
  <si>
    <t>CONSTRUCCIÓN DE LA VILLA DEPORTIVA EN EL MUNICIPIO DE AGUSTIN CODAZZI- DEPARTAMENTO DEL   CESAR</t>
  </si>
  <si>
    <t>PAVIMENTACIÓN EN CONCRETO HIDRÁULICO DE VÍAS URBANAS EN EL CORREGIMIENTO DE CASACARA, MUNICIPIO DE  AGUSTÍN CODAZZI</t>
  </si>
  <si>
    <t>PAVIMENTACIÓN  EN CONCRETO HIDRÁULICO DE VÍAS URBANAS EN  LOS BARRIOS EL ESTADIO, EL JUGUETE Y POLICARPA EN EL  MUNICIPIO DE AGUSTIN CODAZZI, DEPARTAMENTO DEL   CESAR</t>
  </si>
  <si>
    <t>MEJORAMIENTO DE VÍAS URBANAS EN  LOS BARRIOS LAS MARGARITAS, SAN MARTIN, TRUJILLO, 15 DE NOVIEMBRE, LA  DIVINA PASTORA, Y EL ESTADIO  DEL MUNICIPIO DE AGUSTÍN CODAZZI  DEPARTAMENTO DEL   CESAR</t>
  </si>
  <si>
    <t>MEJORAMIENTO  DE VÍAS URBANAS EN LOS BARRIOS;CAMILO TORRES,ANTILLANA, EL BOSQUE,LAS DELICIAS,EL PARAISO,BUENOS AIRES,LAS MARGARITAS, SAN VICENTE, EL LÍBANO  Y LOS LAURELES DEL MUNICIPIO DE AGUSTÍN CODAZZI DEPARTAMENTO DEL   CESAR</t>
  </si>
  <si>
    <t>MEJORAMIENTO  DE LA CALIDAD EDUCATIVA MEDIANTE LA IMPLEMENTACIÓN DE TICS Y DOTACIÓN DE ESPACIOS TECNOLÓGICOS ESPECIALIZADOS EN LAS INSTITUCIONES EDUCATIVAS DEL MUNICIPIO DE AGUSTÍN CODAZZI,   CESAR</t>
  </si>
  <si>
    <t>MEJORAMIENTO  DE VÍAS URBANAS EN LOS  BARRIOS EL OBRERO, BUENOS AIRES, 5 DE DICIEMBRE, LAS FLORES Y FATIMA  DEL MUNICIPIO DE AGUSTÍN CODAZZI, DEPARTAMENTO DEL   CESAR</t>
  </si>
  <si>
    <t>CONSTRUCCIÓN HOGAR DE PASO EN EL MUNICIPIO DE AGUSTÍN CODAZZI  DEPARTAMENTO DEL   CESAR</t>
  </si>
  <si>
    <t>DESARROLLO DE  ACCIONES  PARA  LA IMPLEMENTACIÓN  DEL PAE A TRAVÉS DE LA ARTICULACIÓN  CON LA PRODUCCIÓN  PROPIA DE LA REGIÓN PARA ESTUDIANTES DE I.E OFICIALES DEL MPO DE AGUSTÍN CODAZZI VIGENCIA 2019 DEPARTAMENTO DEL   CESAR</t>
  </si>
  <si>
    <t>DESARROLLO DE ACCIONES PARA LA PROTECCIÓN Y RECUPERACIÓN DE LA BIODIVERSIDAD DEL ECOSISTEMA DE LA SERRANÍA DEL PERIJA EN EL MUNICIPIO DE  CODAZZI,  CESAR</t>
  </si>
  <si>
    <t>CONSTRUCCIÓN  Y ADECUACION DE LA  CANCHA  LOCALIZADA EN EL BARRIO LAS DELICIAS, CABECERA MUNICIPAL ASTREA   CESAR</t>
  </si>
  <si>
    <t>CONSTRUCCIÓN DE REDES ELÉCTRICAS EN MEDIA Y BAJA TENSIÓN EN LA VEREDA EL CASCAJO, MUNICIPIO DE ASTREA,   CESAR</t>
  </si>
  <si>
    <t>CONSTRUCCIÓN DE PAVIMENTO RIGIDO EN EL BARRIO ALTO PRADO DEL MUNICIPIO DE BECERRIL, CESAR, CARIBE</t>
  </si>
  <si>
    <t>IMPLEMENTACIÓN DE ESTRATEGIAS PARA DISMINUIR EL DETERIORO DE LOS BOSQUES NATURALES EN LA ZONA RURAL DEL MUNICIPIO DE BECERRIL, CESAR, CARIBE</t>
  </si>
  <si>
    <t>CONSTRUCCIÓN DE PAVIMENTO RÍGIDO Y OBRAS COMPLEMENTARIAS EN DIFERENTES TRAMOS DEL CASCO URBANO DEL MUNICIPIO DE BECERRIL - CESAR¨  BECERRIL</t>
  </si>
  <si>
    <t>CONSTRUCCIÓN DE PLACA HUELLA Y OBRAS HIDRÁULICAS DEL TRAMO DE VIA QUE COMUNICA DE LA YEE DE CANADA A ALTOS DEL TUCUY (K0+000 – K8+000); SECTOR RURAL DEL MUNICIPIO DE BECERRIL - DEPARTAMENTO DEL  CESAR</t>
  </si>
  <si>
    <t>CONSTRUCCIÓN PLAZA DE EVENTOS ROSSO MACHADO CRUZ DEL MUNICIPIO DE BECERRIL - DEPARTAMENTO DEL  CESAR</t>
  </si>
  <si>
    <t>RESTAURACIÓN  Y CLAUSURA AMBIENTAL DEL BOTADERO A CIELO ABIERTO DEL MUNICIPIO DE BECERRIL - DEPARTAMENTO DEL  CESAR</t>
  </si>
  <si>
    <t>CONSTRUCCIÓN Y DOTACIÓN DE PLACA POLIDEPORTIVA EN EL BARRIO ALTO PRADO, DEL MUNICIPIO DE BECERRIL EN EL DEPARTAMENTO DEL  CESAR</t>
  </si>
  <si>
    <t>CONSTRUCCIÓN DE ESCENARIOS DEPORTIVOS PARA IMPLEMENTAR EL DEPORTE Y LA RECREACIÓN EN EL MUNICIPIO DE BECERRIL EN EL DEPARTAMENTO DEL  CESAR</t>
  </si>
  <si>
    <t>CONSTRUCCIÓN DE VIVIENDA DE INTERÉS PRIORITARIO DENTRO DEL PROGRAMA UN NUEVO AMANECER COMUNITARIO EN EL MUNICIPIO DE BECERRIL DEPARTAMENTO DEL  CESAR</t>
  </si>
  <si>
    <t>CONSTRUCCIÓN DE REDES ELÉCTRICAS EN MEDIA Y BAJA TENSIÓN EN LAS VEREDAS: CANADA, LA UNIÓN, EL TUCUY, MANANTIAL Y EL PROGRESO, DEL MUNICIPIO DE BECERRIL EN EL DEPARTAMENTO DEL  CESAR</t>
  </si>
  <si>
    <t>MEJORAMIENTO DE LA VÍA QUE COMUNICA AL PUENTE SOBRE EL RIÓ MARACAS (VEREDA SOCOMBA) CON EL MUNICIPIO DE BECERRIL EN EL DEPARTAMENTO DEL  CESAR</t>
  </si>
  <si>
    <t>CONSTRUCCIÓN DE PAVIMENTO RÍGIDO Y OBRAS COMPLEMENTARIAS EN LOS BARRIOS SAN JOSE ENTRE CARRERA 5 Y CARRERA 1A Y BARRIO EL CENTRO EN LA CALLE 9 ENTRE CARRERA 5 Y CARRERA 7 EN EL MUNICIPIO DE BECERRIL EN EL DEPARTAMENTO DEL  CESAR</t>
  </si>
  <si>
    <t>MEJORAMIENTO AMBIENTAL DEL RÍO MARACAS, MEDIANTE EL ESTABLECIMIENTO DE 70 HECTÁREAS DE BOSQUE PROTECTOR CON ESPECIES NATIVAS, JURISDICCION DEL MUNICIPIO DE BECERRIL EN EL DEPARTAMENTO DEL  CESAR</t>
  </si>
  <si>
    <t>CONSTRUCCIÓN DE 354 UNIDADES DE VIVIENDA DE INTERÉS PRIORITARIO PARA POBLACIÓN VULNERABLE EN LA URBANIZACIÓN MARILYS HINOJOSA 2DA Y 3RA ETAPA EN EL MUNICIPIO DE BECERRIL  -  CESAR</t>
  </si>
  <si>
    <t>CONSTRUCCIÓN DE 182 UNIDADES DE VIVIENDA DE INTERÉS PRIORITARIO PARA POBLACIÓN VULNERABLE, EN LA URBANIZACIÓN MARILYS HINOJOSA 1RA ETAPA EN EL MUNICIPIO DE BECERRIL     CESAR</t>
  </si>
  <si>
    <t>CONSTRUCCIÓN DEL PARQUE ONCE (11) DE ABRIL EN EL MUNICIPIO DE BECERRIL EN EL DEPARTAMENTO DEL  CESAR</t>
  </si>
  <si>
    <t>OPTIMIZACIÓN DEL SISTEMA DE TRATAMIENTO DE AGUAS RESIDUALES Y CONSTRUCCION DEL ALCANTARILLADO EN EL BARRIO IDEMA DEL  MUNICIPIO DE BECERRIL, DEPARTAMENTO DEL   CESAR</t>
  </si>
  <si>
    <t>CONSTRUCCIÓN DE PAVIMENTO EN CONCRETO RIGIDO Y REPOSICION DE ALCANTARILLADO SANITARIO EN LA CARRERA 20A ENTRE CARRERA 18 Y CALLE 8B DEL BARRIO LOMA FRESCA EN EL MUNICIPIO DE BOSCONIA-CESAR</t>
  </si>
  <si>
    <t>CONSTRUCCIÓN DE PAVIMENTO EN CONCRETO RÍGIDO Y OPTIMIZACIÓN DE REDES DE ALCANTARILLADO SANITARIO DE LA CARRERA 17 ENTRE LAS CALLES   25 Y 29, ZONA URBANA DEL MUNICIPIO DE BOSCONIA-  CESAR</t>
  </si>
  <si>
    <t>IMPLEMENTACIÓN DE UN PROGRAMA DE SUSTITUCIÓN DE VEHÍCULOS DE TRACCIÓN ANIMAL QUE IMPULSE EL CRECIMIENTO DE LA ACTIVIDAD RELACIONADA CON EL TRANSPORTE DE CARGA EN EL MUNICIPIO DE BOSCONIA   CESAR</t>
  </si>
  <si>
    <t>CONSTRUCCIÓN DE PAVIMENTO EN CONCRETO RÍGIDO  Y OPTIMIZACIÓN DE LAS REDES DE ALCANTARILLADO SANITARIO  DE LAS CALLES Y CARRERAS DE LOS BARRIOS TEREZA URBINA, SAN MARTÍN Y EL INSTITUTO  DEL MUNICIPIO DE BOSCONIA DEL DEPARTAMENTO DEL  CESAR</t>
  </si>
  <si>
    <t>AMPLIACIÓN Y REMODELACIÓN DEL ÁREA DE URGENCIAS DE LA E.S.E HOSPITAL SAN JUAN BOSCO DEL MUNICIPIO DE BOSCONIA -   CESAR</t>
  </si>
  <si>
    <t>OPTIMIZACIÓN DE DIFERENTES TRAMOS DEL ALCANTARILLADO SANITARIO DEL ÁREA URBANA DEL MUNICIPIO DE BOSCONIA EN EL DEPARTAMENTO DEL   CESAR</t>
  </si>
  <si>
    <t>CONSTRUCCIÓN Y OPTIMIZACION DEL SISTEMA DE ACUEDUCTO Y ALCANTARILLADO DEL CORREGIMIENTO DE COSTILLA, MUNICIPIO DE PELAYA, DEPARTAMENTO DEL CESAR</t>
  </si>
  <si>
    <t>CONSTRUCCIÓN Y OPTIMIZACION DEL SISTEMA DE ACUEDUCTO DEL CORREGIMIENTO DE SOLEDAD, MUNICIPIO DE CHIMICHAGUA, DEPARTAMENTO DEL CESAR</t>
  </si>
  <si>
    <t>AMPLIACIÓN Y OPTIMIZACIÓN DE LAS REDES DE DISTRIBUCIÓN DEL SISTEMA DE ACUEDUCTO URBANO (FASE I)  EN EL   MUNICIPIO  DE AGUACHICA -    CESAR</t>
  </si>
  <si>
    <t>IMPLEMENTACIÓN DE ESTRATEGIAS PARA LA GESTION DEL RIESGO Y ADAPTACION AL CAMBIO CLIMÁTICO EN LA ZONA RURAL DE DIFERENTES MUNICIPIOS DEL DEPARTAMENTO DEL   CESAR</t>
  </si>
  <si>
    <t>AMPLIACIÓN Y OPTIMIZACIÓN DE LAS REDES DE DISTRIBUCIÓN DEL SISTEMA DE ACUEDUCTO URBANO (FASE 2) EN EL MUNCIPIO DE AGUACHICA DEPARTAMENTO DEL   CESAR</t>
  </si>
  <si>
    <t>OPTIMIZACIÓN DEL AGUA Y USO EFICIENTE DEL SUELO PARA MEJORAR LA PRODUCCIÓN AGROPECUARIA EN ESCENARIOS DE VULNERABILIDAD AGROCLIMÁTICA DEL DEPARTAMENTO DEL  CESAR</t>
  </si>
  <si>
    <t>FORTALECIMIENTO A LA OFERTA POSGRADUAL DE DOCENTES EN MAESTRÍAS PARA LA EXCELENCIA ACADÉMICA EN EL DEPARTAMENTO DEL  CESAR</t>
  </si>
  <si>
    <t>FORTALECIMIENTO DE LA RED DE TRANSPORTE ASISTENCIAL EN SALUD EN EL DEPARTAMENTO DEL CESAR, VIGENCIA 2016</t>
  </si>
  <si>
    <t>CONSTRUCCIÓN DE REDES DE MEDIA Y BAJA TENSION PARA LA ELECTRIFICACION RURAL EN DIFERENTES VEREDAS DE LOS MUNICIPIOS DEL DEPARTAMENTO DEL CESAR</t>
  </si>
  <si>
    <t>CONSTRUCCIÓN DE CONEXIONES DOMICILIARIAS DE GAS NATURAL PARA LOS ESTRATOS 1 Y 2 EN DIFERENTES CORREGIMIENTOS Y CABECERAS MUNICIPALES DEL DEPARTAMENTO DEL CESAR</t>
  </si>
  <si>
    <t>CONSTRUCCIÓN DE PAVIMENTO EN CONCRETO RIGIDO EN VIAS URBANAS DE LOS MUNICIPIOS DE VALLEDUPAR, CHIRIGUANA, LA PAZ, EL PASO (CORREGIMIENTO DE LA LOMA), CHIMICHAGUA, SAN ALBERTO Y CODAZZI EN EL DEPARTAMENTO DEL CESAR</t>
  </si>
  <si>
    <t>MEJORAMIENTO DE LOS RESULTADOS DE PRUEBAS SABER ATRAVS DE INSTRUMENTOS DE EVALUACION ESCOLAR INTERNA EN LOS ESTABLECIMIENTOS EDUCATIVOS OFICIALES EN EL DEPARTAMENTO DEL CESAR</t>
  </si>
  <si>
    <t>APOYO A NORMALES SUPERIORES E INSTITUCIONES CON CICLOS COMPLEMENTARIOS (12 Y 13) Y CICLOS DEL 2 AL 6 EN COMPLEMENTO A LA CANASTA EDUCATIVA EN EL DEPARTAMENTO DEL  CESAR, VIGENCIA 2016</t>
  </si>
  <si>
    <t>FORTALECIMIENTO DE COMPETENCIAS COMUNCIATIVAS DE IDIOMA INGLS EN DOCENTES Y ESTUDIANTES DEL DEPARTAMENTO, CESAR, CARIBE</t>
  </si>
  <si>
    <t>FORTALECIMIENTO DE LAS CONDICIONES DE VIDA DEL ADULTO MAYOR EN EL DEPARTAMENTO DEL CESAR</t>
  </si>
  <si>
    <t>ADQUISICIN DE LA DOTACION DE MOBILIARIO ESCOLAR, PARA EL CENTRO INTEGRAL EDUCATIVO CIE AGUSTIN CODAZZI, EN EL MUNICIPIO DE AGUSTIN CODAZZI DEPARTAMENTO DEL CESAR</t>
  </si>
  <si>
    <t>APOYO A LA POBLACIÓN VULNERABLE PARA EL ACCESO A LA EDUCACION SUPERIOR A TRAVES DE FEDESCESAR EN EL DEPARTAMENTO DEL CESAR</t>
  </si>
  <si>
    <t>ESTUDIOS Y DISEÑOS ETAPA II PARA REHABILITACIÓN Y PAVIMENTACION DE LAS VIAS SECUNDARIAS Y TERCIARIAS DEL DEPARTAMENTO DEL CESAR</t>
  </si>
  <si>
    <t>SERVICIO DE TRANSPORTE ESCOLAR PARA LOS NIÑOS, NIÑAS Y ADOLESCENTES EN  TODO EL DEPARTAMENTO DEL CESAR.</t>
  </si>
  <si>
    <t>CONSTRUCCIÓN DE REDES DE ACUEDUCTO Y ALCANTARILLADO SANITARIO DE LA CR 27 DESDE LA CL 44 HASTA LA URB LORENZO MORALES, Y DE LA RED DE AGUAS LLUVIAS DE LA CR 27 ENTRE CL 44 Y CAÑO EL MAMON, MUNICIPIO DE VALLEDUPAR</t>
  </si>
  <si>
    <t>APOYO AL PROCESO DE TITULACIÓN DE BIENES FISCALES URBANOS OCUPADOS CON VIVENDA DE INTERES SOCIAL EN LOS MUNICIPIOS DEL DEPARTAMENTO DEL CESAR</t>
  </si>
  <si>
    <t>REMODELACIÓN Y ADECUACION DEL PATINODROMO ELIAS OCHOA DAZA EN EL MUNICIPIO DE VALLEDUPAR, DEPARTAMENTO DEL CESAR</t>
  </si>
  <si>
    <t>APOYO AL FOMENTO DE LA COMPETITIVIDAD Y PRODUCTIVIDAD DEL SECTOR AGROPECUARIO A TRAVS DE LA APLICACION DEL INCENTIVO A LA CAPITALIZACION RURAL DEL CESAR</t>
  </si>
  <si>
    <t>CONSTRUCCIÓN DE CONEXIONES DOMICILIARIAS DE GAS NATURAL PARA USUARIOS DE LOS MUNICIPIOS Y CORREGIMIENTOS DEL  DEPARTAMENTO DEL   CESAR</t>
  </si>
  <si>
    <t>CONSTRUCCIÓN DE PAVIMENTO EN CONCRETO RÍGIDO, ANDENES Y BORDILLOS EN DIFERENTES MUNICIPIOS DEL DEPARTAMENTO DE EL CESAR 2016  CESAR</t>
  </si>
  <si>
    <t>CONSTRUCCIÓN DE VIVIENDA DE INTERÉS PRIORITARIO EN LOS MUNICIPIOS DEL DEPARTAMENTO DEL    CESAR</t>
  </si>
  <si>
    <t>CONSTRUCCIÓN DE LA SUBSEDE DEL SENA EN LOS MUNICIPIOS DE CURUMANÍ, BOSCONIA, CHIRIGUANÁ, SAN ALBERTO Y CHIMICHAGUA, DEPARTAMENTO DEL   CESAR</t>
  </si>
  <si>
    <t>REHABILITACIÓN Y PAVIMENTACIÓN DE VÍAS SECUNDARIAS Y TERCIARIAS 2017, EN EL DEPARTAMENTO DEL  CESAR</t>
  </si>
  <si>
    <t>IMPLEMENTACIÓN DE ESTRATEGIAS DE MITIGACIÓN DEL CAMBIO CLIMÁTICO EN LA ZONA RURAL DE DIFERENTES MUNICIPIOS DEL DEPARTAMENTO DEL   CESAR</t>
  </si>
  <si>
    <t>IMPLEMENTACIÓN DE PROCESOS DE CONSERVACIÓN Y DE MEJORAMIENTO SOCIOPRODUCTIVO  COMO ESTRATEGIA  DE ADAPTACIÓN AL CAMBIO CLIMÁTICO EN EL COMPLEJO CENAGOSO DE LA ZAPATOSA EN EL DEPARTAMENTO DEL  CESAR</t>
  </si>
  <si>
    <t>MEJORAMIENTO DEL TRAMO VIAL RAICES - ALTO DE LA VUELTA - BADILLO DEL MUNICIPIO DE VALLEDUPAR, EN EL DEPARTAMENTO DEL   CESAR</t>
  </si>
  <si>
    <t>DESARROLLO EXPERIMENTAL PARA EL MEJORAMIENTO DE LA COMPETITIVIDAD DEL SECTOR CAFETERO DEL DEPARTAMENTO DE  CESAR</t>
  </si>
  <si>
    <t>DESARROLLO DE UNA INVESTIGACION APLICADA PARA INCREMENTAR EL USO DEL CONOCIMIENTO TÉCNICO - CIENTÍFICO, POR PARTE DE LOS GANADEROS EN LOS SISTEMAS DE PRODUCCIÓN BOVINA DEL DEPARTAMENTO DEL   CESAR</t>
  </si>
  <si>
    <t>DESARROLLO DE UN SISTEMA INTEGRADO DE MANEJO AGRONÓMICO PARA EL CULTIVO DE LA PALMA COMO RESPUESTA A LOS EFECTOS DE LA VARIABILIDADCLIMÁTICA EN EL DEPARTAMENTO DEL  CESAR</t>
  </si>
  <si>
    <t>MEJORAMIENTO DEL SISTEMA DE TRATAMIENTO DE AGUAS RESIDUALES DEL CASCO URBANO DEL MUNICIPIO DE AGUACHICA -   CESAR</t>
  </si>
  <si>
    <t>FORTALECIMIENTO DEL FONDO FEDESCESAR, PARA QUE LA POBLACIÓN VULNERABLE ACCEDA A LA EDUCACIÓN SUPERIOR EN EL DEPARTAMENTO DEL  CESAR</t>
  </si>
  <si>
    <t>IMPLEMENTACIÓN DE ACCIONES PARA MEJORAR LAS CONDICIONES DE VIDA DEL ADULTO MAYOR EN EL DEPARTAMENTO DEL CESAR  CESAR</t>
  </si>
  <si>
    <t>DOTACIÓN DE MOBILIARIO ESCOLAR PARA LOS ESTABLECIMIENTOS EDUCATIVOS OFICIALES, CON EL FIN DE  MEJORAR LOS AMBIENTES ESCOLARES EN EL DEPARTAMENTO DEL  CESAR</t>
  </si>
  <si>
    <t>IMPLEMENTACIÓN DEL PROGRAMA DE ATENCIÓN PSICOSOCIAL Y SALUD INTEGRAL A VÍCTIMAS – PAPSIVI - EN EL DEPARTAMENTO DEL   CESAR</t>
  </si>
  <si>
    <t>SERVICIO DE TRANSPORTE ESCOLAR PARA LOS NIÑOS, NIÑAS Y ADOLESCENTES EN TODO EL DEPARTAMENTO   CESAR</t>
  </si>
  <si>
    <t>FORTALECIMIENTO DE UNA ALIANZA PRODUCTIVA PARA EL ESCALAMIENTO REGIONAL DE PEQUEÑOS CACAOTALES , EN MUNICIPIO DE LA JAGUA DE IBIRICO - DEPARTAMENTO DEL   CESAR</t>
  </si>
  <si>
    <t>APOYO AL ESCALAMIENTO REGIONAL DE PEQUEÑOS CACAOTEROS EN EN EL MARCO DEL POS CONFLICTO, A PARTIR DE LA AMPLIACIÓN DE ÁREAS ESTABLECIDAS, LA IMPLEMENTACIÓN DE BPA Y EL ESTABLECIMIENTO DE RIEGO AGRICOLA EN  MUNICIPIOS DE   CHIRIGUANÁ, CURUMANÍ, PAILITAS</t>
  </si>
  <si>
    <t>DESARROLLO CACAOTERO DE PEQUEÑOS PRODUCTORES DEL MUNICIPIO DE VALLEDUPAR, A PARTIR DE LA IMPLEMENTACIÓN DE BPA Y EL ESTABLECIMIENTO DE SISTEMA DE RIEGO AGRÍCOLA EN EL DEPARTAMENTO DEL   CESAR</t>
  </si>
  <si>
    <t>REMODELACIÓN  PLAZA PRINCIPAL DEL MUNICIPIO DE SAN DIEGO, DEPARTAMENTO DEL   CESAR</t>
  </si>
  <si>
    <t>REMODELACIÓN Y/O ADECUACIÓN DEL PARQUE DEL CORREGIMIENTO DE GUACOCHE, EN EL  MUNICIPIO DE VALLEDUPAR, DEPARTAMENTO DEL   CESAR</t>
  </si>
  <si>
    <t>CONSTRUCCIÓN DE UN PARQUE RECREO-DEPORTIVO EN EL BARRIO DON ALBERTO,  EN EL MUNICIPIO DE VALLEDUPAR, DEPARTAMENTO DEL   CESAR</t>
  </si>
  <si>
    <t>CONSTRUCCIÓN DE LA INTERVENCIÓN URBANA Y PAISAJÍSTICA EN EL HUMEDAL MARIA CAMILA EN EL MUNICIPIO DE   VALLEDUPAR, CESAR</t>
  </si>
  <si>
    <t>APOYO AL INGRESO Y PERMANENCIA DE LA POBLACIÓN ESTUDIANTIL DE LOS NIVELES DEL SISBEN 1,2 Y 3 PARA ACCEDER A LA EDUCACIÓN SUPERIOR EN EL DEPARTAMENTO DEL  CESAR</t>
  </si>
  <si>
    <t>MEJORAMIENTO DE LA VÍA CODAZZI- VÍA NACIONAL, ETAPA I, EN EL DEPARTAMENTO DEL   CESAR</t>
  </si>
  <si>
    <t>DOTACIÓN DE MOBILIARIO ESCOLAR PARA LOS ESTABLECIMIENTOS EDUCATIVOS OFICIALES, CON EL FIN DE  MEJORAR LOS AMBIENTES ESCOLARES EN EL DEPARTAMENTO DEL   CESAR</t>
  </si>
  <si>
    <t>MEJORAMIENTO DE LA VÍA CODAZZI- VÍA NACIONAL, ETAPA II, EN EL DEPARTAMENTO DEL  CESAR</t>
  </si>
  <si>
    <t>IMPLEMENTACIÓN  DE UN SISTEMA DE ENERGÍA SOLAR FOTOVOLTAICO AUTÓNOMO PARA ENERGIZACIÓN DE ESCUELAS RURALES NO INTERCONECTADAS EN MUNICIPIOS DEL DEPARTAMENTO DEL   CESAR</t>
  </si>
  <si>
    <t>ASISTENCIA INTEGRAL A LOS ADULTOS MAYORES  A TRAVÉS DE ACCIONES QUE CONTRIBUYAN A MEJORAR SUS CONDICIONES DE VIDA EN EL DEPARTAMENTO DEL  CESAR</t>
  </si>
  <si>
    <t>CONSTRUCCIÓN DEL CERRAMIENTO PERIMETRAL, ZONAS DE ESPARCIMIENTO Y MEJORAMIENTO DE LA INFRAESTRUCTURA FÍSICA DE LA UNIVERSIDAD POPULAR DEL CESAR, SEDE HURTADO, MUNICIPIO DE VALLEDUPAR  DEPARTAMENTO DEL   CESAR</t>
  </si>
  <si>
    <t>REMODELACIÓN Y/O ADECUACIÓN DEL PRIMER PISO DE LA SEDE DE LA GOBERNACIÓN DEL CESAR, EN EL MUNICIPIO DE VALLEDUPAR, DEPARTAMENTO DEL  CESAR</t>
  </si>
  <si>
    <t>CONSTRUCCIÓN DE PAVIMENTO EN CONCRETO RÍGIDO, OBRAS DE URBANISMO Y COMPLEMENTARIAS DE LA AVENIDA ADALBERTO OVALLE, EN EL TRAMO COMPRENDIDO ENTRE LA VÍA VALLEDUPAR - BOSCONIA Y LA AVENIDA 450 AÑOS DE LA CIUDAD DE VALLEDUPAR, DEPARTAMENTO DEL    CESAR</t>
  </si>
  <si>
    <t>CONSTRUCCIÓN Y  REMODELACIÓN DEL PARQUE GARUPAL EN EL MUNICIPIO DE VALLEDUPAR, DEPARTAMENTO DEL  CESAR</t>
  </si>
  <si>
    <t>REMODELACIÓN Y/O ADECUACIÓN DEL PARQUE MAREIGUA EN EL MUNICIPIO DE VALLEDUPAR, DEPARTAMENTO DEL  CESAR</t>
  </si>
  <si>
    <t>CONSTRUCCIÓN DE PAVIMENTO EN CONCRETO RÍGIDO Y OPTIMIZACIÓN DE REDES DE ALCANTARILLADO SANITARIO DE LAS CALLES Y CARRERAS DE LOS BARRIOS EL RECREO, MIRAMAR, EL CARMEN, ENRIQUE AARON Y 18 DE FEBRERO DEL MUNICIPIO DE BOSCONIA DEL DEPARTAMENTO DEL   CESAR</t>
  </si>
  <si>
    <t>CONSTRUCCIÓN DEL PARQUE  - CANCHA MÚLTIPLE Y OBRAS DE URBANISMO BARRIO  VILLA AARONIA EN EL MUNICIPIO DE   BOSCONIA</t>
  </si>
  <si>
    <t>CONSERVACIÓN DE ÁREAS DE INTERÉS AMBIENTAL EN LAS ESTRIBACIONES DE LA SIERRA NEVADA EN EL DEPARTAMENTO DEL   CESAR</t>
  </si>
  <si>
    <t>MEJORAMIENTO DE LAS CONDICIONES DE LOS PROCESOS FORMATIVOS MUSICALES DE LAS ESCUELAS DE MÚSICA DEL DEPARTAMENTO DEL   CESAR</t>
  </si>
  <si>
    <t>REMODELACIÓN DEL PARQUE EL PROGRESO EN EL MUNICIPIO DE LA JAGUA DE IBIRICO,  CESAR</t>
  </si>
  <si>
    <t>CONSTRUCCIÓN EDIFICIO GOBERNACIÓN DEL CESAR, SEDE CARLOS LLERAS RESTREPO EN EL MUNICIPIO DE VALLEDUPAR, DEPARTAMENTO DEL   CESAR</t>
  </si>
  <si>
    <t>ADECUACIÓN Y MEJORAMIENTO DE ESCENARIOS DEPORTIVOS EN LOS CORREGIMIENTOS EL RINCON, LAS PITILLAS, NUEVAS FLOREZ, TOCAIMO, Y EL BARRIO 21 DE ENERO DEL MUNICIPIO DE SAN DIEGO, DEPARTAMENTO DEL                                               CESAR</t>
  </si>
  <si>
    <t>CONSTRUCCIÓN DE PUENTES AFECTADOS POR AVENIDAS TORRENCIALES Y SOCAVACIÓN UBICADOS EN LOS MUNICIPIOS DEAGUSTÍN CODAZZI Y SAN DIEGO DEPARTAMENTO DEL  CESAR</t>
  </si>
  <si>
    <t>CONSTRUCCIÓN DE OBRAS PARA EL MEJORAMIENTO DEL CENTRO RECREACIONAL LOS KIOSCOS EN EL MUNICIPIO DE MANAURE, DEPARTAMENTO DEL   CESAR</t>
  </si>
  <si>
    <t>CONSTRUCCIÓN DEL CENTRO DEPORTIVO ÓSCAR MUÑOZ OVIEDO EN EL MUNICIPIO DE VALLEDUPAR, DEPARTAMENTO DEL   CESAR</t>
  </si>
  <si>
    <t>CONTRIBUCIÓN AL ACCESO Y PERMANENCIA DE LA EDUCACIÓN SUPERIOR EN EL DEPARTAMENTO DEL  CESAR</t>
  </si>
  <si>
    <t>FORTALECIMIENTO DE ACCIONES GUBERNAMENTALES  ORIENTADAS A MEJORAR LA CALIDAD DE VIDA DEL ADULTO MAYOR DEL DEPARTAMENTO  DEL   CESAR</t>
  </si>
  <si>
    <t>CONSTRUCCIÓN DE PLACA HUELLA EN LA VÍA QUE DEL MUNICIPIO DE SAN DIEGO COMUNICA EL RINCÓN - MUNICIPIO DE SAN DIEGO, EN EL DEPARTAMENTO DEL     CESAR</t>
  </si>
  <si>
    <t>CONSTRUCCIÓN DEL CENTRO DEPORTIVO Y RECREATIVO PARA LA INTEGRACIÓN SOCIAL DEL SECTOR ALTO PRADO EN EL MUNICIPIO DE  CURUMANÍ, CESAR</t>
  </si>
  <si>
    <t>CONSTRUCCIÓN DE PAVIMENTO EN CONCRETO RIGIDO, ANDENES Y BORDILLOS EN DIFERENTES MUNICIPIOS DEL DEPARTAMENTO DEL CESAR 2018,  CESAR</t>
  </si>
  <si>
    <t>APOYO AL PROGRAMA DE ALIMENTACIÓN ESCOLAR (PAE) EN LOS ESTABLECIMIENTOS EDUCATIVOS OFICIALES EN EL DEPARTAMENTO DEL   CESAR</t>
  </si>
  <si>
    <t>CONSTRUCCIÓN  PRIMER MÓDULO DE AULAS EN LA UNIVERSIDAD POPULAR DEL CESAR, SEDE AGUACHICA, DEPARTAMENTO DEL   CESAR</t>
  </si>
  <si>
    <t>FORTALECIMIENTO DE LA COMPETITIVIDAD Y PRODUCTIVIDAD DEL SECTOR AGROPECUARIO QUE PERMITA SU SOSTENIBILIDAD A TRAVÉS DE LA APLICACIÓN DEL INCENTIVO A LA CAPITALIZACIÓN RURAL DEL  CESAR</t>
  </si>
  <si>
    <t>REMODELACIÓN PARA EL MEJORAMIENTO DEL PARQUE NOVALITO EN EL MUNICIPIO DE VALLEDUPAR, DEPARTAMENTO DEL    CESAR</t>
  </si>
  <si>
    <t>SUMINISTRO DE ACOMPAÑAMIENTO Y DE HERRAMIENTAS DE APOYO PEDAGÓGICO PARA FORTALECER LA HABILIDAD PARA EVALUACIÓN POR COMPETENCIAS EN LOS ALUMNOS Y DOCENTES DE LOS ESTABLECIMIENTOS EDUCATIVOS OFICIALES DEL DEPARTAMENTO DEL   CESAR</t>
  </si>
  <si>
    <t>FORTALECIMIENTO DEL TRANSPORTE ASISTENCIAL BÁSICO EN EL DEPARTAMENTO DEL                  CESAR</t>
  </si>
  <si>
    <t>CONSTRUCCIÓN DEL COMPLEJO CULTURAL Y EDUCATIVO EN EL BARRIO PANAMÁ, MUNICIPIO DE VALLEDUPAR, DEPARTAMENTO DEL   CESAR</t>
  </si>
  <si>
    <t>FORTALECIMIENTO DE LOS CUERPOS DE BOMBEROS VOLUNTARIOS DE LOS MUNICIPIOS DE VALLEDUPAR Y LA PAZ EN EL DEPARTAMENTO DEL  CESAR</t>
  </si>
  <si>
    <t>CONSTRUCCIÓN DEL COMEDOR ESCOLAR EN LA SEDE CAMPUS UNIVERSITARIO DE LA UNIVERSIDAD POPULAR DEL CESAR EN EL MUNICIPIO DE VALLEDUPAR, DEPARTAMENTO DEL   CESAR</t>
  </si>
  <si>
    <t>CONSTRUCCIÓN DE CONEXIONES DE GAS NATURAL PARA LOS ESTRATOS 1 Y 2 EN LOS MUNICIPIOS DE MANAURE, EL PASO, BOSCONIA,  EL COPEY,  ASTREA   Y VALLEDUPAR, DEPARTAMENTO DEL  CESAR</t>
  </si>
  <si>
    <t>DOTACIÓN DE AMBIENTES DE APRENDIZAJE PARA LA PRACTICAS DE LAS CIENCIAS NATURALES CON APOYO DE HERRAMIENTAS TIC EN LOS ESTABLECIMIENTOS EDUCATIVOS OFICIALES DEL DEPARTAMENTO DEL   CESAR</t>
  </si>
  <si>
    <t>FORTALECIMIENTO DE LOS INSTRUMENTOS DE APOYO FINANCIERO PARA FOMENTAR LAS INVERSIONES QUE CONTRIBUYAN AL DESARROLLO DEL SECTOR AGROPECUARIO EN EL DEPARTAMENTO DEL  CESAR</t>
  </si>
  <si>
    <t>FORTALECIMIENTO AL DESARROLLO DE LA CONVOCATORIA CERRADA DEL FONDO EMPRENDER PARA FINANCIAR  CON CAPITAL SEMILLA, LAS IDEAS DE NEGOCIOS DE PROYECTOS PRODUCTIVOS VIGENCIA 2019 EN EL DEPARTAMENTO DEL  CESAR</t>
  </si>
  <si>
    <t>ADQUISICIÓN DE EQUIPOS MEDICOS Y MUEBLES HOSPITALARIOS PARA EL SERVICIO MATERNO INFANTIL DE LA ESE HOSPITAL ROSARIO PUMAREJO DE LOPEZ.   CESAR</t>
  </si>
  <si>
    <t>ADECUACIÓN Y AMPLIACIÓN DE LAS INSTALACIONES FÍSICAS DE LA SEDE ADMINISTRATIVA DE LA SECRETARIA DE SALUD DEL DEPARTAMENTO DEL  CESAR</t>
  </si>
  <si>
    <t>CONSTRUCCIÓN DE PARQUE CEMENTERIO DEL MUNICIPIO DE   EL COPEY, CESAR</t>
  </si>
  <si>
    <t>APOYO EN LA PARTICIPACIÓN Y LOGÍSTICA DE LOS DEPORTISTAS CONVENCIONALES Y NO CONVENCIONALES CLASIFICADOS A LOS JUEGOS DEPORTIVOS NACIONALES Y PARANACIONALES 2019 DEL DEPARTAMENTO DEL   CESAR</t>
  </si>
  <si>
    <t>RECUPERACIÓN Y CONSERVACIÓN DE ÁREAS DE INTERÉS AMBIENTAL DEL PUEBLO INDÍGENA KANKUAMO EN EL MUNICIPIO DE VALLEDUPAR DEPARTAMENTO DEL    CESAR</t>
  </si>
  <si>
    <t>DOTACIÓN DE EQUIPOS Y MOBILIARIO PARA LAS INSTALACIONES DEL CDT DE PESCA Y ACUICULTURA EN EL DEPARTAMENTO DEL   CESAR</t>
  </si>
  <si>
    <t>DOTACIÓN MOBILIARIO DE OFICINA, PARA LAS NUEVAS INSTALACIONES DE LA SECRETARÍA DE EDUCACIÓN, EDIFICIO CARLOS LLERAS RESTREPO, DEPARTAMENTO DEL CESAR  CESAR</t>
  </si>
  <si>
    <t>CONSTRUCCIÓN DE LA PLAZA PARQUE EN EL CORREGIMIENTO DE ARJONA, MUNICIPIO DE ASTREA, DEPARTAMENTO DEL   CESAR</t>
  </si>
  <si>
    <t>CONSTRUCCIÓN DE PAVIMENTO EN PLACA HUELLA EN EL TRAMO QUE COMUNICA EL CORREGIMIENTO DE EE.UU CON LA YE CANADA DEL MUNICIPIO DE BECERRIL   CESAR</t>
  </si>
  <si>
    <t>CONSTRUCCIÓN DE PAVIMENTO EN CONCRETO RIGIDO Y OBRAS DE DRENAJE EN LA CARRERA 17 A ENTRE CALLES 21 Y 31 DEL CASCO URBANO DEL MUNICIPIO DE  BOSCONIA</t>
  </si>
  <si>
    <t>CONSTRUCCIÓN DE PAVIMENTO RÍGIDO EN VÍAS URBANAS 2018 DEL MUNICIPIO DE CHIMICHAGUA, EN EL DEPARTAMENTO DEL  CESAR</t>
  </si>
  <si>
    <t>CONSTRUCCIÓN DE LOS SISTEMAS DE ALCANTARILLADO SANITARIO Y TRATAMIENTO DE LAS AGUAS RESIDUALES DEL CORREGIMIENTO DE POPONTE MUNICIPIO DE CHIRIGUANA DEPARTAMENTO DEL  CESAR</t>
  </si>
  <si>
    <t>MEJORAMIENTO Y PAVIMENTACIÓN EN CONCRETO ASFÁLTICO DE LA CARRETERA TRONCAL DE ORIENTE – CORREGIMIENTO DE SABANAGRANDE EN EL MUNICIPIO DE CURUMANI-  CESAR</t>
  </si>
  <si>
    <t>CONSTRUCCIÓN DEL PARQUE LINEAL DE LA ENTRADA PRINCIPAL DE LA CABECERA MUNICIPAL DE EL PASO  CESAR</t>
  </si>
  <si>
    <t>CONSTRUCCIÓN DE PAVIMENTO EN CONCRETO RÍGIDO EN LAS VÍAS DE LA URBANIZACIÓN CAPULCO NUEVO EN EL MUNICIPIO DE GAMARRA, DEPARTAMENTO DE  CESAR</t>
  </si>
  <si>
    <t>MEJORAMIENTO MEDIANTE LA CONSTRUCCIÓN DE PLACA HUELLA EN VÍAS DE TERCER ORDEN EN JURISDICCIÓN DEL MUNICIPIO DE  GONZÁLEZ, CESAR</t>
  </si>
  <si>
    <t>PAVIMENTACIÓN DEL TRAMO VIAL LA YEE - LOS MANGOS - SAN ISIDRO EN PAVIMENTO FLEXIBLE EN EL MUNICIPIO DE LA JAGUA DE IBIRICO,   CESAR</t>
  </si>
  <si>
    <t>CONSTRUCCIÓN Y RECUPERACIÓN DEL ESPACIO PÚBLICO Y LA MOVILIDAD EN LA ZONA CENTRO DEL MUNICIPIO  DE LA PAZ, DEPARTAMENTO DEL   CESAR</t>
  </si>
  <si>
    <t>MEJORAMIENTO DE LA VÍA QUE COMUNICA EL MUNICIPIO DE LA PAZ CON EL CORREGIMIENTO DE LOS ENCANTOS PARA LA IMPLEMENTACIÓN DE LOS ACUERDOS DE PAZ EN EL MUNICIPIO DE LA PAZ DEPARTAMENTO DEL  CESAR</t>
  </si>
  <si>
    <t>CONSTRUCCIÓN DE PLACA HUELLA DE LA VÍA QUE COMUNICA AL DEPARTAMENTO DE LA GUAJIRA CON EL DEPARTAMENTO DEL CESAR, MUNICIPIO DE   MANAURE, CESAR</t>
  </si>
  <si>
    <t>CONSTRUCCIÓN COMEDOR ESCOLAR EN EL INSTITUTO AGRICOLA ROSA JAIME BARRERA EN EL MUNICIPIO DE PAILITAS  CESAR</t>
  </si>
  <si>
    <t>CONSTRUCCIÓN DE PAVIMENTO EN CONCRETO RÍGIDO EN EL ÁREA URBANA DEL MUNICIPIO DE PAILITAS, DEPARTAMENTO DEL   CESAR</t>
  </si>
  <si>
    <t>CONSTRUCCIÓN DE CANCHA MULTIFUNCIONAL, PATINODROMO RECREATIVO, SENDERO PEATONAL Y CICLORUTA EN EL BARRIO SAN BERNARDO DEL MUNICIPIO DE  PELAYA</t>
  </si>
  <si>
    <t>CONSTRUCCIÓN DEL SISTEMA DE DISTRIBUCIÓN DE GAS GLP POR RED PARA LOS CORREGIMIENTOS DE COSTILLA Y SAN BERNARDO EN EL MUNICIPIO DE PELAYA -   CESAR</t>
  </si>
  <si>
    <t>REHABILITACIÓN DE LA MALLA VIAL Y ESPACIOS PÚBLICOS DE LA CALLE 9 EN EL TRAMO COMPRENDIDO DESDE LA CARRERA 19 HASTA LA CARRERA 4 (ETAPA I), INCLUYE LA OPTIMIZACIÓN DE LAS REDES HÚMEDAS EN EL MUNICIPIO DE PUEBLO BELLO -   CESAR</t>
  </si>
  <si>
    <t>REHABILITACIÓN DE LA MALLA VIAL Y ESPACIOS PÚBLICOS DE LA CALLE 9 EN EL TRAMO COMPRENDIDO DESDE LA CARRERA 19 HASTA LA CARRERA 4 (ETAPA II), INCLUYE LA OPTIMIZACIÓN DE LAS REDES HÚMEDAS EN EL MUNICIPIO DE PUEBLO BELLO,   CESAR</t>
  </si>
  <si>
    <t>CONSERVACIÓN DE ÁREAS DE INTERÉS AMBIENTAL DE LA SIERRA NEVADA EN EL MUNICIPIO DE PUEBLO BELLO EN EL DEPARTAMENTO DEL   CESAR</t>
  </si>
  <si>
    <t>MEJORAMIENTO MANTENIMIENTO Y CONSERVACIÓN DE LA VÍA RIO DE ORO - CARBONAL - VENADILLO PERTENECIENTES AL MUNICIPIO DE RIO DE ORO -  CESAR</t>
  </si>
  <si>
    <t>CONSTRUCCIÓN DE LA VIA PUERTO CARREÑO - LA PALMA, CORREGIMIENTOS DEL MUNICIPIO DE SAN ALBERTO - DEPARTAMENTO DEL  CESAR</t>
  </si>
  <si>
    <t>CONSTRUCCIÓN DE  REDES DE MEDIA Y BAJA TENSIÓN PARA LA ELECTRIFICACIÓN RURAL DE LA PARCELACIÓN EL TOCO EN EL  MUNICIPIO DE SAN DIEGO, DEPARTAMENTO DEL   CESAR</t>
  </si>
  <si>
    <t>CONSTRUCCIÓN EN PAVIMENTO RÍGIDO DE LA AVENIDA ALBERTO CELIS Y PROLONGACIÓN DE LA CALLE 23 HACIA LA SALIDA VEREDA EL COBRE EN LA CABECERA MUNICIPAL DE   SAN MARTÍN</t>
  </si>
  <si>
    <t>CONSTRUCCIÓN PARQUE LINEAL DE ACCESO AL MUNICIPIO DE TAMALAMEQUE, DEPARTAMENTO DEL  CESAR</t>
  </si>
  <si>
    <t>ESTUDIOS Y DISEÑOS INTEGRALES DE ARQUITECTURA E INGENIERA PARA LA CONSTRUCCION DEL SISTEMA VIAL Y DE MOVILIDAD EN LA ZONA URBANA VALLEDUPAR, CESAR, CARIBE</t>
  </si>
  <si>
    <t>APOYO AL SUBSIDIO DEL PROYECTO VIPA  RESIDENCIAL PARQUE DE BOLIVAR - LEANDRO DIAZ  MUNICIPIO DE VALLEDUPAR, CESAR</t>
  </si>
  <si>
    <t>ESTUDIOS Y DISEÑOS INTEGRALES DE ARQUITECTURA E INGENIERA PARA LA CONSTRUCCION DE PROYECTOS ESTRATEGICOS DEL MUNICIPIO DE VALLEDUPAR, CESAR</t>
  </si>
  <si>
    <t>ESTUDIOS Y DISEÑOS PARA LA REMODELACIÓN, AMPLIACIÓN Y CONSTRUCCIÓN DEL PALACIO DE JUSTICIA MUNICIPAL,VALLEDUPAR -   CESAR</t>
  </si>
  <si>
    <t>CONSTRUCCIÓN DE LA PRIMERA ETAPA PARQUE CASA EN EL AIRE, MUNICIPIO DE VALLEDUPAR - DEPARTAMENTO DEL   CESAR</t>
  </si>
  <si>
    <t>CONSTRUCCIÓN Y REMODELACIÓN DEL PARQUE VILLA DARIANA EN EL MUNICIPIO DE VALLEDUPAR, DEPARTAMENTO DEL CESAR  VALLEDUPAR</t>
  </si>
  <si>
    <t>REPOSICIÓN Y AMPLIACIÓN DE REDES DE ACUEDUCTO, ALCANTARILLADO SANITARIO Y PLUVIAL DEL CENTRO HISTÓRICO DE LA CIUDAD DE VALLEDUPAR DEPARTAMENTO DEL   CESAR</t>
  </si>
  <si>
    <t>CONSTRUCCIÓN COLECTOR PLUVIAL DE LA CALLE 32 ENTRE LA CARRERA 5 Y EL RIÓ GUATAPURI DE LA CIUDAD DE VALLEDUPAR, DEPARTAMENTO DEL   CESAR</t>
  </si>
  <si>
    <t>CONSTRUCCIÓN DE VIVIENDA DE INTERÉS PRIORITARIO PARA POBLACIÓN VICTIMA DEL CONFLICTO EN LA URBANIZACIÓN EL PORVENIR, MUNICIPIO DE VALLEDUPAR, DEPARTAMENTO DEL  CESAR</t>
  </si>
  <si>
    <t>CONSTRUCCIÓN  DE  PAVIMENTO EN CONCRETO RÍGIDO PARA LA VÍA LA ESPERANZA PALMERAS DE LA COSTA, EN EL MUNICIPIO DE EL COPEY DEPARTAMENTO DEL   CESAR</t>
  </si>
  <si>
    <t>CONSTRUCCIÓN PRIMERA ETAPA CANCHA SINTÉTICA Y OBRAS DE URBANISMO PARA EL ESTADIO DE FÚTBOL EL MARACANÁ DEL MUNICIPIO DE LA GLORIA - DEPARTAMENTO DEL   CESAR</t>
  </si>
  <si>
    <t>REMODELACIÓN DEL PARQUE PRINCIPAL, PAVIMENTACIÓN DE LA CALLE 2 ENTRE CARRERAS 1A BIS CARRERA 9, Y OBRAS DE URBANISMO DESDE LA CALLE 2 ENTRE CARRERA 1A BIS HASTA LA CARRERA 6 DEL MUNICIPIO DE LA GLORIA  CESAR</t>
  </si>
  <si>
    <t>CONSTRUCCIÓN SEGUNDA ETAPA DEL ESTADIO DE FÚTBOL EL MARACANÁ DEL MUNICIPIO DE LA GLORIA  CESAR</t>
  </si>
  <si>
    <t>FORMACIÓN DE CAPITAL HUMANO DE ALTO NIVEL UNIVERSIDAD POPULAR DEL CESAR  NACIONAL</t>
  </si>
  <si>
    <t>ADECUACIÓN PARQUE PRINCIPAL PARA EL MUNICIPIO DE CHIMICHAGUA DEPARTAMENTO DEL  CESAR</t>
  </si>
  <si>
    <t>CONSTRUCCIÓN DE PAVIMENTO EN CONCRETO RÍGIDO EN LOS BARRIOS: NAVIDAD, HIGUERÓN Y SAN MARTÍN, EN LA CABECERA MUNICIPAL DE CHIMICHAGUA, DEPARTAMENTO DEL   CESAR</t>
  </si>
  <si>
    <t>CONSTRUCCIÓN DE CONEXIONES DE GAS NATURAL PARA  ESTRATOS 1 Y 2   EN EL MUNICIPIO DE CHIMICHAGUA Y EL CORREGIMIENTO DE MANDINGUILLA, DEPARTAMENTO DEL  CESAR</t>
  </si>
  <si>
    <t>OPTIMIZACIÓN DEL SISTEMA DEL ACUEDUCTO DEL CORREGIMIENTO DEL TREBOL DE PAJONAL CHIMICHAGUA -   CESAR</t>
  </si>
  <si>
    <t>PAVIMENTACIÓN VIA RINCÓN HONDO - LA MULA DEL KILOMETRO K0 + 000 HASTA K3 + 000, EN EL MUNICIPIO DE CHIRIGUANÁ DEPARTAMENTO DEL  CESAR</t>
  </si>
  <si>
    <t>CONSTRUCCIÓN MASIFICACIÓN DE GAS COMBUSTIBLE PARA LOS CENTROS POBLADOS DE AGUAS FRÍAS, CERRAJONES, LA AURORA, LA SIERRA, EL CRUCE, LA ESTACIÓN, ARENAS BLANCAS, Y POPONTE EN EL MUNICIPIO DE CHIRIGUANA -  CESAR</t>
  </si>
  <si>
    <t>MEJORAMIENTO DE 2 KILÓMETROS DE LA VÍA QUE CONDUCE DEL CASCO URBANO DE CHIRIGUANA A LA VEREDA LOS MARTÍNEZ CHIRIGUANA -  CESAR</t>
  </si>
  <si>
    <t>CONSTRUCCIÓN CENTRO DE DESARROLLO INFANTIL CDI EN LA CABECERA MUNICIPAL DE CHIRIGUANÁ – DEPARTAMENTO DEL  CESAR</t>
  </si>
  <si>
    <t>CONSTRUCCIÓN DE PAVIMENTO RIGIDO EN LA CALLE 6 ENTRE CRA 4 Y 8A, CORREGIMIENTO DE LA AURORA, MUNICIPIO DE CHIRIGUANÁ,  CESAR</t>
  </si>
  <si>
    <t>MEJORAMIENTO Y PAVIMENTACIÓN EN PLACA HUELLA DE LA VÍA: POPONTE-PLANTA DE TRATAMIENTO DEL K0+000 AL K2+240, EN EL MUNICIPIO DE CHIRIGUANÁ, DEPARTAMENTO DEL  CESAR</t>
  </si>
  <si>
    <t>AMPLIACIÓN Y REMODELACIÓN DEL CENTRO DE DESARROLLO INFANTIL – (CDI) RINCÓN HONDO EN EL MUNICIPIO DE CHIRIGUANA – DEPARTAMENTO DEL  CESAR</t>
  </si>
  <si>
    <t>CONSTRUCCIÓN DE PAVIMENTO EN CONCRETO RÍGIDO Y OBRAS COMPLEMENTARIAS EN LA CALLE 2 ENTRE LAS CARRERA 12 Y URBANIZACIÓN GUILLERMO PALLARES Y CALLE ENTRE VÍA NACIONAL FERIA GANADERA Y URBANIZACIÓN GUILLERMO PALLARES EN EL MUNICIPIO DE CHIRIGUANÁ -   CESAR</t>
  </si>
  <si>
    <t>CONSTRUCCIÓN DE CANCHA DE FUTBOL “PAZ EN EL TIEMPO DE LA GENTE” EN EL BARRIO BARRANQUILLITA EN EL MUNICIPIO DE CHIRIGUANÁ - DEPARTAMENTO DEL  CESAR</t>
  </si>
  <si>
    <t>CONSTRUCCIÓN PUENTES VEHICULARES AGUA FRÍA – LOS GRILLOS Y CHIRIGUANA - PACHO PRIETO – ANINE - SAN ROQUE EN EL MUNICIPIO DE CHIRIGUANA – DEPARTAMENTO DEL  CESAR</t>
  </si>
  <si>
    <t>IMPLEMENTACIÓN DE AULAS TECNOLÓGICAS EN LOS ESTABLECIMIENTOS EDUCATIVOS OFICIALES DEL MUNICIPIO DE CHIRIGUANÁ EN EL DEPARTAMENTO DEL   CESAR</t>
  </si>
  <si>
    <t>CONSTRUCCIÓN DE PAVIMENTO RÍGIDO EN EL CORREGIMIENTO DE RINCON HONDO, MUNICIPIO DE CHIRIGUANA, DEPARTAMENTO DEL  CESAR</t>
  </si>
  <si>
    <t>CONSTRUCCIÓN DE PAVIMENTO EN CONCRETO RÍGIDO EN LOS BARRIOS LA PAZ Y CALIXTO OYAGA DEL MUNICIPIO DE CHIRIGUANÁ EN EL DEPARTAMENTO DEL  CESAR</t>
  </si>
  <si>
    <t>MEJORAMIENTO DE LA VÍA QUE CONDUCE DE LA CABECERA MUNICIPAL AL PUERTO, EN EL MUNICIPIO DE CHIRIGUANÁ DEL DEPARTAMENTO DEL  CESAR</t>
  </si>
  <si>
    <t>CONSTRUCCIÓN Y DOTACIÓN DE PARQUES AGUA FRÍA, CERRAJONES, EL CRUCE Y ESTACIÓN EN LA ZONA RURAL DEL MUNICIPIO DE CHIRIGUANÁ  CESAR</t>
  </si>
  <si>
    <t>MEJORAMIENTO DE LA VÍA TERCIARIA LOS MARTÍNEZ - LA LIBERTAD DEL KILÓMETRO 2 A LA ESCUELA LIBERTAD Y EL RAMAL QUE CONDUCE A LA ESCUELA LOS MARTÍNEZ EN EL MUNICIPIO DE CHIRIGUANÁ EN EL DEPARTAMENTO DEL  CESAR</t>
  </si>
  <si>
    <t>IMPLEMENTACIÓN DE ESTUFAS ECOLÓGICAS COMO ESTRATEGIA PARA LA CONSERVACIÓN DE LOS BOSQUES Y LA REDUCCIÓN DE EMISIONES DE GASES DE EFECTO INVERNADERO EN EL MUNICIPIO DE CHIRIGUANA - DEPARTAMENTO DEL  CESAR</t>
  </si>
  <si>
    <t>CONSTRUCCIÓN DE LOS SISTEMAS DE ALCANTARILLADO SANITARIO Y TRATAMIENTO DE AGUAS RESIDUALES DE LAS VEREDAS AGUA FRIA Y ARENAS BLANCAS, MUNICIPIO DE CHIRIGUANÁ EN EL DEPARTAMENTO DEL  CESAR</t>
  </si>
  <si>
    <t>CONSTRUCCIÓN DE PAVIMENTO EN CONCRETO RÍGIDO EN EL CORREGIMIENTO DE LA SIERRA DEL MUNICIPIO DE CHIRIGUANÁ EN EL DEPARTAMENTO DEL  CESAR</t>
  </si>
  <si>
    <t>PAVIMENTACIÓN DE CALLES Y CARRERAS EN LOS BARRIOS LAS DELICIAS, PESCAITO, LOS LAURELES Y LA UNIÓN DE LA CABECERA MUNICIPAL DE CHIRIGUANÁ  CESAR</t>
  </si>
  <si>
    <t>MEJORAMIENTO  Y CONSTRUCCIÓN DE OBRAS DE PROTECCIÓN PARA EL CONTROL DE ESCORRENTÍAS DE ARROYO TRIBUTARIO DEL ARROYO EL TUPE EN EL CORREGIMIENTO DE LA SIERRITA, MUNICIPIO DE CHIRIGUANÁ,  CESAR</t>
  </si>
  <si>
    <t>CONSTRUCCIÓN DE LAS REDES DE MEDIA Y BAJA TENSIÓN PARA LA ELECTRIFICACIÓN RURAL DE LA VEREDA LA MULA  MUNICIPIO DE CHIRIGUANA  CESAR</t>
  </si>
  <si>
    <t>CONSTRUCCIÓN DE VIVIENDA EN SITIO PROPIO PARA LA COMUNIDAD AFRODESCENDIENTE DEL MUNICIPIO DE CHIRIGUANA  CESAR</t>
  </si>
  <si>
    <t>CONSTRUCCIÓN Y OPTIMIZACIÓN DE LOS SISTEMAS DE ALCANTARILLADO Y TRATAMIENTO DE AGUAS RESIDUALES EN EL CORREGIMIENTO DE LA AURORA Y LAS VEREDAS LOS CERRAJONES Y OJO DE AGUA, EN MUNICIPIO DE CHIRIGUANA  CESAR</t>
  </si>
  <si>
    <t>AMPLIACIÓN Y REPOSICIÓN AL SISTEMA DE ALCANTARILLADO Y OBRAS COMPLEMENTARIAS, EN EL MUNICIPIO DE CHIRIGUANA EN EL DEPARTAMENTO DEL  CESAR</t>
  </si>
  <si>
    <t>ESTUDIO DE RIESGO PARA LA RECUPERACIÓN DEL CAUCE DEL RIO ARIGUANI CUENCA BAJA CESAR, CARIBE</t>
  </si>
  <si>
    <t>FORMULACIÓN DE PLAN DE ORDENAMIENTO DEL RECURSO HÍDRICO DEL RÍO CHIRIAIMO EN LOS MUNICIPIOS DE LA PAZ Y SAN DIEGO, DEPARTAMENTO DEL  CESAR</t>
  </si>
  <si>
    <t>IMPLEMENTACIÓN DE MEDIDAS DE ADAPTACIÓN AL CAMBIO CLIMÁTICO MEDIANTE EL USO Y APROPIACIÓN DE ENERGÍAS RENOVABLES EN EL PROYECTO PILOTO DEMOSTRATIVO DE ARQUITECTURA BIOCLIMATICA, DE CORPOCESAR, MUNICIPIO DE  VALLEDUPAR</t>
  </si>
  <si>
    <t>ELABORACIÓN  DEL ESTUDIO DE RIESGO DETALLADO POR INUNDACIÓN EN LOS MUNICIPIOS DE   GAMARRA, CHIRIGUANÁ</t>
  </si>
  <si>
    <t>ELABORACIÓN DEL ESTUDIO DE RIESGO DETALLADO POR INUNDACIÓN EN EL MUNICIPIO DE SAN ALBERTO,  CESAR</t>
  </si>
  <si>
    <t>IMPLEMENTACIÓN DE UN PROYECTO PILOTO DEMOSTRATIVO DE BIORREMEDIACIÓN Y GESTIÓN AMBIENTAL EN EL RÍO SAN ALBERTO, EN EL MUNICIPIO DE   SAN ALBERTO</t>
  </si>
  <si>
    <t>RECUPERACIÓN HIDRODINÁMICA Y AMBIENTAL DEL CAÑO PARALUZ COMO ESTRATEGIA DE RECUPERACIÓN DE LA CIÉNAGA MATA DE PALMA, EN EL MUNICIPIO DE EL PASO Y CHIRIGUANÁ  CESAR</t>
  </si>
  <si>
    <t>IMPLEMENTACIÓN  DE ACCIONES DE ADAPTACIÓN AL CAMBIO CLIMÁTICO EN EL EDIFICIO BIOCLIMÁTICO Y EL CAVFFS, SEDES DE CORPOCESAR EN EL MARCO DEL PIGCCT DEL DEPARTAMENTO DEL   CESAR</t>
  </si>
  <si>
    <t>ADECUACIÓN DE LA PLAZA DEL BARRIO SANTÍSIMA TRINIDAD DEL MUNICIPIO DE   CURUMANÍ</t>
  </si>
  <si>
    <t>CONSTRUCCIÓN DE PUENTE SOBRE LA QUEBRADA SAN IGNACIO, MUNICIPIO DE   CURUMANÍ</t>
  </si>
  <si>
    <t>CONSTRUCCIÓN DE POLIDEPORTIVO CUBIERTO EN EL CORREGIMIENTO DE SABANAGRANDE, MUNICIPIO DE CURUMANÍ, DEPARTAMENTO DEL   CESAR</t>
  </si>
  <si>
    <t>CONSTRUCCIÓN DEL HOGAR DE PASO DEL ADULTO MAYOR ALBERTO CELIS MORON MUNICIPIO DE CURUMANÍ  CESAR</t>
  </si>
  <si>
    <t>CONSTRUCCIÓN DEL PARQUE PRINCIPAL DEL CORREGIMIENTO DE  CARACOLICITO, MUNICIPIO DEL COPEY- DEPARTAMENTO DEL   CESAR</t>
  </si>
  <si>
    <t>CONSTRUCCIÓN DE VÍAS URBANAS EN PAVIMENTO RÍGIDO EN EL BARRIO LA ESPERANZA DEL MUNICIPIO DE EL COPEY DEPARTAMENTO DEL  CESAR</t>
  </si>
  <si>
    <t>MEJORAMIENTO  DE LA VÍA COPEY A LA Y EN EL MUNICIPIO  EL COPEY, CESAR</t>
  </si>
  <si>
    <t>CONSTRUCCIÓN DEL PARQUE CEMENTERIO EN EL   CORREGIMIENTO DE LA LOMA  MUNICIPIO DE EL PASO  CESAR, CARIBE</t>
  </si>
  <si>
    <t>CONSTRUCCIÓN DE PAVIMENTO EN CONCRETO RIGIDO DE LAS INTERCONEXIONES VIALES, EN EL CORREGIMIENTO DE LA LOMA MUNICIPIO DE EL PASO, CESAR, CARIBE</t>
  </si>
  <si>
    <t>CONSTRUCCIÓN DE PAVIMENTO EN CONCRETO RIGIDO DE VIAS URBANAS EN DIFERENTES SECTORES DE LA CABECERA MUNICIPAL DEL MUNICIPIO DE EL PASO -  CESAR</t>
  </si>
  <si>
    <t>CONSTRUCCIÓN DE VÍAS URBANAS Y REDES DE ALCANTARILLADO SANITARIO EN LOS BARRIOS SIETE DE DICIEMBRE Y COYUPE EN EL MUNICIPIO DE   EL PASO</t>
  </si>
  <si>
    <t>CONSTRUCCIÓN  DE LA PLAZA PUBLICA CIPRIANA MENDOZA CORREGIMIENTO DE CUATRO VIENTOS MUNICIPIO DE   EL PASO</t>
  </si>
  <si>
    <t>IMPLEMENTACIÓN DE  UN PROGRAMA DE FORTALECIMIENTO PRODUCTIVO MEDIANTE LA INSTALACIÓN DE PEQUEÑOS HATOS CAPRINO  PARA  LA POBLACIÓN AFRODECENDIENTE  EN EL MUNICIPIO DE  EL PASO</t>
  </si>
  <si>
    <t>CONSTRUCCIÓN DE PAVIMENTACIÓN DE LA CARRERA 21 ENTRE LAS CALLES 11 Y 13 EN EL CORREGIMIENTO DE LA LOMA MUNICIPIO DE  EL PASO</t>
  </si>
  <si>
    <t>CONSTRUCCIÓN DE PAVIMENTO  EN EL BARRIO SABANA LINDA DEL CORREGIMIENTO DE LA LOMA EN EL  MUNICIPIO DE  EL PASO</t>
  </si>
  <si>
    <t>CONSTRUCCIÓN DE UN PARQUE RECREO DEPORTIVO EN EL BARRIO SABANITA EN LA CABECERA MUNICIPAL  EN EL MUNICIPIO DE   EL PASO</t>
  </si>
  <si>
    <t>CONSTRUCCIÓN DE LA PLANTA DE TRATAMIENTO DE AGUA POTABLE  DE LA CABECERA EN EL MUNICIPIO DE  EL PASO</t>
  </si>
  <si>
    <t>MEJORAMIENTO DE LA CALIDAD EDUCATIVA MEDIANTE LA DOTACIÓN Y CREACIÓN DE AMBIENTES INTERACTIVOS VIRTUALES EN LOS ESTABLECIMIENTOS EDUCATIVOS DEL MUNICIPIO DE EL PASO   CESAR</t>
  </si>
  <si>
    <t>IMPLEMENTACIÓN DE UN PROGRAMA DE SUSTITUCIÓN DE VEHÍCULOS DE TRACCIÓN ANIMAL QUE IMPULSE EL CRECIMIENTO DE LA ACTIVIDAD RELACIONADA CON EL TRANSPORTE DE CARGA EN EL MUNICIPIO  EL PASO</t>
  </si>
  <si>
    <t>CONSTRUCCIÓN DE PAVIMENTO PARA ESTABLECER CIRCUITOS VIALES EN DIFERENTES ZONAS DEL CORREGIMIENTO DE LA LOMA MUNICIPIO DEL  EL PASO</t>
  </si>
  <si>
    <t>FORTALECIMIENTO DE LA CALIDAD EDUCATIVA A TRAVÉS DE LA DOTACIÓN Y CREACIÓN DE LABORATORIOS VIRTUALES DE MATEMÁTICAS Y LENGUAJE EN LAS INSTITUCIONES Y CENTROS EDUCATIVOS DE CARÁCTER OFICIAL      EL PASO</t>
  </si>
  <si>
    <t>CONSTRUCCIÓN DE PAVIMENTO EN CONCRETO RÍGIDO DE EL BARRIO SAN ANTONIO DEL MUNICIPIO DE GAMARRA DEPARTAMENTO DEL  CESAR</t>
  </si>
  <si>
    <t>CONSTRUCCIÓN , MEJORAMIENTO Y ADECUACIÓN DEL PARQUE PRINCIPAL DEL CORREGIMIENTO LA MATA EN EL MUNICIPIO DE LA GLORIA DEPARTAMENTO DEL  CESAR</t>
  </si>
  <si>
    <t>CONSTRUCCIÓN DE PAVIMENTO EN CONCRETO RÍGIDO EN EL CASCO URBANO DEL MUNICIPIO DE LA GLORIA  CESAR</t>
  </si>
  <si>
    <t>CONSTRUCCIÓN DE PAVIMENTO RÍGIDO EN LOS CORREGIMIENTOS AYACUCHO Y LA MATA DEL MUNICIPIO DE  LA GLORIA</t>
  </si>
  <si>
    <t>IMPLEMENTACIÓN Y MASIFICACIÓN DEL GAS LICUADO DE PETRÓLEO A LOS USUARIOS DE MENORES INGRESOS EN EL CORREGIMIENTO DE BESOTES, DEL MUNICIPIO DE  LA GLORIA</t>
  </si>
  <si>
    <t>CONSTRUCCIÓN PLAZA DEL POZO TOSCANO 1 FASE Y VIAS DE ACCESO EN EL MUNICIPIO DE LA JAGUA DE IBIRICO, CESAR, CARIBE</t>
  </si>
  <si>
    <t>REMODELACIÓN DEL PARQUE TOSCANO Y CONSTRUCCION DE OBRAS DE URBANISMO EN EL MUNICIPIO DE LA JAGUA DE IBIRICO, CESAR, CARIBE</t>
  </si>
  <si>
    <t>APOYO A LAS ESTRATEGIAS DE ACCESO Y PERMANENCIA A TRAVÉS DE LA PRESTACIÓN DEL SERVICIO DE TRANSPORTE ESCOLAR A ESTUDIANTES DE LAS VEREDAS Y LOS CORREGIMIENTOS DEL MUNICIPIO DE LA JAGUA DE IBIRICO, CESAR,  2017 – 2019.  LA JAGUA DE IBIRICO</t>
  </si>
  <si>
    <t>CONSTRUCCIÓN DE UNA PLANTA DE BENEFICIO DE GANADO BOVINO Y PORCINO DEL MUNICIPIO DE LA JAGUA DE IBIRICO,  CESAR</t>
  </si>
  <si>
    <t>CONSTRUCCIÓN DE PAVIMENTO EN CONCRETO RÍGIDO Y OBRAS COMPLEMENTARIAS EN LA CALLE 1 ENTRE LAS CARRERAS 1 Y 6 Y LAS CARRERAS 1, 3, 5 Y 6  DEL CORREGIMIENTO DE LA PALMITA  LA JAGUA DE IBIRICO</t>
  </si>
  <si>
    <t>CONSTRUCCIÓN DEL COLECTOR NORTE PARA EL SISTEMA DE ALCANTARILLADO SANITARIO EN LA CABECERA MUNICIPAL DE LA JAGUA DE IBIRICO,   CESAR</t>
  </si>
  <si>
    <t>MEJORAMIENTO , REHABILITACIÓN DEL EJE DE TRANSITABILIDAD Y CONSTRUCCIÓN DE PLACA HUELLA DE LA VÍA QUE CONDUCE A SORORIA BAJO Y ALTO EN LOS KM 4+100 AL KM4+360, KM4+600 Y KM6+300, DEL MUNICIPIO DE LA JAGUA DE IBIRICO,  CESAR</t>
  </si>
  <si>
    <t>CONSTRUCCIÓN REDES DE ALCANTARILLADO SANITARIO  EN LOS BARRIOS VILLA CHELSY, CARBOANDES, SIMÓN BOLÍVAR, LA ESPERANZA, BELLO HORIZONTE, CAMILO TORRES (PARQUE ECOLÓGICO) - LA FLORIDA, GALÁN Y SAN JOSÉ MUNICIPIO DE LA JAGUA DE IBIRICO  CESAR</t>
  </si>
  <si>
    <t>CONSTRUCCIÓN DE PARQUE DEL CAFÉ, CORREGIMIENTO DE LA VICTORIA DE SAN ISIDRO, MUNICIPIO DE LA JAGUA DE IBIRICO, DEPARTAMENTO  CESAR</t>
  </si>
  <si>
    <t>IMPLEMENTACIÓN DE GRANJAS AGROECOLÓGICAS AUTO SOSTENIBLES E INTEGRALES PARA LA SEGURIDAD ALIMENTARIA Y NUTRICIONAL PARA 200 FAMILIAS VÍCTIMAS DEL DESPLAZAMIENTO FORZADO EN EL MUNICIPIO DE LA JAGUA DE IBIRICO - DEPARTAMENTO DEL  CESAR</t>
  </si>
  <si>
    <t>CONSTRUCCIÓN MASIFICACIÓN DE GAS COMBUSTIBLE POR RED PARA EL CORREGIMIENTO DE LA VICTORIA EN EL MUNICIPIO DE LA JAGUA DE IBIRICO EN EL DEPARTAMENTO DEL  CESAR</t>
  </si>
  <si>
    <t>CONSTRUCCIÓN DEL PLAN MAESTRO DE VÍAS URBANAS PAVIMENTO RÍGIDO FASE V MUNICIPIO DE  LA JAGUA DE IBIRICO - DEPARTAMENTO DEL  CESAR</t>
  </si>
  <si>
    <t>CONSTRUCCIÓN DE ACUEDUCTO RURAL ZONA CAÑO ZUMBADOR EN LA SERRANIA DEL PERIJA DEL MUNICIPIO DE LA JAGUA DE IBIRICO - DEPARTAMENTO DEL  CESAR</t>
  </si>
  <si>
    <t>CONSTRUCCIÓN DEL PARQUE BIOSALUDABLE “URBANIZACION SORORIA” EN EL MUNICIPIO DE LA JAGUA DE IBIRICO DEPARTAMENTO DEL  CESAR</t>
  </si>
  <si>
    <t>MEJORAMIENTO Y CONSTRUCCIÓN DE PUENTE EN LA VÍA VEREDA CAMPO ALEGRE  EN EL MUNICIPIO DE LA JAGUA DE IBIRICO, DEPARTAMENTO DEL   CESAR</t>
  </si>
  <si>
    <t>MEJORAMIENTO DE VÍAS TERCIARIAS MEDIANTE PLACA HUELLAS Y OBRAS COMPLEMENTARIAS EN ZONAS DE RETORNO DE CAMPESINOS AFECTADOS POR EL CONFLICTO, VEREDA ALTO DE LAS FLORES KM 00+00 HASTA KM 8+ 00 (ETAPA 1) EN EL MUNICIPIO DE LA JAGUA DE IBIRICO -   CESAR</t>
  </si>
  <si>
    <t>CONSTRUCCIÓN PARQUE  ECO- SALUDABLE  Y OBRAS DE URBANISMO EN EL BARRIO SIMÓN BOLÍVAR MUNICIPIO DE LA JAGUA DE IBIRICO - DEPARTAMENTO DEL  CESAR</t>
  </si>
  <si>
    <t>CONSTRUCCIÓN DEL CENTRO DE SERVICIOS MI JAGUA EN EL MUNICIPIO DE LA JAGUA DE IBIRICO EN EL DEPARTAMENTO DEL  CESAR</t>
  </si>
  <si>
    <t>IMPLEMENTACIÓN DEL PLAN DE SEÑALIZACIÓN VERTICAL Y HORIZONTAL EN DIFERENTES SECTORES DE LA MALLA VIAL URBANA DEL MUNICIPIO DE LA JAGUA DE IBIRICO,  CESAR</t>
  </si>
  <si>
    <t>CONSTRUCCIÓN DE REDES ELÉCTRICAS EN MEDIA Y BAJA TENSIÓN EN LAS VEREDAS: ARGENTINA SUR, LAS DELICIAS, SABANAS DE IBIRICO, ARACORAIMA Y SALSIPUEDES, DEL MUNICIPIO DE LA JAGUA DE IBIRICO  CESAR</t>
  </si>
  <si>
    <t>CONSTRUCCIÓN DE OBRAS DE DRENAJE, SENDERO URBANÍSTICO Y OBRAS COMPLEMENTARIAS EN LA VÍA QUE CONDUCE DESDE EL CASCO URBANO (BARRIO GALÁN) HACIA EL CORREGIMIENTO DE BOQUERÓN EN EL MUNICIPIO DE LA JAGUA DE IBÍRICO –  CESAR</t>
  </si>
  <si>
    <t>CONSTRUCCIÓN DE VIVIENDA DE INTERÉS SOCIAL EN LA ZONA RURAL DEL MUNICIPIO DE LA JAGUA DE IBÍRICO, DEPARTAMENTO DEL   CESAR</t>
  </si>
  <si>
    <t>CONSTRUCCIÓN DE PAVIMENTO RÍGIDO FASE 4 E INSTALACIÓN DE TUBERÍA DE ACUEDUCTO Y ALCANTARILLADO EN EL CASCO URBANO DEL MUNICIPIO DE LA JAGUA DE IBIRICO EN EL DEPARTAMENTO DEL  CESAR</t>
  </si>
  <si>
    <t>CONSTRUCCIÓN DEL CENTRO ADMINISTRATIVO DEL MUNICIPIO DE LA JAGUA DE IBÍRICO,   CESAR</t>
  </si>
  <si>
    <t>CONSTRUCCIÓN  DE PAVIMENTO RÍGIDO FASE 6, CICLO-RUTA Y OBRAS COMPLEMENTARIAS EN EL MUNICIPIO DE LA JAGUA DE IBIRICO EN EL DEPARTAMENTO DEL  CESAR</t>
  </si>
  <si>
    <t>MEJORAMIENTO DE LA VÍA RURAL DESDE LA PALMITA HASTA LA VEREDA COSTA RICA DEL MUNICIPIO DE LA JAGUA DE IBIRICO,  CESAR</t>
  </si>
  <si>
    <t>PAVIMENTACIÓN CASCO URBANO DEL CORREGIMIENTO DE LA VICTORIA DE SAN ISIDRO, EN EL MUNICIPIO DE LA JAGUA DE IBIRICO - DEPARTAMENTO DEL  CESAR</t>
  </si>
  <si>
    <t>CONSTRUCCIÓN DE LA PLAZA DE MERCADO PÚBLICA DEL MUNICIPIO DE LA JAGUA DE IBIRICO EN EL DEPARTAMENTO DEL  CESAR</t>
  </si>
  <si>
    <t>REMODELACIÓN Y CONSTRUCCIÓN DEL PARQUE DEL BARRIO SAN JOSÉ, EN EL MUNICIPIO DE  LA JAGUA DE IBIRICO  CESAR</t>
  </si>
  <si>
    <t>CONSTRUCCIÓN  DEL SISTEMA DE ABASTECIMIENTO DE AGUA PARA LAS PARCELAS EN LAS VEREDAS SALSIPUEDES Y SABANAS DE IBIRICO, EN EL MUNICIPIO DE LA JAGUA DE IBIRICO DEPARTAMENTO DEL  CESAR</t>
  </si>
  <si>
    <t>MEJORAMIENTO DE VÍAS TERCIARIAS MEDIANTE PLACA HUELLAS Y OBRAS COMPLEMENTARIAS EN ZONAS DE RETORNO DE CAMPESINOS AFECTADOS POR EL CONFLICTO, EN LA VEREDA ALTO DE LAS FLORES KM 8 + 00 HASTA KM 15 + 00 (ETAPA II) MUNICIPIO LA JAGUA DE IBIRICO  CESAR</t>
  </si>
  <si>
    <t>MEJORAMIENTO DE LA CALIDAD EDUCATIVA MEDIANTE LA IMPLEMENTACIÓN DE TICS Y DOTACIÓN DE ESPACIOS TECNOLÓGICOS ESPECIALIZADOS EN LAS INSTITUCIONES EDUCATIVAS DEL MUNICIPIO DE LA JAGUA DE IBIRICO   CESAR</t>
  </si>
  <si>
    <t>ADECUACIÓN Y CONSTRUCCION DE VIA EN LA VEREDA LA TRINIDAD DESDE ESCUELA SAN ISIDIRO HASTA LA BATICOLA, MUNICIPIO DE LA JAGUA DE IBIRICO,  CESAR</t>
  </si>
  <si>
    <t>CONSTRUCCIÓN DE VIVIENDAS PARA LA POBLACIÓN AFRODESCENDIENTES EN EL  MUNICIPIO DE LA JAGUA DE IBÍRICO, DEPARTAMENTO DEL  CESAR</t>
  </si>
  <si>
    <t>SUMINISTRO  E INSTALACIÓN DE REDES DE DISTRIBUCIÓN DE AGUA POTABLE EN EL CASCO URBANO DEL MUNICIPIO DE  LA JAGUA DE IBIRICO, DEPARTAMENTO DEL  CESAR</t>
  </si>
  <si>
    <t>MEJORAMIENTO DE VÍAS TERCIARIAS MEDIANTE EL USO DE PLACA HUELLA VÍA SAN ISIDRO VEREDA EL TOLIMA MUNICIPIO DE LA JAGUA DE IBIRICO, DEPARTAMENTO DEL   CESAR</t>
  </si>
  <si>
    <t>MEJORAMIENTO DE VÍAS TERCIARIAS MEDIANTE PAVIMENTO FLEXIBLE Y OBRAS COMPLEMENTARIAS, EN LA VEREDA LA LIBERTAD MUNICIPIO LA JAGUA DE IBIRICO,  CESAR</t>
  </si>
  <si>
    <t>MEJORAMIENTO URBANÍSTICO E ILUMINACIÓN FOTOVOLTAICA EN  LA CALLE 3 ENTRE CARRERAS 3 Y 7 DEL CORREGIMIENTO DE LA PALMITA EN EL MUNICIPIO DE LA JAGUA DE IBIRICO - DEPARTAMENTO DEL  CESAR</t>
  </si>
  <si>
    <t>MEJORAMIENTO Y ADECUACIÓN DE LA INFRAESTRUCTURA EXISTENTE EN EL SISTEMA DE TRATAMIENTO DE AGUA POTABLE DEL CORREGIMIENTO DE LA VICTORIA DE SAN ISIDRO EN EL MUNICIPIO DE LA JAGUA DE IBIRICO,  CESAR</t>
  </si>
  <si>
    <t>CONSTRUCCIÓN DE PAVIMENTO EN CONCRETO RÍGIDO DE CALLES Y CARRERAS EN LOS BARRIOS LA FLORIDA, CANADA Y LAS DELICIAS DEL MUNICIPIO DE LA PAZ DEPARTAMENTO DEL  CESAR</t>
  </si>
  <si>
    <t>CONSTRUCCIÓN DE PAVIMENTO EN CONCRETO RÍGIDO EN LOS BARRIOS LA FLORIDA Y EL CENTRO EN EL MUNICIPIO DE LA PAZ DEPARTAMENTO DEL   CESAR</t>
  </si>
  <si>
    <t>CONSTRUCCIÓN DEL CENTRO GASTRONÓMICO EN EL MUNICIPIO DE LA PAZ  DEPARTAMENTO DEL   CESAR</t>
  </si>
  <si>
    <t>ADECUACIÓN Y MEJORAMIENTO DE LA CANCHA LA BOMBONERA DEL MUNICIPIO DE LA PAZ DEPARTAMENTO DEL   CESAR</t>
  </si>
  <si>
    <t>CONSTRUCCIÓN DE OBRAS COMPLEMENTARIAS DE URBANISMO EN LA INSTITUCION EDUCATIVA SAN JOSE SEDE PRINCIPAL DEL  MUNICIPIO DE LA PAZ DEPARTAMENTO DEL  CESAR</t>
  </si>
  <si>
    <t>MEJORAMIENTO DE LA VÍA TERCIARIA QUE COMUNICA A LA VEREDA MANANTIAL CON EL MUNICIPIO DE LA PAZ DEPARTAMENTO DEL   CESAR</t>
  </si>
  <si>
    <t>MEJORAMIENTO DE LA VÍA TERCIARIA QUE COMUNICA LAS VEREDAS, CASA GRANDE Y CANADÁ EN EL MUNICIPIO DE  MANAURE, CESAR</t>
  </si>
  <si>
    <t>AMPLIACIÓN DE PLACA HUELLA QUE COMUNICA AL MUNICIPIO DE MANAURE CON LA VEREDA CASA GRANDE EN EL MUNICIPIO DE MANAURE,    CESAR</t>
  </si>
  <si>
    <t>MEJORAMIENTO DE LA VÍA TERCIARIA QUE COMUNICA LAS VEREDAS, SAN ANTONIO Y EL CINCO CON EL MUNICIPIO DE  MANAURE, CESAR</t>
  </si>
  <si>
    <t>MEJORAMIENTO DE LA VÍA QUE COMUNICA EL CORREGIMIENTO DE SABANAS DE LEÓN CON LA VEREDA LOS ANDES EN EL MUNICIPIO DE  MANAURE, CESAR</t>
  </si>
  <si>
    <t>CONSTRUCCIÓN DE PAVIMENTO EN CONCRETO RÍGIDO EN LOS BARRIOS SAN PEDRO, LA ESPERANZA, LA FLORIDA, EL CENTRO Y LUCERNA DEL AREA URBANA DEL  MUNICIPIO DE PAILITAS  CESAR</t>
  </si>
  <si>
    <t>CONSTRUCCIÓN DE PAVIMENTO EN CONCRETO RÍGIDO EN EL ÁREA URBANA DEL MUNICIPIO DE PELAYA EN EL DEPARTAMENTO DEL  CESAR</t>
  </si>
  <si>
    <t>MEJORAMIENTO DE VÍAS PARA LA PAZ MEDIANTE CONSTRUCCIÓN DE PLACA HUELLA EN EL MUNICIPIO DE PELAYA  CESAR</t>
  </si>
  <si>
    <t>CONSTRUCCIÓN DEL CENTRO RECREACIONAL Y DEPORTIVO ETAPA II EN EL MUNICIPIO DE PELAYA, DEPARTAMENTO DEL    CESAR</t>
  </si>
  <si>
    <t>REMODELACIÓN DEL PARQUE PRINCIPAL DEL MUNICIPIO DE PELAYA-  CESAR</t>
  </si>
  <si>
    <t>MEJORAMIENTO DE DIFERENTES VÍAS TERCIARIAS DEL MUNICIPIO DE PUEBLO BELLO EN EL DEPARTAMENTO DEL  CESAR</t>
  </si>
  <si>
    <t>MEJORAMIENTO DE LA VIA DEL ÁREA RURAL DE LA CABECERA MUNICIPAL DEL MUNICIPIO DE PUEBLO BELLO EN EL DEPARTAMENTO DEL   CESAR</t>
  </si>
  <si>
    <t>CONSTRUCCIÓN Y OPTIMIZACIÓN DE DIFERENTES TRAMOS DEL ALCANTARILLADO SANITARIO DEL ÁREA URBANA DEL MUNICIPIO DE PUEBLO BELLO -   CESAR</t>
  </si>
  <si>
    <t>SUMINISTRO E INSTALACIÓN DE EQUIPOS PARA AULAS INTERACTIVAS CON DESTINO A LAS INSTITUCIONES EDUCATIVAS Y CENTROS EDUCATIVOS DEL MUNICIPIO DE RIÓ DE ORO  CESAR</t>
  </si>
  <si>
    <t>PAVIMENTACIÓN EN CONCRETO RÍGIDO DE LAS VÍAS URBANAS DEL CORREGIMIENTO DE MORRISON, MUNICIPIO   RÍO DE ORO</t>
  </si>
  <si>
    <t>MEJORAMIENTO , MANTENIMIENTO Y CONSERVACIÓN DE LAS VÍAS QUE CONDUCEN DEL ALTO DE SANÍN VILLA A LAS VEREDAS SANTA MARÍA Y LA CUCHILLA Y DESDE EL CASCO URBANO AL CORREGIMIENTO EL GITANO, DEL MUNICIPIO DE  RÍO DE ORO</t>
  </si>
  <si>
    <t>ADECUACIÓN DE ESPACIOS DE USO PÚBLICO Y ESCENARIO DEPORTIVO Y RECREATIVO EN EL CORREGIMIENTO DE MONTECITOS DEL MUNICIPIO DE   RÍO DE ORO</t>
  </si>
  <si>
    <t>ADECUACIÓN Y MEJORAMIENTO DE LAS INSTALACIONES FÍSICAS DE LA INSTITUCIÓN EDUCATIVA EL CAMPAMENTO DEL MUNICIPIO DE RIO DE ORO, CESAR  RÍO DE ORO</t>
  </si>
  <si>
    <t>ADECUACIÓN DEL PARQUE PRINCIPAL DEL BARRIO PRIMERO DE ABRIL DEL MUNICIPIO DE   SAN ALBERTO</t>
  </si>
  <si>
    <t>CONSTRUCCIÓN DE DOS CUBIERTAS PARA LAS CANCHAS DE LOS CORREGIMIENTOS EL LIBANO Y PUERTO CARREÑO EN EL MUNICIPIO DE SAN ALBERTO,  CESAR</t>
  </si>
  <si>
    <t>DOTACIÓN E INSTALACIÓN DE TRES ( 3 ) AULAS INTERACTIVAS MULTIFUNCIONALES PARA LA INSTITUCIÓN EDUCATIVA MANUEL RODRIGUEZ TORICES, INSTITUCIÓN EDUCATIVA RAFAEL URIBE URIBE E INSTITUCION EDUCATIVA NUEVAS FLORES (SEDE PRINCIPAL ) EN EL MUNICIPIO DE  SAN DIEGO</t>
  </si>
  <si>
    <t>REMODELACIÓN Y ADECUACIÓN DE LA PLAZA PRINCIPAL DEL CORREGIMIENTO DE MEDIA LUNA DEL MUNICIPIO DE SAN DIEGO, DEPARTAMENTO DEL   CESAR</t>
  </si>
  <si>
    <t>CONSTRUCCIÓN DE PAVIMENTO EN CONCRETO RÍGIDO EN DIFERENTES CALLES Y CARRERAS Y OBRAS COMPLEMENTARIAS DEL CORREGIMIENTO LA CURVA, ÁREA RURALDEL MUNICIPIO DE SAN MARTIN -  CESAR</t>
  </si>
  <si>
    <t>CONSTRUCCIÓN DE PAVIMENTO EN CONCRETO RÍGIDO Y OBRAS DE URBANISMO EN EL BARRIO VILLA MARCELA ÁREA URBANA DEL MUNICIPIO DE SAN MARTIN -  CESAR</t>
  </si>
  <si>
    <t>CONSTRUCCIÓN DE CANAL EN CONCRETO DEL DESCOLE DE AGUAS LLUVIAS DESDE EL BARRIO SAN JORGE HASTA LA QUEBRADA LA RAYITA Y COLECTOR DE AGUAS RESIDUALES DEL BARRIO SAN JORGE ÁREA URBANA DEL MUNICIPIO DE SAN MARTIN -  CESAR</t>
  </si>
  <si>
    <t>REMODELACIÓN PARQUE LOS GUASIMOS EN EL MUNICIPIO DE SAN MARTIN - DEPARTAMENTO DEL  CESAR</t>
  </si>
  <si>
    <t>CONSTRUCCIÓN DE PAVIMENTO EN CONCRETO RÍGIDO EN DIFERENTES BARRIOS DE LA CABECERA MUNICIPAL DE SAN MARTÍN -  CESAR</t>
  </si>
  <si>
    <t>CONSTRUCCIÓN DE PAVIMENTO EN CONCRETO RGIDO EN DIFERENTES CALLES Y CARRERAS DE LOS DIFERENTES CORREGIMIENTOS EN EL MUNICIPIO DE  SAN MARTÍN</t>
  </si>
  <si>
    <t>CONSTRUCCIÓN DE LA PRIMERA FASE DEL PATINODROMO  MUNICIPAL DE  SAN MARTÍN, CESAR</t>
  </si>
  <si>
    <t>CONSTRUCCIÓN EN PAVIMENTO RÍGIDO EN DIFERENTES CALLES Y CARRERAS DEL CASCO URBANO Y OBRAS COMPLEMENTARIAS DEL MUNICIPIO DE TAMALAMEQUE,  CESAR</t>
  </si>
  <si>
    <t>CONSTRUCCIÓN DE LA INSTITUCION EDUCATIVA JUAN HUMBERTO BAQUERO SOLER SEDE EL CARMEN DEL MUNICIPIO DE ACACIAS - META</t>
  </si>
  <si>
    <t>CONSTRUCCIÓN PUENTE SOBRE EL CAÑO HONDO, VIA ACACIAS - DINAMARCA EN EL MUNICIPIO DE ACACIAS, META, ORINOQUIA</t>
  </si>
  <si>
    <t>CONSTRUCCIÓN DE VIAS EN CONCRETO RIGIDO, REDES DE ACUEDUCTO, ALCANTARILLADO SANITARIO, PLUVIAL Y OBRAS DE URBANISMO, EN LOS BARRIOS LA FLORIDA, CIMARRÓN Y LAS COLINAS DEL MUNICIPIO DE  ACACÍAS</t>
  </si>
  <si>
    <t>CONSTRUCCIÓN DE REDES DE ACUEDUCTO, ALCANTARILLADO SANITARIO Y PLUVIAL, ENTRE LA CALLE 14 Y LA CALLE 16 Y ENTRE LA CARRERA 42 Y CARRERA 43 EN EL BARRIO COMCAJA - MUNICIPIO DE   ACACÍAS</t>
  </si>
  <si>
    <t>CONSTRUCCIÓN DE VIVIENDA DE INTERÉS PRIORITARIO (VIP) CIUDADELA VERDE EN EL MUNICIPIO DE  ACACÍAS</t>
  </si>
  <si>
    <t>CONSTRUCCIÓN DE VÍAS EN CONCRETO RÍGIDO Y OBRAS DE URBANISMO ENTRE LA CALLE 14 Y LA CALLE 16 Y ENTRE LA CARRERA 42 Y CARRERA 43, EN EL BARRIO COMCAJA DEL MUNICIPIO DE  ACACÍAS</t>
  </si>
  <si>
    <t>ADECUACIÓN DE VÍA Y CONSTRUCCIÓN DE ALCANTARILLADO PLUVIAL EN LA CARRERA 14 ENTRE CALLE 19 Y CALLE 23A EN EL MUNICIPIO DE  ACACÍAS</t>
  </si>
  <si>
    <t>CONSTRUCCIÓN PUENTE VEHICULAR UBICADO SOBRE EL CAÑO COLA DE PATO EN LA VEREDA SARDINATA DEL MUNICIPIO DE  ACACÍAS</t>
  </si>
  <si>
    <t>MEJORAMIENTO Y PAVIMENTACIÓN DE LA VÍA ANTIGUA A GUAMAL ENTRE EL PUENTE SOBRE EL RÍO ACACIAS Y EL PUENTE SOBRE EL RÍO OROTOY DEL MUNICIPIO DE  ACACÍAS</t>
  </si>
  <si>
    <t>MEJORAMIENTO Y CONSTRUCCIÓN DE LAS VÍAS INTERNAS DEL BARRIO NUEVO HORIZONTE Y LA VÍA QUE COMUNICA AL MISMO BARRIO CON LA DIAGONAL 15 DEL MUNICIPIO DE  ACACÍAS</t>
  </si>
  <si>
    <t>CONSTRUCCIÓN Y MEJORAMIENTO DE VÍAS Y REPOSICIÓN DE REDES EN LOS BARRIOS OASIS, PINOS, DIVINO NIÑO, LOS LAURELES Y BRISAS DEL PLAYON EN EL MUNICIPIO DE   ACACÍAS</t>
  </si>
  <si>
    <t>CONSTRUCCIÓN Y MEJORAMIENTO DE VÍAS Y REPOSICIÓN DE REDES EN LOS BARRIOS LA INDEPENDENCIA, NUEVA VICTORIA, PRIMAVERA II ETAPA, CEDRITOS Y JORDAN EN EL MUNICIPIO DE  ACACÍAS</t>
  </si>
  <si>
    <t>CONSTRUCCIÓN Y MEJORAMIENTO DE VÍAS Y REPOSICIÓN DE REDES EN LA CARRERA 23 ENTRE LA CALLE 19 Y LA CALLE 23A EN LA URBANIZACIÓN LA TIZA - MUNICIPIO DE  ACACÍAS</t>
  </si>
  <si>
    <t>CONSTRUCCIÓN Y MEJORAMIENTO DE VÍAS Y REPOSICIÓN DE REDES EN LA CALLE 10 CARRERAS 23 Y 26, EN LA CALLE 10A ENTRE CARRERAS 24 Y 26, EN LA CARRERA 24 ENTRE CALLES 10 Y 11, EN LA CARRERA 25 ENTRE CALLES 10 Y 11 DEL MUNICIPIO DE  ACACÍAS</t>
  </si>
  <si>
    <t>CONSTRUCCIÓN Y MEJORAMIENTO DE VÍAS Y REPOSICIÓN DE REDES EN LA CALLE 12 ENTRE CARRERAS 16 Y 17 Y EN LA CARRERA 17 ENTRE CALLES 12 Y 13 DEL MUNICIPIO DE  ACACÍAS</t>
  </si>
  <si>
    <t>ADECUACIÓN Y REMODELACION DEL PARQUE PRINCIPAL EN EL MUNICIPIO DE  ACACÍAS</t>
  </si>
  <si>
    <t>CONSTRUCCIÓN DE ALCANTARILLADO PLUVIAL SOBRE LA CARRERA 35 ENTRE CALLES 14 Y 16BIS, CALLE 16BIS ENTRE CARRERA 33 Y 35 EN EL BARRIO LA PRADERA EN EL MUNICIPIO DE  ACACÍAS</t>
  </si>
  <si>
    <t>REHABILITACIÓN DE VÍA EN ASFALTO DESDE EL DENOMINADO CRUCE DE LA VIRGEN HASTA LA INSTITUCIÓN EDUCATIVA SANTA TERESITA SEDE EL RESGUARDO (FASE 1 ENTRE K1+403 Y K2 +187 DEL MUNICIPIO DE   ACACÍAS</t>
  </si>
  <si>
    <t>CONSTRUCCIÓN COMPLEJO DEPORTIVO BARRANCA DE UPIA CERO A SIEMPRE  BARRANCA DE UPÍA</t>
  </si>
  <si>
    <t>CONSTRUCCIÓN COCINA - COMEDOR ESCOLAR EN LA INSTITUCION EDUCATIVA FRANCISCO ALTER SEDE JORGE ELIECER GAITAN EN EL MUNICIPIO DE  BARRANCA DE UPÍA</t>
  </si>
  <si>
    <t>CONSTRUCCIÓN DE AULAS Y UNIDADES SANITARIAS EN EL COLEGIO FRANCISCO ALTER EN EL MUNICIPIO DE  BARRANCA DE UPÍA</t>
  </si>
  <si>
    <t>MEJORAMIENTO DE LAS VÍAS DEL CENTRO POBLADO DE LOS MANGOS MUNICIPIO DE CABUYARO  META</t>
  </si>
  <si>
    <t>MEJORAMIENTO DE LA VÍA SECUNDARIA QUE COMUNICA EL MUNICIPIO DE CABUYARO - PUENTE HUMEA - PUERTO LOPEZ - FASE I,  META</t>
  </si>
  <si>
    <t>CONSTRUCCIÓN PARQUE RECREODEPORTIVO FASE 1 EN EL MUNICIPIO DE CABUYARO,  META</t>
  </si>
  <si>
    <t>CONSTRUCCIÓN DE OBRAS DE MITIGACIÓN EN LA MARGEN DERECHA DEL CAÑO PALOMAS EN LA VEREDA PALOMAS EN EL MUNICIPIO DE CABUYARO  META</t>
  </si>
  <si>
    <t>IMPLEMENTACIÓN DE UNA ESTRATEGIA DE ALIMENTACION EN EL MUNICIPIO DE CASTILLA LA NUEVA, META, ORINOQUIA</t>
  </si>
  <si>
    <t>FORTALECIMIENTO A LAS ACTIVIDADES DEPORTIVAS Y RECREATIVAS DE LA POBLACIÓN DE CASTILLA LA NUEVA</t>
  </si>
  <si>
    <t>CONSTRUCCIÓN DE LA FASE III DE LA INSTITUCION EDUCATIVA SAN LORENZO DEL MUNICIPIO DE CASTILLA LA NUEVA</t>
  </si>
  <si>
    <t>DISEÑO DE URBANISMO Y COMPRA DE LOTE URBANO PARA LA REALIZACIÓN DE PROYECTO DE VIVIENDA EN EL MUNICIPIO DE CASTILLA LA NUEVA</t>
  </si>
  <si>
    <t>IMPLEMENTACIÓN DE LA PRIMERA FASE DE LA RED DE SALUD EN CASA PRIMERO MI GENTE EN EL MUNICIPIO DE CASTILLA LA NUEVA</t>
  </si>
  <si>
    <t>MEJORAMIENTO DE LA VÍA QUE CONDUCE DEL CENTRO POBLADO EL TORO A CASA BLANCA, EN EL MUNICIPIO DE  CASTILLA LA NUEVA</t>
  </si>
  <si>
    <t>CONSTRUCCIÓN DE PAVIMENTO RÍGIDO EN VÍAS URBANAS DE BAJO TRÁNSITO EN EL MUNICIPIO DE CASTILLA LA NUEVA, DEPARTAMENTO DEL   META</t>
  </si>
  <si>
    <t>ADECUACIÓN AL SISTEMA HIDRÁULICO Y LAS BATERIAS SANITARIAS DE LA INSTITUCIÓN EDUCATIVA HENRY DANIELS DEL MUNICIPIO DE  CASTILLA LA NUEVA, META</t>
  </si>
  <si>
    <t>ADECUACIÓN AL SISTEMA HIDRÁULICO Y LAS BATERIAS SANITARIAS DE LAS SEDES PREESCOLAR Y SECUNDARIA DEL COLEGIO SAN LORENZO DEL MUNICIPIO DE  CASTILLA LA NUEVA</t>
  </si>
  <si>
    <t>AMPLIACIÓN Y OPTIMIZACIÓN DE LAS REDES DE ALUMBRADO PÚBLICO Y CONSTRUCCIÓN DE REDES ELÉCTRICAS EN EL MUNICIPIO DE  CASTILLA LA NUEVA</t>
  </si>
  <si>
    <t>IMPLEMENTACIÓN DE LA ESTRATEGIA DE SEPARACIÓN EN LA FUENTE Y RECOLECCIÓN DE RESIDUOS SÓLIDOS DOMICILIARIOS EN EJECUCIÓN DEL PGIRS DEL MUNICIPIO DE   CASTILLA LA NUEVA</t>
  </si>
  <si>
    <t>MEJORAMIENTO DEL ESPACIO PÚBLICO DEL MUNICIPIO DE   CASTILLA LA NUEVA</t>
  </si>
  <si>
    <t>CONSTRUCCIÓN DE VIVIENDA EN SITIO PROPIO EN EL MUNICIPIO DE   CASTILLA LA NUEVA, META</t>
  </si>
  <si>
    <t>MEJORAMIENTO DE VIVIENDA  EN EL ÁREA URBANA Y RURAL DEL MUNICIPIO DE   CASTILLA LA NUEVA</t>
  </si>
  <si>
    <t>MEJORAMIENTO AL CENTRO EDUCATIVO CASTILLA LA NUEVA COMPUESTO POR LAS  SEDES VIOLETAS, ALTO BETANIA, CAÑO GRANDE, SABANAS DEL ROSARIO, EL TORO, SAN JOSÉ DEL TURUY, EL TRIUNFO, LA REPRESA Y EL PROGRESO DEL MUNICIPIO DE   CASTILLA LA NUEVA, META</t>
  </si>
  <si>
    <t>MEJORAMIENTO DE LA VÍA QUE CONDUCE DEL CRUCE DE CARNICERÍAS AL CRUCE DE BARRO BLANCO DESDE LA ABSCISA K1 + 820 A LA K2+560, EN EL MUNICIPIO DE   CASTILLA LA NUEVA</t>
  </si>
  <si>
    <t>MEJORAMIENTO DEL POLIDEPORTIVO Y CONSTRUCCIÓN DE OBRAS COMPLEMENTARIAS DEL COMPLEJO DEPORTIVO DE  LA VEREDA VIOLETAS EN EL MUNICIPIO DE   CASTILLA LA NUEVA, META</t>
  </si>
  <si>
    <t>CONSTRUCCIÓN DE LAS OBRAS NECESARIAS PARA EL CONTROL Y MITIGACIÓN DEL CAUCE DEL RÍO GUAMAL, EN LOS SECTORES 1,2 Y 3 DE LA PLAYA Y SAN AGUSTÍN SECTOR LAS BRISAS Y COLINDANTES DEL MUNICIPIO DE   CASTILLA LA NUEVA</t>
  </si>
  <si>
    <t>IMPLEMENTACIÓN DE UNA ESTRATEGIA PARA EL APROVECHAMIENTO DE LAS TIC EN LA COMUNIDAD DEL MUNICIPIO DE   CASTILLA LA NUEVA</t>
  </si>
  <si>
    <t>IMPLEMENTACIÓN DEL PROGRAMA DE ALIMENTACIÓN ESCOLAR PARA LOS ESTUDIANTES DEL MUNICIPIO DE   CASTILLA LA NUEVA, META</t>
  </si>
  <si>
    <t>MEJORAMIENTO DE LA VÍA QUE CONDUCE DEL CRUCE DE CARNICERÍAS AL CRUCE DE BARRO BLANCO ABSCISAS  K0+000 A LA K1+820, SEÑALIZACIÓN Y ESTABILIDAD DE TALUDES ENTRE LA ABSCISA  K1+820 A LA K2+560, EN EL MUNICIPIO DE   CASTILLA LA NUEVA, META</t>
  </si>
  <si>
    <t>CONSTRUCCIÓN DE VIVIENDA DE INTERÉS PRIORITARIO EN EL CASCO URBANO DEL MUNICIPIO DE  CASTILLA LA NUEVA, META</t>
  </si>
  <si>
    <t>FORTALECIMIENTO DE LA SALUD PÚBLICA A TRAVÉS DE LA PROMOCIÓN DE CONDUCTAS SALUDABLES PARA MI GENTE EN EL MUNICIPIO DE   CASTILLA LA NUEVA, META</t>
  </si>
  <si>
    <t>CONSTRUCCIÓN DE LA CUBIERTA Y MEJORAMIENTO DE LA INFRAESTRUCTURA DEL PARQUE GUADUALES EN EL MUNICIPIO DE  CASTILLA LA NUEVA, META</t>
  </si>
  <si>
    <t>CONSTRUCCIÓN DE VIVIENDA DE INTERÉS PRIORITARIO EN LA URBANIZACIÓN ALCARAVAN EN EL CENTRO POBLADO SAN LORENZO DEL MUNICIPIO DE   CASTILLA LA NUEVA</t>
  </si>
  <si>
    <t>CONSTRUCCIÓN OBRAS DE PROTECCIÓN EN LAS MARGENES DEL RÍO GUAMAL EN EL SECTOR LA PLAYITA DEL MUNICIPIO DE   CASTILLA LA NUEVA, META</t>
  </si>
  <si>
    <t>CONSTRUCCIÓN PARQUE PALOMARCAO DEL MUNICIPIO DE                          CASTILLA LA NUEVA</t>
  </si>
  <si>
    <t>MEJORAMIENTO Y OPTIMIZACIÓN  DE LAS PLANTAS DE TRATAMIENTO DE AGUAS RESIDUALES DE LAS VEREDAS VIOLETAS, SAN LORENZO Y EL CASCO URBANO DEL MUNICIPIO DE   CASTILLA LA NUEVA, META</t>
  </si>
  <si>
    <t>CONSTRUCCIÓN DE UNA PLAZA CÍVICA EN EL MUNICIPIO DE   CUMARAL</t>
  </si>
  <si>
    <t>MEJORAMIENTO DE VÍA TERCIARIA MEDIANTE LA CONSTRUCCIÓN DE PLACA HUELLA EN LA VEREDA CHEPERO EN EL MUNICIPIO DE   CUMARAL</t>
  </si>
  <si>
    <t>CONSTRUCCIÓN ETAPA I DEL CONTORNO DE LA PLAZA CÍVICA EN LA CARRERA 20  ENTRE CALLES 13 Y 14, EN EL MUNICIPIO DE   CUMARAL</t>
  </si>
  <si>
    <t>CONSTRUCCIÓN DE 2 CANCHAS MÚLTIPLES CON CUBIERTA, ÁREAS DE DISPERSIÓN Y RECREACIÓN EN LAS VEREDAS DE SAN NICOLÁS Y PRESENTADO DEL MUNICIPIO DE   CUMARAL</t>
  </si>
  <si>
    <t>CONSTRUCCIÓN DE OBRAS DE PROTECCION SOBRE LA MARGEN DERECHA DEL RIO GUACAVIA DEL MUNICIPIO DE    CUMARAL</t>
  </si>
  <si>
    <t>CONSTRUCCIÓN DE LA RED ELÉCTRICA DE MEDIA Y BAJA TENSIÓN EN 20 VEREDAS EN EL MUNICIPIO DE EL CASTILLO DEPARTAMENTO DEL  META</t>
  </si>
  <si>
    <t>FORTALECIMIENTO DE LAS CAPACIDADES PRODUCTIVAS Y ASOCIATIVAS MEDIANTE LA IMPLEMENTACIÓN DE CULTIVOS DE AGUACATE VARIEDAD HASS, A PRODUCTORES AGRÍCOLAS DEL MUNICIPIO DE  EL CASTILLO</t>
  </si>
  <si>
    <t>CONSTRUCCIÓN DE OBRAS DE MITIGACIÓN PARA ATENDER LA EMERGENCIA EN LOS SECTORES MÁS CRÍTICOS:  EN LA VEREDA LA UNIÓN DE LA CAL (RIO GUAPE), VEREDA EL JARDÍN (RIO CUMARAL), VEREDA CAÑO EMBARRADO (VÍA PUERTO LA UNIÓN), DEL MUNICIPIO DE   EL CASTILLO</t>
  </si>
  <si>
    <t>MEJORAMIENTO  DE LA VÍA QUE CONDUCE DE LA VEREDA CAÑO AMARILLO SECTOR MINA CALIZA AL PUENTE SOBRE CAÑO RIPIO EN LA VEREDA SAN PEDRO FASE 1 TRAMO 1 Y TRAMO 3, EN EL MUNICIPIO DE  EL DORADO</t>
  </si>
  <si>
    <t>FORTALECIMIENTO AL SECTOR RURAL PRODUCTIVO MEDIANTE IMPLEMENTACIÓN DE ALTERNATIVAS DE PRODUCCIÓN AGRÍCOLA, ESTABLECIMIENTO DE CULTIVOS DE AGUACATE LORENA Y HASS, DIRIGIDO A POBLACIÓN CAMPESINA  HOMBRE, MUJERES DEL MUNICIPIO DE EL DORADO  META.  EL DORADO</t>
  </si>
  <si>
    <t>CONSTRUCCIÓN DE LAS OBRAS NECESARIAS PARA EL CONTROL Y MITIGACION DEL CAUCE RIÓ ARIARI, EN EL SECTOR DEL DESVIÓ RIÓ VIEJO DEL MUNICIPIO DE  EL DORADO</t>
  </si>
  <si>
    <t>CONSTRUCCIÓN DE REDES DE ACUEDUCTO Y SISTEMA DE POTABILIZACIÓN DE AGUA PARA EL CENTRO POBLADO LA COOPERATIVA DEL MUNICIPIO DE  FUENTE DE ORO</t>
  </si>
  <si>
    <t>PREVENCIÓN Y MITIGACIÓN EN LA GESTIÓN DEL RIESGO MEDIANTE LA CANALIZACIÓN Y OBRAS COMPLEMENTARIAS SOBRE EL RIO ARIARI EN LAS VEREDAS EL TRIUNFO Y PUERTO NUEVO (RIBERAS CAÑO PIEDRA Y URICHARE) EN EL MUNICIPIO DE   FUENTE DE ORO</t>
  </si>
  <si>
    <t>FORTALECIMIENTO DE LA SEGURIDAD ALIMENTARIA A TRAVÉS DE PROYECTOS PRODUCTIVOS PARA LA POBLACIÓN VULNERABLE EN LA ZONA RURAL EN EL MUNICIPIO DE  FUENTE DE ORO</t>
  </si>
  <si>
    <t>CONSTRUCCIÓN DE VÍAS URBANAS EN EL MUNICIPIO DE  GRANADA</t>
  </si>
  <si>
    <t>MEJORAMIENTO DE VÍAS TERCIARIAS  EN EL MUNICIPIO DE  GRANADA</t>
  </si>
  <si>
    <t>CONSTRUCCIÓN DE VÍAS URBANAS EN LA URBANIZACIÓN PALMA REAL Y MAKATOA EN EL MUNICIPIO DE   GRANADA</t>
  </si>
  <si>
    <t>REVISIÓN . GENERAL Y ACTUALIZACIÓN DEL PLAN BÁSICO DE ORDENAMIENTO TERRITORIAL  DE EL MUNICIPIO DE   GRANADA</t>
  </si>
  <si>
    <t>CONSTRUCCIÓN DE INFRAESTRUCTURA ESTRATÉGICA Y DE PROTECCIÓN PARA LA DISMINUCIÓN  DE LAS CONDICIONES DE RIESGO DE DESASTRES EN EL MUNICIPIO DE  GRANADA</t>
  </si>
  <si>
    <t>CONSTRUCCIÓN DE ALCANTARILLADO PLUVIAL EN LA CALLE 17C ENTRE CARRERAS 5 Y MEGACOLEGIO BRISAS DE IRIQUE MUNICIPIO DE  GRANADA</t>
  </si>
  <si>
    <t>CONSTRUCCIÓN DE VIVIENDA DE INTERES PRIORITARIO VILLA BERNARDA DEL MUNICIPIO DE GUAMAL , META, ORINOQUIA</t>
  </si>
  <si>
    <t>ESTUDIOS DISEÑOS Y CONSTRUCCIÓN PRIMERA FASE SEDE PRINCIPAL INSTITUCIÓN EDUCATIVA JOSÉ MARÍA CÓRDOBA DEL MUNICIPIO DE GUAMAL META, ORINOQUIA  GUAMAL</t>
  </si>
  <si>
    <t>MEJORAMIENTO Y ADECUACIÓN DEL COMPLEJO GANADERO DEL MUNICIPIO   GUAMAL</t>
  </si>
  <si>
    <t>MEJORAMIENTO Y RENOVACIÓN URBANA DE LA CALLE 11 ENTRE CARRERA 3A Y CARRERA 10 Y VIAS ALEDAÑAS EN EL MUNICIPIO DE   GUAMAL , META</t>
  </si>
  <si>
    <t>MEJORAMIENTO DE LA VÍA QUE CONDUCE DESDE EL CRUCE DE LA CARRERA 14A HASTA LA MANGA DE COLEO INCLUIDO LA CONSTRUCCIÓN DE LA RED DE ALCANTARILLADO EN EL MUNICIPIO DE  GUAMAL , META</t>
  </si>
  <si>
    <t>CONSTRUCCIÓN OBRA DE MITIGACION DEL RIESGO - JARILLÓN  TIPO DIQUE CON GEOBOLSAS EN POLIPROPILENO DE ALTO MODULO EN LA VEREDA OROTOY   GUAMAL , META</t>
  </si>
  <si>
    <t>MEJORAMIENTO VIAL MEDIANTE LA CONSTRUCCIÓN DE LA PLACA HUELLA PARA LA VÍA QUE COMUNICA EL CASCO URBANO CON CAÑO CRISTALES, SECTOR VEREDA EL BILLAR MUNICIPIO DE  LA MACARENA</t>
  </si>
  <si>
    <t>CONSTRUCCIÓN DEL SISTEMA DE ALCANTARILLADO SANITARIO  EN EL CENTRO POBLADO PLAYA RICA MUNICIPIO DE  LA MACARENA</t>
  </si>
  <si>
    <t>CONSTRUCCIÓN DE AULAS EDUCATIVAS EN LAS INSTITUCIONES EDUCATIVAS SANTA TERESA Y NUEVO HORIZONTE Y A LOS CENTROS EDUCATIVOS LA CATALINA, LAS BRISAS Y TERCER MILENIO  LA MACARENA</t>
  </si>
  <si>
    <t>PAVIMENTACIÓN DE VÍAS URBANAS EN EL MUNICIPIO DE  LA MACARENA, META</t>
  </si>
  <si>
    <t>CONSTRUCCIÓN PAVIMENTO EN CONCRETO RÍGIDO DE LAS VÍAS URBANAS CALLE 4 ENTRE CARRERAS 4 Y 6, CARRERA 3 ENTRE CALLES 10 Y 11, CARRERA 6 ENTRE CALLES 4 Y 5 Y CARRERA 7 ENTRE CALLES 4 Y 5. DEL MUNICIPIO DE LA MACARENA -   META</t>
  </si>
  <si>
    <t>CONSTRUCCIÓN  DE OBRAS DE MITIGACIÓN DE RIESGO DE INUNDACIÓN  EN LA VEREDA EL BILLAR, VEREDA LOS LAURELES, VEREDA VILLA DEL RIO Y VEREDA ALTAMIRA EN EL MUNICIPIO DE LA MACARENA,  META</t>
  </si>
  <si>
    <t>CONSTRUCCIÓN EN PAVIMENTO RÍGIDO DE LA VÍA QUE COMUNICA LOS MUNICIPIOS DE MESETAS, URIBE, LA MACARENA, TRAMO 1 URIBE, DEPARTAMENTO DEL META.   URIBE</t>
  </si>
  <si>
    <t>MANTENIMIENTO DE LA VÍA DESDE EL  CRUCE VEREDA LA LIBERTAD - LA JULIA, HASTA EL CENTRO POBLADO EL PARAISO, MUNICIPIO DE URIBE DEPARTAMENTO DEL META.  URIBE</t>
  </si>
  <si>
    <t>CONSTRUCCIÓN  EN PAVIMENTO RÍGIDO DE LA CARRERA 5 ENTRE CALLE (5 - 6), CARRERA 10 ENTRE CALLE (3-2) Y CALLE 2 ENTRE CARRERA (10-11)  URIBE, META, ORINOQUÍA  URIBE</t>
  </si>
  <si>
    <t>MEJORAMIENTO DE LA VÍA 128, VERSALLES - PLANES MUNICIPIO DE  URIBE, META</t>
  </si>
  <si>
    <t>CONSTRUCCIÓN Y DOTACIÓN DE PLACA POLIDEPORTIVA CUBIERTA DEL CENTRO EDUCATIVO EL PARAÍSO DEL MUNICIPIO DE LA  URIBE</t>
  </si>
  <si>
    <t>CONSTRUCCIÓN PAVIMENTO EN CONCRETO RIGIDO DE LA KRA 3 ENTRE CALLE 3 Y 5 DE LA INSPECCION DE LA JULIA EN EL MUNICIPIO DE   URIBE</t>
  </si>
  <si>
    <t>CONSTRUCCIÓN EN PAVIMENTO RÍGIDO DE VÍAS URBANAS EN EL MUNICIPIO DE   LEJANÍAS</t>
  </si>
  <si>
    <t>MEJORAMIENTO DE VÍAS TERCIARIAS MEDIANTE LA CONSTRUCCIÓN DE PLACA HUELLA EN LAS VEREDAS ALTO LEJANÍAS Y LAS DELICIAS AFECTADAS POR EL CONFLICTO  ARMADO EN EL MUNICIPIO DE   LEJANÍAS</t>
  </si>
  <si>
    <t>CONSTRUCCIÓN DE PAVIMENTO RÍGIDO Y URBANISMO EN VÍAS URBANAS DEL MUNICIPIO DE  MAPIRIPÁN</t>
  </si>
  <si>
    <t>MEJORAMIENTO Y ADECUACION DE ACCESOS DEL PUENTE EXISTENTE SOBRE CAÑO VICTORIA EN EL MUNICIPIO DE  MAPIRIPÁN</t>
  </si>
  <si>
    <t>CONSTRUCCIÓN EN PAVIMENTO FLEXIBLE DE LA VÍA QUE CONDUCE DESDE EL PUENTE DEL RÍO LUCÍA HACIA LA VEREDA EL DIAMANTE- TRAMO 4- MUNICIPIO DE   MESETAS, META</t>
  </si>
  <si>
    <t>CONSTRUCCIÓN EN PAVIMENTO RIGIDO DE  LA CALLE 4 ENTRE CARRERA 14 Y CARRERA 16 Y CALLE 4 ENTRE CARRERA 18 Y CARRERA 20 EN EL MUNICIPIO DE MESETAS, META  MESETAS</t>
  </si>
  <si>
    <t>CONSTRUCCIÓN DE OBRAS DE PROTECCIÓN SOBRE EL RÍO LUCIA EN LA VÍA QUE COMUNICA A LA VEREDA LAS ROSAS EN EL K2+300 DESDE EL CASCO URBANO EN EL MUNICIPIO DE  MESETAS, META</t>
  </si>
  <si>
    <t>MEJORAMIENTO DE LA VA DESDE EL PUENTE DE LA INTERSECCION DE LA SEPTIMA BRIGADA HASTA EL RIO OCOA EN LA VIA QUE CONDUCE DE VILLAVICENCIO  A PUERTO LOPEZ, EN EL MUNICIPIO DE VILLAVICENCIO - META PRIMERA ETAPA</t>
  </si>
  <si>
    <t>REHABILITACIÓN DE LA VIA QUE CONDUCE A LA VEREDA BUENAVISTA DESDE EL CRUCE RUTA 40 ENTRE EL K0+000 AL 2+154 Y LA VIA QUE CONDUCE A LA VEREDA EL CAIRO DESDE EL CRUCE RUTA 65 ENTRE EL K 10+850 AL K17+117, CAIRO BAJO, VILLAVICENCIO META</t>
  </si>
  <si>
    <t>MEJORAMIENTO DE LA VA DE LOS ACCESOS AL CENTRO POBLADO PUERTO ALJURE DESDE EL K0+000 - K4+214 DEL MUNICIPIO DE FUENTEDEORO,  META</t>
  </si>
  <si>
    <t>CONSTRUCCIÓN PUENTE SOBRE EL RIO ARIARI EN LA VIA QUE COMUNICA A LOS MUNICIPIOS DE EL CASTILLO Y SAN LUIS DE CUBARRAL EN EL DEPARTAMENTO DEL META</t>
  </si>
  <si>
    <t>MEJORAMIENTO DEL CIRCUITO VIAL EN LA INSPECCION DE MEDELLIN DEL ARIARI EN EL MUNICIPIO DE EL CASTILLO - META</t>
  </si>
  <si>
    <t>ESTUDIOS Y DISEÑOS PARA LA CONSTRUCCIÓN DEL PUENTE SOBRE EL RIO META EN EL MUNICIPIO DE CABUYARO, META, ORINOQUIA</t>
  </si>
  <si>
    <t>CONSTRUCCIÓN DEL PUENTE SOBRE EL RIO CLARO, VEREDA EL CABLE, SECTOR  PUENTE CAIDO, EL CASTILLO, META, ORINOQUIA</t>
  </si>
  <si>
    <t>MEJORAMIENTO DE LA VA PRINCIPAL QUE CONDUCE DESDE INTERSECCION FUNDADORES HASTA ACCESO CIUDAD PORFIA EN EL MUNICIPIO DE VILLAVICENCIO, META ETAPA 02</t>
  </si>
  <si>
    <t>MEJORAMIENTO DE LA VA DESDE EL PUENTE DE LA INTERSECCION DE LA SEPTIMA BRIGADA HASTA EL RIO OCOA EN LA VIA QUE CONDUCE DE VILLAVICENCIO A PUERTO LOPEZ, EN EL MUNICIPIO DE VILLAVICENCIO  META SEGUNDA ETAPA</t>
  </si>
  <si>
    <t>MEJORAMIENTO DE LA VÍA QUE COMUNICA A LA AVENIDA CATAMA - CAÑOS NEGROS - RUTA 40, MUNICIPIO DE VILLAVICENCIO -   META</t>
  </si>
  <si>
    <t>MEJORAMIENTO DE LA VÍA QUE CONDUCE DEL MUNICIPIO DE CABUYARO AL MUNICIPIO DE BARRANCA DE UPIA, EN EL DEPARTAMENTO DEL META OBRAS ENTRE K0+000 AL K41+336  CABUYARO</t>
  </si>
  <si>
    <t>MEJORAMIENTO DE LA VÍA QUE CONDUCE DESDE EL CENTRO POBLADO SURIMENA HASTA LA VÍA PRINCIPAL EN EL MUNICIPIO DE SAN CARLOS DE GUAROA DEPARTAMENTO DEL  META</t>
  </si>
  <si>
    <t>MEJORAMIENTO DE LA VÍA LAS MERCEDES – BARCELONA EN EL MUNICIPIO DE VILLAVICENCIO, DEPARTAMENTO DEL  META</t>
  </si>
  <si>
    <t>CONSTRUCCIÓN DE INSTALACIONES INTERNAS Y CONEXIÓN DE GAS NATURAL DOMICILIARIO A USUARIOS DE ESTRATOS 1 Y 2 EN 18 MUNICIPIOS DEL DEPARTAMENTO DEL   META</t>
  </si>
  <si>
    <t>MEJORAMIENTO DE VÍAS URBANAS EN EL MUNICIPIO DE URIBE DEPARTAMENTO DEL  META</t>
  </si>
  <si>
    <t>MEJORAMIENTO DE LA VÍA QUE CONDUCE DEL CASCO URBANO A LA INSPECCIÓN DE SAN IGNACIO,MUNICIPIO DE BARRANCA DE UPÍA,DEPARTAMENTO DEL  META</t>
  </si>
  <si>
    <t>MEJORAMIENTO DE LAS VÍAS DEL BARRIO PINARES, EN EL MUNICIPIO DE  VILLAVICENCIO, META</t>
  </si>
  <si>
    <t>CONSTRUCCIÓN , TERMINACIÓN DE LA INFRAESTRUCTURA FÍSICA HOSPITALARIA DEL HOSPITAL LOCAL DE PRIMER NIVEL - E.S.E. DEL MUNICIPIO DE GUAMAL,   META</t>
  </si>
  <si>
    <t>CONSTRUCCIÓN DEL PUENTE VEHICULAR SOBRE EL RÍO OCOA QUE COMUNICA EL BARRIO SAMAN DE LA RIVERA Y LA URBANIZACIÓN BRASILIA EN EL MUNICIPIO DE VILLAVICENCIO EN EL DEPARTAMENTO DEL  META</t>
  </si>
  <si>
    <t>MEJORAMIENTO DE VIVIENDAS URBANAS DISPERSAS EN MUNICIPIOS DEL DEPARTAMENTO DEL META</t>
  </si>
  <si>
    <t>MEJORAMIENTO DE VIVIENDAS URBANAS EN LA MODALIDAD DE VIVIENDAS SALUDABLES, DISPERSAS EN 16 MUNICIPIOS DEL DEPARTAMENTO DEL META</t>
  </si>
  <si>
    <t>DESARROLLO DE UNIDADES DE ATENCIN INTEGRAL Y RECUPERACION NUTRICIONAL PARA LA PRIMERA INFANCIA DEL DEPARTAMENTO DEL META</t>
  </si>
  <si>
    <t>MEJORAMIENTO DEL ACCESO A LOS PROGRAMAS DE INCLUSIN SOCIAL Y SEGURIDAD ALIMENTARIA Y NUTRICIONAL DE LA POBLACION VULNERABLE EN EL DEPARTAMENTO DEL META</t>
  </si>
  <si>
    <t>FORTALECIMIENTO DEL SERVICIO DE TRANSPORTE ESCOLAR GRATUITO COMO ESTRATEGIA DE ACCESO Y PERMANENCIA EN EL DEPARTAMENTO DEL META</t>
  </si>
  <si>
    <t>DESARROLLO DE LA ESTRATEGIA NICOS - NIÑAS, NIÑOS Y ADOLESCENTES CONSTRUYENDO SUEÑOS EN EL DEPARTAMENTO DEL META</t>
  </si>
  <si>
    <t>APORTES AL PROGRAMA DE ALIMENTACIÓN ESCOLAR  PAE  COMO ESTRATEGIA DE PERMANENCIA  PARA EL SECTOR EDUCATIVO OFICIAL DE LOS 28 MUNICIPIOS NO CERTIFICADOS DEL DEPARTAMENTO DEL META</t>
  </si>
  <si>
    <t>IMPLEMENTACIÓN DEL SERVICIO DE TRANSPORTE ESCOLAR COMO ESTRATEGIA DE ACCESO Y PERMANENCIA EN EL DEPARTAMENTO DEL META, ORINOQUIA</t>
  </si>
  <si>
    <t>APOYO  FINANCIERO CON OPORTUNIDADES PARA LA FORMACIÓN EN EDUCACIÓN SUPERIOR CON CALIDAD PARA LOS ESTUDIANTES DEL DEPARTAMENTO DEL   META</t>
  </si>
  <si>
    <t>APLICACIÓN DEL PROGRAMA DE ALIMENTACIÓN ESCOLAR COMO ESTRATEGIA DE PERMANENCIA CON ACCESO EN EL SECTOR EDUCATIVO OFICIAL PARA ESTUDIANTES EN CALIDAD DE EXTERNOS, INTERNOS Y JORNADA ÚNICA DE LOS 28 MUNICIPIOS NO CERTIFICADOS DEL DEPARTAMENTO DEL  META</t>
  </si>
  <si>
    <t>DESARROLLO DEL MODELO DE ATENCIÓN PARA LA PREVENCIÓN, DES-NATURALIZACIÓN Y ERRADICACIÓN PROGRESIVA DEL TRABAJO INFANTIL, DEL DEPARTAMENTO DEL   META</t>
  </si>
  <si>
    <t>SERVICIO DE TRANSPORTE ESCOLAR COMO ESTRATEGIA DE PERMANENCIA EN EL DEPARTAMENTO DEL META  META</t>
  </si>
  <si>
    <t>CONSTRUCCIÓN DE OBRAS PARA LA REDUCCIÓN DEL RIESGO EN EL DEPARTAMENTO DEL  META</t>
  </si>
  <si>
    <t>FORTALECIMIENTO DEL EMPODERAMIENTO ECONOMICO DE ASOCIACIONES Y ORGANIZACIONES DE MUJERES EL META EMPRENDE POR SUS MUJERES, DEPARTAMENTO DEL   META</t>
  </si>
  <si>
    <t>FORTALECIMIENTO DE LA PRODUCCIÓN GANADERA EN LOS MUNICIPIOS DEL DEPARTAMENTO DEL  META</t>
  </si>
  <si>
    <t>FORTALECIMIENTO DEL CENTRO DE CIENCIA JARDÍN BOTÁNICO DEL DEPARTAMENTO DEL  META</t>
  </si>
  <si>
    <t>DISEÑO , CONSTRUCCIÓN Y VALIDACIÓN DE UN PROTOTIPO DE DISPOSITIVO ELECTRÓNICO PARA ASISTIR LA MOVILIDAD INDEPENDIENTE DE PERSONAS INVIDENTES  META</t>
  </si>
  <si>
    <t>CONSTRUCCIÓN DE VIVIENDA DE INTERÉS PRIORITARIO EN LA URBANIZACIÓN VILLA MARCELA FASE DOS, MUNICIPIO DE  ACACÍAS</t>
  </si>
  <si>
    <t>IMPLEMENTACIÓN DE ACCIONES PARA LA INCLUSIÓN SOCIAL Y LA SEGURIDAD ALIMENTARIA Y NUTRICIONAL DE LA POBLACIÓN VULNERABLE EN EL DEPARTAMENTO DEL  META</t>
  </si>
  <si>
    <t>GENERACIÓN DE OPORTUNIDADES DE ACCESO A LA EDUCACIÓN SUPERIOR DE LA POBLACIÓN AFROCOLOMBIANA EN EL DEPARTAMENTO DEL  META</t>
  </si>
  <si>
    <t>SERVICIO DE TRANSPORTE ESCOLAR GRATUITO COMO ESTRATEGIA DE PERMANENCIA EN EL DEPARTAMENTO DEL  META</t>
  </si>
  <si>
    <t>FORTALECIMIENTO DE LA AUTONOMÍA Y SOBERANÍA ALIMENTARIA DE LOS RESGUARDOS INDÍGENAS EN LOS MUNICIPIOS DE MAPIRIPN, LA MACARENA, PUERTO CONCORDIA, URIBE Y MESETAS EN EL DEPARTAMENTO DEL  META</t>
  </si>
  <si>
    <t>APOYO A PEQUEÑOS PRODUCTORES CON FORMACIÓN Y DOTACIÓN DE MAQUINARIA AGRÍCOLA EN EL DEPARTAMENTO DEL  META</t>
  </si>
  <si>
    <t>SUMINISTRO DE RACIONES ALIMENTARIAS EN LAS DIFERENTES MODALIDADES ENMARCADAS DENTRO DEL  PAE COMO ESTRATEGIA DE PERMANENCIA CON ACCESO EN EL SECTOR EDUCATIVO OFICIAL EN LOS 28 MUNICIPIOS NO CERTIFICADOS DEL DEPARTAMENTO DEL   META</t>
  </si>
  <si>
    <t>DOTACIÓN DE EQUIPOS TECNOLÓGICOS Y MOBILIARIO DEL EDIFICIO ACADÉMICO ADMINISTRATIVO EN EL CAMPUS SAN ANTONIO DE LA UNIVERSIDAD DE LOS LLANOS, VILLAVICENCIO,  META</t>
  </si>
  <si>
    <t>CONSTRUCCIÓN ALCANTARILLADO SANITARIO PARA LOS BARRIOS VILLA HERMOSA, JUAN PABLO II Y QUINTAS DE SAN FERNANDO EN EL MUNICIPIO DE  VILLAVICENCIO</t>
  </si>
  <si>
    <t>AMPLIACIÓN SISTEMA DE ALCANTARILLADO PLUVIAL EN LA INSPECCION SAN JUAN DE LOZADA EN EL MUNICIPIO DE LA MACARENA, META</t>
  </si>
  <si>
    <t>MEJORAMIENTO ALCANTARILLADO SANITARIO CL 5 CR 6B-12, CL 6 CR 7-12, CL 7 CR 10-12, CL 8 CR 11-12, CR 7-12 CL 5-6, CR 9-12 CL 6-7, CR 11-12 CL 7-8, CL 5A-6 CR 6A-6B, CR 6A-6B CL 5A-7 EN EL MUNICIPIO DE CUBARRAL, META.</t>
  </si>
  <si>
    <t>CONSTRUCCIÓN ALCANT PLUVIAL CL7-7A TRANSV9A-CR9A, CL8 TRANSV9-CR9A, CL9 CR9-9A, CR9A CL7-9, CR3-5 CL12-13, CL13 CR5-DESC CÑ AGUA VIVA Y CANAL DE AGUAS LLUVIAS BRR ALFONSO MENESES, PROGRESO, JARDIN, CENTRO Y DESC CÑ HONDO MPIO CASTILLO</t>
  </si>
  <si>
    <t>CONSTRUCCIÓN ALCANTARILLADO PLUVIAL SOBRE LA CL 9 ENTRE CR 15-18, CL 5 ENTRE CR 17-18, CR 17 ENTRE CL 5-9 Y DESCOLE N 1 Y CL 5  8 ENTRE CR 18-22 Y DESCOLE N 2  CUMARAL, META, ORINOQUIA</t>
  </si>
  <si>
    <t>MEJORAMIENTO ALCANTARILLADO SANITARIO SECTOR VALLES DE LA CAROLINA Y VILLA SAMPER Y CONSTRUCCIÓN ALCANTARILLADO PLUVIAL VALLES DE LA CAROLINA EN EL MUNICIPIO DE VILLAVICENCIO, META, ORINOQUIA</t>
  </si>
  <si>
    <t>CONSTRUCCIÓN ALCANTARILLADO PLUVIAL CL10 ENTRE CR21-25, CR22A-24 ENTRE CL9A-10, CR16 ENTRE CL9-10, CL10 ENTRE CR16-17, CL7A-8 ENTRE CR12-13, CR12 ENTRE CL7-8, CL6 ENTRE CR15-16, CL5 ENTRE CR14-17, CL7 ENTRE CR18-20 MUNICIPIO DE MESETAS, META.</t>
  </si>
  <si>
    <t>MEJORAMIENTO ALCANTARILLADO SANITARIO Y CONSTRUCCIÓN ALCANTARILLADO PLUVIAL EN CARRERA 29 Y 30C ENTRE DIAGONAL 15 Y CALLE 19 EN EL MUNICIPIO DE ACACIAS - META</t>
  </si>
  <si>
    <t>ALCANTSANITCL1CR9-11,CL2CR11-13,CL2CR4-8,CL3-4CR4-13,CL7CR6-7,CL9CR5A-6,CR7Y10CL3-4,CR8CL1-4,CR11Y13CL2-4,LAMANGUITA,VILLAMUÑOZ,ALCANTPLUVCL1CR8-10,CL3-4CR8-9,CL4CR10-11,CL5CR6-7,CR6CL5-6,CR5CL7-8,CL7-8CR5-6LAMANGUITA,VILLAMUÑOZSANCARLOSDEGUAROAMETA</t>
  </si>
  <si>
    <t>CONSTRUCCIÓN ALCANTARILLADO SANITARIO SOBRE LA CARRERA 44 ENTRE CALLES 73 Y 52, CALLE 52 ENTRE CARRERAS 44 Y 39 Y MANIJA VILLAS DEL OCOA EN EL BARRIO CIUDAD PORFIA, MUNICIPIO DE VILLAVICENCIO, META</t>
  </si>
  <si>
    <t>CONSTRUCCIÓN DE ALCANTARILLADO PLUVIAL PARA LA ZONA SUR DE LA INSPECCION DE VERACRUZ MUNICIPIO DE CUMARAL, META</t>
  </si>
  <si>
    <t>MEJORAMIENTO DE ALCANTARILLADO SANITARIO EN EL SECTOR CALLE 14 - 11 ENTRE CARRERA 35 - TRANSV 42, CALLE 5 - 11 ENTRE CARRERA 33 - 40, EN EL DISTRITO SUR DEL MUNICIPIO DE ACACIAS, META</t>
  </si>
  <si>
    <t>CONSTRUCCIÓN ALCANTARILLADO PLUVIAL EN LOS BARRIOS INDEPENDENCIA, LOS LAURELES, LOS PINOS Y EL JORDAN EN EL DISTRITO SUR DEL MUNICIPIO DE ACACIAS, DEPARTAMENTO DEL META.</t>
  </si>
  <si>
    <t>CONSTRUCCIÓN REDES DE  ALCANTARILLADO PLUVIAL EN EL SECTOR DE LA CARRERA 20 A LA CARRERA 18B Y LA CALLE 21 A LA CALLE 25 Y DESCOLE EN EL CAÑO MAYUGA EN EL MUNICIPIO DE CUMARAL, META</t>
  </si>
  <si>
    <t>MEJORAMIENTO DE ALCANTARILLADO SANITARIO DE LOS BARRIOS VILLA UNIN Y BULEVAR I EN EL MUNICIPIO DE GRANADA, META</t>
  </si>
  <si>
    <t>CONSTRUCCIÓN SISTEMA DE ACUEDUCTO POR GRAVEDAD EN LA INSPECCION DE VERACRUZ MUNICIPIO DE CUMARAL, META</t>
  </si>
  <si>
    <t>MEJORAMIENTO ALC SANITARIO SOBRE LAS CL11 Y12 ENTRE CR11 Y12 CR11 ENTRE CL5 Y12, CR10 ENTRE CL6 Y14 Y CONST ALC PLUVIAL SOBRE LA CR11 ENTRE CL5 Y12 CR12 ENTRE CL7 Y10 CL7 ENTRE CR11 Y12 CL6 Y8 ENTRE CR10 Y11 BARRIO MONTES DE CHIA DE   SAN JUAN DE ARAMA</t>
  </si>
  <si>
    <t>CONSTRUCCIÓN ALCANTARILLADO PLUVIAL BARRIO VILLAS DE SAN JUAN Y VILLA CARMELITA   GRANADA</t>
  </si>
  <si>
    <t>MEJORAMIENTO  ALC SANITARIO CL3-4\CR1-2, CL4\CR2-4, CR2-4\CL4-5,CR2\CL3-6, CR4\CL6-7 Y CONST ALC PLUVIAL CR30A\CL4A-4B,CL4B-5\CR30A-30,CL5\CR28-30,CR30\VIA NACIONAL-CL4A,CL4A\CR30-29,CR29\CL4A-5,CR28\CL5-6,CL7\CR6-10,CR6\CL6-8 MPIO DE   PUERTO LÓPEZ</t>
  </si>
  <si>
    <t>CONSTRUCCIÓN ALCANTARILLADO PLUVIAL EN EL BARRIO VILLAS DE GRANADA EN EL MUNICIPIO DE   GRANADA</t>
  </si>
  <si>
    <t>CONSTRUCCIÓN REDES DE ACUEDUCTO, ALCANTARILLADO SANITARIO Y PLUVIAL BARRIO PORVENIR MUNICIPIO DE   CUBARRAL</t>
  </si>
  <si>
    <t>CONSTRUCCIÓN  REDES DE ACUEDUCTO, ALCANTARILLADO SANITARIO Y ALCANTARILLADO PLUVIAL EN EL SECTOR CENTRO IDEMA EN EL MUNICIPIO DE   CABUYARO</t>
  </si>
  <si>
    <t>CONSTRUCCIÓN DE ALCANTARILLADO PLUVIAL Y MEJORAMIENTO DE ALCANTARILLADO SANITARIO PARA EL BARRIO PEDRO DAZA EN EL SECTOR DE LA CALLE 26 A LA CALLE 20 ENTRE CARRERA 12 A LA CARRERA 17 MUNICIPIO DE  SAN MARTÍN</t>
  </si>
  <si>
    <t>MEJORAMIENTO ALC SANT CR1A/VIA NAL Y CLL7, CLL8A/CRA1A-2, CRA1B-2/CLL7-8A, CRA1A/CLL8A Y DESCARGA EN COLECTOR PRINCIPAL, CLL1A/VIA NAL Y CRA10A, CLL2/VIA NAL Y CRA11 Y CONST ALC PLUVIAL SOBRE LAS CRA 1A-1B/CLL7-8A, CRA5/CLL8-9 EN EL MPIO DE  CUBARRAL</t>
  </si>
  <si>
    <t>CONSTRUCCIÓN ALCANTARILLADO SANITARIO ENTRE LOS POZOS PZ-1 - PZ-EXIST1, PZ-2 - PZ-3, PZ-3 - PZ-EXIST2, PZ-4 - PZ-EXIST4, PZ-5 - PZ-EXIST5 Y ALCANTARILLADO PLUVIAL EN LOS BARRIOS FLORIDA Y EL BOSQUE, MUNICIPIO DE   GRANADA</t>
  </si>
  <si>
    <t>CONSTRUCCIÓN ALCANTARILLADO SANITARIO ENTRE LOS POZOS PZ-1 - PZ-EXIST1 Y ALCANTARILLADO PLUVIAL EN LOS BARRIOS SAN JUAN BOSCO Y LUIS CARLOS RIVEROS, MUNICIPIO DE   GRANADA</t>
  </si>
  <si>
    <t>MEJORAMIENTO ALC SANT CL23-24/CÑ PIEDRAS-CR7 MARGEN DER CÑ PIEDRAS/CL22-23 CR12/CL17-23 TRS11/CR15-CL11 CL11/TRS11CR15 Y CONS ALC PLUVIAL CR7/CL24-25 CR14/CL12-13 CL12/CR14-15 TRS11/CR15-CL11 BARRIOS SIMON BOLIVAR VILLA CAMILA VILLA OLIMPICA MPIO  GRANADA</t>
  </si>
  <si>
    <t>MEJORAMIENTO ALCANTARILLADO SANITARIO EN LOS BARRIOS LA HORMIGA, VILLA TERESA SECTOR SUR, EL BAMBU, LA ESPERANZA Y CONSTRUCCIÓN ALCANTARILLADO PLUVIAL EN LOS BARRIOS VILLA TERESA SECTOR SUR, LA ESPERANZA Y SANTA ANA EN EL MUNICIPIO DE  ACACÍAS</t>
  </si>
  <si>
    <t>CONSTRUCCIÓN ALCANTARILLADO PLUVIAL EN LA INSPECCIÓN DE LOS MANGOS EN EL MUNICIPIO DE  CABUYARO</t>
  </si>
  <si>
    <t>CONSTRUCCIÓN ALCANTARILLADO PLUVIAL EN LOS BARRIOS NUEVO, ANTONIO NARIÑO Y PORVENIR MUNICIPIO DE  LA MACARENA</t>
  </si>
  <si>
    <t>CONSTRUCCIÓN  REDES DE ACUEDUCTO, ALCANTARILLADO SANITARIO Y PLUVIAL ZONAS DE EXPANSIÓN EN EL CENTRO POBLADO SAN JUAN DE LOZADA, MUNICIPIO DE   LA MACARENA</t>
  </si>
  <si>
    <t>CONSTRUCCIÓN ACUEDUCTO AMPARO-VIA NAL 65A02 MEJORAMIENTO ALC SANT AMPARO-VIA NAL 65A02 CL20-CR16Y17 CR16-CL18Y19 CR16-CL9Y13 CL12-CR15Y16 CL13-CR12Y16 CL11Y12-CR13Y14 CR13-CL9Y14, CL7AY10-CR13Y14B, CORTIJO CANEY2 Y CONST ALC PLUV CR16-CL9Y13 MPIO  GRANADA</t>
  </si>
  <si>
    <t>MEJORAMIENTO ALC SANT CL26-CRS2Y4,CL 27-CRS 6AY7,CL25-CRS6Y7,CR7 - CLS25Y23,CLS10Y11-CRS25Y26,CL2-CRS10Y11CONST ALC PLU CLS30AY33A - CR5YCÑ PIEDRA,CR 7-CLS21Y23,CL 21-CRS7Y8,CL17-CRS14Y17,12Y13,CR12- CLS16Y17,Y ACCE BRR LA MACARENA -MUNICIPIO DE   GRANADA</t>
  </si>
  <si>
    <t>MEJORAMIENTO ALCANTARILLADO SANITARIO SOBRE LA CARRERA 4 ENTRE CALLES 3 Y 4 Y SECTOR NOROCCIDENTAL EN EL MUNICIPIO DE  SAN CARLOS DE GUAROA</t>
  </si>
  <si>
    <t>OPTIMIZACIÓN Y MODERNIZACIÓN TECNOLÓGICA DEL ACUEDUCTO INTELIGENTE REGIONAL DEL ARIARI  ARA EN EL DEPARTAMENTO DEL   META</t>
  </si>
  <si>
    <t>CONSTRUCCIÓN ALCANTARILLADO PLUVIAL BARRIOS TRIUNFO, VILLA UNIÓN, BRISAS DEL ARIARI Y NUEVA GRANADA 1 EN EL MUNICIPIO DE GRANADA  GRANADA</t>
  </si>
  <si>
    <t>MEJORAMIENTO ALCANTARILLADO SANITARIO  SOBRE LA CARRERA 7 ENTRE CALLES 2 Y 4, CALLE 6 ENTRE CARRERAS 7 Y 8, CALLES 7 Y 9 ENTRE CARRERAS 6 Y 8 CARRERA 7 ENTRE CALLES 6 Y 8 EN EL MUNICIPIO DE   VISTA HERMOSA</t>
  </si>
  <si>
    <t>CONSTRUCCIÓN ALCANTARILLADO PLUVIAL EN LOS BARRIOS BULEVAR 1, 2, LA INMACULADA Y MEJORAMIENTO ALCANTARILLADO SANITARIO SOBRE LA CALLE 34 ENTRE CARRERAS 9 Y 10,  CALLE 35A ENTRE CARRERAS 8A Y 9, CALLES 39 Y 41 ENTRE CARRERAS 9 Y 9B, MUNICIPIO DE  GRANADA</t>
  </si>
  <si>
    <t>MEJORAMIENTO ALC SANITARIO BARRIOS VILLA DEL BOSQUE, PANORAMA, SECTORES CL10-10BIS/CR31A-32, CL8-10/CR26-28, CONSTRUCCIÓN ALC PLUVIAL CR31A/CL10-10BIS,  CL8A, 9, 10/CR30A-31, CL10/CR26-28, CL9-9A/CR26-27 MUNICIPIO  ACACÍAS</t>
  </si>
  <si>
    <t>CONSTRUCCIÓN ALCANTARILLADO SANITARIO SOBRE LA CARRERA 7 ENTRE CALLES 5 Y 6A,CALLE 6 ENTRE CARRERAS 6 Y 7 BARRIO CHACON EN EL CENTRO POBLADO DINAMARCA, MUNICIPIO DE   ACACÍAS</t>
  </si>
  <si>
    <t>CONSTRUCCIÓN ALCANTARILLADO SANITARIO BARRIO 13 DE MAYO EN EL MUNICIPIO DE  VILLAVICENCIO</t>
  </si>
  <si>
    <t>MEJORAMIENTO ALC SANT MZ D, E, F, DEL BARRIO VILLA MANUELA ALTOS DE COVICOM AIRES DE ACACIAS GAVIOTAS GUARATARA2 COLECTOR PPAL SECTOR NOROCCIDENTAL CONSTR ALC PLUVIAL BARRIOS VILLA MANUELA ALTOS DE COVICOM AIRES DE ACACIAS Y GAVIOTAS EN EL MPIO  ACACÍAS</t>
  </si>
  <si>
    <t>CONSTRUCCIÓN ALCANTARILLADO PLUVIAL Y MEJORAMIENTO ALCANTARILLADO SANITARIO EN EL BARRIO BELLA SUIZA MUNICIPIO  ACACÍAS</t>
  </si>
  <si>
    <t>MEJORAMIENTO DE ALCANTARILLADO SANITARIO Y CONSTRUCCIÓN ALCANTARILLADO PLUVIAL DEL BARRIO MORICHAL EN EL MUNICIPIO DE  VILLAVICENCIO</t>
  </si>
  <si>
    <t>MEJORAMIENTO ALCANTARILLADO SANITARIO BARRIO POPULAR EN EL MUNICIPIO DE  ACACÍAS</t>
  </si>
  <si>
    <t>MEJORAMIENTO ALC SANITARIO CLS12-14/CRAS36-42, CRA35B/CLS12-13, TRANSVERSAL 39A/CLS11A-12, CL10G/CRAS40-41 Y CONSTRUCCIÓN ALC PLUVIAL CRAS37A-38/CLS13-14, CL13/CRAS36-38  EN EL MUNICIPIO DE  ACACÍAS</t>
  </si>
  <si>
    <t>MEJORAMIENTO ALC SANT CL13/CRAS12-14, CRA11A/CL11-12, CL12/CRAS11A-12, CL10/CRAS12-13, CRA13/CL6-7, CL10/CRAS7-10, CRAS7,8-9A/CL10-11, CONST ALC PLUVIAL CRA13/CL13-15, CRA13/CL6-8, CL10/CRAS7-9, CRAS7,8-9A/CL10-11 CRA7/CALLES9-10 MPIO DE  FUENTE DE ORO</t>
  </si>
  <si>
    <t>CONSTRUCCIÓN REDES DE ACUEDUCTO TRANSV12/CL11-16 Y MEJORAMIENTO ALC SANT CRA 16/CL17-18, CL17/TRANSV12-CRA16, CRA9/CL5-6, CRA7/CL7-8, CL7/CRAS7-8, CRA8/CL7-COLECTOR PPAL, CRA17/CLS21-22, CL21/CRAS16A-1  EN E MUNICIPIO DE   SAN JUAN DE ARAMA</t>
  </si>
  <si>
    <t>MEJORAMIENTO ALC SANT ARAGUANEY VILLA TERESA STR NTE MORICHAL ALBORADA CR19Y20/CLS17Y20 CR18/CLS18-18A CR16A/CLS17AY19 CLS17AY18A/CRS16Y17 CONST ALC PLUV VILLA TERESA STR NTE CRS19Y20/CLS18AY19 CR19A/CLS17AY18 CR16A/CLS17AY18 CR16A/CLS18AY19 MPIO  ACACÍAS</t>
  </si>
  <si>
    <t>CONSTRUCCIÓN ALCANTARILLADO SANITARIO BARRIO VILLA REINA SECTOR CAÑO SECO, CRA 5 CON CALLES 7 Y 10  EN EL MUNICIPIO DE  RESTREPO</t>
  </si>
  <si>
    <t>IMPLEMENTACIÓN ZONAS WIFI DE ACCESO PUBLICO GRATUITO EN EL DEPARTAMENTO DEL  META</t>
  </si>
  <si>
    <t>CONSTRUCCIÓN  DEL NUEVO COLISEO ÁLVARO MESA AMAYA EN EL MUNICIPIO DE VILLAVICENCIO, DEPARTAMENTO DEL     META</t>
  </si>
  <si>
    <t>MEJORAMIENTO DE LA VÍA QUE CONDUCE DESDE EL CRUCE PROVIDENCIA UBICADO EN LA ABSCISA KM 0 + 000 EN LA VEREDA SAN LORENZO AL KM 10+097 EN LA VEREDA ALTO COROZAL, EN EL MUNICIPIO DE CASTILLA LA NUEVA -  META</t>
  </si>
  <si>
    <t>MEJORAMIENTO  DE LA VIA RURAL QUE VA DESDE EL CENTRO POBLADO JARDÍN DE PEÑAS HASTA EL SECTOR CONOCIDO COMO EL MORRO DE LA VEREDA EL PORVENIR   MESETAS</t>
  </si>
  <si>
    <t>CONSTRUCCIÓN DEL PUENTE VEHICULAR SOBRE CAÑO DULCE SECTOR LAS MERCEDES EN LA VIA QUE CONDUCE A LA ZONA URBANA A LA VEREDA EL TRIQUE  MESETAS</t>
  </si>
  <si>
    <t>MEJORAMIENTO DEL PARQUE CENTRAL Y VÍAS PERIMETRALES EN EL MUNICIPIO DE  PUERTO LÓPEZ</t>
  </si>
  <si>
    <t>CONSTRUCCIÓN DEL COMPLEJO RECREODEPORTIVO MUNICIPAL UBICADO EN LA AVENIDA 14 CON CARRERA 9 Y CARRERA 7, EN EL MUNICIPIO DE PUERTO LÓPEZ,  META</t>
  </si>
  <si>
    <t>CONSTRUCCIÓN DE MUELLE DE TRANSPORTE FLUVIAL SOBRE EL RÍO ARIARI EN EL MUNICIPIO DE PUERTO RICO   META</t>
  </si>
  <si>
    <t>MEJORAMIENTO VÍAL EN CONCRETO RÍGIDO DE LA CALLE 5 ENTRE LA CARRERA 5 HASTA LA CARRERA 10 EN EL CASCO URBANO DEL MUNICIPIO DE   RESTREPO</t>
  </si>
  <si>
    <t>CONSTRUCCIÓN DEL PRIMER TRAMO DEL CORREDOR ECOLOGICO UNIVERSITARIO ENTRE EL RIO OCOA AL CRUCE EL PALMAR EN EL MUNICIPIO DE VILLAVICENCIO- META</t>
  </si>
  <si>
    <t>MODERNIZACIÓN DEL SISTEMA DE ALUMBRADO PUBLICO DEL MUNICIPIO DE   PUERTO CONCORDIA</t>
  </si>
  <si>
    <t>MEJORAMIENTO Y ADECUACIÓN DEL ALUMBRADO DEL PARQUE PRINCIPAL Y DE LA CARRERA 5 DESDE LA CALLE 8 HASTA LA CALLE 17 EN EL MUNICIPIO DE   PUERTO CONCORDIA</t>
  </si>
  <si>
    <t>CONSTRUCCIÓN DE VÍAS URBANAS CON PAVIMENTO RÍGIDO EN EL MUNICIPIO DE    PUERTO CONCORDIA, META</t>
  </si>
  <si>
    <t>IMPLEMENTACIÓN DE ESTRATEGIAS PARA EL FORTALECIMIENTO DE LA GANADERÍA DEL MUNICIPIO DE  PUERTO CONCORDIA</t>
  </si>
  <si>
    <t>CONSTRUCCIÓN DE OBRAS DE PROTECCIÓN MARGEN IZQUIERDA DEL RÍO MANACACÍAS, SECTOR LA BARCAZA Y PASARELA DE ACCESO FASE II EN EL MUNICIPIO DE  PUERTO GAITÁN</t>
  </si>
  <si>
    <t>MEJORAMIENTO DE LAS CONDICIONES DE SANEAMIENTO BSICO EN VIVIENDAS DE LA ZONA RURAL DEL MUNICIPIO DE PUERTO GAITAN, META, ORINOQUIA</t>
  </si>
  <si>
    <t>MEJORAMIENTO DE LA RED VIAL URBANA E INTERURBANA EN EL MUNICIPIO DE PUERTO GAITN - META</t>
  </si>
  <si>
    <t>SERVICIO DE TRANSPORTE ESCOLAR PARA ESTUDIANTES DE LA ZONA URBANA Y RURAL, Y APOYO A LOS ESCOLARES EN EL MUNICIPIO DE PUERTO GAITN, META</t>
  </si>
  <si>
    <t>CONSTRUCCIÓN PLANTA DE TRATAMIENTO DE AGUAS RESIDUALES PTAR SEGUNDA ETAPA, PARA LA ZONA URBANA DEL MUNICIPIO DE PUERTO GAITAN - META</t>
  </si>
  <si>
    <t>CONSTRUCCIÓN DE LA SUBESTACIÓN DE 500 KVA ASÍ COMO DE LA REDES ELÉCTRICAS DE MEDIA TENSIÓN A 34.5/13.8 KV EN LA VEREDA DE RUBIALES PUERTO GAITÁN, META, ORINOQUÍA  PUERTO GAITÁN</t>
  </si>
  <si>
    <t>CONSTRUCCIÓN DEL TERMINAL DE TRANSPORTE DEL MUNICIPIO DE  PUERTO GAITÁN</t>
  </si>
  <si>
    <t>CONSTRUCCIÓN DEL CENTRO PARA EL DESARROLLO AGRO EMPRESARIAL Y CONTROL SANITARIO ANIMAL DEL MUNICIPIO DE  PUERTO GAITÁN</t>
  </si>
  <si>
    <t>CONSTRUCCIÓN  Y ADECUACIÓN INSTITUCIÓN EDUCATIVA E INTERNADO JORGE ELIECER GAITÁN SEDE CAMILO TORRES  PUERTO GAITÁN</t>
  </si>
  <si>
    <t>CONSTRUCCIÓN Y AMPLIACIÓN DEL SISTEMA DE POTABILIZACIÓN DEL ÁREA URBANA DEL MUNICIPIO DE  PUERTO GAITÁN</t>
  </si>
  <si>
    <t>CONSTRUCCIÓN DEL SISTEMA DE ACUEDUCTO Y PTAP DEL CENTRO POBLADO ALTO DE TILLAVÁ, ZONA RURAL MUNICIPIO DE  PUERTO GAITÁN</t>
  </si>
  <si>
    <t>MANTENIMIENTO ADECUACIÓN Y CONSTRUCCIÓN DE LAS INSTITUCIONES EDUCATIVAS EN LOS CENTROS POBLADOS Y CASCO URBANO DEL MUNICIPIO DE  PUERTO GAITÁN</t>
  </si>
  <si>
    <t>MANTENIMIENTO ADECUACIÓN Y CONSTRUCCIÓN DE LAS INSTITUCIONES EDUCATIVAS EN LOS RESGUARDOS INDÍGENAS DEL MUNICIPIO DE  PUERTO GAITÁN</t>
  </si>
  <si>
    <t>CONSTRUCCIÓN INSTITUCIÓN EDUCATIVA JORGE ELIECER GAITÁN, SEDE SECTOR BATEAS, MUNICIPIO DE  PUERTO GAITÁN</t>
  </si>
  <si>
    <t>CONSTRUCCIÓN SEGUNDA ETAPA Y OBRAS COMPLEMENTARIAS DE LA URBANIZACIÓN LAS MARGARITAS, MUNICIPIO DE  PUERTO GAITÁN</t>
  </si>
  <si>
    <t>CONSTRUCCIÓN EN PAVIMENTO FLEXIBLE Y RÍGIDO DE LOS CENTROS POBLADOS DE PUENTE ARIMENA, PLANAS Y SAN MIGUEL, ZONA RURAL, MUNICIPIO DE  PUERTO GAITÁN</t>
  </si>
  <si>
    <t>CONSTRUCCIÓN PLAZA DE MERCADO EN EL MUNICIPIO DE  PUERTO GAITÁN</t>
  </si>
  <si>
    <t>CONSTRUCCIÓN DEL SANEAMIENTO BÁSICO (ACUEDUCTO Y ALCANTARILLADO PLUVIAL Y SANITARIO) PAVIMENTACIÓN Y ELECTRIFICACIÓN DEL SECTOR CORPOMECAVI ENEL MUNICIPIO DE  PUERTO GAITÁN</t>
  </si>
  <si>
    <t>CONSTRUCCIÓN EN PAVIMENTO FLEXIBLE Y RÍGIDO DE LAS VÍAS INTERNAS DE LOS CENTROS POBLADOS DE SAN PEDRO DE ARIMENA, PORVENIR, Y LA VÍA DE ACCESO A LA VEREDA ALTO YUCAO ZONA RURAL, DEL MUNICIPIO DE PUERTO GAITÁN - META  PUERTO GAITÁN</t>
  </si>
  <si>
    <t>CONSTRUCCIÓN VÍAS URBANAS DEL CENTRO POBLADO CRISTALINAS EN PAVIMENTO RÍGIDO, REDES DE ACUEDUCTO Y ALCANTARILLADO SANITARIO, Y CONSTRUCCIÓN EN VÍAS URBANAS DEL CENTRO POBLADO MURUJUY EN PAVIMENTO RÍGIDO  PUERTO GAITÁN</t>
  </si>
  <si>
    <t>MEJORAMIENTO MANTENIMIENTO Y CONSTRUCCIÓN DE OBRAS COMPLEMENTARIAS DE LA IE HORIZONTES SEDE PRINCIPAL, IE SAN MIGUEL SEDE INTERNADO LA SABANA Y DE LA IE JORGE ELIECER GAITÁN SEDE PRINCIPAL DEL MUNICIPIO DE  PUERTO GAITÁN</t>
  </si>
  <si>
    <t>CONSTRUCCIÓN DE CUATRO AULAS Y OBRAS COMPLEMENTARIAS PARA LA INSTITUCIÓN EDUCATIVA KUEI SEDE PRINCIPAL DEL MUNICIPIO DE   PUERTO GAITÁN</t>
  </si>
  <si>
    <t>AMPLIACIÓN DEL SISTEMA DE ALCANTARILLADO PLUVIAL, ALCANTARILLADO SANITARIO Y SISTEMA DE ACUEDUCTO PARA EL CENTRO POBLADO SAN MIGUEL, ZONA RURAL DEL MUNICIPIO DE   PUERTO GAITÁN</t>
  </si>
  <si>
    <t>CONSTRUCCIÓN  PUENTE VEHICULAR SOBRE EL CAÑO EL TRAMPOLÍN EN EL ÁREA URBANA DEL MUNICIPIO DE  PUERTO GAITÁN</t>
  </si>
  <si>
    <t>CONSTRUCCIÓN SISTEMA DE ACUEDUCTO, ALCANTARILLADO PLUVIAL Y SANITARIO, PLANTA DE TRATAMIENTO DE AGUA POTABLE, PLANTA DE TRATAMIENTO DE  AGUAS RESIDUALES Y PAVIMENTACIÓN DE VÍAS INTERNAS  EN EL CENTRO POBLADO PUERTO TRUJILLO  PUERTO GAITÁN</t>
  </si>
  <si>
    <t>MEJORAMIENTO Y PAVIMENTACIÓN VÍA TERCIARIA ANILLO VIAL AGROINDUSTRIAL, TRAMO 2, DESDE EL CRUCE DE LA VÍA NACIONAL PR16+633 DE LA RUTA 4009 HASTA EL K16+840 PUENTE SOBRE EL RÍO MUCO EN EL MUNICIPIO DE  PUERTO GAITÁN</t>
  </si>
  <si>
    <t>MEJORAMIENTO EN PAVIMENTO ASFÁLTICO DE LAS VÍAS INTERNAS DEL CENTRO POBLADO PLANAS, EN LA ZONA RURAL DEL MUNICIPIO DE  PUERTO GAITÁN</t>
  </si>
  <si>
    <t>CONSTRUCCIÓN DEL CENTRO DEPORTIVO Y RECREATIVO EL SAÍNO DE ORO EN EL CENTRO POBLADO CRISTALINAS EN EL MUNICIPIO DE  PUERTO GAITÁN</t>
  </si>
  <si>
    <t>CONSTRUCCIÓN DE INFRAESTRUCTURA PARA EL DESARROLLO TURÍSTICO Y ECONÓMICO DE ALTO DE NEBLINAS. PLAZOLETA KALIAIRINAE EN EL MUNICIPIO DE   PUERTO GAITÁN</t>
  </si>
  <si>
    <t>MEJORAMIENTO DE LA VÍA QUE CONDUCE DE LA VÍA PRINCIPAL RUTA 65, VEREDA CHAFURRAY A LA VEREDA TIERRA GRATA, LONGITUD 10+856,18, MUNICIPIO DE  PUERTO LLERAS</t>
  </si>
  <si>
    <t>CONSTRUCCIÓN ELECTRIFICACIÓN RURAL VEREDA EL CARIBE DEL MUNICIPIO DE   PUERTO LLERAS</t>
  </si>
  <si>
    <t>CONSTRUCCIÓN  ELECTRIFICACIÓN RURAL DE LAS VEREDAS CAÑO RICO, AGUA LINDA Y CANDILEJAS DEL MUNICIPIO DE   PUERTO LLERAS</t>
  </si>
  <si>
    <t>MEJORAMIENTO DE LA VIA TERCIARIA  EL CRUCE MANANTIAL - CHARCO INDIO, DE LA VEREDA ISLANDIA, DEL MUNICIPIO DE    PUERTO LLERAS, META</t>
  </si>
  <si>
    <t>CONSTRUCCIÓN DE UNIDAD DEPORTIVA CON CANCHAS MÚLTIPLES,POLIDEPORTIVO CUBIERTO, EN EL BARRIO GAITÁN DEL MUNICIPIO DE  PUERTO LLERAS</t>
  </si>
  <si>
    <t>CONSTRUCCIÓN ELECTRIFICACIÓN RURAL DE LAS VEREDAS LA UNIÓN, CAMPO ALEGRE, CAÑO RAYADO, VILLA LA PAZ Y CHAFURRAY EN EL MUNICIPIO DE  PUERTO LLERAS, META</t>
  </si>
  <si>
    <t>CONSTRUCCIÓN DE OBRAS DE PROTECCIÓN Y MITIGACIÓN DE IMPACTO HIDRÁULICO PARA EL PUENTE SOBRE EL CAÑO CASIBARE, SECTOR CENTRO POBLADO CASIBARE Y PARA EL PUENTE SOBRE EL CAÑO AZUL, VEREDA EL CARIBE, EN EL MUNICIPIO DE  PUERTO LLERAS, META</t>
  </si>
  <si>
    <t>MEJORAMIENTO DEL ESPACIO PÚBLICO EFECTIVO (PARQUE LA CEIBA) Y VÍAS PERIMETRALES, ZONA URBANA DEL MUNICIPIO DE  PUERTO LÓPEZ</t>
  </si>
  <si>
    <t>CONSTRUCCIÓN DE PLANTAS DE TRATAMIENTO DE AGUA POTABLE DEL CENTRO POBLADO DE REMOLINO Y PUERTO GUADALUPE, ZONA RURAL DEL MUNICIPIO DE  PUERTO LÓPEZ</t>
  </si>
  <si>
    <t>CONSTRUCCIÓN DE POLIDEPORTIVO EN LA VEREDA GUICHIRAL, ZONA RURAL DEL MUNICIPIO DE  PUERTO LÓPEZ</t>
  </si>
  <si>
    <t>CONSTRUCCIÓN Y OPTIMIZACIÓN DE LOS SISTEMAS DE ALCANTARILLADO Y ACUEDUCTO DEL CENTRO POBLADO LA BALSA, MUNICIPIO DE  PUERTO LÓPEZ</t>
  </si>
  <si>
    <t>CONSTRUCCIÓN  PRIMERA ETAPA DEL PALACIO MUNICIPAL  DE  PUERTO RICO, META</t>
  </si>
  <si>
    <t>CONSTRUCCIÓN DE OBRAS DE MITIGACION DE RIESGO, PARA EL MANEJO Y CONTROL DE CRECIENTES, EN EL CENTRO POBLADO DE PUERTO TOLEDO SOBRE EL MARGEN DERECHO AGUAS ABAJO DEL RIO GUEJAR, MUNICIPIO DE PUERTO RICO, DEPARTAMENTO DEL  META</t>
  </si>
  <si>
    <t>AMPLIACIÓN  DE LA PLANTA DE TRATAMIENTO DE AGUA POTABLE DEL MUNICIPIO DE  RESTREPO</t>
  </si>
  <si>
    <t>CONSTRUCCIÓN DE PAVIMENTO EN CONCRETO RÍGIDO DE LA VÍA URBANA UBICADA EN LA CARRERA 12 ENTRADA VÍA PALMERAS HASTA LA CALLE 8 INCLUYE LA RED DE ALCANTARILLADO SANITARIO EN EL MUNICIPIO DE   SAN CARLOS DE GUAROA</t>
  </si>
  <si>
    <t>CONSTRUCCIÓN DE AULAS EN LA INSTITUCIÓN EDUCATIVA GABRIEL GARCIA MARQUEZ SECCION BACHILLERATO EN EL MUNICIPIO DE SAN CARLOS DE GUAROA  -  META</t>
  </si>
  <si>
    <t>CONSTRUCCIÓN DE LAS OBRAS NECESARIAS PARA EL CONTROL Y MITIGACIÓN DEL CAUCE DEL RÍO GUAMAL EN EL MUNICIPIO DE  SAN CARLOS DE GUAROA</t>
  </si>
  <si>
    <t>CONSTRUCCIÓN DE PAVIMENTO FLEXIBLE EN LA CALLE 6 ENTRE CARRERAS 8 Y 10 Y LA CALLE 7 ENTRE CARRERAS 8 Y 9 BARRIO LA LIBERTAD MUNICIPIO DE  SAN JUAN DE ARAMA</t>
  </si>
  <si>
    <t>MEJORAMIENTO DE LA VIA TERCIARIA QUE COMUNICA EL CASCO URBANO CON LA VEREDA SAN LUIS DE TOLEDO, MEDIANTE LA CONSTRUCCION DE PLACA HUELLA EN EL MUNICIPIO DE   SAN JUANITO, META</t>
  </si>
  <si>
    <t>CONSTRUCCIÓN DE POLIDEPORTIVO PARA LA INSTITUCIÓN EDUCATIVA JHON F. KENNEDY- FASE I- EN EL MUNICIPIO DE SAN JUANITO -   META</t>
  </si>
  <si>
    <t>ACTUALIZACIÓN Y AJUSTE DEL ESQUEMA DE ORDENAMIENTO TERRITORIAL DEL MUNICIPIO DE CUBARRAL, META, ORINOQUIA</t>
  </si>
  <si>
    <t>CONSTRUCCIÓN DE VÍAS TERCIARIAS, FASE I, EN EL MUNICIPIO DE   CUBARRAL</t>
  </si>
  <si>
    <t>OPTIMIZACIÓN Y MODERNIZACIÓN DEL SISTEMA DE ALUMBRADO PÚBLICO EN EL MUNICIPIO DE   CUBARRAL</t>
  </si>
  <si>
    <t>CONSTRUCCIÓN DE VÍAS URBANAS, ILUMINACIÓN LED E INSTALACIÓN DE MOBILIARIO URBANO EN EL BARRIO OLÍMPICO DEL MUNICIPIO DE   SAN MARTÍN, META</t>
  </si>
  <si>
    <t>CONSTRUCCIÓN DE PAVIMENTO RÍGIDO PARA CARRERA 5TA ENTRE CALLE 4TA Y CALLE 2DA DEL MUNICIPIO DE   SAN MARTÍN, META</t>
  </si>
  <si>
    <t>CONSTRUCCIÓN DE INFRAESTRUCTURA Y ESCENARIOS DEPORTIVOS DE LA VILLA OLÍMPICA DEL MUNICIPIO DE   SAN MARTÍN</t>
  </si>
  <si>
    <t>CONSTRUCCIÓN DE UN (01) POLIDEPORTIVO TIPO CANCHA MULTIPLE, UBICADO EN EL BARRIO SAN ANTONIO, EN EL MUNICIPIO DE VILLAVICENCIO, META, ORINOQUIA</t>
  </si>
  <si>
    <t>CONSTRUCCIÓN DE UN (01) POLIDEPORTIVO TIPO CANCHA MULTIPLE, UBICADO EN LA URBANIZACION PINARES CESION B1 EN EL MUNICIPIO DE VILLAVICENCIO, META, ORINOQUIA</t>
  </si>
  <si>
    <t>CONSTRUCCIÓN DE UN (01) POLIDEPORTIVO TIPO CANCHA MÚLTIPLE, UBICADO EN LA URBANIZACIÓN LA MADRID EN EL MUNICIPIO DE  VILLAVICENCIO</t>
  </si>
  <si>
    <t>CONSTRUCCIÓN DE UN POLIDEPORTIVO TIPO CANCHA MÚLTIPLE, UBICADO EN LA URBANIZACIÓN CHARRASCAL EN EL MUNICIPIO DE  VILLAVICENCIO</t>
  </si>
  <si>
    <t>APOYO A LA PERMANENCIA EDUCATIVA DE LOS ESTUDIANTES MATRICULADOS EN LAS INSTITUCIONES EDUCATIVAS OFICIALES DE  VILLAVICENCIO</t>
  </si>
  <si>
    <t>CONSTRUCCIÓN DE UN (01) POLIDEPORTIVO TIPO CANCHA MÚLTIPLE, UBICADO EN EL RESGUARDO INDÍGENA MAGUARE MUNICIPIO DE  VILLAVICENCIO</t>
  </si>
  <si>
    <t>MEJORAMIENTO DE LA VIA QUE CONDUCE DESDE EL CORREDOR ECOLOGICO CRUCE CARACOLI HASTA EL BARRIO CHARRASCAL EN EL MUNICIPIO DE   VILLAVICENCIO</t>
  </si>
  <si>
    <t>CONSTRUCCIÓN DE UN (01) POLIDEPORTIVO TIPO CANCHA MÚLTIPLE, UBICADO EN LA URBANIZACIÓN CHARRASCAL EN EL MUNICIPIO DE   VILLAVICENCIO</t>
  </si>
  <si>
    <t>CONSTRUCCIÓN DE UN (01) POLIDEPORTIVO TIPO CANCHA MÚLTIPLE, UBICADO EN LA URBANIZACIÓN LA MADRID EN EL MUNICIPIO DE   VILLAVICENCIO</t>
  </si>
  <si>
    <t>CONSTRUCCIÓN DE UN (01) POLIDEPORTIVO TIPO CANCHA MÚLTIPLE, UBICADO EN LA URBANIZACIÓN PINARES CESIÓN B1 EN EL MUNICIPIO DE  VILLAVICENCIO</t>
  </si>
  <si>
    <t>CONSTRUCCIÓN DE UN (01) POLIDEPORTIVO TIPO CANCHA MÚLTIPLE, UBICADO EN EL BARRIO URBANIZACIÓN SAN ANTONIO EN EL MUNICIPIO DE  VILLAVICENCIO</t>
  </si>
  <si>
    <t>CONSTRUCCIÓN SISTEMA DE DISTRIBUCION Y CONEXIONES DE GAS NATURAL DE LOS USUARIOS DE MENORES INGRESOS DE CORREGIMIENTO 4 Y 7 DEL MUNICIPIO DE  VILLAVICENCIO, META</t>
  </si>
  <si>
    <t>CONSTRUCCIÓN DE UN (1) POLIDEPORTIVO CUBIERTO UBICADO EN EL BARRIO EL TRIUNFO EN EL MUNICIPIO DE   VILLAVICENCIO</t>
  </si>
  <si>
    <t>MEJORAMIENTO DE LAS VÍAS TERCIARIAS PARA EL PROGRESO Y DESARROLLO RURAL, VEREDA LA UNIÓN (ALTO), DEL MUNICIPIO DE VILLAVICENCIO,   META</t>
  </si>
  <si>
    <t>CONSTRUCCIÓN DE UN (01) POLIDEPORTIVO TIPO CANCHA MÚLTIPLE, UBICADO EN EL RESGUARDO INDÍGENA MAGUARE MUNICIPIO DE  VILLAVICENCIO, META</t>
  </si>
  <si>
    <t>PRESTACIÓN DEL SERVICIO DE TRANSPORTE ESCOLAR EN EL MUNICIPIO DE  VILLAVICENCIO</t>
  </si>
  <si>
    <t>MEJORAMIENTO VIAL Y CONSTRUCCIÓN ALCANTARILLADO PLUVIAL ENTRE MANZANAS 21, 23, 56 Y 61 Y TRAMO DE LA VÍA FRENTE AL MEGACOLEGIO DEL BARRIO 13 DE MAYO EN EL MUNICIPIO DE  VILLAVICENCIO</t>
  </si>
  <si>
    <t>MEJORAMIENTO VÍA DE ACCESO AL BARRIO BETTY CAMACHO  DE RANGEL EN EL MUNICIPIO DE  VILLAVICENCIO</t>
  </si>
  <si>
    <t>CONSTRUCCIÓN DE OBRAS HIDRAULICAS PARA MITIGAR EL RIESGO DE DESBORDAMIENTO E INUNDACION PRODUCTO DEL PASO POR LA MARGEN DERECHA E IZQUIERDA AGUAS ABAJO DEL RIO GUATIQUIA SOBRE LAS VEREDAS DE CAÑOS NEGROS Y CAIRO BAJO   VILLAVICENCIO</t>
  </si>
  <si>
    <t>CONSTRUCCIÓN DE PAVIMENTO FLEXIBLE Y REPOSICIÓN DE REDES DE ALCANTARILLADO SANITARIO Y PLUVIAL EN EL BARRIO CAUDAL EN EL MUNICIPIO DE  VILLAVICENCIO</t>
  </si>
  <si>
    <t>CONSTRUCCIÓN EN PAVIMENTO FLEXIBLE DE LA CALLE 13 ENTRE CARRERAS 3 Y 10 DEL MUNICIPIO DE   VISTA HERMOSA</t>
  </si>
  <si>
    <t>MEJORAMIENTO EN PAVIMENTO ASFÁLTICO DE LA VÍA HACIA PIÑALITO DESDE EL K0+000 AL K1+670 EN EL MUNICIPIO DE  VISTA HERMOSA, META</t>
  </si>
  <si>
    <t>MODERNIZACIÓN Y OPTIMIZACIÓN DEL SISTEMA DE ALUMBRADO PÚBLICO EN EL CASCO URBANO SECTOR DEL CENTRO Y ZONA RURAL VÍA PUERTO LUCAS DEL MUNICIPIO DE   VISTA HERMOSA</t>
  </si>
  <si>
    <t>OBJETIVOS DE DESARROLLO SOSTENIBLE AGENDA 2030 Y SUS METAS</t>
  </si>
  <si>
    <t>Fin_de_la_pobreza</t>
  </si>
  <si>
    <t>Salud_y_bienestar</t>
  </si>
  <si>
    <t>Igualdad_de_género</t>
  </si>
  <si>
    <t>Agua_limpia_y_saneamiento</t>
  </si>
  <si>
    <t>Energía_asequible_y_no_contaminante</t>
  </si>
  <si>
    <t>Trabajo_decente_y_crecimiento_económico</t>
  </si>
  <si>
    <t>Industria_innovación_e_infraestructura</t>
  </si>
  <si>
    <t>Reducción_de_las_desigualdades</t>
  </si>
  <si>
    <t>Ciudades_y_comunidades_sostenibles</t>
  </si>
  <si>
    <t>Producción_y_consumo_responsable</t>
  </si>
  <si>
    <t>Acción_por_el_clima</t>
  </si>
  <si>
    <t>Vida_submarina</t>
  </si>
  <si>
    <t>Vida_de_ecosistemas_terrestres</t>
  </si>
  <si>
    <t>Paz_justicia_e_instituciones_sólidas</t>
  </si>
  <si>
    <t>Alianzas_para_lograr_los_objetivos</t>
  </si>
  <si>
    <t>1.1 - Erradicar la extrema pobreza</t>
  </si>
  <si>
    <t>3.1 - Reducir la mortalidad materna</t>
  </si>
  <si>
    <t>4.1 - Educación Básica y Media Gratuita</t>
  </si>
  <si>
    <t>5.1 - Poner fin a la discriminación contra las mujeres y las niñas</t>
  </si>
  <si>
    <t>6.1 - Agua potable segura y asequible</t>
  </si>
  <si>
    <t>7.1 - Acceso universal a la energía moderna</t>
  </si>
  <si>
    <t>8.1 - Crecimiento Económico Sostenible</t>
  </si>
  <si>
    <t>9.1 - Infraestructuras Sostenibles e Inclusivas</t>
  </si>
  <si>
    <t>10.1 - Reducir las desigualdades de ingresos</t>
  </si>
  <si>
    <t>11.1 - Vivienda segura y asequible</t>
  </si>
  <si>
    <t>12.1 - Implementar el Marco de Consumo y Producción Sostenibles de 10 años</t>
  </si>
  <si>
    <t>13.1 - Fortalecer la resiliencia y la capacidad de adaptación a los desastres relacionados con el clima</t>
  </si>
  <si>
    <t>14.1 - Reducir la contaminación marina</t>
  </si>
  <si>
    <t>15.1 - Conservar y Restaurar los Ecosistemas Terrestres y de Agua Dulce</t>
  </si>
  <si>
    <t>16.1 - Reducir la violencia en todo el mundo</t>
  </si>
  <si>
    <t>17.1 - Mejorar la Capacidad Doméstica para Recaudación de Ingresos</t>
  </si>
  <si>
    <t>1.2 - Reducir la pobreza en, al menos, un 50%</t>
  </si>
  <si>
    <t>2.2 - Terminar con todas las formas de desnutrición</t>
  </si>
  <si>
    <t>3.2 - Acabar con las muertes prevenibles de menores de 5 años de edad</t>
  </si>
  <si>
    <t>4.2 - Igual acceso a educación preescolar de calidad</t>
  </si>
  <si>
    <t>5.2 - Poner fin a toda la violencia contra las mujeres y su explotación</t>
  </si>
  <si>
    <t>6.2 - Erradicar la Defecación al aire libre y Proporcionar Acceso a Saneamiento e Higiene</t>
  </si>
  <si>
    <t>7.2 - Aumentar el porcentaje global de energía renovable</t>
  </si>
  <si>
    <t>8.2 - Diversificar, innovar y mejorar la productividad económica</t>
  </si>
  <si>
    <t>9.2 - Promover la industrialización inclusiva y sostenible</t>
  </si>
  <si>
    <t>10.2 - Promover la Inclusión Social, Económica y Política Universales</t>
  </si>
  <si>
    <t>11.2 - Sistemas de transporte asequibles y sostenibles</t>
  </si>
  <si>
    <t>12.2 - Gestión sostenible y uso de los recursos naturales</t>
  </si>
  <si>
    <t>13.2 - Integrar medidas de cambio climático</t>
  </si>
  <si>
    <t>14.2 - Proteger y Restaurar los Ecosistemas</t>
  </si>
  <si>
    <t>15.2 - Administrar de manera sostenible todos los bosques</t>
  </si>
  <si>
    <t>16.2 - Proteger a los niños contra el abuso, la explotación, el tráfico y la violencia</t>
  </si>
  <si>
    <t>17.2 - Implementar todos los compromisos de ayuda al desarrollo</t>
  </si>
  <si>
    <t>1.3 - Implementar sistemas de protección social</t>
  </si>
  <si>
    <t>2.3 - Duplicar la productividad y los ingresos de pequeños productores de alimentos</t>
  </si>
  <si>
    <t>3.3 - Lucha contra las enfermedades transmisibles</t>
  </si>
  <si>
    <t>4.3 - Igualdad de acceso a educación técnica, vocacional y superior</t>
  </si>
  <si>
    <t>5.3 - Eliminar los matrimonios forzados y la mutilación genital</t>
  </si>
  <si>
    <t>6.3 - Mejorar la calidad del agua, el tratamiento de aguas residuales y la reutilización segura</t>
  </si>
  <si>
    <t>7.3 - Duplicar la mejora en la eficiencia energética</t>
  </si>
  <si>
    <t>8.3 - Promover políticas para apoyar la creación de empleo y el crecimiento de las empresas</t>
  </si>
  <si>
    <t>9.3 - Aumentar el acceso a servicios financieros y mercados</t>
  </si>
  <si>
    <t>10.3 - Garantizar la igualdad de oportunidades y poner fin a la discriminación</t>
  </si>
  <si>
    <t>11.3 - Urbanización inclusiva y sostenible</t>
  </si>
  <si>
    <t>12.3 - Reducir a la mitad los residuos mundiales de alimentos per cápita</t>
  </si>
  <si>
    <t>13.3 - Construir conocimiento y capacidad para enfrentar los desafíos del cambio climático</t>
  </si>
  <si>
    <t>14.3 - Reducir la acidificación del océano</t>
  </si>
  <si>
    <t>15.3 - Detener la desertificación y restaurar la tierra degradada</t>
  </si>
  <si>
    <t>16.3 - Promover el Estado de Derecho y el Acceso a la Justicia para Todos</t>
  </si>
  <si>
    <t>17.3 - Movilizar recursos financieros para los países en desarrollo</t>
  </si>
  <si>
    <t>1.4 - Igualdad de derechos a la propiedad, servicios y recursos económicos</t>
  </si>
  <si>
    <t>2.4 - Producción sostenible de alimentos y prácticas agrícolas resilientes</t>
  </si>
  <si>
    <t>3.4 - Reducir la mortalidad por enfermedades no transmisibles</t>
  </si>
  <si>
    <t>4.4 - Aumentar el número de personas con habilidades relevantes para el éxito financiero</t>
  </si>
  <si>
    <t>5.4 - Valorar el cuidado no remunerado y promover las responsabilidades domésticas compartidas</t>
  </si>
  <si>
    <t>6.4 - Aumentar la eficiencia en el uso del agua y asegurar los suministros de agua dulce</t>
  </si>
  <si>
    <t>7.A - Invertir y Facilitar el Acceso a Investigación y Tecnología en Energía Limpia</t>
  </si>
  <si>
    <t>8.4 - Mejorar la eficiencia de los recursos en el consumo y la producción</t>
  </si>
  <si>
    <t>9.4 - Mejorar todas las industrias e infraestructuras para la sostenibilidad</t>
  </si>
  <si>
    <t>10.4 - Adoptar políticas fiscales y sociales que promuevan la igualdad</t>
  </si>
  <si>
    <t>11.4 - Proteger el patrimonio cultural y natural del mundo</t>
  </si>
  <si>
    <t>12.4 - Gestión responsable de productosy residuos químicos</t>
  </si>
  <si>
    <t>13.A - Implementar la Convención Marco de las Naciones Unidas sobre el Cambio Climático</t>
  </si>
  <si>
    <t>14.4 - Pesca sostenible</t>
  </si>
  <si>
    <t>15.4 - Garantizar la conservación de los ecosistemas de montaña</t>
  </si>
  <si>
    <t>16.4 - Combatir el crimen organizado y los flujos ilícitos financieros y de armas</t>
  </si>
  <si>
    <t>17.4 - Apoyar a los países en desarrollo en la sostenibilidad de la deuda</t>
  </si>
  <si>
    <t>1.5 - Fomentar la resiliencia a desastres ambientales, económicos y sociales</t>
  </si>
  <si>
    <t>2.5 - Asegurar la diversidad genética en la producción de alimentos</t>
  </si>
  <si>
    <t>3.5 - Prevenir y tratar el abuso de sustancias</t>
  </si>
  <si>
    <t>4.5 - No Discriminación en la Educación</t>
  </si>
  <si>
    <t>5.5 - Igualdad de Oportunidades y Participación en posiciones de Liderazgo</t>
  </si>
  <si>
    <t>6.5 - Gestión integrada de los recursos hídricos y cooperación transfronteriza</t>
  </si>
  <si>
    <t>7.B - Ampliar y mejorar los servicios energéticos para los países en desarrollo</t>
  </si>
  <si>
    <t>8.5 - Trabajo decente e igualdad de remuneración</t>
  </si>
  <si>
    <t>9.5 - Aumentar la investigación y actualizar las tecnologías industriales</t>
  </si>
  <si>
    <t>10.5 - Mejorar la regulación de los mercados e instituciones financieras mundiales</t>
  </si>
  <si>
    <t>11.5 - Reducir los efectos adversos de los desastres naturales</t>
  </si>
  <si>
    <t>12.5 - Reducir sustancialmente la generación de residuos</t>
  </si>
  <si>
    <t>13.B - Promover mecanismos para aumentar la capacidad de planeación y gestión</t>
  </si>
  <si>
    <t>14.5 - Conservar las áreas costeras y marinas</t>
  </si>
  <si>
    <t>15.5 - Proteger la biodiversidad y los hábitats naturales</t>
  </si>
  <si>
    <t>16.5 - Reducir la corrupción y el soborno</t>
  </si>
  <si>
    <t>17.5 - Implementar regímenes de promoción de inversiones</t>
  </si>
  <si>
    <t>1.A - Movilizar recursos para implementar políticas tendientes a erradicar la pobreza</t>
  </si>
  <si>
    <t>2.A - Invertir en infraestructura rural, investigación agrícola, tecnología y bancos de genes</t>
  </si>
  <si>
    <t>3.6 - Reducir lesiones y muertes en carreteras</t>
  </si>
  <si>
    <t>4.6 - Alfabetización y aptitudes aritméticas Universales</t>
  </si>
  <si>
    <t>5.6 - Acceso Universal a los Derechos y Salud Reproductiva</t>
  </si>
  <si>
    <t>6.6 - Proteger y Restaurar los Ecosistemas Hídricos de agua dulce</t>
  </si>
  <si>
    <t>8.6 - Reducir el desempleo juvenil</t>
  </si>
  <si>
    <t>9.A - Facilitar el desarrollo de infraestructura sostenible</t>
  </si>
  <si>
    <t>10.6 - Garantizar la representación de los países en desarrollo en las instituciones financieras</t>
  </si>
  <si>
    <t>11.6 - Minimizar el impacto ambiental de las ciudades</t>
  </si>
  <si>
    <t>12.6 - Fomentar prácticas sostenibles en las empresas</t>
  </si>
  <si>
    <t>14.6 - Eliminar los subsidios que contribuyen a la sobrepesca</t>
  </si>
  <si>
    <t>15.6 - Promover una participación equitativa en los beneficios y el acceso a los recursos genéticos</t>
  </si>
  <si>
    <t>16.6 - Instituciones eficaces, responsables y transparentes</t>
  </si>
  <si>
    <t>17.6 - Aumentar la cooperación y el acceso a la ciencia, la tecnología y la innovación</t>
  </si>
  <si>
    <t>1.B - Desarrollar marcos normativos focalizados a población en situación de pobreza y sensibles al género</t>
  </si>
  <si>
    <t>2.B - Prevenir restricciones al comercio agrícola, distorsiones del mercado y subsidios a la exportación</t>
  </si>
  <si>
    <t>3.7 - Acceso universal a atención reproductiva, planificación y educación</t>
  </si>
  <si>
    <t>4.7 - Educación para la Ciudadanía Global</t>
  </si>
  <si>
    <t>5.A - Igualdad de acceso a recursos económicos, posesión de propiedades y servicios</t>
  </si>
  <si>
    <t>6.A - Ampliar el apoyo en materia de agua y saneamiento para los países en desarrollo</t>
  </si>
  <si>
    <t>8.7 - Poner fin a la esclavitud moderna, la trata y el trabajo infantil</t>
  </si>
  <si>
    <t>9.B - Apoyar la Diversificación Industrial Doméstica y la Adición de Valor</t>
  </si>
  <si>
    <t>10.7 - Políticas de Migración Compasivas y Responsables</t>
  </si>
  <si>
    <t>11.7 - Construir espacios públicos verdes, seguros e inclusivos</t>
  </si>
  <si>
    <t>12.7 - Prácticas sostenibles de contratación pública</t>
  </si>
  <si>
    <t>14.7 - Fomentar el uso sostenible de los recursos marinos</t>
  </si>
  <si>
    <t>15.7 - Eliminar la caza furtiva y el tráfico de especies protegidas</t>
  </si>
  <si>
    <t>16.7 - Toma de Decisiones Responsiva, Inclusiva y Representativa</t>
  </si>
  <si>
    <t>17.7 - Promover tecnologías sostenibles para los países en desarrollo</t>
  </si>
  <si>
    <t>2.C - Asegurar mercados de productos alimenticios estables y acceso oportuno a la información</t>
  </si>
  <si>
    <t>3.8 - Alcanzar la cobertura universal de salud</t>
  </si>
  <si>
    <t>5.B - Promover el empoderamiento de las mujeres a través de la tecnología</t>
  </si>
  <si>
    <t>6.B - Apoyar el compromiso local en el manejo de agua y saneamiento</t>
  </si>
  <si>
    <t>8.8 - Derechos laborales universales y entornos de trabajo seguros</t>
  </si>
  <si>
    <t>9.C - Acceso universal a tecnologías de la información y las comunicaciones</t>
  </si>
  <si>
    <t>10.A - Trato especial y diferenciado para los países en desarrollo</t>
  </si>
  <si>
    <t>11.A - Fortalecer la planeación del desarrollo nacional y regional</t>
  </si>
  <si>
    <t>12.8 - Promover la comprensión universal de los estilos de vida sostenibles</t>
  </si>
  <si>
    <t>14.A - Aumentar el conocimiento científico, la investigación y la tecnología para la salud de los océanos</t>
  </si>
  <si>
    <t>15.8 - Evitar las Especies Exóticas Invasoras en los Ecosistemas Terrestres y de Agua Dulce</t>
  </si>
  <si>
    <t>16.8 - Participación plena de los países en desarrollo en la gobernanza mundial</t>
  </si>
  <si>
    <t>17.8 - Operacionalizar el Banco de Tecnología, Desarrollar la Capacidad Científica y Mejorar la Tecnología de Información y Comunicación</t>
  </si>
  <si>
    <t>3.9 - Reducir las enfermedades y muertes causadas por productos químicos peligrosos y contaminación</t>
  </si>
  <si>
    <t>4.B - Ampliar becas de educación superior para los países en desarrollo</t>
  </si>
  <si>
    <t>5.C - Adoptar políticas y hacer cumplir la legislación que promueve la igualdad de género</t>
  </si>
  <si>
    <t>8.9 - Promover Turismo Sostenible y Beneficioso</t>
  </si>
  <si>
    <t>10.B - Asistencia para el desarrollo e inversión en los países menos desarrollados</t>
  </si>
  <si>
    <t>11.B - Implementar Políticas para la Inclusión, la Eficiencia de los Recursos y la Reducción del Riesgo de Desastres</t>
  </si>
  <si>
    <t>12.A - Fortalecer la capacidad científica y tecnológica de los países en desarrollo</t>
  </si>
  <si>
    <t>14.B - Apoyar a los pescadores artesanales</t>
  </si>
  <si>
    <t>15.9 - Integrar el Ecosistema y la Biodiversidad en la Planeación Gubernamental</t>
  </si>
  <si>
    <t>16.9 - Identidad legal universal y registro de nacimientos</t>
  </si>
  <si>
    <t>17.9 - Fortalecer las capacidades en los países en desarrollo</t>
  </si>
  <si>
    <t>3.A - Implementar el Convenio Marco de la OMS para el Control del Tabaco</t>
  </si>
  <si>
    <t>4.C - Aumentar la oferta de profesores cualificados en los países en desarrollo</t>
  </si>
  <si>
    <t>8.10 - Acceso universal a servicios bancarios, de seguros y financieros</t>
  </si>
  <si>
    <t>10.C - Reducir los costos de transacción de las remesas de migrantes</t>
  </si>
  <si>
    <t>11.C - Apoyo a los países menos desarrollados en la construcción sostenible y resiliente</t>
  </si>
  <si>
    <t>12.B - Desarrollar e implementar herramientas para monitorear el turismo sostenible</t>
  </si>
  <si>
    <t>14.C - Implementar y hacer cumplir el Derecho Internacional del Mar</t>
  </si>
  <si>
    <t>15.A - Aumentar los Recursos Financieros para Conservar y Utilizar Sosteniblemente el Ecosistema y la Biodiversidad</t>
  </si>
  <si>
    <t>16.10 - Garantizar el acceso público a la información y proteger las libertades fundamentales</t>
  </si>
  <si>
    <t>17.10 - Promover un sistema de comercio universal en el marco de la OMC</t>
  </si>
  <si>
    <t>3.B - Apoyar la investigación, el desarrollo y el acceso universal a vacunas y medicamentos asequibles</t>
  </si>
  <si>
    <t>8.A - Aumentar la ayuda para el comercio a los países en desarrollo</t>
  </si>
  <si>
    <t>12.C - Eliminar las distorsiones del mercado que fomentan el consumo excesivo</t>
  </si>
  <si>
    <t>15.B - Financiar e Incentivar la Gestión Forestal Sostenible</t>
  </si>
  <si>
    <t>16.A - Instituciones fuertes para prevenir la violencia, el terrorismo y el crimen</t>
  </si>
  <si>
    <t>17.11 - Aumentar las exportaciones de los países en desarrollo</t>
  </si>
  <si>
    <t>3.C - Aumentar la financiación de la salud y el apoyo a la fuerza laboral en los países en desarrollo</t>
  </si>
  <si>
    <t>8.B - Desarrollar una Estrategia Global de Empleo Juvenil</t>
  </si>
  <si>
    <t>15.C - Combatir la caza furtiva y el tráfico</t>
  </si>
  <si>
    <t>16.B - Promover y hacer cumplir leyes no discriminatorias</t>
  </si>
  <si>
    <t>17.12 - Proporcionar acceso a los mercados para los países menos adelantados</t>
  </si>
  <si>
    <t>3.D - Mejorar los sistemas de alerta temprana para los riesgos a la salud mundial</t>
  </si>
  <si>
    <t>17.13 - Mejorar la estabilidad macroeconómica mundial</t>
  </si>
  <si>
    <t>17.14 - Mejorar la coherencia de las políticas para el desarrollo sostenible</t>
  </si>
  <si>
    <t>17.15 - Respetar la capacidad de cada país para lograr metas de desarrollo sostenible y erradicación de la pobreza</t>
  </si>
  <si>
    <t>17.16 - Fortalecer la Alianza Global para el Desarrollo Sostenible</t>
  </si>
  <si>
    <t>17.17 - Fomentar alianzas eficaces</t>
  </si>
  <si>
    <t>17.18 - Mejorar la disponibilidad de datos confiables</t>
  </si>
  <si>
    <t>17.19 - Desarrollar Mediciones del Avance</t>
  </si>
  <si>
    <t>Región</t>
  </si>
  <si>
    <t>Entidad ejecutora</t>
  </si>
  <si>
    <t>Caribe</t>
  </si>
  <si>
    <t>Del Llano</t>
  </si>
  <si>
    <t>Aguachica</t>
  </si>
  <si>
    <t>Agustín Codazzi</t>
  </si>
  <si>
    <t>Astrea</t>
  </si>
  <si>
    <t>Becerril</t>
  </si>
  <si>
    <t>Bosconia</t>
  </si>
  <si>
    <t>Aguas Del Cesar S.A. E.S.P</t>
  </si>
  <si>
    <t>Corporación Colombiana De Investigación Agropecuaria - Corpoica</t>
  </si>
  <si>
    <t>Ministerio de Ciencia, Tecnología e Innovación / Minciencias</t>
  </si>
  <si>
    <t>Departamento De Cesar</t>
  </si>
  <si>
    <t>Chimichagua</t>
  </si>
  <si>
    <t>Chiriguana</t>
  </si>
  <si>
    <t>Curumaní</t>
  </si>
  <si>
    <t>El Paso</t>
  </si>
  <si>
    <t>Gamarra</t>
  </si>
  <si>
    <t>Gonzalez</t>
  </si>
  <si>
    <t>La Jagua De Ibirico</t>
  </si>
  <si>
    <t>La Paz</t>
  </si>
  <si>
    <t>Manaure Balcón del Cesar</t>
  </si>
  <si>
    <t>Pailitas</t>
  </si>
  <si>
    <t>Pelaya</t>
  </si>
  <si>
    <t>Pueblo Bello</t>
  </si>
  <si>
    <t>Rio De Oro</t>
  </si>
  <si>
    <t>San Alberto</t>
  </si>
  <si>
    <t>San Diego</t>
  </si>
  <si>
    <t>San Martin</t>
  </si>
  <si>
    <t>Tamalameque</t>
  </si>
  <si>
    <t>Valledupar</t>
  </si>
  <si>
    <t>El Copey</t>
  </si>
  <si>
    <t>La Gloria</t>
  </si>
  <si>
    <t>Universidad Popular Del Cesar</t>
  </si>
  <si>
    <t>Corpocesar</t>
  </si>
  <si>
    <t>Acacias</t>
  </si>
  <si>
    <t>Barranca De Upía</t>
  </si>
  <si>
    <t>Cabuyaro</t>
  </si>
  <si>
    <t>Castilla La Nueva</t>
  </si>
  <si>
    <t>Cumaral</t>
  </si>
  <si>
    <t>El Castillo</t>
  </si>
  <si>
    <t>El Dorado</t>
  </si>
  <si>
    <t>Fuente De Oro</t>
  </si>
  <si>
    <t>Granada</t>
  </si>
  <si>
    <t>Guamal</t>
  </si>
  <si>
    <t>La Macarena</t>
  </si>
  <si>
    <t>Uribe</t>
  </si>
  <si>
    <t>Lejanías</t>
  </si>
  <si>
    <t>Mapiripan</t>
  </si>
  <si>
    <t>Mesetas</t>
  </si>
  <si>
    <t>Agencia Para La Infraestructura Del Meta - AIM</t>
  </si>
  <si>
    <t>Departamento De Meta</t>
  </si>
  <si>
    <t>Empresa De Acueducto Y Alcantarillado De Villavicencio E.S.P.</t>
  </si>
  <si>
    <t xml:space="preserve">Empresa De Servicios Públicos Del Meta Edesa S.A E.S.P. </t>
  </si>
  <si>
    <t xml:space="preserve">Empresa De Telecomunicaciones De Popayán S.A EMTEL </t>
  </si>
  <si>
    <t>Instituto De Deportes Y Recreación Del Meta - Idermeta</t>
  </si>
  <si>
    <t>Puerto Lopez</t>
  </si>
  <si>
    <t>Puerto Rico</t>
  </si>
  <si>
    <t>Restrepo</t>
  </si>
  <si>
    <t>Villavicencio</t>
  </si>
  <si>
    <t>Empresa De energía Eléctrica Del Departamento Del Guaviare S.A. E.S.P, ENERGUAVIARE</t>
  </si>
  <si>
    <t>Puerto Concordia</t>
  </si>
  <si>
    <t>Empresa De Servicios Públicos Perla Del Manacacías S.A E.S.P</t>
  </si>
  <si>
    <t>Puerto Gaitan</t>
  </si>
  <si>
    <t>Puerto Lleras</t>
  </si>
  <si>
    <t>San Carlos De Guaroa</t>
  </si>
  <si>
    <t>San Juan De Arama</t>
  </si>
  <si>
    <t>San Juanito</t>
  </si>
  <si>
    <t>Cubarral</t>
  </si>
  <si>
    <t>Vista Hermosa</t>
  </si>
  <si>
    <t>Deporte Y Recreación</t>
  </si>
  <si>
    <t>Transporte</t>
  </si>
  <si>
    <t>Defensa</t>
  </si>
  <si>
    <t>Vivienda, Ciudad Y Territorio</t>
  </si>
  <si>
    <t>Educación</t>
  </si>
  <si>
    <t>Inclusión Social Y Reconciliación</t>
  </si>
  <si>
    <t>Ambiente Y Desarrollo Sostenible</t>
  </si>
  <si>
    <t>Minas Y Energía</t>
  </si>
  <si>
    <t>Comercio, Industria Y Turismo</t>
  </si>
  <si>
    <t>Salud Y Protección Social</t>
  </si>
  <si>
    <t>Ciencia, Tecnología E Innovación</t>
  </si>
  <si>
    <t>Agricultura Y Desarrollo Rural</t>
  </si>
  <si>
    <t>Interior</t>
  </si>
  <si>
    <t>Cultura</t>
  </si>
  <si>
    <t>Trabajo</t>
  </si>
  <si>
    <t>Justicia Y Del Derecho</t>
  </si>
  <si>
    <t>Tecnologías De La Información Y Las Comunicaciones</t>
  </si>
  <si>
    <t>Económica</t>
  </si>
  <si>
    <t>Social</t>
  </si>
  <si>
    <t>Ambiental</t>
  </si>
  <si>
    <t>Indicador</t>
  </si>
  <si>
    <t>(beneficios económicos proyectados/inversión proyectada) * 100% ó Relación B/C *100% del proyecto</t>
  </si>
  <si>
    <t>0% - 99% rojo (bajo) 
100% - 120% amarillo (medio)
&gt;120% verde (alto)
NA (sin beneficios)</t>
  </si>
  <si>
    <t>(# beneficiados / población objetivo) * 100% ó Población objetivo / población *100% dependiendo de los términos usados en la MGA del proyecto</t>
  </si>
  <si>
    <t>0% - 50% rojo (bajo)
51% - 75% amarillo (medio)
76% - 100% verde (alto)</t>
  </si>
  <si>
    <t>(Estudios ambientales que reporta / estudios ambientales que debería reportar) *100%</t>
  </si>
  <si>
    <t>100% verde (cumple)
50% amarillo (cumple parcialmente)
0% rojo (no cumple)
NA = No requiere
Se califica con base en los estudios ambientales requeridos: 
Licencia Ambiental
Diagnóstico ambiental
Plan de manejo ambiental
Otros permisos ambientales</t>
  </si>
  <si>
    <t>Caso 1. Dos colores del semáforo se repiten = Predomina el color que se repite
Caso 2. Tres colores diferentes = Se selecciona el color amarillo dado que es el promedio
Caso 3. Cuando una o dos de las dimensiones se califica como NA =  En este caso se asigna el color correspondiente a la calificación más baja</t>
  </si>
  <si>
    <t>Sostenible = verde
Parcialmente sostenible = amarillo
No sostenible = rojo</t>
  </si>
  <si>
    <t>Valor Total</t>
  </si>
  <si>
    <t>Anexo B – Clasificación sostenibilidad y aporte ODS/metas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</si>
</sst>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_-"/>
    <numFmt numFmtId="166"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sz val="11"/>
      <color theme="1"/>
      <name val="Arial Narrow"/>
      <family val="2"/>
    </font>
    <font>
      <b/>
      <sz val="11"/>
      <color theme="1"/>
      <name val="Arial Narrow"/>
      <family val="2"/>
    </font>
    <font>
      <sz val="11"/>
      <color rgb="FFFF0000"/>
      <name val="Calibri"/>
      <family val="2"/>
      <scheme val="minor"/>
    </font>
    <font>
      <sz val="11"/>
      <name val="Calibri"/>
      <family val="2"/>
      <scheme val="minor"/>
    </font>
    <font>
      <b/>
      <sz val="14"/>
      <color rgb="FFFF0000"/>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bgColor indexed="64"/>
      </patternFill>
    </fill>
    <fill>
      <patternFill patternType="solid">
        <fgColor theme="7"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5">
    <xf numFmtId="0" fontId="0" fillId="0" borderId="0"/>
    <xf numFmtId="0" fontId="3" fillId="0" borderId="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0" fillId="0" borderId="0" xfId="0" applyAlignment="1">
      <alignment horizontal="center" vertical="center"/>
    </xf>
    <xf numFmtId="0" fontId="0" fillId="0" borderId="0" xfId="0" applyAlignment="1">
      <alignment wrapText="1"/>
    </xf>
    <xf numFmtId="0" fontId="0" fillId="0" borderId="1" xfId="0" applyBorder="1" applyAlignment="1">
      <alignment horizontal="center" vertical="center"/>
    </xf>
    <xf numFmtId="164" fontId="0" fillId="0" borderId="1" xfId="3" applyFont="1" applyBorder="1" applyAlignment="1">
      <alignment horizontal="center" vertical="center"/>
    </xf>
    <xf numFmtId="0" fontId="4" fillId="0" borderId="0" xfId="0" applyFont="1"/>
    <xf numFmtId="0" fontId="4"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vertical="center" wrapText="1"/>
    </xf>
    <xf numFmtId="9" fontId="0" fillId="0" borderId="0" xfId="4" applyFont="1"/>
    <xf numFmtId="0" fontId="6" fillId="0" borderId="0" xfId="0" applyFont="1"/>
    <xf numFmtId="0" fontId="0" fillId="0" borderId="0" xfId="0" applyAlignment="1">
      <alignment horizontal="center"/>
    </xf>
    <xf numFmtId="10" fontId="0" fillId="0" borderId="0" xfId="4" applyNumberFormat="1" applyFont="1"/>
    <xf numFmtId="10" fontId="0" fillId="0" borderId="1" xfId="4" applyNumberFormat="1" applyFont="1" applyBorder="1" applyAlignment="1">
      <alignment horizontal="center" vertical="center" wrapText="1"/>
    </xf>
    <xf numFmtId="3" fontId="0" fillId="0" borderId="1" xfId="0" applyNumberFormat="1" applyBorder="1" applyAlignment="1">
      <alignment horizontal="center" vertical="center"/>
    </xf>
    <xf numFmtId="0" fontId="7" fillId="0" borderId="0" xfId="0" applyFont="1" applyAlignment="1">
      <alignment horizontal="center"/>
    </xf>
    <xf numFmtId="9" fontId="7" fillId="0" borderId="0" xfId="4" applyFont="1" applyAlignment="1">
      <alignment horizontal="center"/>
    </xf>
    <xf numFmtId="0" fontId="2" fillId="0" borderId="0" xfId="0" applyFont="1" applyAlignment="1">
      <alignment vertical="center"/>
    </xf>
    <xf numFmtId="0" fontId="8" fillId="0" borderId="0" xfId="0" applyFont="1" applyAlignme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7" fillId="2" borderId="4" xfId="0" applyFont="1" applyFill="1" applyBorder="1" applyAlignment="1">
      <alignment horizontal="center" vertical="center" wrapText="1"/>
    </xf>
    <xf numFmtId="1" fontId="0" fillId="0" borderId="3" xfId="0" applyNumberFormat="1" applyBorder="1" applyAlignment="1">
      <alignment horizontal="center" vertical="center"/>
    </xf>
    <xf numFmtId="1" fontId="0" fillId="0" borderId="8" xfId="0" applyNumberForma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10" fontId="0" fillId="0" borderId="7" xfId="4" applyNumberFormat="1" applyFont="1" applyBorder="1" applyAlignment="1">
      <alignment horizontal="center" vertical="center" wrapText="1"/>
    </xf>
    <xf numFmtId="0" fontId="0" fillId="6" borderId="6" xfId="0" applyFill="1" applyBorder="1" applyAlignment="1">
      <alignment horizontal="center" vertical="center" wrapText="1"/>
    </xf>
    <xf numFmtId="0" fontId="0" fillId="6" borderId="4" xfId="0" applyFill="1" applyBorder="1" applyAlignment="1">
      <alignment horizontal="center" vertical="center" wrapText="1"/>
    </xf>
    <xf numFmtId="0" fontId="7" fillId="3" borderId="4" xfId="0" applyFont="1" applyFill="1" applyBorder="1" applyAlignment="1">
      <alignment horizontal="center" vertical="center" wrapText="1"/>
    </xf>
    <xf numFmtId="10" fontId="7" fillId="3" borderId="4" xfId="4"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9" fontId="7" fillId="4" borderId="4" xfId="4"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4" fillId="0" borderId="0" xfId="0" applyFont="1" applyAlignment="1">
      <alignment horizontal="left" vertical="center" wrapText="1"/>
    </xf>
    <xf numFmtId="0" fontId="0" fillId="0" borderId="2" xfId="0" applyBorder="1" applyAlignment="1">
      <alignment horizontal="center" vertical="center" wrapText="1"/>
    </xf>
    <xf numFmtId="9" fontId="7" fillId="0" borderId="1" xfId="4" applyFont="1" applyBorder="1" applyAlignment="1">
      <alignment horizontal="center" vertical="center"/>
    </xf>
    <xf numFmtId="164" fontId="0" fillId="0" borderId="7" xfId="3" applyFont="1" applyBorder="1" applyAlignment="1">
      <alignment horizontal="center" vertical="center"/>
    </xf>
    <xf numFmtId="9" fontId="7" fillId="0" borderId="7" xfId="4" applyFont="1" applyBorder="1" applyAlignment="1">
      <alignment horizontal="center" vertical="center"/>
    </xf>
    <xf numFmtId="0" fontId="9" fillId="0" borderId="1" xfId="0" applyFont="1" applyBorder="1" applyAlignment="1">
      <alignment wrapText="1"/>
    </xf>
    <xf numFmtId="9" fontId="6" fillId="0" borderId="4" xfId="0" applyNumberFormat="1" applyFont="1" applyBorder="1"/>
    <xf numFmtId="0" fontId="9" fillId="0" borderId="4" xfId="0" applyFont="1" applyBorder="1"/>
    <xf numFmtId="9" fontId="9" fillId="0" borderId="4" xfId="0" applyNumberFormat="1" applyFont="1" applyBorder="1"/>
    <xf numFmtId="0" fontId="9" fillId="0" borderId="4" xfId="0" applyFont="1" applyBorder="1" applyAlignment="1">
      <alignment wrapText="1"/>
    </xf>
    <xf numFmtId="0" fontId="2" fillId="0" borderId="0" xfId="0" applyFont="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justify" vertical="center" wrapText="1"/>
    </xf>
    <xf numFmtId="0" fontId="12" fillId="0" borderId="0" xfId="0" applyFont="1" applyAlignment="1">
      <alignment vertical="center"/>
    </xf>
    <xf numFmtId="0" fontId="2" fillId="0" borderId="0" xfId="0" applyFont="1" applyAlignment="1">
      <alignment horizontal="center" vertical="center"/>
    </xf>
    <xf numFmtId="0" fontId="10" fillId="0" borderId="1" xfId="0" applyFont="1" applyBorder="1" applyAlignment="1">
      <alignment horizontal="center" vertical="center"/>
    </xf>
    <xf numFmtId="0" fontId="5" fillId="0" borderId="0" xfId="0" applyFont="1" applyAlignment="1">
      <alignment horizontal="center" vertical="center"/>
    </xf>
  </cellXfs>
  <cellStyles count="5">
    <cellStyle name="Millares 2" xfId="2" xr:uid="{BB1D4617-C1F2-4E5C-8B76-A066ACC1FA9D}"/>
    <cellStyle name="Moneda [0]" xfId="3" builtinId="7"/>
    <cellStyle name="Normal" xfId="0" builtinId="0"/>
    <cellStyle name="Normal 2" xfId="1" xr:uid="{A5061746-3C62-4107-AE8F-A0F108F07052}"/>
    <cellStyle name="Porcentaje" xfId="4" builtinId="5"/>
  </cellStyles>
  <dxfs count="96">
    <dxf>
      <font>
        <b/>
        <i val="0"/>
        <strike val="0"/>
        <condense val="0"/>
        <extend val="0"/>
        <outline val="0"/>
        <shadow val="0"/>
        <u val="none"/>
        <vertAlign val="baseline"/>
        <sz val="11"/>
        <color theme="1"/>
        <name val="Arial Narrow"/>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Narrow"/>
        <family val="2"/>
        <scheme val="none"/>
      </font>
      <alignment horizontal="left" vertical="center" textRotation="0" wrapText="0" indent="0" justifyLastLine="0" shrinkToFit="0" readingOrder="0"/>
    </dxf>
    <dxf>
      <font>
        <b/>
        <i val="0"/>
        <strike val="0"/>
        <condense val="0"/>
        <extend val="0"/>
        <outline val="0"/>
        <shadow val="0"/>
        <u val="none"/>
        <vertAlign val="baseline"/>
        <sz val="11"/>
        <color theme="1"/>
        <name val="Arial Narrow"/>
        <family val="2"/>
        <scheme val="none"/>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alignment horizontal="center" vertical="center" textRotation="0" wrapText="1" indent="0" justifyLastLine="0" shrinkToFit="0" readingOrder="0"/>
    </dxf>
    <dxf>
      <border outline="0">
        <bottom style="thin">
          <color indexed="64"/>
        </bottom>
      </border>
    </dxf>
    <dxf>
      <font>
        <strike val="0"/>
        <outline val="0"/>
        <shadow val="0"/>
        <u val="none"/>
        <vertAlign val="baseline"/>
        <sz val="11"/>
        <color theme="1"/>
        <name val="Calibri"/>
        <family val="2"/>
        <scheme val="minor"/>
      </font>
      <alignment horizontal="center" vertical="center" textRotation="0" indent="0" justifyLastLine="0" shrinkToFit="0" readingOrder="0"/>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CC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neacionnacional-my.sharepoint.com/Users/jareyes/Desktop/Reporte%20MGA%20SGR%20C-P%20LU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areyes/AppData/Local/Microsoft/Windows/INetCache/Content.Outlook/VC2M49YF/Reporte%20MGA%20SGR%20Centro%20sur_LLanos%20VF%2004-03-2021%20LUZ.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AN/II%20SEMESTRE%202021/TRABAJO%20DE%20GRADO/MONOGRAF&#205;A%20FINAL/INSTRUMEN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alvarez/AppData/Local/Microsoft/Windows/INetCache/Content.Outlook/4K2843SS/Reporte%20MGA%20SGR%20Centro%20sur_%20OD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areyes/AppData/Local/Microsoft/Windows/INetCache/Content.Outlook/VC2M49YF/Reporte%20MGA%20SGR%20Centro%20sur_LLanos%20VF%2004-03-2021%20N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CP"/>
      <sheetName val="Hoja1"/>
      <sheetName val="PROYECTOS"/>
      <sheetName val="sin indicadores"/>
    </sheetNames>
    <sheetDataSet>
      <sheetData sheetId="0" refreshError="1"/>
      <sheetData sheetId="1">
        <row r="72">
          <cell r="H72" t="str">
            <v>PIB departamental</v>
          </cell>
        </row>
        <row r="73">
          <cell r="H73" t="str">
            <v>NA</v>
          </cell>
        </row>
      </sheetData>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sheetName val="LISTA IDP POR SECTOR - PAUTAS"/>
      <sheetName val="LISTA ODS - METAS"/>
    </sheetNames>
    <sheetDataSet>
      <sheetData sheetId="0" refreshError="1"/>
      <sheetData sheetId="1">
        <row r="4">
          <cell r="B4" t="str">
            <v xml:space="preserve">Tasa de cobertura educativa neta  </v>
          </cell>
          <cell r="C4" t="str">
            <v>Tasa de Cobertura del Aseguramiento en Salud, régimen subsidiado</v>
          </cell>
          <cell r="D4" t="str">
            <v>Déficit cuantitativo de vivienda</v>
          </cell>
          <cell r="E4" t="str">
            <v>Cobertura de acueducto</v>
          </cell>
          <cell r="F4" t="str">
            <v>Cobertura de energía eléctrica</v>
          </cell>
          <cell r="G4" t="str">
            <v>Vial red primaria</v>
          </cell>
          <cell r="H4" t="str">
            <v>PIB departamental</v>
          </cell>
          <cell r="I4" t="str">
            <v>PIB departamental</v>
          </cell>
          <cell r="J4" t="str">
            <v>Índice departamental de competitividad</v>
          </cell>
          <cell r="K4" t="str">
            <v>PIB departamental</v>
          </cell>
        </row>
        <row r="5">
          <cell r="B5" t="str">
            <v xml:space="preserve">Tasa de deserción educativa </v>
          </cell>
          <cell r="C5" t="str">
            <v>Tasa de Mortalidad Infantil</v>
          </cell>
          <cell r="D5" t="str">
            <v>Déficit cualitativo de vivienda</v>
          </cell>
          <cell r="E5" t="str">
            <v>Cobertura de alcantarillado sanitario</v>
          </cell>
          <cell r="F5" t="str">
            <v>NA</v>
          </cell>
          <cell r="G5" t="str">
            <v>Vial red secundaria</v>
          </cell>
          <cell r="H5" t="str">
            <v>Índice departamental de competitividad</v>
          </cell>
          <cell r="I5" t="str">
            <v>NA</v>
          </cell>
          <cell r="J5" t="str">
            <v>NA</v>
          </cell>
          <cell r="K5" t="str">
            <v>NA</v>
          </cell>
        </row>
        <row r="6">
          <cell r="B6" t="str">
            <v xml:space="preserve">Puntaje Saber </v>
          </cell>
          <cell r="C6" t="str">
            <v>Embarazo adolescente</v>
          </cell>
          <cell r="D6" t="str">
            <v>NA</v>
          </cell>
          <cell r="E6" t="str">
            <v>NA</v>
          </cell>
          <cell r="G6" t="str">
            <v>Vial red terciaria</v>
          </cell>
          <cell r="H6" t="str">
            <v>Índice Departamental de Innovación para Colombia (IDIC)</v>
          </cell>
        </row>
        <row r="7">
          <cell r="B7" t="str">
            <v>NA</v>
          </cell>
          <cell r="C7" t="str">
            <v xml:space="preserve">NA(Construcción de infraestructura hospitalaria) </v>
          </cell>
          <cell r="G7" t="str">
            <v>Red urbana</v>
          </cell>
          <cell r="H7" t="str">
            <v>NA</v>
          </cell>
        </row>
        <row r="8">
          <cell r="C8" t="str">
            <v>NA(Equipamiento)</v>
          </cell>
          <cell r="G8" t="str">
            <v>Aeroportuaria</v>
          </cell>
        </row>
        <row r="9">
          <cell r="C9" t="str">
            <v>NA</v>
          </cell>
          <cell r="G9" t="str">
            <v>Fluvial</v>
          </cell>
        </row>
        <row r="10">
          <cell r="G10" t="str">
            <v>NA</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 1 matriz info disponible"/>
      <sheetName val="Inst 2 clasif Sost y ODS"/>
      <sheetName val="Tabla indicadores"/>
      <sheetName val="LISTA ODS - METAS"/>
      <sheetName val="INSTRUMENTOS"/>
    </sheetNames>
    <sheetDataSet>
      <sheetData sheetId="0" refreshError="1"/>
      <sheetData sheetId="1" refreshError="1"/>
      <sheetData sheetId="2" refreshError="1"/>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sheetName val="LISTA IDP POR SECTOR - PAUTAS"/>
      <sheetName val="LISTA ODS - METAS"/>
    </sheetNames>
    <sheetDataSet>
      <sheetData sheetId="0" refreshError="1"/>
      <sheetData sheetId="1" refreshError="1"/>
      <sheetData sheetId="2">
        <row r="4">
          <cell r="B4" t="str">
            <v>Fin_de_la_pobreza</v>
          </cell>
        </row>
        <row r="5">
          <cell r="B5" t="str">
            <v>Hambre_cero</v>
          </cell>
        </row>
        <row r="6">
          <cell r="B6" t="str">
            <v>Salud_y_bienestar</v>
          </cell>
        </row>
        <row r="7">
          <cell r="B7" t="str">
            <v>Educación_de_calidad</v>
          </cell>
        </row>
        <row r="8">
          <cell r="B8" t="str">
            <v>Igualdad_de_género</v>
          </cell>
        </row>
        <row r="9">
          <cell r="B9" t="str">
            <v>Agua_limpia_y_saneamiento</v>
          </cell>
        </row>
        <row r="10">
          <cell r="B10" t="str">
            <v>Energía_asequible_y_no_contaminante</v>
          </cell>
        </row>
        <row r="11">
          <cell r="B11" t="str">
            <v>Trabajo_decente_y_crecimiento_económico</v>
          </cell>
        </row>
        <row r="12">
          <cell r="B12" t="str">
            <v>Industria_innovación_e_infraestructura</v>
          </cell>
        </row>
        <row r="13">
          <cell r="B13" t="str">
            <v>Reducción_de_las_desigualdades</v>
          </cell>
        </row>
        <row r="14">
          <cell r="B14" t="str">
            <v>Ciudades_y_comunidades_sostenibles</v>
          </cell>
        </row>
        <row r="15">
          <cell r="B15" t="str">
            <v>Producción_y_consumo_responsable</v>
          </cell>
        </row>
        <row r="16">
          <cell r="B16" t="str">
            <v>Acción_por_el_clima</v>
          </cell>
        </row>
        <row r="17">
          <cell r="B17" t="str">
            <v>Vida_submarina</v>
          </cell>
        </row>
        <row r="18">
          <cell r="B18" t="str">
            <v>Vida_de_ecosistemas_terrestres</v>
          </cell>
        </row>
        <row r="19">
          <cell r="B19" t="str">
            <v>Paz_justicia_e_instituciones_sólidas</v>
          </cell>
        </row>
        <row r="20">
          <cell r="B20" t="str">
            <v>Alianzas_para_lograr_los_objetivos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sheetName val="LISTA IDP POR SECTOR - PAUTAS"/>
      <sheetName val="LISTA ODS - METAS"/>
    </sheetNames>
    <sheetDataSet>
      <sheetData sheetId="0" refreshError="1"/>
      <sheetData sheetId="1">
        <row r="4">
          <cell r="G4" t="str">
            <v>Vial red primaria</v>
          </cell>
        </row>
        <row r="5">
          <cell r="G5" t="str">
            <v>Vial red secundaria</v>
          </cell>
        </row>
        <row r="6">
          <cell r="G6" t="str">
            <v>Vial red terciaria</v>
          </cell>
        </row>
        <row r="7">
          <cell r="G7" t="str">
            <v>Red urbana</v>
          </cell>
        </row>
        <row r="8">
          <cell r="G8" t="str">
            <v>Aeroportuaria</v>
          </cell>
        </row>
        <row r="9">
          <cell r="G9" t="str">
            <v>Fluvial</v>
          </cell>
        </row>
        <row r="10">
          <cell r="G10" t="str">
            <v>NA</v>
          </cell>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Victor Nicolas Alvarez Rueda" id="{BD122FA5-8E12-431E-A3CB-F4E61546F2B0}" userId="S::valvarez@dnp.gov.co::6ec70d74-f2ba-4f09-a799-2326b8a3fcc6" providerId="AD"/>
  <person displayName="Victor Nicolas Alvarez Rueda" id="{44C063C2-01C9-422F-9A25-C50B2B7EAFF6}" userId="S::valvarez@enterritorio.gov.co::6ec70d74-f2ba-4f09-a799-2326b8a3fcc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DEFCEAC-DBF3-4958-91EB-7ABF1C6CBFCA}" name="Table19" displayName="Table19" ref="A12:V612" totalsRowShown="0" headerRowDxfId="79" dataDxfId="77" headerRowBorderDxfId="78" tableBorderDxfId="76" totalsRowBorderDxfId="75">
  <autoFilter ref="A12:V612" xr:uid="{3DEFCEAC-DBF3-4958-91EB-7ABF1C6CBFCA}"/>
  <tableColumns count="22">
    <tableColumn id="1" xr3:uid="{91A20625-669F-4E58-9E1E-DA493537DB2E}" name="Bpin" dataDxfId="74"/>
    <tableColumn id="2" xr3:uid="{5A2C66A7-EB53-4F82-9753-A18AE76AD8FB}" name="Nombre proyecto" dataDxfId="73"/>
    <tableColumn id="14" xr3:uid="{29E28B4E-B5B9-498C-AD55-389507ADCCC3}" name="Región" dataDxfId="72"/>
    <tableColumn id="22" xr3:uid="{2268E62B-8D2E-4076-826C-00B2615B27C3}" name="Entidad ejecutora" dataDxfId="71"/>
    <tableColumn id="3" xr3:uid="{8D787C49-A7C5-4F21-839D-2FB89E88310B}" name="Valor aportado SGR" dataDxfId="70"/>
    <tableColumn id="4" xr3:uid="{B6331614-288A-481F-A76F-5D8FE0065089}" name="Valor Total" dataDxfId="69"/>
    <tableColumn id="5" xr3:uid="{8B3ED9A1-E54B-4FB7-B2B6-B599155BEA98}" name="% Indicador Económico" dataDxfId="68"/>
    <tableColumn id="6" xr3:uid="{253AD7BA-6D52-46F4-8D05-BE5EC5151809}" name="Indicador Económico" dataDxfId="67">
      <calculatedColumnFormula>+IF(G13&gt;120%,"alto",IF(G13&gt;100%,"medio","bajo"))</calculatedColumnFormula>
    </tableColumn>
    <tableColumn id="7" xr3:uid="{9C707074-249C-487B-8D53-A655E6DB3022}" name="Valor Ind. Económico" dataDxfId="66">
      <calculatedColumnFormula>+IF(H13="bajo", 1,IF(H13="medio", 2,3))</calculatedColumnFormula>
    </tableColumn>
    <tableColumn id="8" xr3:uid="{51102ED9-4F8A-4DDB-8AF7-A45B418D909E}" name="Población Objetivo" dataDxfId="65"/>
    <tableColumn id="9" xr3:uid="{37B01C17-7DDE-4690-B844-AA1B838ACD27}" name="Población Afectada" dataDxfId="64"/>
    <tableColumn id="10" xr3:uid="{D0183E13-5CAF-45AF-A861-599C11158DC3}" name="% Indicador Social" dataDxfId="63">
      <calculatedColumnFormula>J13/K13</calculatedColumnFormula>
    </tableColumn>
    <tableColumn id="11" xr3:uid="{D9518488-5EE5-4195-8570-04FE65EEBD66}" name="Indicador Social" dataDxfId="62">
      <calculatedColumnFormula>+IF(L13&gt;75%,"alto",IF(L13&gt;50%,"medio","bajo"))</calculatedColumnFormula>
    </tableColumn>
    <tableColumn id="12" xr3:uid="{1A591EE7-E504-44D8-B56A-ED21C1F6C2CB}" name="Valor Ind. Social" dataDxfId="61">
      <calculatedColumnFormula>+IF(M13="bajo", 1,IF(M13="medio", 2,3))</calculatedColumnFormula>
    </tableColumn>
    <tableColumn id="15" xr3:uid="{4BB62DE2-607F-44F0-BECB-59D2EDD7FADC}" name="% Indicador Ambiental"/>
    <tableColumn id="16" xr3:uid="{AE8B5B77-4966-4F32-95CD-CE498EAB1FC2}" name="Indicador Ambiental" dataDxfId="60">
      <calculatedColumnFormula>+IF(O13=100%,"Cumple",IF(50%=O13,"Cumple parcialmente",IF(O13="N/A","No requiere","No cumple")))</calculatedColumnFormula>
    </tableColumn>
    <tableColumn id="17" xr3:uid="{F89C345B-3189-4FEB-9094-B366C9512BFF}" name="Valor Ind. Ambiental" dataDxfId="59">
      <calculatedColumnFormula>+IF(P13="no cumple", 1,IF(P13="cumple parcialmente", 2,IF(P13="No requiere",3,3)))</calculatedColumnFormula>
    </tableColumn>
    <tableColumn id="18" xr3:uid="{8D38964A-3DD2-4C65-BB9D-7E0E019BD7D3}" name="Calificación" dataDxfId="58">
      <calculatedColumnFormula>+IF(OR(Table19[[#This Row],[Valor Ind. Económico]]=1,Table19[[#This Row],[Valor Ind. Social]]=1,Table19[[#This Row],[Valor Ind. Ambiental]]=1),1,ROUNDDOWN((Table19[[#This Row],[Valor Ind. Económico]]+Table19[[#This Row],[Valor Ind. Social]]+Table19[[#This Row],[Valor Ind. Ambiental]])/3,0))</calculatedColumnFormula>
    </tableColumn>
    <tableColumn id="19" xr3:uid="{03929DA8-CAEB-41D5-B086-2095BD76A88C}" name="Resultado" dataDxfId="57">
      <calculatedColumnFormula>+IF(R13=1,"No sostenible",IF(R13=2,"Parcialmente sostenible","Sostenible"))</calculatedColumnFormula>
    </tableColumn>
    <tableColumn id="13" xr3:uid="{C5A57862-3550-4C5B-B729-18110991C82B}" name="Sector" dataDxfId="56"/>
    <tableColumn id="20" xr3:uid="{D88D14DB-31B3-4AF4-8CE3-519B7A58F3AC}" name="ODS" dataDxfId="55"/>
    <tableColumn id="21" xr3:uid="{C743D711-C26D-4888-A15E-AEEF1FA70DF3}" name="Meta" dataDxfId="54"/>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3191AD-D77D-4EF2-9C32-2D8F9D4849DD}" name="Tabla12" displayName="Tabla12" ref="L3:L11" totalsRowShown="0" headerRowDxfId="29" dataDxfId="28">
  <autoFilter ref="L3:L11" xr:uid="{2A5839EC-AD18-4EC1-AFCB-CA8D898660D7}"/>
  <tableColumns count="1">
    <tableColumn id="1" xr3:uid="{B191E314-9596-4B7E-82A0-E4853403D132}" name="Industria_innovación_e_infraestructura" dataDxfId="27"/>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1959B0-47B5-489D-A144-270DB8F1E575}" name="Tabla13" displayName="Tabla13" ref="M3:M13" totalsRowShown="0" headerRowDxfId="26" dataDxfId="25">
  <autoFilter ref="M3:M13" xr:uid="{990A7600-DA46-40D9-A0FA-1C077B01BADB}"/>
  <tableColumns count="1">
    <tableColumn id="1" xr3:uid="{43AB8A1E-6E09-4E6F-832D-762A798BF46D}" name="Reducción_de_las_desigualdades" dataDxfId="24"/>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EC6F8DA-7A4B-46D3-B32A-B6A2A2A925CC}" name="Tabla14" displayName="Tabla14" ref="N3:N13" totalsRowShown="0" headerRowDxfId="23" dataDxfId="22">
  <autoFilter ref="N3:N13" xr:uid="{D533229E-534E-4220-8C74-F9913C2A7CFB}"/>
  <tableColumns count="1">
    <tableColumn id="1" xr3:uid="{E25ACA7D-CBEC-4D38-8F86-D9260B0FEB31}" name="Ciudades_y_comunidades_sostenibles" dataDxfId="21"/>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32DC0D4-428F-49A9-9754-08F69755EC73}" name="Tabla15" displayName="Tabla15" ref="O3:O14" totalsRowShown="0" headerRowDxfId="20" dataDxfId="19">
  <autoFilter ref="O3:O14" xr:uid="{CEDDC2B3-523D-492F-9FE2-695C85C8C3C7}"/>
  <tableColumns count="1">
    <tableColumn id="1" xr3:uid="{5C9F2263-19A0-4AC7-BDD9-EE4CBEFF6C6C}" name="Producción_y_consumo_responsable" dataDxfId="18"/>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BB043C5-7754-4919-BE43-866463AFD5D5}" name="Tabla16" displayName="Tabla16" ref="P3:P8" totalsRowShown="0" headerRowDxfId="17" dataDxfId="16">
  <autoFilter ref="P3:P8" xr:uid="{A62E546B-F4BE-49C0-B967-872535A7908C}"/>
  <tableColumns count="1">
    <tableColumn id="1" xr3:uid="{1BA43041-0934-4593-BEA7-576034960629}" name="Acción_por_el_clima" dataDxfId="1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DDC95E7-9C5A-4010-B0B0-D34A1EAF5463}" name="Tabla17" displayName="Tabla17" ref="Q3:Q13" totalsRowShown="0" headerRowDxfId="14" dataDxfId="13">
  <autoFilter ref="Q3:Q13" xr:uid="{DEAD3EF9-DA89-4F8A-946D-C02D14E2EE38}"/>
  <tableColumns count="1">
    <tableColumn id="1" xr3:uid="{D3378A55-D388-4801-B2F3-C5164DC8F1B9}" name="Vida_submarina" dataDxfId="12"/>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8B26AC-E278-42AD-9049-CA5D7A4E39E3}" name="Tabla18" displayName="Tabla18" ref="R3:R15" totalsRowShown="0" headerRowDxfId="11" dataDxfId="10">
  <autoFilter ref="R3:R15" xr:uid="{451E3E96-A0D9-4567-AA02-8CAD2C6C19CD}"/>
  <tableColumns count="1">
    <tableColumn id="1" xr3:uid="{12F42BD0-7226-4CF2-8694-76639A411F45}" name="Vida_de_ecosistemas_terrestres" dataDxfId="9"/>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97E1F02-EF8A-4995-ACB4-1C8FAA3415E9}" name="Tabla19" displayName="Tabla19" ref="S3:S15" totalsRowShown="0" headerRowDxfId="8" dataDxfId="7">
  <autoFilter ref="S3:S15" xr:uid="{28C56B54-53DF-462B-B63E-C96D57CAA9A8}"/>
  <tableColumns count="1">
    <tableColumn id="1" xr3:uid="{A3A55BE2-4477-4446-AAFC-528E97A5D9FE}" name="Paz_justicia_e_instituciones_sólidas" dataDxfId="6"/>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98C14AF-82B3-48AA-8200-E74A3547BE1D}" name="Tabla20" displayName="Tabla20" ref="T3:T22" totalsRowShown="0" headerRowDxfId="5" dataDxfId="4">
  <autoFilter ref="T3:T22" xr:uid="{9D5FFE8A-8D15-4DA0-95E1-59A4DB036AD9}"/>
  <tableColumns count="1">
    <tableColumn id="1" xr3:uid="{BACDE19F-B70B-4043-985C-8E45E44A2526}" name="Alianzas_para_lograr_los_objetivos" dataDxfId="3"/>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49D52EF-F59E-4421-A08A-0CBE64CFD840}" name="Tabla21" displayName="Tabla21" ref="B3:B20" totalsRowShown="0" headerRowDxfId="2" dataDxfId="1">
  <tableColumns count="1">
    <tableColumn id="1" xr3:uid="{F7D99BBD-4DBD-49BA-BB73-B32E6013B71A}" name="ODS"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B08F8B-BE9E-457F-AFF5-0DD606635832}" name="Tabla1" displayName="Tabla1" ref="D3:D10" totalsRowShown="0" headerRowDxfId="53" dataDxfId="52">
  <tableColumns count="1">
    <tableColumn id="1" xr3:uid="{829651F7-94CF-43E0-9650-15EC7521034A}" name="Fin_de_la_pobreza" dataDxfId="5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DB2487-C2B3-408C-B970-D58DA366081C}" name="Tabla2" displayName="Tabla2" ref="E3:E11" totalsRowShown="0" headerRowDxfId="50" dataDxfId="49">
  <autoFilter ref="E3:E11" xr:uid="{A9D15FEC-DB3F-4855-936B-5D0CEBFE5E70}"/>
  <tableColumns count="1">
    <tableColumn id="1" xr3:uid="{56B5AA60-66A8-4CB6-B9C2-DB1FCCCA8E91}" name="Hambre_cero" dataDxfId="48"/>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0EC594-1C4D-42AC-B2FC-4FF915F21A5E}" name="Tabla3" displayName="Tabla3" ref="F3:F16" totalsRowShown="0" headerRowDxfId="47" dataDxfId="46">
  <autoFilter ref="F3:F16" xr:uid="{457D1312-8115-426C-9500-D78CBB5E9BBB}"/>
  <tableColumns count="1">
    <tableColumn id="1" xr3:uid="{1A11E116-7912-47FF-9F98-ECB3DE51BDA3}" name="Salud_y_bienestar" dataDxfId="4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CB76F5B-7EDD-40A7-A1B2-17B0ABD2C5D7}" name="Tabla7" displayName="Tabla7" ref="G3:G13" totalsRowShown="0" headerRowDxfId="44" dataDxfId="43">
  <autoFilter ref="G3:G13" xr:uid="{8C469050-C13A-4E18-9965-EF46B4F6796C}"/>
  <tableColumns count="1">
    <tableColumn id="1" xr3:uid="{5A02C366-BDD7-450F-A286-F4B0EFC6B447}" name="Educación_de_calidad" dataDxfId="4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24DC7C-5106-4828-9C23-F88642D4CDDE}" name="Tabla8" displayName="Tabla8" ref="H3:H12" totalsRowShown="0" headerRowDxfId="41" dataDxfId="40">
  <autoFilter ref="H3:H12" xr:uid="{11EFAAA1-BAE8-461E-8A47-D4A06DA3B908}"/>
  <tableColumns count="1">
    <tableColumn id="1" xr3:uid="{8286A9EC-6447-4F50-A99D-E9C47359C105}" name="Igualdad_de_género" dataDxfId="39"/>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88FCC3-0002-435D-BD84-69FDCDC19F2E}" name="Tabla9" displayName="Tabla9" ref="I3:I11" totalsRowShown="0" headerRowDxfId="38" dataDxfId="37">
  <autoFilter ref="I3:I11" xr:uid="{4768B98B-42AD-4E6E-BE96-47D0CD5846D3}"/>
  <tableColumns count="1">
    <tableColumn id="1" xr3:uid="{6E2DBE77-CB7C-49E7-9664-AF2DAC5776DA}" name="Agua_limpia_y_saneamiento" dataDxfId="36"/>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A3626C6-092C-4322-9301-684FCA635CA3}" name="Tabla10" displayName="Tabla10" ref="J3:J8" totalsRowShown="0" headerRowDxfId="35" dataDxfId="34">
  <autoFilter ref="J3:J8" xr:uid="{D5CF7A32-8C69-4368-A9CE-958E5A31A53A}"/>
  <tableColumns count="1">
    <tableColumn id="1" xr3:uid="{25E51383-EF1D-4EB5-BE19-80ECFF70EB5B}" name="Energía_asequible_y_no_contaminante" dataDxfId="33"/>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684E6B-453F-47AE-92E5-C3CCBF0DD337}" name="Tabla11" displayName="Tabla11" ref="K3:K15" totalsRowShown="0" headerRowDxfId="32" dataDxfId="31">
  <autoFilter ref="K3:K15" xr:uid="{72A61CBD-D664-4963-8389-1B6C6F1279F4}"/>
  <tableColumns count="1">
    <tableColumn id="1" xr3:uid="{3D7008F5-CB41-412F-8037-6C8E3860E8D0}" name="Trabajo_decente_y_crecimiento_económico" dataDxfId="3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2" dT="2021-05-11T01:40:43.19" personId="{BD122FA5-8E12-431E-A3CB-F4E61546F2B0}" id="{62D22007-0B6F-4313-B58D-E3162C77EC66}">
    <text>Código del proyecto asignada una vez es registrado en la MGA WEB</text>
  </threadedComment>
  <threadedComment ref="G12" dT="2021-06-08T00:49:29.55" personId="{44C063C2-01C9-422F-9A25-C50B2B7EAFF6}" id="{AAB766DC-D267-4C9D-8F2B-F877C3605281}">
    <text>(beneficios económicos proyectados/inversión proyectada) * 100% ó Relación B/C *100% del proyecto</text>
  </threadedComment>
  <threadedComment ref="H12" dT="2021-06-08T00:49:50.39" personId="{44C063C2-01C9-422F-9A25-C50B2B7EAFF6}" id="{A4279C80-DFC4-4B7B-BA96-EF21E1B82CD8}">
    <text>0% - 99% rojo (bajo) 
100% - 120% amarillo (medio)
&gt;120% verde (alto)
NA (sin beneficios)</text>
  </threadedComment>
  <threadedComment ref="L12" dT="2021-07-09T01:54:14.86" personId="{44C063C2-01C9-422F-9A25-C50B2B7EAFF6}" id="{AC2C446C-A644-4A28-B9D6-EF04DA0D2540}">
    <text>(# beneficiados / población objetivo) * 100% ó Población objetivo / población *100% dependiendo de los términos usados en la MGA del proyecto</text>
  </threadedComment>
  <threadedComment ref="M12" dT="2021-07-09T01:55:06.20" personId="{44C063C2-01C9-422F-9A25-C50B2B7EAFF6}" id="{D308D003-B467-4391-BF9B-9885496A43AB}">
    <text>0% - 50% rojo (bajo)
51% - 75% amarillo (medio)
76% - 100% verde (alto)</text>
  </threadedComment>
  <threadedComment ref="O12" dT="2021-07-09T01:55:17.91" personId="{44C063C2-01C9-422F-9A25-C50B2B7EAFF6}" id="{C0BEA954-BC4E-4DC5-BDC5-961E7CB3E8EC}">
    <text>(Estudios ambientales que reporta / estudios ambientales que debería reportar) *100%</text>
  </threadedComment>
  <threadedComment ref="P12" dT="2021-07-09T01:55:34.19" personId="{44C063C2-01C9-422F-9A25-C50B2B7EAFF6}" id="{A3CFA05B-6A94-402D-B520-59F70C748AD9}">
    <text>100% verde (cumple)
50% amarillo (cumple parcialmente)
0% rojo (no cumple)
NA = No requiere
Se califica con base en los estudios ambientales requeridos: 
Licencia Ambiental
Diagnóstico ambiental
Plan de manejo ambiental
Otros permisos ambientales</text>
  </threadedComment>
  <threadedComment ref="R12" dT="2021-07-09T01:56:20.26" personId="{44C063C2-01C9-422F-9A25-C50B2B7EAFF6}" id="{4487057E-2144-4BD5-921D-37DE1EB98746}">
    <text>Caso 1. Dos colores del semáforo se repiten = Predomina el color que se repite
Caso 2. Tres colores diferentes = Se selecciona el color amarillo dado que es el promedio
Caso 3. Cuando una o dos de las dimensiones se califica como NA =  En este caso se asigna el color correspondiente a la calificación más baja</text>
  </threadedComment>
  <threadedComment ref="S12" dT="2021-07-09T01:53:08.19" personId="{44C063C2-01C9-422F-9A25-C50B2B7EAFF6}" id="{447B60C6-818D-417B-9D1D-E06FB129B75A}">
    <text>Sostenible = verde
Parcialmente sostenible = amarillo
No sostenible = rojo</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printerSettings" Target="../printerSettings/printerSettings3.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D29E5-F4BF-4C94-8935-F97B9016720F}">
  <dimension ref="A1:AC612"/>
  <sheetViews>
    <sheetView tabSelected="1" zoomScale="90" zoomScaleNormal="90" workbookViewId="0">
      <selection activeCell="B15" sqref="B15"/>
    </sheetView>
  </sheetViews>
  <sheetFormatPr baseColWidth="10" defaultColWidth="11.5" defaultRowHeight="15" x14ac:dyDescent="0.2"/>
  <cols>
    <col min="1" max="1" width="17.1640625" customWidth="1"/>
    <col min="2" max="4" width="30" customWidth="1"/>
    <col min="5" max="6" width="18.6640625" customWidth="1"/>
    <col min="7" max="7" width="22.6640625" style="18" customWidth="1"/>
    <col min="8" max="8" width="20.83203125" style="1" customWidth="1"/>
    <col min="9" max="9" width="21.1640625" style="1" customWidth="1"/>
    <col min="10" max="11" width="19.5" style="1" hidden="1" customWidth="1"/>
    <col min="12" max="12" width="18.33203125" style="14" hidden="1" customWidth="1"/>
    <col min="13" max="13" width="16.33203125" style="13" customWidth="1"/>
    <col min="14" max="14" width="16.6640625" style="13" customWidth="1"/>
    <col min="15" max="15" width="22.5" style="11" hidden="1" customWidth="1"/>
    <col min="16" max="16" width="20.5" style="1" customWidth="1"/>
    <col min="17" max="17" width="17.6640625" customWidth="1"/>
    <col min="18" max="18" width="12.5" customWidth="1"/>
    <col min="19" max="20" width="12.33203125" customWidth="1"/>
    <col min="21" max="21" width="15" customWidth="1"/>
    <col min="22" max="22" width="35.33203125" customWidth="1"/>
  </cols>
  <sheetData>
    <row r="1" spans="1:29" ht="19" x14ac:dyDescent="0.2">
      <c r="A1" s="57" t="s">
        <v>914</v>
      </c>
      <c r="G1" s="17"/>
    </row>
    <row r="2" spans="1:29" ht="19" x14ac:dyDescent="0.2">
      <c r="A2" s="20"/>
      <c r="B2" s="19"/>
      <c r="C2" s="19"/>
      <c r="D2" s="19"/>
      <c r="E2" s="19"/>
      <c r="F2" s="19"/>
      <c r="G2" s="19"/>
      <c r="H2" s="19"/>
      <c r="I2" s="19"/>
      <c r="J2" s="19"/>
      <c r="K2" s="19"/>
      <c r="L2" s="19"/>
      <c r="M2" s="19"/>
      <c r="N2" s="19"/>
      <c r="O2" s="19"/>
      <c r="P2" s="19"/>
      <c r="Q2" s="19"/>
      <c r="R2" s="19"/>
      <c r="S2" s="19"/>
      <c r="T2" s="19"/>
      <c r="U2" s="19"/>
      <c r="V2" s="19"/>
    </row>
    <row r="3" spans="1:29" ht="14.25" customHeight="1" x14ac:dyDescent="0.2">
      <c r="A3" s="20"/>
      <c r="B3" s="19"/>
      <c r="C3" s="19"/>
      <c r="D3" s="19"/>
      <c r="E3" s="19"/>
      <c r="F3" s="19"/>
      <c r="G3" s="19"/>
      <c r="H3" s="19"/>
      <c r="I3" s="19"/>
      <c r="J3" s="19"/>
      <c r="K3" s="19"/>
      <c r="L3" s="19"/>
      <c r="M3" s="19"/>
      <c r="N3" s="19"/>
      <c r="O3" s="19"/>
      <c r="P3" s="19"/>
      <c r="Q3" s="19"/>
      <c r="R3" s="19"/>
      <c r="S3" s="19"/>
      <c r="T3" s="19"/>
      <c r="U3" s="19"/>
      <c r="V3" s="19"/>
    </row>
    <row r="4" spans="1:29" x14ac:dyDescent="0.2">
      <c r="A4" s="19" t="s">
        <v>2</v>
      </c>
      <c r="B4" s="19"/>
      <c r="C4" s="19"/>
      <c r="D4" s="19"/>
      <c r="E4" s="19"/>
      <c r="F4" s="19"/>
      <c r="G4" s="19"/>
      <c r="H4" s="19"/>
      <c r="I4" s="19"/>
      <c r="J4" s="19"/>
      <c r="K4" s="19"/>
      <c r="L4" s="19"/>
      <c r="M4" s="19"/>
      <c r="N4" s="19"/>
      <c r="O4" s="19"/>
      <c r="P4" s="19"/>
      <c r="Q4" s="19"/>
      <c r="R4" s="19"/>
      <c r="S4" s="19"/>
      <c r="T4" s="19"/>
      <c r="U4" s="19"/>
      <c r="V4" s="19"/>
    </row>
    <row r="5" spans="1:29" ht="16" x14ac:dyDescent="0.2">
      <c r="A5" s="25"/>
      <c r="B5" s="10" t="s">
        <v>3</v>
      </c>
      <c r="C5" s="53"/>
      <c r="D5" s="53"/>
      <c r="E5" s="19"/>
      <c r="F5" s="19"/>
      <c r="G5" s="58"/>
      <c r="H5" s="58"/>
      <c r="I5" s="9"/>
      <c r="J5" s="9"/>
      <c r="K5" s="9"/>
      <c r="L5" s="58"/>
      <c r="M5" s="58"/>
      <c r="N5" s="9"/>
      <c r="O5" s="58"/>
      <c r="P5" s="58"/>
      <c r="Q5" s="9"/>
      <c r="R5" s="58"/>
      <c r="S5" s="58"/>
      <c r="T5" s="9"/>
      <c r="U5" s="58"/>
      <c r="V5" s="58"/>
    </row>
    <row r="6" spans="1:29" x14ac:dyDescent="0.2">
      <c r="A6" s="21"/>
      <c r="B6" s="3" t="s">
        <v>4</v>
      </c>
      <c r="C6" s="54"/>
      <c r="D6" s="54"/>
      <c r="E6" s="9"/>
      <c r="F6" s="9"/>
      <c r="G6" s="9"/>
      <c r="H6" s="9"/>
      <c r="I6" s="9"/>
      <c r="J6" s="9"/>
      <c r="K6" s="9"/>
      <c r="L6" s="9"/>
      <c r="M6" s="9"/>
      <c r="N6" s="9"/>
      <c r="O6" s="9"/>
      <c r="P6" s="9"/>
      <c r="Q6" s="9"/>
      <c r="R6" s="9"/>
      <c r="S6" s="9"/>
      <c r="T6" s="9"/>
      <c r="U6" s="9"/>
      <c r="V6" s="9"/>
    </row>
    <row r="7" spans="1:29" x14ac:dyDescent="0.2">
      <c r="A7" s="22"/>
      <c r="B7" s="3" t="s">
        <v>0</v>
      </c>
      <c r="C7" s="54"/>
      <c r="D7" s="54"/>
      <c r="E7" s="9"/>
      <c r="F7" s="9"/>
      <c r="G7" s="9"/>
      <c r="H7" s="9"/>
      <c r="I7" s="9"/>
      <c r="J7" s="9"/>
      <c r="K7" s="9"/>
      <c r="L7" s="9"/>
      <c r="M7" s="9"/>
      <c r="N7" s="9"/>
      <c r="O7" s="9"/>
      <c r="P7" s="9"/>
      <c r="Q7" s="9"/>
      <c r="R7" s="9"/>
      <c r="S7" s="9"/>
      <c r="T7" s="9"/>
      <c r="U7" s="9"/>
      <c r="V7" s="9"/>
    </row>
    <row r="8" spans="1:29" x14ac:dyDescent="0.2">
      <c r="A8" s="23"/>
      <c r="B8" s="3" t="s">
        <v>1</v>
      </c>
      <c r="C8" s="54"/>
      <c r="D8" s="54"/>
      <c r="E8" s="9"/>
      <c r="F8" s="9"/>
      <c r="G8" s="9"/>
      <c r="H8" s="9"/>
      <c r="I8" s="9"/>
      <c r="J8" s="9"/>
      <c r="K8" s="9"/>
      <c r="L8" s="9"/>
      <c r="M8" s="9"/>
      <c r="N8" s="9"/>
      <c r="O8" s="9"/>
      <c r="P8" s="9"/>
      <c r="Q8" s="9"/>
      <c r="R8" s="9"/>
      <c r="S8" s="9"/>
      <c r="T8" s="9"/>
      <c r="U8" s="9"/>
      <c r="V8" s="9"/>
    </row>
    <row r="9" spans="1:29" x14ac:dyDescent="0.2">
      <c r="A9" s="24"/>
      <c r="B9" s="3" t="s">
        <v>5</v>
      </c>
      <c r="C9" s="54"/>
      <c r="D9" s="54"/>
      <c r="E9" s="9"/>
      <c r="F9" s="9"/>
      <c r="G9" s="9"/>
      <c r="H9" s="9"/>
      <c r="I9" s="9"/>
      <c r="J9" s="9"/>
      <c r="K9" s="9"/>
      <c r="L9" s="9"/>
      <c r="M9" s="9"/>
      <c r="N9" s="9"/>
      <c r="O9" s="9"/>
      <c r="P9" s="9"/>
      <c r="Q9" s="9"/>
      <c r="R9" s="9"/>
      <c r="S9" s="9"/>
      <c r="T9" s="9"/>
      <c r="U9" s="9"/>
      <c r="V9" s="9"/>
    </row>
    <row r="10" spans="1:29" x14ac:dyDescent="0.2">
      <c r="A10" s="26"/>
      <c r="B10" s="3" t="s">
        <v>6</v>
      </c>
      <c r="C10" s="54"/>
      <c r="D10" s="54"/>
      <c r="E10" s="9"/>
      <c r="F10" s="9"/>
      <c r="G10" s="9"/>
      <c r="H10" s="9"/>
      <c r="I10" s="9"/>
      <c r="J10" s="9"/>
      <c r="K10" s="9"/>
      <c r="L10" s="9"/>
      <c r="M10" s="9"/>
      <c r="N10" s="9"/>
      <c r="O10" s="9"/>
      <c r="P10" s="9"/>
      <c r="Q10" s="9"/>
      <c r="R10" s="9"/>
      <c r="S10" s="9"/>
      <c r="T10" s="9"/>
      <c r="U10" s="9"/>
      <c r="V10" s="9"/>
    </row>
    <row r="11" spans="1:29" x14ac:dyDescent="0.2">
      <c r="A11" s="9"/>
      <c r="B11" s="9"/>
      <c r="C11" s="52"/>
      <c r="D11" s="52"/>
      <c r="E11" s="9"/>
      <c r="F11" s="9"/>
      <c r="G11" s="9"/>
      <c r="H11" s="9"/>
      <c r="I11" s="9"/>
      <c r="J11" s="9"/>
      <c r="K11" s="9"/>
      <c r="L11" s="9"/>
      <c r="M11" s="9"/>
      <c r="N11" s="9"/>
      <c r="O11" s="9"/>
      <c r="P11" s="9"/>
      <c r="Q11" s="9"/>
      <c r="R11" s="9"/>
      <c r="S11" s="9"/>
      <c r="T11" s="9"/>
      <c r="U11" s="9"/>
      <c r="V11" s="9"/>
    </row>
    <row r="12" spans="1:29" s="2" customFormat="1" ht="16" x14ac:dyDescent="0.2">
      <c r="A12" s="33" t="s">
        <v>7</v>
      </c>
      <c r="B12" s="34" t="s">
        <v>8</v>
      </c>
      <c r="C12" s="34" t="s">
        <v>814</v>
      </c>
      <c r="D12" s="34" t="s">
        <v>815</v>
      </c>
      <c r="E12" s="27" t="s">
        <v>9</v>
      </c>
      <c r="F12" s="27" t="s">
        <v>913</v>
      </c>
      <c r="G12" s="27" t="s">
        <v>10</v>
      </c>
      <c r="H12" s="27" t="s">
        <v>11</v>
      </c>
      <c r="I12" s="27" t="s">
        <v>12</v>
      </c>
      <c r="J12" s="35" t="s">
        <v>13</v>
      </c>
      <c r="K12" s="35" t="s">
        <v>14</v>
      </c>
      <c r="L12" s="36" t="s">
        <v>15</v>
      </c>
      <c r="M12" s="35" t="s">
        <v>16</v>
      </c>
      <c r="N12" s="35" t="s">
        <v>17</v>
      </c>
      <c r="O12" s="38" t="s">
        <v>18</v>
      </c>
      <c r="P12" s="37" t="s">
        <v>19</v>
      </c>
      <c r="Q12" s="37" t="s">
        <v>20</v>
      </c>
      <c r="R12" s="39" t="s">
        <v>21</v>
      </c>
      <c r="S12" s="39" t="s">
        <v>22</v>
      </c>
      <c r="T12" s="40" t="s">
        <v>23</v>
      </c>
      <c r="U12" s="40" t="s">
        <v>24</v>
      </c>
      <c r="V12" s="41" t="s">
        <v>25</v>
      </c>
      <c r="Y12"/>
      <c r="Z12"/>
      <c r="AA12"/>
      <c r="AB12"/>
      <c r="AC12"/>
    </row>
    <row r="13" spans="1:29" ht="32" x14ac:dyDescent="0.2">
      <c r="A13" s="28">
        <v>2017200110001</v>
      </c>
      <c r="B13" s="3" t="s">
        <v>26</v>
      </c>
      <c r="C13" s="3" t="s">
        <v>816</v>
      </c>
      <c r="D13" s="3" t="s">
        <v>818</v>
      </c>
      <c r="E13" s="4">
        <v>607832109</v>
      </c>
      <c r="F13" s="4">
        <v>607832109</v>
      </c>
      <c r="G13" s="44">
        <v>1.45</v>
      </c>
      <c r="H13" s="10" t="str">
        <f t="shared" ref="H13:H76" si="0">+IF(G13&gt;120%,"alto",IF(G13&gt;100%,"medio","bajo"))</f>
        <v>alto</v>
      </c>
      <c r="I13" s="10">
        <f>+IF(H13="bajo", 1,IF(H13="medio", 2,3))</f>
        <v>3</v>
      </c>
      <c r="J13" s="3">
        <v>6256</v>
      </c>
      <c r="K13" s="3">
        <v>59903</v>
      </c>
      <c r="L13" s="15">
        <f>J13/K13</f>
        <v>0.10443550406490493</v>
      </c>
      <c r="M13" s="10" t="str">
        <f t="shared" ref="M13:M76" si="1">+IF(L13&gt;75%,"alto",IF(L13&gt;50%,"medio","bajo"))</f>
        <v>bajo</v>
      </c>
      <c r="N13" s="10">
        <f>+IF(M13="bajo", 1,IF(M13="medio", 2,3))</f>
        <v>1</v>
      </c>
      <c r="O13" s="47" t="s">
        <v>27</v>
      </c>
      <c r="P13" s="10" t="str">
        <f t="shared" ref="P13:P76" si="2">+IF(O13=100%,"Cumple",IF(50%=O13,"Cumple parcialmente",IF(O13="N/A","No requiere","No cumple")))</f>
        <v>No requiere</v>
      </c>
      <c r="Q13" s="10">
        <f t="shared" ref="Q13:Q76" si="3">+IF(P13="no cumple", 1,IF(P13="cumple parcialmente", 2,IF(P13="No requiere",3,3)))</f>
        <v>3</v>
      </c>
      <c r="R13" s="10">
        <f>+IF(OR(Table19[[#This Row],[Valor Ind. Económico]]=1,Table19[[#This Row],[Valor Ind. Social]]=1,Table19[[#This Row],[Valor Ind. Ambiental]]=1),1,ROUNDDOWN((Table19[[#This Row],[Valor Ind. Económico]]+Table19[[#This Row],[Valor Ind. Social]]+Table19[[#This Row],[Valor Ind. Ambiental]])/3,0))</f>
        <v>1</v>
      </c>
      <c r="S13" s="10" t="str">
        <f t="shared" ref="S13:S76" si="4">+IF(R13=1,"No sostenible",IF(R13=2,"Parcialmente sostenible","Sostenible"))</f>
        <v>No sostenible</v>
      </c>
      <c r="T13" s="10" t="s">
        <v>884</v>
      </c>
      <c r="U13" s="10"/>
      <c r="V13" s="43"/>
      <c r="W13" s="12"/>
    </row>
    <row r="14" spans="1:29" ht="16" x14ac:dyDescent="0.2">
      <c r="A14" s="28">
        <v>2017200110002</v>
      </c>
      <c r="B14" s="3" t="s">
        <v>30</v>
      </c>
      <c r="C14" s="3" t="s">
        <v>816</v>
      </c>
      <c r="D14" s="3" t="s">
        <v>818</v>
      </c>
      <c r="E14" s="4">
        <v>2001622318</v>
      </c>
      <c r="F14" s="4">
        <v>2244251411</v>
      </c>
      <c r="G14" s="44">
        <v>3.72</v>
      </c>
      <c r="H14" s="10" t="str">
        <f t="shared" si="0"/>
        <v>alto</v>
      </c>
      <c r="I14" s="10">
        <f t="shared" ref="I14:I77" si="5">+IF(H14="bajo", 1,IF(H14="medio", 2,3))</f>
        <v>3</v>
      </c>
      <c r="J14" s="3">
        <v>2054</v>
      </c>
      <c r="K14" s="3">
        <v>82976</v>
      </c>
      <c r="L14" s="15">
        <f t="shared" ref="L14:L77" si="6">J14/K14</f>
        <v>2.475414577709217E-2</v>
      </c>
      <c r="M14" s="10" t="str">
        <f t="shared" si="1"/>
        <v>bajo</v>
      </c>
      <c r="N14" s="10">
        <f t="shared" ref="N14:N77" si="7">+IF(M14="bajo", 1,IF(M14="medio", 2,3))</f>
        <v>1</v>
      </c>
      <c r="O14" s="48">
        <v>0.5</v>
      </c>
      <c r="P14" s="10" t="str">
        <f t="shared" si="2"/>
        <v>Cumple parcialmente</v>
      </c>
      <c r="Q14" s="10">
        <f t="shared" si="3"/>
        <v>2</v>
      </c>
      <c r="R14" s="10">
        <f>+IF(OR(Table19[[#This Row],[Valor Ind. Económico]]=1,Table19[[#This Row],[Valor Ind. Social]]=1,Table19[[#This Row],[Valor Ind. Ambiental]]=1),1,ROUNDDOWN((Table19[[#This Row],[Valor Ind. Económico]]+Table19[[#This Row],[Valor Ind. Social]]+Table19[[#This Row],[Valor Ind. Ambiental]])/3,0))</f>
        <v>1</v>
      </c>
      <c r="S14" s="10" t="str">
        <f t="shared" si="4"/>
        <v>No sostenible</v>
      </c>
      <c r="T14" s="10" t="s">
        <v>885</v>
      </c>
      <c r="U14" s="10"/>
      <c r="V14" s="43"/>
      <c r="W14" s="12"/>
    </row>
    <row r="15" spans="1:29" ht="32" x14ac:dyDescent="0.2">
      <c r="A15" s="28">
        <v>2017200110004</v>
      </c>
      <c r="B15" s="3" t="s">
        <v>31</v>
      </c>
      <c r="C15" s="3" t="s">
        <v>816</v>
      </c>
      <c r="D15" s="3" t="s">
        <v>818</v>
      </c>
      <c r="E15" s="4">
        <v>2058556208.0599999</v>
      </c>
      <c r="F15" s="4">
        <v>2179446208.0599999</v>
      </c>
      <c r="G15" s="44">
        <v>6.94</v>
      </c>
      <c r="H15" s="10" t="str">
        <f t="shared" si="0"/>
        <v>alto</v>
      </c>
      <c r="I15" s="10">
        <f t="shared" si="5"/>
        <v>3</v>
      </c>
      <c r="J15" s="3">
        <v>2901</v>
      </c>
      <c r="K15" s="3">
        <v>4856</v>
      </c>
      <c r="L15" s="15">
        <f t="shared" si="6"/>
        <v>0.59740527182866554</v>
      </c>
      <c r="M15" s="10" t="str">
        <f t="shared" si="1"/>
        <v>medio</v>
      </c>
      <c r="N15" s="10">
        <f t="shared" si="7"/>
        <v>2</v>
      </c>
      <c r="O15" s="49" t="s">
        <v>27</v>
      </c>
      <c r="P15" s="10" t="str">
        <f t="shared" si="2"/>
        <v>No requiere</v>
      </c>
      <c r="Q15" s="10">
        <f t="shared" si="3"/>
        <v>3</v>
      </c>
      <c r="R15" s="10">
        <f>+IF(OR(Table19[[#This Row],[Valor Ind. Económico]]=1,Table19[[#This Row],[Valor Ind. Social]]=1,Table19[[#This Row],[Valor Ind. Ambiental]]=1),1,ROUNDDOWN((Table19[[#This Row],[Valor Ind. Económico]]+Table19[[#This Row],[Valor Ind. Social]]+Table19[[#This Row],[Valor Ind. Ambiental]])/3,0))</f>
        <v>2</v>
      </c>
      <c r="S15" s="10" t="str">
        <f t="shared" si="4"/>
        <v>Parcialmente sostenible</v>
      </c>
      <c r="T15" s="10" t="s">
        <v>884</v>
      </c>
      <c r="U15" s="10" t="s">
        <v>32</v>
      </c>
      <c r="V15" s="43" t="s">
        <v>33</v>
      </c>
    </row>
    <row r="16" spans="1:29" ht="32" x14ac:dyDescent="0.2">
      <c r="A16" s="28">
        <v>2017200110005</v>
      </c>
      <c r="B16" s="3" t="s">
        <v>34</v>
      </c>
      <c r="C16" s="3" t="s">
        <v>816</v>
      </c>
      <c r="D16" s="3" t="s">
        <v>818</v>
      </c>
      <c r="E16" s="4">
        <v>1391371397.8299999</v>
      </c>
      <c r="F16" s="4">
        <v>1459371397.8299999</v>
      </c>
      <c r="G16" s="44">
        <v>1.46</v>
      </c>
      <c r="H16" s="10" t="str">
        <f t="shared" si="0"/>
        <v>alto</v>
      </c>
      <c r="I16" s="10">
        <f t="shared" si="5"/>
        <v>3</v>
      </c>
      <c r="J16" s="3">
        <v>5400</v>
      </c>
      <c r="K16" s="3">
        <v>12300</v>
      </c>
      <c r="L16" s="15">
        <f t="shared" si="6"/>
        <v>0.43902439024390244</v>
      </c>
      <c r="M16" s="10" t="str">
        <f t="shared" si="1"/>
        <v>bajo</v>
      </c>
      <c r="N16" s="10">
        <f t="shared" si="7"/>
        <v>1</v>
      </c>
      <c r="O16" s="50">
        <v>0.5</v>
      </c>
      <c r="P16" s="10" t="str">
        <f t="shared" si="2"/>
        <v>Cumple parcialmente</v>
      </c>
      <c r="Q16" s="10">
        <f t="shared" si="3"/>
        <v>2</v>
      </c>
      <c r="R16" s="10">
        <f>+IF(OR(Table19[[#This Row],[Valor Ind. Económico]]=1,Table19[[#This Row],[Valor Ind. Social]]=1,Table19[[#This Row],[Valor Ind. Ambiental]]=1),1,ROUNDDOWN((Table19[[#This Row],[Valor Ind. Económico]]+Table19[[#This Row],[Valor Ind. Social]]+Table19[[#This Row],[Valor Ind. Ambiental]])/3,0))</f>
        <v>1</v>
      </c>
      <c r="S16" s="10" t="str">
        <f t="shared" si="4"/>
        <v>No sostenible</v>
      </c>
      <c r="T16" s="10" t="s">
        <v>884</v>
      </c>
      <c r="U16" s="10"/>
      <c r="V16" s="43"/>
    </row>
    <row r="17" spans="1:23" ht="32" x14ac:dyDescent="0.2">
      <c r="A17" s="28">
        <v>2017200110006</v>
      </c>
      <c r="B17" s="3" t="s">
        <v>35</v>
      </c>
      <c r="C17" s="3" t="s">
        <v>816</v>
      </c>
      <c r="D17" s="3" t="s">
        <v>818</v>
      </c>
      <c r="E17" s="4">
        <v>3399542921</v>
      </c>
      <c r="F17" s="4">
        <v>10999542921</v>
      </c>
      <c r="G17" s="44">
        <v>2.1</v>
      </c>
      <c r="H17" s="10" t="str">
        <f t="shared" si="0"/>
        <v>alto</v>
      </c>
      <c r="I17" s="10">
        <f t="shared" si="5"/>
        <v>3</v>
      </c>
      <c r="J17" s="3">
        <v>14554</v>
      </c>
      <c r="K17" s="16">
        <v>94864</v>
      </c>
      <c r="L17" s="15">
        <f t="shared" si="6"/>
        <v>0.15341963231573622</v>
      </c>
      <c r="M17" s="10" t="str">
        <f t="shared" si="1"/>
        <v>bajo</v>
      </c>
      <c r="N17" s="10">
        <f t="shared" si="7"/>
        <v>1</v>
      </c>
      <c r="O17" s="50">
        <v>0.5</v>
      </c>
      <c r="P17" s="10" t="str">
        <f t="shared" si="2"/>
        <v>Cumple parcialmente</v>
      </c>
      <c r="Q17" s="10">
        <f t="shared" si="3"/>
        <v>2</v>
      </c>
      <c r="R17" s="10">
        <f>+IF(OR(Table19[[#This Row],[Valor Ind. Económico]]=1,Table19[[#This Row],[Valor Ind. Social]]=1,Table19[[#This Row],[Valor Ind. Ambiental]]=1),1,ROUNDDOWN((Table19[[#This Row],[Valor Ind. Económico]]+Table19[[#This Row],[Valor Ind. Social]]+Table19[[#This Row],[Valor Ind. Ambiental]])/3,0))</f>
        <v>1</v>
      </c>
      <c r="S17" s="10" t="str">
        <f t="shared" si="4"/>
        <v>No sostenible</v>
      </c>
      <c r="T17" s="10" t="s">
        <v>884</v>
      </c>
      <c r="U17" s="10"/>
      <c r="V17" s="43"/>
    </row>
    <row r="18" spans="1:23" ht="48" x14ac:dyDescent="0.2">
      <c r="A18" s="28">
        <v>2018200110001</v>
      </c>
      <c r="B18" s="3" t="s">
        <v>36</v>
      </c>
      <c r="C18" s="3" t="s">
        <v>816</v>
      </c>
      <c r="D18" s="3" t="s">
        <v>818</v>
      </c>
      <c r="E18" s="4">
        <v>4497560421</v>
      </c>
      <c r="F18" s="4">
        <v>4497560421</v>
      </c>
      <c r="G18" s="44">
        <v>3.1</v>
      </c>
      <c r="H18" s="10" t="str">
        <f t="shared" si="0"/>
        <v>alto</v>
      </c>
      <c r="I18" s="10">
        <f t="shared" si="5"/>
        <v>3</v>
      </c>
      <c r="J18" s="16">
        <v>9456</v>
      </c>
      <c r="K18" s="3">
        <v>9496</v>
      </c>
      <c r="L18" s="15">
        <f t="shared" si="6"/>
        <v>0.995787700084246</v>
      </c>
      <c r="M18" s="10" t="str">
        <f t="shared" si="1"/>
        <v>alto</v>
      </c>
      <c r="N18" s="10">
        <f t="shared" si="7"/>
        <v>3</v>
      </c>
      <c r="O18" s="50">
        <v>1</v>
      </c>
      <c r="P18" s="10" t="str">
        <f t="shared" si="2"/>
        <v>Cumple</v>
      </c>
      <c r="Q18" s="10">
        <f t="shared" si="3"/>
        <v>3</v>
      </c>
      <c r="R18" s="10">
        <f>+IF(OR(Table19[[#This Row],[Valor Ind. Económico]]=1,Table19[[#This Row],[Valor Ind. Social]]=1,Table19[[#This Row],[Valor Ind. Ambiental]]=1),1,ROUNDDOWN((Table19[[#This Row],[Valor Ind. Económico]]+Table19[[#This Row],[Valor Ind. Social]]+Table19[[#This Row],[Valor Ind. Ambiental]])/3,0))</f>
        <v>3</v>
      </c>
      <c r="S18" s="10" t="str">
        <f t="shared" si="4"/>
        <v>Sostenible</v>
      </c>
      <c r="T18" s="10" t="s">
        <v>885</v>
      </c>
      <c r="U18" s="10" t="s">
        <v>638</v>
      </c>
      <c r="V18" s="43" t="s">
        <v>654</v>
      </c>
    </row>
    <row r="19" spans="1:23" ht="48" x14ac:dyDescent="0.2">
      <c r="A19" s="28">
        <v>2019200110048</v>
      </c>
      <c r="B19" s="3" t="s">
        <v>37</v>
      </c>
      <c r="C19" s="3" t="s">
        <v>816</v>
      </c>
      <c r="D19" s="3" t="s">
        <v>818</v>
      </c>
      <c r="E19" s="4">
        <v>1485666212</v>
      </c>
      <c r="F19" s="4">
        <v>1485666212</v>
      </c>
      <c r="G19" s="44">
        <v>3.1</v>
      </c>
      <c r="H19" s="10" t="str">
        <f t="shared" si="0"/>
        <v>alto</v>
      </c>
      <c r="I19" s="10">
        <f t="shared" si="5"/>
        <v>3</v>
      </c>
      <c r="J19" s="3">
        <v>9456</v>
      </c>
      <c r="K19" s="3">
        <v>9496</v>
      </c>
      <c r="L19" s="15">
        <f t="shared" si="6"/>
        <v>0.995787700084246</v>
      </c>
      <c r="M19" s="10" t="str">
        <f t="shared" si="1"/>
        <v>alto</v>
      </c>
      <c r="N19" s="10">
        <f t="shared" si="7"/>
        <v>3</v>
      </c>
      <c r="O19" s="50">
        <v>1</v>
      </c>
      <c r="P19" s="10" t="str">
        <f t="shared" si="2"/>
        <v>Cumple</v>
      </c>
      <c r="Q19" s="10">
        <f t="shared" si="3"/>
        <v>3</v>
      </c>
      <c r="R19" s="10">
        <f>+IF(OR(Table19[[#This Row],[Valor Ind. Económico]]=1,Table19[[#This Row],[Valor Ind. Social]]=1,Table19[[#This Row],[Valor Ind. Ambiental]]=1),1,ROUNDDOWN((Table19[[#This Row],[Valor Ind. Económico]]+Table19[[#This Row],[Valor Ind. Social]]+Table19[[#This Row],[Valor Ind. Ambiental]])/3,0))</f>
        <v>3</v>
      </c>
      <c r="S19" s="10" t="str">
        <f t="shared" si="4"/>
        <v>Sostenible</v>
      </c>
      <c r="T19" s="10" t="s">
        <v>885</v>
      </c>
      <c r="U19" s="10" t="s">
        <v>638</v>
      </c>
      <c r="V19" s="43" t="s">
        <v>654</v>
      </c>
    </row>
    <row r="20" spans="1:23" ht="32" x14ac:dyDescent="0.2">
      <c r="A20" s="28">
        <v>2019200110056</v>
      </c>
      <c r="B20" s="3" t="s">
        <v>38</v>
      </c>
      <c r="C20" s="3" t="s">
        <v>816</v>
      </c>
      <c r="D20" s="3" t="s">
        <v>818</v>
      </c>
      <c r="E20" s="4">
        <v>963363451</v>
      </c>
      <c r="F20" s="4">
        <v>963363451</v>
      </c>
      <c r="G20" s="44">
        <v>2.4</v>
      </c>
      <c r="H20" s="10" t="str">
        <f t="shared" si="0"/>
        <v>alto</v>
      </c>
      <c r="I20" s="10">
        <f t="shared" si="5"/>
        <v>3</v>
      </c>
      <c r="J20" s="3">
        <v>1905</v>
      </c>
      <c r="K20" s="3">
        <v>1905</v>
      </c>
      <c r="L20" s="15">
        <f t="shared" si="6"/>
        <v>1</v>
      </c>
      <c r="M20" s="10" t="str">
        <f t="shared" si="1"/>
        <v>alto</v>
      </c>
      <c r="N20" s="10">
        <f t="shared" si="7"/>
        <v>3</v>
      </c>
      <c r="O20" s="50">
        <v>0.5</v>
      </c>
      <c r="P20" s="10" t="str">
        <f t="shared" si="2"/>
        <v>Cumple parcialmente</v>
      </c>
      <c r="Q20" s="10">
        <f t="shared" si="3"/>
        <v>2</v>
      </c>
      <c r="R20" s="10">
        <f>+IF(OR(Table19[[#This Row],[Valor Ind. Económico]]=1,Table19[[#This Row],[Valor Ind. Social]]=1,Table19[[#This Row],[Valor Ind. Ambiental]]=1),1,ROUNDDOWN((Table19[[#This Row],[Valor Ind. Económico]]+Table19[[#This Row],[Valor Ind. Social]]+Table19[[#This Row],[Valor Ind. Ambiental]])/3,0))</f>
        <v>2</v>
      </c>
      <c r="S20" s="10" t="str">
        <f t="shared" si="4"/>
        <v>Parcialmente sostenible</v>
      </c>
      <c r="T20" s="10" t="s">
        <v>884</v>
      </c>
      <c r="U20" s="10" t="s">
        <v>32</v>
      </c>
      <c r="V20" s="43" t="s">
        <v>33</v>
      </c>
    </row>
    <row r="21" spans="1:23" ht="32" x14ac:dyDescent="0.2">
      <c r="A21" s="28">
        <v>2019200110065</v>
      </c>
      <c r="B21" s="3" t="s">
        <v>39</v>
      </c>
      <c r="C21" s="3" t="s">
        <v>816</v>
      </c>
      <c r="D21" s="3" t="s">
        <v>818</v>
      </c>
      <c r="E21" s="4">
        <v>587749568</v>
      </c>
      <c r="F21" s="4">
        <v>587749568</v>
      </c>
      <c r="G21" s="44">
        <v>5.0199999999999996</v>
      </c>
      <c r="H21" s="10" t="str">
        <f t="shared" si="0"/>
        <v>alto</v>
      </c>
      <c r="I21" s="10">
        <f t="shared" si="5"/>
        <v>3</v>
      </c>
      <c r="J21" s="3">
        <v>96667</v>
      </c>
      <c r="K21" s="3">
        <v>96667</v>
      </c>
      <c r="L21" s="15">
        <f t="shared" si="6"/>
        <v>1</v>
      </c>
      <c r="M21" s="10" t="str">
        <f t="shared" si="1"/>
        <v>alto</v>
      </c>
      <c r="N21" s="10">
        <f t="shared" si="7"/>
        <v>3</v>
      </c>
      <c r="O21" s="49" t="s">
        <v>27</v>
      </c>
      <c r="P21" s="10" t="str">
        <f t="shared" si="2"/>
        <v>No requiere</v>
      </c>
      <c r="Q21" s="10">
        <f t="shared" si="3"/>
        <v>3</v>
      </c>
      <c r="R21" s="10">
        <f>+IF(OR(Table19[[#This Row],[Valor Ind. Económico]]=1,Table19[[#This Row],[Valor Ind. Social]]=1,Table19[[#This Row],[Valor Ind. Ambiental]]=1),1,ROUNDDOWN((Table19[[#This Row],[Valor Ind. Económico]]+Table19[[#This Row],[Valor Ind. Social]]+Table19[[#This Row],[Valor Ind. Ambiental]])/3,0))</f>
        <v>3</v>
      </c>
      <c r="S21" s="10" t="str">
        <f t="shared" si="4"/>
        <v>Sostenible</v>
      </c>
      <c r="T21" s="10" t="s">
        <v>886</v>
      </c>
      <c r="U21" s="10" t="s">
        <v>645</v>
      </c>
      <c r="V21" s="43" t="s">
        <v>799</v>
      </c>
    </row>
    <row r="22" spans="1:23" ht="16" x14ac:dyDescent="0.2">
      <c r="A22" s="28">
        <v>2016200130001</v>
      </c>
      <c r="B22" s="3" t="s">
        <v>40</v>
      </c>
      <c r="C22" s="3" t="s">
        <v>816</v>
      </c>
      <c r="D22" s="3" t="s">
        <v>819</v>
      </c>
      <c r="E22" s="4">
        <v>5065378197</v>
      </c>
      <c r="F22" s="4">
        <v>5065378197</v>
      </c>
      <c r="G22" s="44">
        <v>1.04</v>
      </c>
      <c r="H22" s="10" t="str">
        <f t="shared" si="0"/>
        <v>medio</v>
      </c>
      <c r="I22" s="10">
        <f t="shared" si="5"/>
        <v>2</v>
      </c>
      <c r="J22" s="3">
        <v>7500</v>
      </c>
      <c r="K22" s="3">
        <v>50450</v>
      </c>
      <c r="L22" s="15">
        <f t="shared" si="6"/>
        <v>0.14866204162537167</v>
      </c>
      <c r="M22" s="10" t="str">
        <f t="shared" si="1"/>
        <v>bajo</v>
      </c>
      <c r="N22" s="10">
        <f t="shared" si="7"/>
        <v>1</v>
      </c>
      <c r="O22" s="50">
        <v>1</v>
      </c>
      <c r="P22" s="10" t="str">
        <f>+IF(O22=100%,"Cumple",IF(50%=O22,"Cumple parcialmente",IF(O22="N/A","No requiere","No cumple")))</f>
        <v>Cumple</v>
      </c>
      <c r="Q22" s="10">
        <f t="shared" si="3"/>
        <v>3</v>
      </c>
      <c r="R22" s="10">
        <f>+IF(OR(Table19[[#This Row],[Valor Ind. Económico]]=1,Table19[[#This Row],[Valor Ind. Social]]=1,Table19[[#This Row],[Valor Ind. Ambiental]]=1),1,ROUNDDOWN((Table19[[#This Row],[Valor Ind. Económico]]+Table19[[#This Row],[Valor Ind. Social]]+Table19[[#This Row],[Valor Ind. Ambiental]])/3,0))</f>
        <v>1</v>
      </c>
      <c r="S22" s="10" t="str">
        <f t="shared" si="4"/>
        <v>No sostenible</v>
      </c>
      <c r="T22" s="10" t="s">
        <v>885</v>
      </c>
      <c r="U22" s="10"/>
      <c r="V22" s="43"/>
    </row>
    <row r="23" spans="1:23" ht="48" x14ac:dyDescent="0.2">
      <c r="A23" s="28">
        <v>2017200130001</v>
      </c>
      <c r="B23" s="3" t="s">
        <v>41</v>
      </c>
      <c r="C23" s="3" t="s">
        <v>816</v>
      </c>
      <c r="D23" s="3" t="s">
        <v>819</v>
      </c>
      <c r="E23" s="4">
        <v>9806395556</v>
      </c>
      <c r="F23" s="4">
        <v>9806395556</v>
      </c>
      <c r="G23" s="44">
        <v>3.44</v>
      </c>
      <c r="H23" s="10" t="str">
        <f t="shared" si="0"/>
        <v>alto</v>
      </c>
      <c r="I23" s="10">
        <f t="shared" si="5"/>
        <v>3</v>
      </c>
      <c r="J23" s="3">
        <v>38727</v>
      </c>
      <c r="K23" s="3">
        <v>38727</v>
      </c>
      <c r="L23" s="15">
        <f t="shared" si="6"/>
        <v>1</v>
      </c>
      <c r="M23" s="10" t="str">
        <f t="shared" si="1"/>
        <v>alto</v>
      </c>
      <c r="N23" s="10">
        <f t="shared" si="7"/>
        <v>3</v>
      </c>
      <c r="O23" s="51" t="s">
        <v>27</v>
      </c>
      <c r="P23" s="10" t="str">
        <f t="shared" si="2"/>
        <v>No requiere</v>
      </c>
      <c r="Q23" s="10">
        <f t="shared" si="3"/>
        <v>3</v>
      </c>
      <c r="R23" s="10">
        <f>+IF(OR(Table19[[#This Row],[Valor Ind. Económico]]=1,Table19[[#This Row],[Valor Ind. Social]]=1,Table19[[#This Row],[Valor Ind. Ambiental]]=1),1,ROUNDDOWN((Table19[[#This Row],[Valor Ind. Económico]]+Table19[[#This Row],[Valor Ind. Social]]+Table19[[#This Row],[Valor Ind. Ambiental]])/3,0))</f>
        <v>3</v>
      </c>
      <c r="S23" s="10" t="str">
        <f t="shared" si="4"/>
        <v>Sostenible</v>
      </c>
      <c r="T23" s="10" t="s">
        <v>887</v>
      </c>
      <c r="U23" s="10" t="s">
        <v>635</v>
      </c>
      <c r="V23" s="43" t="s">
        <v>651</v>
      </c>
      <c r="W23" s="2"/>
    </row>
    <row r="24" spans="1:23" ht="32" x14ac:dyDescent="0.2">
      <c r="A24" s="28">
        <v>2017200130002</v>
      </c>
      <c r="B24" s="3" t="s">
        <v>42</v>
      </c>
      <c r="C24" s="3" t="s">
        <v>816</v>
      </c>
      <c r="D24" s="3" t="s">
        <v>819</v>
      </c>
      <c r="E24" s="4">
        <v>1713909233</v>
      </c>
      <c r="F24" s="4">
        <v>1713909233</v>
      </c>
      <c r="G24" s="44">
        <v>5.0999999999999996</v>
      </c>
      <c r="H24" s="10" t="str">
        <f t="shared" si="0"/>
        <v>alto</v>
      </c>
      <c r="I24" s="10">
        <f t="shared" si="5"/>
        <v>3</v>
      </c>
      <c r="J24" s="16">
        <v>7267</v>
      </c>
      <c r="K24" s="3">
        <v>12556</v>
      </c>
      <c r="L24" s="15">
        <f t="shared" si="6"/>
        <v>0.57876712328767121</v>
      </c>
      <c r="M24" s="10" t="str">
        <f t="shared" si="1"/>
        <v>medio</v>
      </c>
      <c r="N24" s="10">
        <f t="shared" si="7"/>
        <v>2</v>
      </c>
      <c r="O24" s="49" t="s">
        <v>27</v>
      </c>
      <c r="P24" s="10" t="str">
        <f t="shared" si="2"/>
        <v>No requiere</v>
      </c>
      <c r="Q24" s="10">
        <f t="shared" si="3"/>
        <v>3</v>
      </c>
      <c r="R24" s="10">
        <f>+IF(OR(Table19[[#This Row],[Valor Ind. Económico]]=1,Table19[[#This Row],[Valor Ind. Social]]=1,Table19[[#This Row],[Valor Ind. Ambiental]]=1),1,ROUNDDOWN((Table19[[#This Row],[Valor Ind. Económico]]+Table19[[#This Row],[Valor Ind. Social]]+Table19[[#This Row],[Valor Ind. Ambiental]])/3,0))</f>
        <v>2</v>
      </c>
      <c r="S24" s="10" t="str">
        <f t="shared" si="4"/>
        <v>Parcialmente sostenible</v>
      </c>
      <c r="T24" s="10" t="s">
        <v>888</v>
      </c>
      <c r="U24" s="10" t="s">
        <v>28</v>
      </c>
      <c r="V24" s="43" t="s">
        <v>29</v>
      </c>
    </row>
    <row r="25" spans="1:23" ht="48" x14ac:dyDescent="0.2">
      <c r="A25" s="28">
        <v>2017200130005</v>
      </c>
      <c r="B25" s="3" t="s">
        <v>43</v>
      </c>
      <c r="C25" s="3" t="s">
        <v>816</v>
      </c>
      <c r="D25" s="3" t="s">
        <v>819</v>
      </c>
      <c r="E25" s="4">
        <v>15793327555</v>
      </c>
      <c r="F25" s="4">
        <v>15793327555</v>
      </c>
      <c r="G25" s="44">
        <v>1.6</v>
      </c>
      <c r="H25" s="10" t="str">
        <f t="shared" si="0"/>
        <v>alto</v>
      </c>
      <c r="I25" s="10">
        <f t="shared" si="5"/>
        <v>3</v>
      </c>
      <c r="J25" s="16">
        <v>38727</v>
      </c>
      <c r="K25" s="16">
        <v>38727</v>
      </c>
      <c r="L25" s="15">
        <f t="shared" si="6"/>
        <v>1</v>
      </c>
      <c r="M25" s="10" t="str">
        <f t="shared" si="1"/>
        <v>alto</v>
      </c>
      <c r="N25" s="10">
        <f t="shared" si="7"/>
        <v>3</v>
      </c>
      <c r="O25" s="50">
        <v>0.5</v>
      </c>
      <c r="P25" s="10" t="str">
        <f t="shared" si="2"/>
        <v>Cumple parcialmente</v>
      </c>
      <c r="Q25" s="10">
        <f t="shared" si="3"/>
        <v>2</v>
      </c>
      <c r="R25" s="10">
        <f>+IF(OR(Table19[[#This Row],[Valor Ind. Económico]]=1,Table19[[#This Row],[Valor Ind. Social]]=1,Table19[[#This Row],[Valor Ind. Ambiental]]=1),1,ROUNDDOWN((Table19[[#This Row],[Valor Ind. Económico]]+Table19[[#This Row],[Valor Ind. Social]]+Table19[[#This Row],[Valor Ind. Ambiental]])/3,0))</f>
        <v>2</v>
      </c>
      <c r="S25" s="10" t="str">
        <f t="shared" si="4"/>
        <v>Parcialmente sostenible</v>
      </c>
      <c r="T25" s="10" t="s">
        <v>884</v>
      </c>
      <c r="U25" s="10" t="s">
        <v>640</v>
      </c>
      <c r="V25" s="43" t="s">
        <v>690</v>
      </c>
    </row>
    <row r="26" spans="1:23" ht="16" x14ac:dyDescent="0.2">
      <c r="A26" s="28">
        <v>2017200130010</v>
      </c>
      <c r="B26" s="3" t="s">
        <v>44</v>
      </c>
      <c r="C26" s="3" t="s">
        <v>816</v>
      </c>
      <c r="D26" s="3" t="s">
        <v>819</v>
      </c>
      <c r="E26" s="4">
        <v>4706252803</v>
      </c>
      <c r="F26" s="4">
        <v>4706252803</v>
      </c>
      <c r="G26" s="44">
        <v>1.69</v>
      </c>
      <c r="H26" s="10" t="str">
        <f t="shared" si="0"/>
        <v>alto</v>
      </c>
      <c r="I26" s="10">
        <f t="shared" si="5"/>
        <v>3</v>
      </c>
      <c r="J26" s="16">
        <v>1648</v>
      </c>
      <c r="K26" s="16">
        <v>51909</v>
      </c>
      <c r="L26" s="15">
        <f t="shared" si="6"/>
        <v>3.174786645861026E-2</v>
      </c>
      <c r="M26" s="10" t="str">
        <f t="shared" si="1"/>
        <v>bajo</v>
      </c>
      <c r="N26" s="10">
        <f t="shared" si="7"/>
        <v>1</v>
      </c>
      <c r="O26" s="50">
        <v>1</v>
      </c>
      <c r="P26" s="10" t="str">
        <f t="shared" si="2"/>
        <v>Cumple</v>
      </c>
      <c r="Q26" s="10">
        <f t="shared" si="3"/>
        <v>3</v>
      </c>
      <c r="R26" s="10">
        <f>+IF(OR(Table19[[#This Row],[Valor Ind. Económico]]=1,Table19[[#This Row],[Valor Ind. Social]]=1,Table19[[#This Row],[Valor Ind. Ambiental]]=1),1,ROUNDDOWN((Table19[[#This Row],[Valor Ind. Económico]]+Table19[[#This Row],[Valor Ind. Social]]+Table19[[#This Row],[Valor Ind. Ambiental]])/3,0))</f>
        <v>1</v>
      </c>
      <c r="S26" s="10" t="str">
        <f t="shared" si="4"/>
        <v>No sostenible</v>
      </c>
      <c r="T26" s="10" t="s">
        <v>885</v>
      </c>
      <c r="U26" s="10"/>
      <c r="V26" s="43"/>
    </row>
    <row r="27" spans="1:23" ht="16" x14ac:dyDescent="0.2">
      <c r="A27" s="28">
        <v>2018200130003</v>
      </c>
      <c r="B27" s="3" t="s">
        <v>45</v>
      </c>
      <c r="C27" s="3" t="s">
        <v>816</v>
      </c>
      <c r="D27" s="3" t="s">
        <v>819</v>
      </c>
      <c r="E27" s="4">
        <v>2145495509</v>
      </c>
      <c r="F27" s="4">
        <v>2145495509</v>
      </c>
      <c r="G27" s="44">
        <v>1.56</v>
      </c>
      <c r="H27" s="10" t="str">
        <f t="shared" si="0"/>
        <v>alto</v>
      </c>
      <c r="I27" s="10">
        <f t="shared" si="5"/>
        <v>3</v>
      </c>
      <c r="J27" s="16">
        <v>2467</v>
      </c>
      <c r="K27" s="3">
        <v>51909</v>
      </c>
      <c r="L27" s="15">
        <f t="shared" si="6"/>
        <v>4.7525477277543395E-2</v>
      </c>
      <c r="M27" s="10" t="str">
        <f t="shared" si="1"/>
        <v>bajo</v>
      </c>
      <c r="N27" s="10">
        <f t="shared" si="7"/>
        <v>1</v>
      </c>
      <c r="O27" s="50">
        <v>1</v>
      </c>
      <c r="P27" s="10" t="str">
        <f t="shared" si="2"/>
        <v>Cumple</v>
      </c>
      <c r="Q27" s="10">
        <f t="shared" si="3"/>
        <v>3</v>
      </c>
      <c r="R27" s="10">
        <f>+IF(OR(Table19[[#This Row],[Valor Ind. Económico]]=1,Table19[[#This Row],[Valor Ind. Social]]=1,Table19[[#This Row],[Valor Ind. Ambiental]]=1),1,ROUNDDOWN((Table19[[#This Row],[Valor Ind. Económico]]+Table19[[#This Row],[Valor Ind. Social]]+Table19[[#This Row],[Valor Ind. Ambiental]])/3,0))</f>
        <v>1</v>
      </c>
      <c r="S27" s="10" t="str">
        <f t="shared" si="4"/>
        <v>No sostenible</v>
      </c>
      <c r="T27" s="10" t="s">
        <v>885</v>
      </c>
      <c r="U27" s="10"/>
      <c r="V27" s="43"/>
    </row>
    <row r="28" spans="1:23" ht="16" x14ac:dyDescent="0.2">
      <c r="A28" s="28">
        <v>2018200130004</v>
      </c>
      <c r="B28" s="3" t="s">
        <v>46</v>
      </c>
      <c r="C28" s="3" t="s">
        <v>816</v>
      </c>
      <c r="D28" s="3" t="s">
        <v>819</v>
      </c>
      <c r="E28" s="4">
        <v>3121410422</v>
      </c>
      <c r="F28" s="4">
        <v>3121410422</v>
      </c>
      <c r="G28" s="44">
        <v>1.58</v>
      </c>
      <c r="H28" s="10" t="str">
        <f t="shared" si="0"/>
        <v>alto</v>
      </c>
      <c r="I28" s="10">
        <f t="shared" si="5"/>
        <v>3</v>
      </c>
      <c r="J28" s="16">
        <v>3344</v>
      </c>
      <c r="K28" s="3">
        <v>50909</v>
      </c>
      <c r="L28" s="15">
        <f t="shared" si="6"/>
        <v>6.5685831581842116E-2</v>
      </c>
      <c r="M28" s="10" t="str">
        <f t="shared" si="1"/>
        <v>bajo</v>
      </c>
      <c r="N28" s="10">
        <f t="shared" si="7"/>
        <v>1</v>
      </c>
      <c r="O28" s="50">
        <v>1</v>
      </c>
      <c r="P28" s="10" t="str">
        <f t="shared" si="2"/>
        <v>Cumple</v>
      </c>
      <c r="Q28" s="10">
        <f t="shared" si="3"/>
        <v>3</v>
      </c>
      <c r="R28" s="10">
        <f>+IF(OR(Table19[[#This Row],[Valor Ind. Económico]]=1,Table19[[#This Row],[Valor Ind. Social]]=1,Table19[[#This Row],[Valor Ind. Ambiental]]=1),1,ROUNDDOWN((Table19[[#This Row],[Valor Ind. Económico]]+Table19[[#This Row],[Valor Ind. Social]]+Table19[[#This Row],[Valor Ind. Ambiental]])/3,0))</f>
        <v>1</v>
      </c>
      <c r="S28" s="10" t="str">
        <f t="shared" si="4"/>
        <v>No sostenible</v>
      </c>
      <c r="T28" s="10" t="s">
        <v>885</v>
      </c>
      <c r="U28" s="10"/>
      <c r="V28" s="43"/>
    </row>
    <row r="29" spans="1:23" ht="16" x14ac:dyDescent="0.2">
      <c r="A29" s="28">
        <v>2019200130004</v>
      </c>
      <c r="B29" s="3" t="s">
        <v>47</v>
      </c>
      <c r="C29" s="3" t="s">
        <v>816</v>
      </c>
      <c r="D29" s="3" t="s">
        <v>819</v>
      </c>
      <c r="E29" s="4">
        <v>8669897302</v>
      </c>
      <c r="F29" s="4">
        <v>8669897302</v>
      </c>
      <c r="G29" s="44">
        <v>1.43</v>
      </c>
      <c r="H29" s="10" t="str">
        <f t="shared" si="0"/>
        <v>alto</v>
      </c>
      <c r="I29" s="10">
        <f t="shared" si="5"/>
        <v>3</v>
      </c>
      <c r="J29" s="3">
        <v>3593</v>
      </c>
      <c r="K29" s="3">
        <v>51909</v>
      </c>
      <c r="L29" s="15">
        <f t="shared" si="6"/>
        <v>6.921728409331715E-2</v>
      </c>
      <c r="M29" s="10" t="str">
        <f t="shared" si="1"/>
        <v>bajo</v>
      </c>
      <c r="N29" s="10">
        <f t="shared" si="7"/>
        <v>1</v>
      </c>
      <c r="O29" s="50">
        <v>1</v>
      </c>
      <c r="P29" s="10" t="str">
        <f t="shared" si="2"/>
        <v>Cumple</v>
      </c>
      <c r="Q29" s="10">
        <f t="shared" si="3"/>
        <v>3</v>
      </c>
      <c r="R29" s="10">
        <f>+IF(OR(Table19[[#This Row],[Valor Ind. Económico]]=1,Table19[[#This Row],[Valor Ind. Social]]=1,Table19[[#This Row],[Valor Ind. Ambiental]]=1),1,ROUNDDOWN((Table19[[#This Row],[Valor Ind. Económico]]+Table19[[#This Row],[Valor Ind. Social]]+Table19[[#This Row],[Valor Ind. Ambiental]])/3,0))</f>
        <v>1</v>
      </c>
      <c r="S29" s="10" t="str">
        <f t="shared" si="4"/>
        <v>No sostenible</v>
      </c>
      <c r="T29" s="10" t="s">
        <v>885</v>
      </c>
      <c r="U29" s="10"/>
      <c r="V29" s="43"/>
    </row>
    <row r="30" spans="1:23" ht="32" x14ac:dyDescent="0.2">
      <c r="A30" s="28">
        <v>2019200130005</v>
      </c>
      <c r="B30" s="3" t="s">
        <v>48</v>
      </c>
      <c r="C30" s="3" t="s">
        <v>816</v>
      </c>
      <c r="D30" s="3" t="s">
        <v>819</v>
      </c>
      <c r="E30" s="4">
        <v>5763056040</v>
      </c>
      <c r="F30" s="4">
        <v>5763056040</v>
      </c>
      <c r="G30" s="44">
        <v>1.7</v>
      </c>
      <c r="H30" s="10" t="str">
        <f t="shared" si="0"/>
        <v>alto</v>
      </c>
      <c r="I30" s="10">
        <f t="shared" si="5"/>
        <v>3</v>
      </c>
      <c r="J30" s="3">
        <v>15050</v>
      </c>
      <c r="K30" s="3">
        <v>18900</v>
      </c>
      <c r="L30" s="15">
        <f t="shared" si="6"/>
        <v>0.79629629629629628</v>
      </c>
      <c r="M30" s="10" t="str">
        <f t="shared" si="1"/>
        <v>alto</v>
      </c>
      <c r="N30" s="10">
        <f t="shared" si="7"/>
        <v>3</v>
      </c>
      <c r="O30" s="51" t="s">
        <v>27</v>
      </c>
      <c r="P30" s="10" t="str">
        <f t="shared" si="2"/>
        <v>No requiere</v>
      </c>
      <c r="Q30" s="10">
        <f t="shared" si="3"/>
        <v>3</v>
      </c>
      <c r="R30" s="10">
        <f>+IF(OR(Table19[[#This Row],[Valor Ind. Económico]]=1,Table19[[#This Row],[Valor Ind. Social]]=1,Table19[[#This Row],[Valor Ind. Ambiental]]=1),1,ROUNDDOWN((Table19[[#This Row],[Valor Ind. Económico]]+Table19[[#This Row],[Valor Ind. Social]]+Table19[[#This Row],[Valor Ind. Ambiental]])/3,0))</f>
        <v>3</v>
      </c>
      <c r="S30" s="10" t="str">
        <f t="shared" si="4"/>
        <v>Sostenible</v>
      </c>
      <c r="T30" s="10" t="s">
        <v>888</v>
      </c>
      <c r="U30" s="10" t="s">
        <v>32</v>
      </c>
      <c r="V30" s="43" t="s">
        <v>33</v>
      </c>
    </row>
    <row r="31" spans="1:23" ht="16" x14ac:dyDescent="0.2">
      <c r="A31" s="28">
        <v>2019200130006</v>
      </c>
      <c r="B31" s="3" t="s">
        <v>49</v>
      </c>
      <c r="C31" s="3" t="s">
        <v>816</v>
      </c>
      <c r="D31" s="3" t="s">
        <v>819</v>
      </c>
      <c r="E31" s="4">
        <v>3433242723</v>
      </c>
      <c r="F31" s="4">
        <v>3433242723</v>
      </c>
      <c r="G31" s="44">
        <v>1.34</v>
      </c>
      <c r="H31" s="10" t="str">
        <f t="shared" si="0"/>
        <v>alto</v>
      </c>
      <c r="I31" s="10">
        <f t="shared" si="5"/>
        <v>3</v>
      </c>
      <c r="J31" s="3">
        <v>3344</v>
      </c>
      <c r="K31" s="3">
        <v>50450</v>
      </c>
      <c r="L31" s="15">
        <f t="shared" si="6"/>
        <v>6.6283448959365707E-2</v>
      </c>
      <c r="M31" s="10" t="str">
        <f t="shared" si="1"/>
        <v>bajo</v>
      </c>
      <c r="N31" s="10">
        <f t="shared" si="7"/>
        <v>1</v>
      </c>
      <c r="O31" s="50">
        <v>1</v>
      </c>
      <c r="P31" s="10" t="str">
        <f t="shared" si="2"/>
        <v>Cumple</v>
      </c>
      <c r="Q31" s="10">
        <f t="shared" si="3"/>
        <v>3</v>
      </c>
      <c r="R31" s="10">
        <f>+IF(OR(Table19[[#This Row],[Valor Ind. Económico]]=1,Table19[[#This Row],[Valor Ind. Social]]=1,Table19[[#This Row],[Valor Ind. Ambiental]]=1),1,ROUNDDOWN((Table19[[#This Row],[Valor Ind. Económico]]+Table19[[#This Row],[Valor Ind. Social]]+Table19[[#This Row],[Valor Ind. Ambiental]])/3,0))</f>
        <v>1</v>
      </c>
      <c r="S31" s="10" t="str">
        <f t="shared" si="4"/>
        <v>No sostenible</v>
      </c>
      <c r="T31" s="10" t="s">
        <v>885</v>
      </c>
      <c r="U31" s="10"/>
      <c r="V31" s="43"/>
    </row>
    <row r="32" spans="1:23" ht="48" x14ac:dyDescent="0.2">
      <c r="A32" s="28">
        <v>2019200130007</v>
      </c>
      <c r="B32" s="3" t="s">
        <v>50</v>
      </c>
      <c r="C32" s="3" t="s">
        <v>816</v>
      </c>
      <c r="D32" s="3" t="s">
        <v>819</v>
      </c>
      <c r="E32" s="4">
        <v>3311273273.3299999</v>
      </c>
      <c r="F32" s="4">
        <v>3311273273.3299999</v>
      </c>
      <c r="G32" s="44">
        <v>2.16</v>
      </c>
      <c r="H32" s="10" t="str">
        <f t="shared" si="0"/>
        <v>alto</v>
      </c>
      <c r="I32" s="10">
        <f t="shared" si="5"/>
        <v>3</v>
      </c>
      <c r="J32" s="3">
        <v>84</v>
      </c>
      <c r="K32" s="3">
        <v>420</v>
      </c>
      <c r="L32" s="15">
        <f t="shared" si="6"/>
        <v>0.2</v>
      </c>
      <c r="M32" s="10" t="str">
        <f t="shared" si="1"/>
        <v>bajo</v>
      </c>
      <c r="N32" s="10">
        <f t="shared" si="7"/>
        <v>1</v>
      </c>
      <c r="O32" s="50">
        <v>1</v>
      </c>
      <c r="P32" s="10" t="str">
        <f t="shared" si="2"/>
        <v>Cumple</v>
      </c>
      <c r="Q32" s="10">
        <f t="shared" si="3"/>
        <v>3</v>
      </c>
      <c r="R32" s="10">
        <f>+IF(OR(Table19[[#This Row],[Valor Ind. Económico]]=1,Table19[[#This Row],[Valor Ind. Social]]=1,Table19[[#This Row],[Valor Ind. Ambiental]]=1),1,ROUNDDOWN((Table19[[#This Row],[Valor Ind. Económico]]+Table19[[#This Row],[Valor Ind. Social]]+Table19[[#This Row],[Valor Ind. Ambiental]])/3,0))</f>
        <v>1</v>
      </c>
      <c r="S32" s="10" t="str">
        <f t="shared" si="4"/>
        <v>No sostenible</v>
      </c>
      <c r="T32" s="10" t="s">
        <v>889</v>
      </c>
      <c r="U32" s="10"/>
      <c r="V32" s="43"/>
    </row>
    <row r="33" spans="1:22" ht="32" x14ac:dyDescent="0.2">
      <c r="A33" s="28">
        <v>2019200130009</v>
      </c>
      <c r="B33" s="3" t="s">
        <v>51</v>
      </c>
      <c r="C33" s="3" t="s">
        <v>816</v>
      </c>
      <c r="D33" s="3" t="s">
        <v>819</v>
      </c>
      <c r="E33" s="4">
        <v>2500000000</v>
      </c>
      <c r="F33" s="4">
        <v>2500000000</v>
      </c>
      <c r="G33" s="44">
        <v>1.66</v>
      </c>
      <c r="H33" s="10" t="str">
        <f t="shared" si="0"/>
        <v>alto</v>
      </c>
      <c r="I33" s="10">
        <f t="shared" si="5"/>
        <v>3</v>
      </c>
      <c r="J33" s="3">
        <v>8484</v>
      </c>
      <c r="K33" s="3">
        <v>8484</v>
      </c>
      <c r="L33" s="15">
        <f t="shared" si="6"/>
        <v>1</v>
      </c>
      <c r="M33" s="10" t="str">
        <f t="shared" si="1"/>
        <v>alto</v>
      </c>
      <c r="N33" s="10">
        <f t="shared" si="7"/>
        <v>3</v>
      </c>
      <c r="O33" s="51" t="s">
        <v>27</v>
      </c>
      <c r="P33" s="10" t="str">
        <f t="shared" si="2"/>
        <v>No requiere</v>
      </c>
      <c r="Q33" s="10">
        <f t="shared" si="3"/>
        <v>3</v>
      </c>
      <c r="R33" s="10">
        <f>+IF(OR(Table19[[#This Row],[Valor Ind. Económico]]=1,Table19[[#This Row],[Valor Ind. Social]]=1,Table19[[#This Row],[Valor Ind. Ambiental]]=1),1,ROUNDDOWN((Table19[[#This Row],[Valor Ind. Económico]]+Table19[[#This Row],[Valor Ind. Social]]+Table19[[#This Row],[Valor Ind. Ambiental]])/3,0))</f>
        <v>3</v>
      </c>
      <c r="S33" s="10" t="str">
        <f t="shared" si="4"/>
        <v>Sostenible</v>
      </c>
      <c r="T33" s="10" t="s">
        <v>888</v>
      </c>
      <c r="U33" s="10" t="s">
        <v>28</v>
      </c>
      <c r="V33" s="43" t="s">
        <v>29</v>
      </c>
    </row>
    <row r="34" spans="1:22" ht="48" x14ac:dyDescent="0.2">
      <c r="A34" s="28">
        <v>2019200130022</v>
      </c>
      <c r="B34" s="3" t="s">
        <v>52</v>
      </c>
      <c r="C34" s="3" t="s">
        <v>816</v>
      </c>
      <c r="D34" s="3" t="s">
        <v>819</v>
      </c>
      <c r="E34" s="4">
        <v>3846227033</v>
      </c>
      <c r="F34" s="4">
        <v>3846227033</v>
      </c>
      <c r="G34" s="44">
        <v>1.1200000000000001</v>
      </c>
      <c r="H34" s="10" t="str">
        <f t="shared" si="0"/>
        <v>medio</v>
      </c>
      <c r="I34" s="10">
        <f t="shared" si="5"/>
        <v>2</v>
      </c>
      <c r="J34" s="3">
        <v>805</v>
      </c>
      <c r="K34" s="3">
        <v>4761</v>
      </c>
      <c r="L34" s="15">
        <f t="shared" si="6"/>
        <v>0.16908212560386474</v>
      </c>
      <c r="M34" s="10" t="str">
        <f t="shared" si="1"/>
        <v>bajo</v>
      </c>
      <c r="N34" s="10">
        <f t="shared" si="7"/>
        <v>1</v>
      </c>
      <c r="O34" s="50">
        <v>1</v>
      </c>
      <c r="P34" s="10" t="str">
        <f t="shared" si="2"/>
        <v>Cumple</v>
      </c>
      <c r="Q34" s="10">
        <f t="shared" si="3"/>
        <v>3</v>
      </c>
      <c r="R34" s="10">
        <f>+IF(OR(Table19[[#This Row],[Valor Ind. Económico]]=1,Table19[[#This Row],[Valor Ind. Social]]=1,Table19[[#This Row],[Valor Ind. Ambiental]]=1),1,ROUNDDOWN((Table19[[#This Row],[Valor Ind. Económico]]+Table19[[#This Row],[Valor Ind. Social]]+Table19[[#This Row],[Valor Ind. Ambiental]])/3,0))</f>
        <v>1</v>
      </c>
      <c r="S34" s="10" t="str">
        <f t="shared" si="4"/>
        <v>No sostenible</v>
      </c>
      <c r="T34" s="10" t="s">
        <v>890</v>
      </c>
      <c r="U34" s="10"/>
      <c r="V34" s="43"/>
    </row>
    <row r="35" spans="1:22" ht="48" x14ac:dyDescent="0.2">
      <c r="A35" s="28">
        <v>2018200320004</v>
      </c>
      <c r="B35" s="3" t="s">
        <v>53</v>
      </c>
      <c r="C35" s="3" t="s">
        <v>816</v>
      </c>
      <c r="D35" s="3" t="s">
        <v>820</v>
      </c>
      <c r="E35" s="4">
        <v>3032354845</v>
      </c>
      <c r="F35" s="4">
        <v>3032354845</v>
      </c>
      <c r="G35" s="44">
        <v>1.1299999999999999</v>
      </c>
      <c r="H35" s="10" t="str">
        <f t="shared" si="0"/>
        <v>medio</v>
      </c>
      <c r="I35" s="10">
        <f t="shared" si="5"/>
        <v>2</v>
      </c>
      <c r="J35" s="3">
        <v>19348</v>
      </c>
      <c r="K35" s="3">
        <v>19348</v>
      </c>
      <c r="L35" s="15">
        <f t="shared" si="6"/>
        <v>1</v>
      </c>
      <c r="M35" s="10" t="str">
        <f t="shared" si="1"/>
        <v>alto</v>
      </c>
      <c r="N35" s="10">
        <f t="shared" si="7"/>
        <v>3</v>
      </c>
      <c r="O35" s="50">
        <v>0.5</v>
      </c>
      <c r="P35" s="10" t="str">
        <f t="shared" si="2"/>
        <v>Cumple parcialmente</v>
      </c>
      <c r="Q35" s="10">
        <f t="shared" si="3"/>
        <v>2</v>
      </c>
      <c r="R35" s="10">
        <f>+IF(OR(Table19[[#This Row],[Valor Ind. Económico]]=1,Table19[[#This Row],[Valor Ind. Social]]=1,Table19[[#This Row],[Valor Ind. Ambiental]]=1),1,ROUNDDOWN((Table19[[#This Row],[Valor Ind. Económico]]+Table19[[#This Row],[Valor Ind. Social]]+Table19[[#This Row],[Valor Ind. Ambiental]])/3,0))</f>
        <v>2</v>
      </c>
      <c r="S35" s="10" t="str">
        <f t="shared" si="4"/>
        <v>Parcialmente sostenible</v>
      </c>
      <c r="T35" s="10" t="s">
        <v>884</v>
      </c>
      <c r="U35" s="10" t="s">
        <v>640</v>
      </c>
      <c r="V35" s="43" t="s">
        <v>690</v>
      </c>
    </row>
    <row r="36" spans="1:22" ht="32" x14ac:dyDescent="0.2">
      <c r="A36" s="28">
        <v>2019200320012</v>
      </c>
      <c r="B36" s="3" t="s">
        <v>54</v>
      </c>
      <c r="C36" s="3" t="s">
        <v>816</v>
      </c>
      <c r="D36" s="3" t="s">
        <v>820</v>
      </c>
      <c r="E36" s="4">
        <v>999986093</v>
      </c>
      <c r="F36" s="4">
        <v>999986093</v>
      </c>
      <c r="G36" s="44">
        <v>1.32</v>
      </c>
      <c r="H36" s="10" t="str">
        <f t="shared" si="0"/>
        <v>alto</v>
      </c>
      <c r="I36" s="10">
        <f t="shared" si="5"/>
        <v>3</v>
      </c>
      <c r="J36" s="3">
        <v>154</v>
      </c>
      <c r="K36" s="3">
        <v>154</v>
      </c>
      <c r="L36" s="15">
        <f t="shared" si="6"/>
        <v>1</v>
      </c>
      <c r="M36" s="10" t="str">
        <f t="shared" si="1"/>
        <v>alto</v>
      </c>
      <c r="N36" s="10">
        <f t="shared" si="7"/>
        <v>3</v>
      </c>
      <c r="O36" s="50">
        <v>0</v>
      </c>
      <c r="P36" s="10" t="str">
        <f t="shared" si="2"/>
        <v>No cumple</v>
      </c>
      <c r="Q36" s="10">
        <f t="shared" si="3"/>
        <v>1</v>
      </c>
      <c r="R36" s="10">
        <f>+IF(OR(Table19[[#This Row],[Valor Ind. Económico]]=1,Table19[[#This Row],[Valor Ind. Social]]=1,Table19[[#This Row],[Valor Ind. Ambiental]]=1),1,ROUNDDOWN((Table19[[#This Row],[Valor Ind. Económico]]+Table19[[#This Row],[Valor Ind. Social]]+Table19[[#This Row],[Valor Ind. Ambiental]])/3,0))</f>
        <v>1</v>
      </c>
      <c r="S36" s="10" t="str">
        <f t="shared" si="4"/>
        <v>No sostenible</v>
      </c>
      <c r="T36" s="10" t="s">
        <v>891</v>
      </c>
      <c r="U36" s="10"/>
      <c r="V36" s="43"/>
    </row>
    <row r="37" spans="1:22" ht="48" x14ac:dyDescent="0.2">
      <c r="A37" s="28">
        <v>2016200450001</v>
      </c>
      <c r="B37" s="3" t="s">
        <v>55</v>
      </c>
      <c r="C37" s="3" t="s">
        <v>816</v>
      </c>
      <c r="D37" s="3" t="s">
        <v>821</v>
      </c>
      <c r="E37" s="4">
        <v>3616532358</v>
      </c>
      <c r="F37" s="4">
        <v>3616532358</v>
      </c>
      <c r="G37" s="44">
        <v>1.1299999999999999</v>
      </c>
      <c r="H37" s="10" t="str">
        <f t="shared" si="0"/>
        <v>medio</v>
      </c>
      <c r="I37" s="10">
        <f t="shared" si="5"/>
        <v>2</v>
      </c>
      <c r="J37" s="3">
        <v>10341</v>
      </c>
      <c r="K37" s="3">
        <v>13453</v>
      </c>
      <c r="L37" s="15">
        <f t="shared" si="6"/>
        <v>0.76867613171783244</v>
      </c>
      <c r="M37" s="10" t="str">
        <f t="shared" si="1"/>
        <v>alto</v>
      </c>
      <c r="N37" s="10">
        <f t="shared" si="7"/>
        <v>3</v>
      </c>
      <c r="O37" s="50">
        <v>1</v>
      </c>
      <c r="P37" s="10" t="str">
        <f t="shared" si="2"/>
        <v>Cumple</v>
      </c>
      <c r="Q37" s="10">
        <f t="shared" si="3"/>
        <v>3</v>
      </c>
      <c r="R37" s="10">
        <f>+IF(OR(Table19[[#This Row],[Valor Ind. Económico]]=1,Table19[[#This Row],[Valor Ind. Social]]=1,Table19[[#This Row],[Valor Ind. Ambiental]]=1),1,ROUNDDOWN((Table19[[#This Row],[Valor Ind. Económico]]+Table19[[#This Row],[Valor Ind. Social]]+Table19[[#This Row],[Valor Ind. Ambiental]])/3,0))</f>
        <v>2</v>
      </c>
      <c r="S37" s="10" t="str">
        <f t="shared" si="4"/>
        <v>Parcialmente sostenible</v>
      </c>
      <c r="T37" s="10" t="s">
        <v>885</v>
      </c>
      <c r="U37" s="10" t="s">
        <v>638</v>
      </c>
      <c r="V37" s="43" t="s">
        <v>654</v>
      </c>
    </row>
    <row r="38" spans="1:22" ht="48" x14ac:dyDescent="0.2">
      <c r="A38" s="28">
        <v>2016200450002</v>
      </c>
      <c r="B38" s="3" t="s">
        <v>56</v>
      </c>
      <c r="C38" s="3" t="s">
        <v>816</v>
      </c>
      <c r="D38" s="3" t="s">
        <v>821</v>
      </c>
      <c r="E38" s="4">
        <v>1575668716</v>
      </c>
      <c r="F38" s="4">
        <v>1575668716</v>
      </c>
      <c r="G38" s="44">
        <v>1.67</v>
      </c>
      <c r="H38" s="10" t="str">
        <f t="shared" si="0"/>
        <v>alto</v>
      </c>
      <c r="I38" s="10">
        <f t="shared" si="5"/>
        <v>3</v>
      </c>
      <c r="J38" s="3">
        <v>2500</v>
      </c>
      <c r="K38" s="3">
        <v>3111</v>
      </c>
      <c r="L38" s="15">
        <f t="shared" si="6"/>
        <v>0.80360012857602059</v>
      </c>
      <c r="M38" s="10" t="str">
        <f t="shared" si="1"/>
        <v>alto</v>
      </c>
      <c r="N38" s="10">
        <f t="shared" si="7"/>
        <v>3</v>
      </c>
      <c r="O38" s="50">
        <v>1</v>
      </c>
      <c r="P38" s="10" t="str">
        <f t="shared" si="2"/>
        <v>Cumple</v>
      </c>
      <c r="Q38" s="10">
        <f t="shared" si="3"/>
        <v>3</v>
      </c>
      <c r="R38" s="10">
        <f>+IF(OR(Table19[[#This Row],[Valor Ind. Económico]]=1,Table19[[#This Row],[Valor Ind. Social]]=1,Table19[[#This Row],[Valor Ind. Ambiental]]=1),1,ROUNDDOWN((Table19[[#This Row],[Valor Ind. Económico]]+Table19[[#This Row],[Valor Ind. Social]]+Table19[[#This Row],[Valor Ind. Ambiental]])/3,0))</f>
        <v>3</v>
      </c>
      <c r="S38" s="10" t="str">
        <f t="shared" si="4"/>
        <v>Sostenible</v>
      </c>
      <c r="T38" s="10" t="s">
        <v>890</v>
      </c>
      <c r="U38" s="10" t="s">
        <v>642</v>
      </c>
      <c r="V38" s="43" t="s">
        <v>658</v>
      </c>
    </row>
    <row r="39" spans="1:22" ht="16" x14ac:dyDescent="0.2">
      <c r="A39" s="28">
        <v>2017200450004</v>
      </c>
      <c r="B39" s="3" t="s">
        <v>57</v>
      </c>
      <c r="C39" s="3" t="s">
        <v>816</v>
      </c>
      <c r="D39" s="3" t="s">
        <v>821</v>
      </c>
      <c r="E39" s="4">
        <v>2999750000</v>
      </c>
      <c r="F39" s="4">
        <v>3159663514</v>
      </c>
      <c r="G39" s="44">
        <v>2.5099999999999998</v>
      </c>
      <c r="H39" s="10" t="str">
        <f t="shared" si="0"/>
        <v>alto</v>
      </c>
      <c r="I39" s="10">
        <f t="shared" si="5"/>
        <v>3</v>
      </c>
      <c r="J39" s="3">
        <v>336</v>
      </c>
      <c r="K39" s="3">
        <v>10390</v>
      </c>
      <c r="L39" s="15">
        <f t="shared" si="6"/>
        <v>3.2338787295476422E-2</v>
      </c>
      <c r="M39" s="10" t="str">
        <f t="shared" si="1"/>
        <v>bajo</v>
      </c>
      <c r="N39" s="10">
        <f t="shared" si="7"/>
        <v>1</v>
      </c>
      <c r="O39" s="50">
        <v>0.5</v>
      </c>
      <c r="P39" s="10" t="str">
        <f t="shared" si="2"/>
        <v>Cumple parcialmente</v>
      </c>
      <c r="Q39" s="10">
        <f t="shared" si="3"/>
        <v>2</v>
      </c>
      <c r="R39" s="10">
        <f>+IF(OR(Table19[[#This Row],[Valor Ind. Económico]]=1,Table19[[#This Row],[Valor Ind. Social]]=1,Table19[[#This Row],[Valor Ind. Ambiental]]=1),1,ROUNDDOWN((Table19[[#This Row],[Valor Ind. Económico]]+Table19[[#This Row],[Valor Ind. Social]]+Table19[[#This Row],[Valor Ind. Ambiental]])/3,0))</f>
        <v>1</v>
      </c>
      <c r="S39" s="10" t="str">
        <f t="shared" si="4"/>
        <v>No sostenible</v>
      </c>
      <c r="T39" s="10" t="s">
        <v>885</v>
      </c>
      <c r="U39" s="10"/>
      <c r="V39" s="43"/>
    </row>
    <row r="40" spans="1:22" ht="16" x14ac:dyDescent="0.2">
      <c r="A40" s="28">
        <v>2017200450007</v>
      </c>
      <c r="B40" s="3" t="s">
        <v>58</v>
      </c>
      <c r="C40" s="3" t="s">
        <v>816</v>
      </c>
      <c r="D40" s="3" t="s">
        <v>821</v>
      </c>
      <c r="E40" s="4">
        <v>14725665520.530001</v>
      </c>
      <c r="F40" s="4">
        <v>15237447801.93</v>
      </c>
      <c r="G40" s="44">
        <v>1.53</v>
      </c>
      <c r="H40" s="10" t="str">
        <f t="shared" si="0"/>
        <v>alto</v>
      </c>
      <c r="I40" s="10">
        <f t="shared" si="5"/>
        <v>3</v>
      </c>
      <c r="J40" s="3">
        <v>3111</v>
      </c>
      <c r="K40" s="16">
        <v>13453</v>
      </c>
      <c r="L40" s="15">
        <f t="shared" si="6"/>
        <v>0.23124953541960902</v>
      </c>
      <c r="M40" s="10" t="str">
        <f t="shared" si="1"/>
        <v>bajo</v>
      </c>
      <c r="N40" s="10">
        <f t="shared" si="7"/>
        <v>1</v>
      </c>
      <c r="O40" s="50">
        <v>1</v>
      </c>
      <c r="P40" s="10" t="str">
        <f t="shared" si="2"/>
        <v>Cumple</v>
      </c>
      <c r="Q40" s="10">
        <f t="shared" si="3"/>
        <v>3</v>
      </c>
      <c r="R40" s="10">
        <f>+IF(OR(Table19[[#This Row],[Valor Ind. Económico]]=1,Table19[[#This Row],[Valor Ind. Social]]=1,Table19[[#This Row],[Valor Ind. Ambiental]]=1),1,ROUNDDOWN((Table19[[#This Row],[Valor Ind. Económico]]+Table19[[#This Row],[Valor Ind. Social]]+Table19[[#This Row],[Valor Ind. Ambiental]])/3,0))</f>
        <v>1</v>
      </c>
      <c r="S40" s="10" t="str">
        <f t="shared" si="4"/>
        <v>No sostenible</v>
      </c>
      <c r="T40" s="10" t="s">
        <v>885</v>
      </c>
      <c r="U40" s="10"/>
      <c r="V40" s="43"/>
    </row>
    <row r="41" spans="1:22" ht="48" x14ac:dyDescent="0.2">
      <c r="A41" s="28">
        <v>2017200450008</v>
      </c>
      <c r="B41" s="3" t="s">
        <v>59</v>
      </c>
      <c r="C41" s="3" t="s">
        <v>816</v>
      </c>
      <c r="D41" s="3" t="s">
        <v>821</v>
      </c>
      <c r="E41" s="4">
        <v>19699256776.290001</v>
      </c>
      <c r="F41" s="4">
        <v>19699256776.290001</v>
      </c>
      <c r="G41" s="44">
        <v>1.76</v>
      </c>
      <c r="H41" s="10" t="str">
        <f t="shared" si="0"/>
        <v>alto</v>
      </c>
      <c r="I41" s="10">
        <f t="shared" si="5"/>
        <v>3</v>
      </c>
      <c r="J41" s="16">
        <v>13453</v>
      </c>
      <c r="K41" s="16">
        <v>13453</v>
      </c>
      <c r="L41" s="15">
        <f t="shared" si="6"/>
        <v>1</v>
      </c>
      <c r="M41" s="10" t="str">
        <f t="shared" si="1"/>
        <v>alto</v>
      </c>
      <c r="N41" s="10">
        <f t="shared" si="7"/>
        <v>3</v>
      </c>
      <c r="O41" s="51" t="s">
        <v>27</v>
      </c>
      <c r="P41" s="10" t="str">
        <f t="shared" si="2"/>
        <v>No requiere</v>
      </c>
      <c r="Q41" s="10">
        <f t="shared" si="3"/>
        <v>3</v>
      </c>
      <c r="R41" s="10">
        <f>+IF(OR(Table19[[#This Row],[Valor Ind. Económico]]=1,Table19[[#This Row],[Valor Ind. Social]]=1,Table19[[#This Row],[Valor Ind. Ambiental]]=1),1,ROUNDDOWN((Table19[[#This Row],[Valor Ind. Económico]]+Table19[[#This Row],[Valor Ind. Social]]+Table19[[#This Row],[Valor Ind. Ambiental]])/3,0))</f>
        <v>3</v>
      </c>
      <c r="S41" s="10" t="str">
        <f t="shared" si="4"/>
        <v>Sostenible</v>
      </c>
      <c r="T41" s="10" t="s">
        <v>887</v>
      </c>
      <c r="U41" s="10" t="s">
        <v>640</v>
      </c>
      <c r="V41" s="43" t="s">
        <v>690</v>
      </c>
    </row>
    <row r="42" spans="1:22" ht="48" x14ac:dyDescent="0.2">
      <c r="A42" s="28">
        <v>2017200450009</v>
      </c>
      <c r="B42" s="3" t="s">
        <v>60</v>
      </c>
      <c r="C42" s="3" t="s">
        <v>816</v>
      </c>
      <c r="D42" s="3" t="s">
        <v>821</v>
      </c>
      <c r="E42" s="4">
        <v>3494844817</v>
      </c>
      <c r="F42" s="4">
        <v>3494844817</v>
      </c>
      <c r="G42" s="44">
        <v>1.83</v>
      </c>
      <c r="H42" s="10" t="str">
        <f t="shared" si="0"/>
        <v>alto</v>
      </c>
      <c r="I42" s="10">
        <f t="shared" si="5"/>
        <v>3</v>
      </c>
      <c r="J42" s="3">
        <v>13491</v>
      </c>
      <c r="K42" s="3">
        <v>13491</v>
      </c>
      <c r="L42" s="15">
        <f t="shared" si="6"/>
        <v>1</v>
      </c>
      <c r="M42" s="10" t="str">
        <f t="shared" si="1"/>
        <v>alto</v>
      </c>
      <c r="N42" s="10">
        <f t="shared" si="7"/>
        <v>3</v>
      </c>
      <c r="O42" s="50">
        <v>1</v>
      </c>
      <c r="P42" s="10" t="str">
        <f t="shared" si="2"/>
        <v>Cumple</v>
      </c>
      <c r="Q42" s="10">
        <f t="shared" si="3"/>
        <v>3</v>
      </c>
      <c r="R42" s="10">
        <f>+IF(OR(Table19[[#This Row],[Valor Ind. Económico]]=1,Table19[[#This Row],[Valor Ind. Social]]=1,Table19[[#This Row],[Valor Ind. Ambiental]]=1),1,ROUNDDOWN((Table19[[#This Row],[Valor Ind. Económico]]+Table19[[#This Row],[Valor Ind. Social]]+Table19[[#This Row],[Valor Ind. Ambiental]])/3,0))</f>
        <v>3</v>
      </c>
      <c r="S42" s="10" t="str">
        <f t="shared" si="4"/>
        <v>Sostenible</v>
      </c>
      <c r="T42" s="10" t="s">
        <v>887</v>
      </c>
      <c r="U42" s="10" t="s">
        <v>640</v>
      </c>
      <c r="V42" s="43" t="s">
        <v>740</v>
      </c>
    </row>
    <row r="43" spans="1:22" ht="48" x14ac:dyDescent="0.2">
      <c r="A43" s="28">
        <v>2017200450010</v>
      </c>
      <c r="B43" s="3" t="s">
        <v>61</v>
      </c>
      <c r="C43" s="3" t="s">
        <v>816</v>
      </c>
      <c r="D43" s="3" t="s">
        <v>821</v>
      </c>
      <c r="E43" s="4">
        <v>1599581335.6700001</v>
      </c>
      <c r="F43" s="4">
        <v>1599581335.6700001</v>
      </c>
      <c r="G43" s="44">
        <v>2.4700000000000002</v>
      </c>
      <c r="H43" s="10" t="str">
        <f t="shared" si="0"/>
        <v>alto</v>
      </c>
      <c r="I43" s="10">
        <f t="shared" si="5"/>
        <v>3</v>
      </c>
      <c r="J43" s="16">
        <v>10341</v>
      </c>
      <c r="K43" s="3">
        <v>13453</v>
      </c>
      <c r="L43" s="15">
        <f t="shared" si="6"/>
        <v>0.76867613171783244</v>
      </c>
      <c r="M43" s="10" t="str">
        <f t="shared" si="1"/>
        <v>alto</v>
      </c>
      <c r="N43" s="10">
        <f t="shared" si="7"/>
        <v>3</v>
      </c>
      <c r="O43" s="50">
        <v>0.5</v>
      </c>
      <c r="P43" s="10" t="str">
        <f t="shared" si="2"/>
        <v>Cumple parcialmente</v>
      </c>
      <c r="Q43" s="10">
        <f t="shared" si="3"/>
        <v>2</v>
      </c>
      <c r="R43" s="10">
        <f>+IF(OR(Table19[[#This Row],[Valor Ind. Económico]]=1,Table19[[#This Row],[Valor Ind. Social]]=1,Table19[[#This Row],[Valor Ind. Ambiental]]=1),1,ROUNDDOWN((Table19[[#This Row],[Valor Ind. Económico]]+Table19[[#This Row],[Valor Ind. Social]]+Table19[[#This Row],[Valor Ind. Ambiental]])/3,0))</f>
        <v>2</v>
      </c>
      <c r="S43" s="10" t="str">
        <f t="shared" si="4"/>
        <v>Parcialmente sostenible</v>
      </c>
      <c r="T43" s="10" t="s">
        <v>884</v>
      </c>
      <c r="U43" s="10" t="s">
        <v>640</v>
      </c>
      <c r="V43" s="43" t="s">
        <v>690</v>
      </c>
    </row>
    <row r="44" spans="1:22" ht="48" x14ac:dyDescent="0.2">
      <c r="A44" s="28">
        <v>2018200450005</v>
      </c>
      <c r="B44" s="3" t="s">
        <v>62</v>
      </c>
      <c r="C44" s="3" t="s">
        <v>816</v>
      </c>
      <c r="D44" s="3" t="s">
        <v>821</v>
      </c>
      <c r="E44" s="4">
        <v>8958450732.3199997</v>
      </c>
      <c r="F44" s="4">
        <v>8958450732.3199997</v>
      </c>
      <c r="G44" s="44">
        <v>2.72</v>
      </c>
      <c r="H44" s="10" t="str">
        <f t="shared" si="0"/>
        <v>alto</v>
      </c>
      <c r="I44" s="10">
        <f t="shared" si="5"/>
        <v>3</v>
      </c>
      <c r="J44" s="3">
        <v>13453</v>
      </c>
      <c r="K44" s="3">
        <v>13453</v>
      </c>
      <c r="L44" s="15">
        <f t="shared" si="6"/>
        <v>1</v>
      </c>
      <c r="M44" s="10" t="str">
        <f t="shared" si="1"/>
        <v>alto</v>
      </c>
      <c r="N44" s="10">
        <f t="shared" si="7"/>
        <v>3</v>
      </c>
      <c r="O44" s="50">
        <v>0.5</v>
      </c>
      <c r="P44" s="10" t="str">
        <f t="shared" si="2"/>
        <v>Cumple parcialmente</v>
      </c>
      <c r="Q44" s="10">
        <f t="shared" si="3"/>
        <v>2</v>
      </c>
      <c r="R44" s="10">
        <f>+IF(OR(Table19[[#This Row],[Valor Ind. Económico]]=1,Table19[[#This Row],[Valor Ind. Social]]=1,Table19[[#This Row],[Valor Ind. Ambiental]]=1),1,ROUNDDOWN((Table19[[#This Row],[Valor Ind. Económico]]+Table19[[#This Row],[Valor Ind. Social]]+Table19[[#This Row],[Valor Ind. Ambiental]])/3,0))</f>
        <v>2</v>
      </c>
      <c r="S44" s="10" t="str">
        <f t="shared" si="4"/>
        <v>Parcialmente sostenible</v>
      </c>
      <c r="T44" s="10" t="s">
        <v>884</v>
      </c>
      <c r="U44" s="10" t="s">
        <v>640</v>
      </c>
      <c r="V44" s="43" t="s">
        <v>690</v>
      </c>
    </row>
    <row r="45" spans="1:22" ht="48" x14ac:dyDescent="0.2">
      <c r="A45" s="28">
        <v>2018200450007</v>
      </c>
      <c r="B45" s="3" t="s">
        <v>63</v>
      </c>
      <c r="C45" s="3" t="s">
        <v>816</v>
      </c>
      <c r="D45" s="3" t="s">
        <v>821</v>
      </c>
      <c r="E45" s="4">
        <v>2091298976</v>
      </c>
      <c r="F45" s="4">
        <v>2091298976</v>
      </c>
      <c r="G45" s="44">
        <v>2.29</v>
      </c>
      <c r="H45" s="10" t="str">
        <f t="shared" si="0"/>
        <v>alto</v>
      </c>
      <c r="I45" s="10">
        <f t="shared" si="5"/>
        <v>3</v>
      </c>
      <c r="J45" s="3">
        <v>275</v>
      </c>
      <c r="K45" s="3">
        <v>6480</v>
      </c>
      <c r="L45" s="15">
        <f t="shared" si="6"/>
        <v>4.2438271604938273E-2</v>
      </c>
      <c r="M45" s="10" t="str">
        <f t="shared" si="1"/>
        <v>bajo</v>
      </c>
      <c r="N45" s="10">
        <f t="shared" si="7"/>
        <v>1</v>
      </c>
      <c r="O45" s="50">
        <v>1</v>
      </c>
      <c r="P45" s="10" t="str">
        <f t="shared" si="2"/>
        <v>Cumple</v>
      </c>
      <c r="Q45" s="10">
        <f t="shared" si="3"/>
        <v>3</v>
      </c>
      <c r="R45" s="10">
        <f>+IF(OR(Table19[[#This Row],[Valor Ind. Económico]]=1,Table19[[#This Row],[Valor Ind. Social]]=1,Table19[[#This Row],[Valor Ind. Ambiental]]=1),1,ROUNDDOWN((Table19[[#This Row],[Valor Ind. Económico]]+Table19[[#This Row],[Valor Ind. Social]]+Table19[[#This Row],[Valor Ind. Ambiental]])/3,0))</f>
        <v>1</v>
      </c>
      <c r="S45" s="10" t="str">
        <f t="shared" si="4"/>
        <v>No sostenible</v>
      </c>
      <c r="T45" s="10" t="s">
        <v>887</v>
      </c>
      <c r="U45" s="10"/>
      <c r="V45" s="43"/>
    </row>
    <row r="46" spans="1:22" ht="32" x14ac:dyDescent="0.2">
      <c r="A46" s="28">
        <v>2018200450009</v>
      </c>
      <c r="B46" s="3" t="s">
        <v>64</v>
      </c>
      <c r="C46" s="3" t="s">
        <v>816</v>
      </c>
      <c r="D46" s="3" t="s">
        <v>821</v>
      </c>
      <c r="E46" s="4">
        <v>14076470526</v>
      </c>
      <c r="F46" s="4">
        <v>14076470526</v>
      </c>
      <c r="G46" s="44">
        <v>1.32</v>
      </c>
      <c r="H46" s="10" t="str">
        <f t="shared" si="0"/>
        <v>alto</v>
      </c>
      <c r="I46" s="10">
        <f t="shared" si="5"/>
        <v>3</v>
      </c>
      <c r="J46" s="3">
        <v>1071</v>
      </c>
      <c r="K46" s="3">
        <v>1814</v>
      </c>
      <c r="L46" s="15">
        <f t="shared" si="6"/>
        <v>0.59040793825799343</v>
      </c>
      <c r="M46" s="10" t="str">
        <f t="shared" si="1"/>
        <v>medio</v>
      </c>
      <c r="N46" s="10">
        <f t="shared" si="7"/>
        <v>2</v>
      </c>
      <c r="O46" s="50">
        <v>0</v>
      </c>
      <c r="P46" s="10" t="str">
        <f t="shared" si="2"/>
        <v>No cumple</v>
      </c>
      <c r="Q46" s="10">
        <f t="shared" si="3"/>
        <v>1</v>
      </c>
      <c r="R46" s="10">
        <f>+IF(OR(Table19[[#This Row],[Valor Ind. Económico]]=1,Table19[[#This Row],[Valor Ind. Social]]=1,Table19[[#This Row],[Valor Ind. Ambiental]]=1),1,ROUNDDOWN((Table19[[#This Row],[Valor Ind. Económico]]+Table19[[#This Row],[Valor Ind. Social]]+Table19[[#This Row],[Valor Ind. Ambiental]])/3,0))</f>
        <v>1</v>
      </c>
      <c r="S46" s="10" t="str">
        <f t="shared" si="4"/>
        <v>No sostenible</v>
      </c>
      <c r="T46" s="10" t="s">
        <v>891</v>
      </c>
      <c r="U46" s="10"/>
      <c r="V46" s="43"/>
    </row>
    <row r="47" spans="1:22" ht="16" x14ac:dyDescent="0.2">
      <c r="A47" s="28">
        <v>2018200450010</v>
      </c>
      <c r="B47" s="3" t="s">
        <v>65</v>
      </c>
      <c r="C47" s="3" t="s">
        <v>816</v>
      </c>
      <c r="D47" s="3" t="s">
        <v>821</v>
      </c>
      <c r="E47" s="4">
        <v>9102788711</v>
      </c>
      <c r="F47" s="4">
        <v>9102788711</v>
      </c>
      <c r="G47" s="44">
        <v>1.04</v>
      </c>
      <c r="H47" s="10" t="str">
        <f t="shared" si="0"/>
        <v>medio</v>
      </c>
      <c r="I47" s="10">
        <f t="shared" si="5"/>
        <v>2</v>
      </c>
      <c r="J47" s="16">
        <v>3111</v>
      </c>
      <c r="K47" s="16">
        <v>13453</v>
      </c>
      <c r="L47" s="15">
        <f t="shared" si="6"/>
        <v>0.23124953541960902</v>
      </c>
      <c r="M47" s="10" t="str">
        <f t="shared" si="1"/>
        <v>bajo</v>
      </c>
      <c r="N47" s="10">
        <f t="shared" si="7"/>
        <v>1</v>
      </c>
      <c r="O47" s="50">
        <v>0.5</v>
      </c>
      <c r="P47" s="10" t="str">
        <f t="shared" si="2"/>
        <v>Cumple parcialmente</v>
      </c>
      <c r="Q47" s="10">
        <f t="shared" si="3"/>
        <v>2</v>
      </c>
      <c r="R47" s="10">
        <f>+IF(OR(Table19[[#This Row],[Valor Ind. Económico]]=1,Table19[[#This Row],[Valor Ind. Social]]=1,Table19[[#This Row],[Valor Ind. Ambiental]]=1),1,ROUNDDOWN((Table19[[#This Row],[Valor Ind. Económico]]+Table19[[#This Row],[Valor Ind. Social]]+Table19[[#This Row],[Valor Ind. Ambiental]])/3,0))</f>
        <v>1</v>
      </c>
      <c r="S47" s="10" t="str">
        <f t="shared" si="4"/>
        <v>No sostenible</v>
      </c>
      <c r="T47" s="10" t="s">
        <v>885</v>
      </c>
      <c r="U47" s="10"/>
      <c r="V47" s="43"/>
    </row>
    <row r="48" spans="1:22" ht="48" x14ac:dyDescent="0.2">
      <c r="A48" s="28">
        <v>2018200450011</v>
      </c>
      <c r="B48" s="3" t="s">
        <v>66</v>
      </c>
      <c r="C48" s="3" t="s">
        <v>816</v>
      </c>
      <c r="D48" s="3" t="s">
        <v>821</v>
      </c>
      <c r="E48" s="4">
        <v>5819912888.5200005</v>
      </c>
      <c r="F48" s="4">
        <v>5819912888.5200005</v>
      </c>
      <c r="G48" s="44">
        <v>1.08</v>
      </c>
      <c r="H48" s="10" t="str">
        <f t="shared" si="0"/>
        <v>medio</v>
      </c>
      <c r="I48" s="10">
        <f t="shared" si="5"/>
        <v>2</v>
      </c>
      <c r="J48" s="3">
        <v>10341</v>
      </c>
      <c r="K48" s="3">
        <v>10341</v>
      </c>
      <c r="L48" s="15">
        <f t="shared" si="6"/>
        <v>1</v>
      </c>
      <c r="M48" s="10" t="str">
        <f t="shared" si="1"/>
        <v>alto</v>
      </c>
      <c r="N48" s="10">
        <f t="shared" si="7"/>
        <v>3</v>
      </c>
      <c r="O48" s="50">
        <v>0.5</v>
      </c>
      <c r="P48" s="10" t="str">
        <f t="shared" si="2"/>
        <v>Cumple parcialmente</v>
      </c>
      <c r="Q48" s="10">
        <f t="shared" si="3"/>
        <v>2</v>
      </c>
      <c r="R48" s="10">
        <f>+IF(OR(Table19[[#This Row],[Valor Ind. Económico]]=1,Table19[[#This Row],[Valor Ind. Social]]=1,Table19[[#This Row],[Valor Ind. Ambiental]]=1),1,ROUNDDOWN((Table19[[#This Row],[Valor Ind. Económico]]+Table19[[#This Row],[Valor Ind. Social]]+Table19[[#This Row],[Valor Ind. Ambiental]])/3,0))</f>
        <v>2</v>
      </c>
      <c r="S48" s="10" t="str">
        <f t="shared" si="4"/>
        <v>Parcialmente sostenible</v>
      </c>
      <c r="T48" s="10" t="s">
        <v>885</v>
      </c>
      <c r="U48" s="10" t="s">
        <v>638</v>
      </c>
      <c r="V48" s="43" t="s">
        <v>654</v>
      </c>
    </row>
    <row r="49" spans="1:22" ht="48" x14ac:dyDescent="0.2">
      <c r="A49" s="28">
        <v>2018200450012</v>
      </c>
      <c r="B49" s="3" t="s">
        <v>67</v>
      </c>
      <c r="C49" s="3" t="s">
        <v>816</v>
      </c>
      <c r="D49" s="3" t="s">
        <v>821</v>
      </c>
      <c r="E49" s="4">
        <v>992236516</v>
      </c>
      <c r="F49" s="4">
        <v>992236516</v>
      </c>
      <c r="G49" s="44">
        <v>1.49</v>
      </c>
      <c r="H49" s="10" t="str">
        <f t="shared" si="0"/>
        <v>alto</v>
      </c>
      <c r="I49" s="10">
        <f t="shared" si="5"/>
        <v>3</v>
      </c>
      <c r="J49" s="3">
        <v>2000</v>
      </c>
      <c r="K49" s="3">
        <v>3094</v>
      </c>
      <c r="L49" s="15">
        <f t="shared" si="6"/>
        <v>0.64641241111829351</v>
      </c>
      <c r="M49" s="10" t="str">
        <f t="shared" si="1"/>
        <v>medio</v>
      </c>
      <c r="N49" s="10">
        <f t="shared" si="7"/>
        <v>2</v>
      </c>
      <c r="O49" s="50">
        <v>1</v>
      </c>
      <c r="P49" s="10" t="str">
        <f t="shared" si="2"/>
        <v>Cumple</v>
      </c>
      <c r="Q49" s="10">
        <f t="shared" si="3"/>
        <v>3</v>
      </c>
      <c r="R49" s="10">
        <f>+IF(OR(Table19[[#This Row],[Valor Ind. Económico]]=1,Table19[[#This Row],[Valor Ind. Social]]=1,Table19[[#This Row],[Valor Ind. Ambiental]]=1),1,ROUNDDOWN((Table19[[#This Row],[Valor Ind. Económico]]+Table19[[#This Row],[Valor Ind. Social]]+Table19[[#This Row],[Valor Ind. Ambiental]])/3,0))</f>
        <v>2</v>
      </c>
      <c r="S49" s="10" t="str">
        <f t="shared" si="4"/>
        <v>Parcialmente sostenible</v>
      </c>
      <c r="T49" s="10" t="s">
        <v>890</v>
      </c>
      <c r="U49" s="10" t="s">
        <v>642</v>
      </c>
      <c r="V49" s="43" t="s">
        <v>658</v>
      </c>
    </row>
    <row r="50" spans="1:22" ht="48" x14ac:dyDescent="0.2">
      <c r="A50" s="28">
        <v>20191301010176</v>
      </c>
      <c r="B50" s="3" t="s">
        <v>68</v>
      </c>
      <c r="C50" s="3" t="s">
        <v>816</v>
      </c>
      <c r="D50" s="3" t="s">
        <v>821</v>
      </c>
      <c r="E50" s="4">
        <v>10272073241.379999</v>
      </c>
      <c r="F50" s="4">
        <v>19477079450.98</v>
      </c>
      <c r="G50" s="44">
        <v>2.98</v>
      </c>
      <c r="H50" s="10" t="str">
        <f t="shared" si="0"/>
        <v>alto</v>
      </c>
      <c r="I50" s="10">
        <f t="shared" si="5"/>
        <v>3</v>
      </c>
      <c r="J50" s="3">
        <v>910</v>
      </c>
      <c r="K50" s="3">
        <v>13472</v>
      </c>
      <c r="L50" s="15">
        <f t="shared" si="6"/>
        <v>6.7547505938242283E-2</v>
      </c>
      <c r="M50" s="10" t="str">
        <f t="shared" si="1"/>
        <v>bajo</v>
      </c>
      <c r="N50" s="10">
        <f t="shared" si="7"/>
        <v>1</v>
      </c>
      <c r="O50" s="50">
        <v>1</v>
      </c>
      <c r="P50" s="10" t="str">
        <f t="shared" si="2"/>
        <v>Cumple</v>
      </c>
      <c r="Q50" s="10">
        <f t="shared" si="3"/>
        <v>3</v>
      </c>
      <c r="R50" s="10">
        <f>+IF(OR(Table19[[#This Row],[Valor Ind. Económico]]=1,Table19[[#This Row],[Valor Ind. Social]]=1,Table19[[#This Row],[Valor Ind. Ambiental]]=1),1,ROUNDDOWN((Table19[[#This Row],[Valor Ind. Económico]]+Table19[[#This Row],[Valor Ind. Social]]+Table19[[#This Row],[Valor Ind. Ambiental]])/3,0))</f>
        <v>1</v>
      </c>
      <c r="S50" s="10" t="str">
        <f t="shared" si="4"/>
        <v>No sostenible</v>
      </c>
      <c r="T50" s="10" t="s">
        <v>887</v>
      </c>
      <c r="U50" s="10"/>
      <c r="V50" s="43"/>
    </row>
    <row r="51" spans="1:22" ht="48" x14ac:dyDescent="0.2">
      <c r="A51" s="28">
        <v>2019200450001</v>
      </c>
      <c r="B51" s="3" t="s">
        <v>69</v>
      </c>
      <c r="C51" s="3" t="s">
        <v>816</v>
      </c>
      <c r="D51" s="3" t="s">
        <v>821</v>
      </c>
      <c r="E51" s="4">
        <v>10013639716.1</v>
      </c>
      <c r="F51" s="4">
        <v>10013639716.1</v>
      </c>
      <c r="G51" s="44">
        <v>2.48</v>
      </c>
      <c r="H51" s="10" t="str">
        <f t="shared" si="0"/>
        <v>alto</v>
      </c>
      <c r="I51" s="10">
        <f t="shared" si="5"/>
        <v>3</v>
      </c>
      <c r="J51" s="3">
        <v>910</v>
      </c>
      <c r="K51" s="3">
        <v>13472</v>
      </c>
      <c r="L51" s="15">
        <f t="shared" si="6"/>
        <v>6.7547505938242283E-2</v>
      </c>
      <c r="M51" s="10" t="str">
        <f t="shared" si="1"/>
        <v>bajo</v>
      </c>
      <c r="N51" s="10">
        <f t="shared" si="7"/>
        <v>1</v>
      </c>
      <c r="O51" s="50">
        <v>1</v>
      </c>
      <c r="P51" s="10" t="str">
        <f t="shared" si="2"/>
        <v>Cumple</v>
      </c>
      <c r="Q51" s="10">
        <f t="shared" si="3"/>
        <v>3</v>
      </c>
      <c r="R51" s="10">
        <f>+IF(OR(Table19[[#This Row],[Valor Ind. Económico]]=1,Table19[[#This Row],[Valor Ind. Social]]=1,Table19[[#This Row],[Valor Ind. Ambiental]]=1),1,ROUNDDOWN((Table19[[#This Row],[Valor Ind. Económico]]+Table19[[#This Row],[Valor Ind. Social]]+Table19[[#This Row],[Valor Ind. Ambiental]])/3,0))</f>
        <v>1</v>
      </c>
      <c r="S51" s="10" t="str">
        <f t="shared" si="4"/>
        <v>No sostenible</v>
      </c>
      <c r="T51" s="10" t="s">
        <v>887</v>
      </c>
      <c r="U51" s="10"/>
      <c r="V51" s="43"/>
    </row>
    <row r="52" spans="1:22" ht="32" x14ac:dyDescent="0.2">
      <c r="A52" s="28">
        <v>2019200450004</v>
      </c>
      <c r="B52" s="3" t="s">
        <v>70</v>
      </c>
      <c r="C52" s="3" t="s">
        <v>816</v>
      </c>
      <c r="D52" s="3" t="s">
        <v>821</v>
      </c>
      <c r="E52" s="4">
        <v>2862799296</v>
      </c>
      <c r="F52" s="4">
        <v>2862799296</v>
      </c>
      <c r="G52" s="44">
        <v>1.5</v>
      </c>
      <c r="H52" s="10" t="str">
        <f t="shared" si="0"/>
        <v>alto</v>
      </c>
      <c r="I52" s="10">
        <f t="shared" si="5"/>
        <v>3</v>
      </c>
      <c r="J52" s="3">
        <v>3500</v>
      </c>
      <c r="K52" s="3">
        <v>13453</v>
      </c>
      <c r="L52" s="15">
        <f t="shared" si="6"/>
        <v>0.26016501895487998</v>
      </c>
      <c r="M52" s="10" t="str">
        <f t="shared" si="1"/>
        <v>bajo</v>
      </c>
      <c r="N52" s="10">
        <f t="shared" si="7"/>
        <v>1</v>
      </c>
      <c r="O52" s="50">
        <v>0.5</v>
      </c>
      <c r="P52" s="10" t="str">
        <f t="shared" si="2"/>
        <v>Cumple parcialmente</v>
      </c>
      <c r="Q52" s="10">
        <f t="shared" si="3"/>
        <v>2</v>
      </c>
      <c r="R52" s="10">
        <f>+IF(OR(Table19[[#This Row],[Valor Ind. Económico]]=1,Table19[[#This Row],[Valor Ind. Social]]=1,Table19[[#This Row],[Valor Ind. Ambiental]]=1),1,ROUNDDOWN((Table19[[#This Row],[Valor Ind. Económico]]+Table19[[#This Row],[Valor Ind. Social]]+Table19[[#This Row],[Valor Ind. Ambiental]])/3,0))</f>
        <v>1</v>
      </c>
      <c r="S52" s="10" t="str">
        <f t="shared" si="4"/>
        <v>No sostenible</v>
      </c>
      <c r="T52" s="10" t="s">
        <v>884</v>
      </c>
      <c r="U52" s="10"/>
      <c r="V52" s="43"/>
    </row>
    <row r="53" spans="1:22" ht="48" x14ac:dyDescent="0.2">
      <c r="A53" s="28">
        <v>2019200450005</v>
      </c>
      <c r="B53" s="3" t="s">
        <v>71</v>
      </c>
      <c r="C53" s="3" t="s">
        <v>816</v>
      </c>
      <c r="D53" s="3" t="s">
        <v>821</v>
      </c>
      <c r="E53" s="4">
        <v>5617330988.6899996</v>
      </c>
      <c r="F53" s="4">
        <v>5617330988.6899996</v>
      </c>
      <c r="G53" s="44">
        <v>1.24</v>
      </c>
      <c r="H53" s="10" t="str">
        <f t="shared" si="0"/>
        <v>alto</v>
      </c>
      <c r="I53" s="10">
        <f t="shared" si="5"/>
        <v>3</v>
      </c>
      <c r="J53" s="3">
        <v>1756</v>
      </c>
      <c r="K53" s="3">
        <v>10341</v>
      </c>
      <c r="L53" s="15">
        <f t="shared" si="6"/>
        <v>0.16980949618025337</v>
      </c>
      <c r="M53" s="10" t="str">
        <f t="shared" si="1"/>
        <v>bajo</v>
      </c>
      <c r="N53" s="10">
        <f t="shared" si="7"/>
        <v>1</v>
      </c>
      <c r="O53" s="49" t="s">
        <v>27</v>
      </c>
      <c r="P53" s="10" t="str">
        <f t="shared" si="2"/>
        <v>No requiere</v>
      </c>
      <c r="Q53" s="10">
        <f t="shared" si="3"/>
        <v>3</v>
      </c>
      <c r="R53" s="10">
        <f>+IF(OR(Table19[[#This Row],[Valor Ind. Económico]]=1,Table19[[#This Row],[Valor Ind. Social]]=1,Table19[[#This Row],[Valor Ind. Ambiental]]=1),1,ROUNDDOWN((Table19[[#This Row],[Valor Ind. Económico]]+Table19[[#This Row],[Valor Ind. Social]]+Table19[[#This Row],[Valor Ind. Ambiental]])/3,0))</f>
        <v>1</v>
      </c>
      <c r="S53" s="10" t="str">
        <f t="shared" si="4"/>
        <v>No sostenible</v>
      </c>
      <c r="T53" s="10" t="s">
        <v>887</v>
      </c>
      <c r="U53" s="10"/>
      <c r="V53" s="43"/>
    </row>
    <row r="54" spans="1:22" ht="16" x14ac:dyDescent="0.2">
      <c r="A54" s="28">
        <v>2016200600001</v>
      </c>
      <c r="B54" s="3" t="s">
        <v>72</v>
      </c>
      <c r="C54" s="3" t="s">
        <v>816</v>
      </c>
      <c r="D54" s="3" t="s">
        <v>822</v>
      </c>
      <c r="E54" s="4">
        <v>999974822</v>
      </c>
      <c r="F54" s="4">
        <v>999974822</v>
      </c>
      <c r="G54" s="44">
        <v>1.68</v>
      </c>
      <c r="H54" s="10" t="str">
        <f t="shared" si="0"/>
        <v>alto</v>
      </c>
      <c r="I54" s="10">
        <f t="shared" si="5"/>
        <v>3</v>
      </c>
      <c r="J54" s="3">
        <v>2696</v>
      </c>
      <c r="K54" s="3">
        <v>5696</v>
      </c>
      <c r="L54" s="15">
        <f t="shared" si="6"/>
        <v>0.47331460674157305</v>
      </c>
      <c r="M54" s="10" t="str">
        <f t="shared" si="1"/>
        <v>bajo</v>
      </c>
      <c r="N54" s="10">
        <f t="shared" si="7"/>
        <v>1</v>
      </c>
      <c r="O54" s="49" t="s">
        <v>27</v>
      </c>
      <c r="P54" s="10" t="str">
        <f t="shared" si="2"/>
        <v>No requiere</v>
      </c>
      <c r="Q54" s="10">
        <f t="shared" si="3"/>
        <v>3</v>
      </c>
      <c r="R54" s="10">
        <f>+IF(OR(Table19[[#This Row],[Valor Ind. Económico]]=1,Table19[[#This Row],[Valor Ind. Social]]=1,Table19[[#This Row],[Valor Ind. Ambiental]]=1),1,ROUNDDOWN((Table19[[#This Row],[Valor Ind. Económico]]+Table19[[#This Row],[Valor Ind. Social]]+Table19[[#This Row],[Valor Ind. Ambiental]])/3,0))</f>
        <v>1</v>
      </c>
      <c r="S54" s="10" t="str">
        <f t="shared" si="4"/>
        <v>No sostenible</v>
      </c>
      <c r="T54" s="10" t="s">
        <v>885</v>
      </c>
      <c r="U54" s="10"/>
      <c r="V54" s="43"/>
    </row>
    <row r="55" spans="1:22" ht="48" x14ac:dyDescent="0.2">
      <c r="A55" s="28">
        <v>2017200600002</v>
      </c>
      <c r="B55" s="3" t="s">
        <v>73</v>
      </c>
      <c r="C55" s="3" t="s">
        <v>816</v>
      </c>
      <c r="D55" s="3" t="s">
        <v>822</v>
      </c>
      <c r="E55" s="4">
        <v>1589289208.8099999</v>
      </c>
      <c r="F55" s="4">
        <v>1589289208.8099999</v>
      </c>
      <c r="G55" s="44">
        <v>4.84</v>
      </c>
      <c r="H55" s="10" t="str">
        <f t="shared" si="0"/>
        <v>alto</v>
      </c>
      <c r="I55" s="10">
        <f t="shared" si="5"/>
        <v>3</v>
      </c>
      <c r="J55" s="16">
        <v>1254</v>
      </c>
      <c r="K55" s="16">
        <v>2462</v>
      </c>
      <c r="L55" s="15">
        <f t="shared" si="6"/>
        <v>0.50934199837530458</v>
      </c>
      <c r="M55" s="10" t="str">
        <f t="shared" si="1"/>
        <v>medio</v>
      </c>
      <c r="N55" s="10">
        <f t="shared" si="7"/>
        <v>2</v>
      </c>
      <c r="O55" s="49" t="s">
        <v>27</v>
      </c>
      <c r="P55" s="10" t="str">
        <f t="shared" si="2"/>
        <v>No requiere</v>
      </c>
      <c r="Q55" s="10">
        <f t="shared" si="3"/>
        <v>3</v>
      </c>
      <c r="R55" s="10">
        <f>+IF(OR(Table19[[#This Row],[Valor Ind. Económico]]=1,Table19[[#This Row],[Valor Ind. Social]]=1,Table19[[#This Row],[Valor Ind. Ambiental]]=1),1,ROUNDDOWN((Table19[[#This Row],[Valor Ind. Económico]]+Table19[[#This Row],[Valor Ind. Social]]+Table19[[#This Row],[Valor Ind. Ambiental]])/3,0))</f>
        <v>2</v>
      </c>
      <c r="S55" s="10" t="str">
        <f t="shared" si="4"/>
        <v>Parcialmente sostenible</v>
      </c>
      <c r="T55" s="10" t="s">
        <v>885</v>
      </c>
      <c r="U55" s="10" t="s">
        <v>635</v>
      </c>
      <c r="V55" s="43" t="s">
        <v>685</v>
      </c>
    </row>
    <row r="56" spans="1:22" ht="48" x14ac:dyDescent="0.2">
      <c r="A56" s="28">
        <v>2018200600001</v>
      </c>
      <c r="B56" s="3" t="s">
        <v>74</v>
      </c>
      <c r="C56" s="3" t="s">
        <v>816</v>
      </c>
      <c r="D56" s="3" t="s">
        <v>822</v>
      </c>
      <c r="E56" s="4">
        <v>800000000</v>
      </c>
      <c r="F56" s="4">
        <v>800000000</v>
      </c>
      <c r="G56" s="44">
        <v>2.52</v>
      </c>
      <c r="H56" s="10" t="str">
        <f t="shared" si="0"/>
        <v>alto</v>
      </c>
      <c r="I56" s="10">
        <f t="shared" si="5"/>
        <v>3</v>
      </c>
      <c r="J56" s="16">
        <v>21540</v>
      </c>
      <c r="K56" s="16">
        <v>38490</v>
      </c>
      <c r="L56" s="15">
        <f t="shared" si="6"/>
        <v>0.55962587685113019</v>
      </c>
      <c r="M56" s="10" t="str">
        <f t="shared" si="1"/>
        <v>medio</v>
      </c>
      <c r="N56" s="10">
        <f t="shared" si="7"/>
        <v>2</v>
      </c>
      <c r="O56" s="49" t="s">
        <v>27</v>
      </c>
      <c r="P56" s="10" t="str">
        <f t="shared" si="2"/>
        <v>No requiere</v>
      </c>
      <c r="Q56" s="10">
        <f t="shared" si="3"/>
        <v>3</v>
      </c>
      <c r="R56" s="10">
        <f>+IF(OR(Table19[[#This Row],[Valor Ind. Económico]]=1,Table19[[#This Row],[Valor Ind. Social]]=1,Table19[[#This Row],[Valor Ind. Ambiental]]=1),1,ROUNDDOWN((Table19[[#This Row],[Valor Ind. Económico]]+Table19[[#This Row],[Valor Ind. Social]]+Table19[[#This Row],[Valor Ind. Ambiental]])/3,0))</f>
        <v>2</v>
      </c>
      <c r="S56" s="10" t="str">
        <f t="shared" si="4"/>
        <v>Parcialmente sostenible</v>
      </c>
      <c r="T56" s="10" t="s">
        <v>892</v>
      </c>
      <c r="U56" s="10" t="s">
        <v>637</v>
      </c>
      <c r="V56" s="43" t="s">
        <v>670</v>
      </c>
    </row>
    <row r="57" spans="1:22" ht="16" x14ac:dyDescent="0.2">
      <c r="A57" s="28">
        <v>2019200600001</v>
      </c>
      <c r="B57" s="3" t="s">
        <v>75</v>
      </c>
      <c r="C57" s="3" t="s">
        <v>816</v>
      </c>
      <c r="D57" s="3" t="s">
        <v>822</v>
      </c>
      <c r="E57" s="4">
        <v>1399992644</v>
      </c>
      <c r="F57" s="4">
        <v>1399992644</v>
      </c>
      <c r="G57" s="44">
        <v>6.78</v>
      </c>
      <c r="H57" s="10" t="str">
        <f t="shared" si="0"/>
        <v>alto</v>
      </c>
      <c r="I57" s="10">
        <f t="shared" si="5"/>
        <v>3</v>
      </c>
      <c r="J57" s="3">
        <v>4006</v>
      </c>
      <c r="K57" s="3">
        <v>39716</v>
      </c>
      <c r="L57" s="15">
        <f t="shared" si="6"/>
        <v>0.10086614966260449</v>
      </c>
      <c r="M57" s="10" t="str">
        <f t="shared" si="1"/>
        <v>bajo</v>
      </c>
      <c r="N57" s="10">
        <f t="shared" si="7"/>
        <v>1</v>
      </c>
      <c r="O57" s="49" t="s">
        <v>27</v>
      </c>
      <c r="P57" s="10" t="str">
        <f t="shared" si="2"/>
        <v>No requiere</v>
      </c>
      <c r="Q57" s="10">
        <f t="shared" si="3"/>
        <v>3</v>
      </c>
      <c r="R57" s="10">
        <f>+IF(OR(Table19[[#This Row],[Valor Ind. Económico]]=1,Table19[[#This Row],[Valor Ind. Social]]=1,Table19[[#This Row],[Valor Ind. Ambiental]]=1),1,ROUNDDOWN((Table19[[#This Row],[Valor Ind. Económico]]+Table19[[#This Row],[Valor Ind. Social]]+Table19[[#This Row],[Valor Ind. Ambiental]])/3,0))</f>
        <v>1</v>
      </c>
      <c r="S57" s="10" t="str">
        <f t="shared" si="4"/>
        <v>No sostenible</v>
      </c>
      <c r="T57" s="10" t="s">
        <v>885</v>
      </c>
      <c r="U57" s="10"/>
      <c r="V57" s="43"/>
    </row>
    <row r="58" spans="1:22" ht="48" x14ac:dyDescent="0.2">
      <c r="A58" s="28">
        <v>2019200600002</v>
      </c>
      <c r="B58" s="3" t="s">
        <v>76</v>
      </c>
      <c r="C58" s="3" t="s">
        <v>816</v>
      </c>
      <c r="D58" s="3" t="s">
        <v>822</v>
      </c>
      <c r="E58" s="4">
        <v>993332271.5</v>
      </c>
      <c r="F58" s="4">
        <v>1229542456</v>
      </c>
      <c r="G58" s="44">
        <v>5.14</v>
      </c>
      <c r="H58" s="10" t="str">
        <f t="shared" si="0"/>
        <v>alto</v>
      </c>
      <c r="I58" s="10">
        <f t="shared" si="5"/>
        <v>3</v>
      </c>
      <c r="J58" s="3">
        <v>39716</v>
      </c>
      <c r="K58" s="3">
        <v>39716</v>
      </c>
      <c r="L58" s="15">
        <f t="shared" si="6"/>
        <v>1</v>
      </c>
      <c r="M58" s="10" t="str">
        <f t="shared" si="1"/>
        <v>alto</v>
      </c>
      <c r="N58" s="10">
        <f t="shared" si="7"/>
        <v>3</v>
      </c>
      <c r="O58" s="50">
        <v>0.5</v>
      </c>
      <c r="P58" s="10" t="str">
        <f t="shared" si="2"/>
        <v>Cumple parcialmente</v>
      </c>
      <c r="Q58" s="10">
        <f t="shared" si="3"/>
        <v>2</v>
      </c>
      <c r="R58" s="10">
        <f>+IF(OR(Table19[[#This Row],[Valor Ind. Económico]]=1,Table19[[#This Row],[Valor Ind. Social]]=1,Table19[[#This Row],[Valor Ind. Ambiental]]=1),1,ROUNDDOWN((Table19[[#This Row],[Valor Ind. Económico]]+Table19[[#This Row],[Valor Ind. Social]]+Table19[[#This Row],[Valor Ind. Ambiental]])/3,0))</f>
        <v>2</v>
      </c>
      <c r="S58" s="10" t="str">
        <f t="shared" si="4"/>
        <v>Parcialmente sostenible</v>
      </c>
      <c r="T58" s="10" t="s">
        <v>893</v>
      </c>
      <c r="U58" s="10" t="s">
        <v>633</v>
      </c>
      <c r="V58" s="43" t="s">
        <v>762</v>
      </c>
    </row>
    <row r="59" spans="1:22" ht="48" x14ac:dyDescent="0.2">
      <c r="A59" s="28">
        <v>2019200600003</v>
      </c>
      <c r="B59" s="3" t="s">
        <v>77</v>
      </c>
      <c r="C59" s="3" t="s">
        <v>816</v>
      </c>
      <c r="D59" s="3" t="s">
        <v>822</v>
      </c>
      <c r="E59" s="4">
        <v>799962323</v>
      </c>
      <c r="F59" s="4">
        <v>799962323</v>
      </c>
      <c r="G59" s="44">
        <v>6.05</v>
      </c>
      <c r="H59" s="10" t="str">
        <f t="shared" si="0"/>
        <v>alto</v>
      </c>
      <c r="I59" s="10">
        <f t="shared" si="5"/>
        <v>3</v>
      </c>
      <c r="J59" s="3">
        <v>2540</v>
      </c>
      <c r="K59" s="3">
        <v>2540</v>
      </c>
      <c r="L59" s="15">
        <f t="shared" si="6"/>
        <v>1</v>
      </c>
      <c r="M59" s="10" t="str">
        <f t="shared" si="1"/>
        <v>alto</v>
      </c>
      <c r="N59" s="10">
        <f t="shared" si="7"/>
        <v>3</v>
      </c>
      <c r="O59" s="49" t="s">
        <v>27</v>
      </c>
      <c r="P59" s="10" t="str">
        <f t="shared" si="2"/>
        <v>No requiere</v>
      </c>
      <c r="Q59" s="10">
        <f t="shared" si="3"/>
        <v>3</v>
      </c>
      <c r="R59" s="10">
        <f>+IF(OR(Table19[[#This Row],[Valor Ind. Económico]]=1,Table19[[#This Row],[Valor Ind. Social]]=1,Table19[[#This Row],[Valor Ind. Ambiental]]=1),1,ROUNDDOWN((Table19[[#This Row],[Valor Ind. Económico]]+Table19[[#This Row],[Valor Ind. Social]]+Table19[[#This Row],[Valor Ind. Ambiental]])/3,0))</f>
        <v>3</v>
      </c>
      <c r="S59" s="10" t="str">
        <f t="shared" si="4"/>
        <v>Sostenible</v>
      </c>
      <c r="T59" s="10" t="s">
        <v>887</v>
      </c>
      <c r="U59" s="10" t="s">
        <v>635</v>
      </c>
      <c r="V59" s="43" t="s">
        <v>685</v>
      </c>
    </row>
    <row r="60" spans="1:22" ht="48" x14ac:dyDescent="0.2">
      <c r="A60" s="28">
        <v>2016002200023</v>
      </c>
      <c r="B60" s="3" t="s">
        <v>78</v>
      </c>
      <c r="C60" s="3" t="s">
        <v>816</v>
      </c>
      <c r="D60" s="3" t="s">
        <v>823</v>
      </c>
      <c r="E60" s="4">
        <v>4990694099</v>
      </c>
      <c r="F60" s="4">
        <v>4990694099</v>
      </c>
      <c r="G60" s="44">
        <v>1.31</v>
      </c>
      <c r="H60" s="10" t="str">
        <f t="shared" si="0"/>
        <v>alto</v>
      </c>
      <c r="I60" s="10">
        <f t="shared" si="5"/>
        <v>3</v>
      </c>
      <c r="J60" s="3">
        <v>2114</v>
      </c>
      <c r="K60" s="3">
        <v>2114</v>
      </c>
      <c r="L60" s="15">
        <f t="shared" si="6"/>
        <v>1</v>
      </c>
      <c r="M60" s="10" t="str">
        <f t="shared" si="1"/>
        <v>alto</v>
      </c>
      <c r="N60" s="10">
        <f t="shared" si="7"/>
        <v>3</v>
      </c>
      <c r="O60" s="49" t="s">
        <v>27</v>
      </c>
      <c r="P60" s="10" t="str">
        <f t="shared" si="2"/>
        <v>No requiere</v>
      </c>
      <c r="Q60" s="10">
        <f t="shared" si="3"/>
        <v>3</v>
      </c>
      <c r="R60" s="10">
        <f>+IF(OR(Table19[[#This Row],[Valor Ind. Económico]]=1,Table19[[#This Row],[Valor Ind. Social]]=1,Table19[[#This Row],[Valor Ind. Ambiental]]=1),1,ROUNDDOWN((Table19[[#This Row],[Valor Ind. Económico]]+Table19[[#This Row],[Valor Ind. Social]]+Table19[[#This Row],[Valor Ind. Ambiental]])/3,0))</f>
        <v>3</v>
      </c>
      <c r="S60" s="10" t="str">
        <f t="shared" si="4"/>
        <v>Sostenible</v>
      </c>
      <c r="T60" s="10" t="s">
        <v>887</v>
      </c>
      <c r="U60" s="10" t="s">
        <v>635</v>
      </c>
      <c r="V60" s="43" t="s">
        <v>685</v>
      </c>
    </row>
    <row r="61" spans="1:22" ht="48" x14ac:dyDescent="0.2">
      <c r="A61" s="28">
        <v>2016002200025</v>
      </c>
      <c r="B61" s="3" t="s">
        <v>79</v>
      </c>
      <c r="C61" s="3" t="s">
        <v>816</v>
      </c>
      <c r="D61" s="3" t="s">
        <v>823</v>
      </c>
      <c r="E61" s="4">
        <v>3364498141</v>
      </c>
      <c r="F61" s="4">
        <v>4057572828</v>
      </c>
      <c r="G61" s="44">
        <v>1.29</v>
      </c>
      <c r="H61" s="10" t="str">
        <f t="shared" si="0"/>
        <v>alto</v>
      </c>
      <c r="I61" s="10">
        <f t="shared" si="5"/>
        <v>3</v>
      </c>
      <c r="J61" s="3">
        <v>928</v>
      </c>
      <c r="K61" s="3">
        <v>928</v>
      </c>
      <c r="L61" s="15">
        <f t="shared" si="6"/>
        <v>1</v>
      </c>
      <c r="M61" s="10" t="str">
        <f t="shared" si="1"/>
        <v>alto</v>
      </c>
      <c r="N61" s="10">
        <f t="shared" si="7"/>
        <v>3</v>
      </c>
      <c r="O61" s="49" t="s">
        <v>27</v>
      </c>
      <c r="P61" s="10" t="str">
        <f t="shared" si="2"/>
        <v>No requiere</v>
      </c>
      <c r="Q61" s="10">
        <f t="shared" si="3"/>
        <v>3</v>
      </c>
      <c r="R61" s="10">
        <f>+IF(OR(Table19[[#This Row],[Valor Ind. Económico]]=1,Table19[[#This Row],[Valor Ind. Social]]=1,Table19[[#This Row],[Valor Ind. Ambiental]]=1),1,ROUNDDOWN((Table19[[#This Row],[Valor Ind. Económico]]+Table19[[#This Row],[Valor Ind. Social]]+Table19[[#This Row],[Valor Ind. Ambiental]])/3,0))</f>
        <v>3</v>
      </c>
      <c r="S61" s="10" t="str">
        <f t="shared" si="4"/>
        <v>Sostenible</v>
      </c>
      <c r="T61" s="10" t="s">
        <v>887</v>
      </c>
      <c r="U61" s="10" t="s">
        <v>635</v>
      </c>
      <c r="V61" s="43" t="s">
        <v>651</v>
      </c>
    </row>
    <row r="62" spans="1:22" ht="48" x14ac:dyDescent="0.2">
      <c r="A62" s="28">
        <v>2017000020094</v>
      </c>
      <c r="B62" s="3" t="s">
        <v>80</v>
      </c>
      <c r="C62" s="3" t="s">
        <v>816</v>
      </c>
      <c r="D62" s="3" t="s">
        <v>823</v>
      </c>
      <c r="E62" s="4">
        <v>29126573271.490002</v>
      </c>
      <c r="F62" s="4">
        <v>29126573271.490002</v>
      </c>
      <c r="G62" s="44">
        <v>1.03</v>
      </c>
      <c r="H62" s="10" t="str">
        <f t="shared" si="0"/>
        <v>medio</v>
      </c>
      <c r="I62" s="10">
        <f t="shared" si="5"/>
        <v>2</v>
      </c>
      <c r="J62" s="16">
        <v>95326</v>
      </c>
      <c r="K62" s="16">
        <v>95326</v>
      </c>
      <c r="L62" s="15">
        <f t="shared" si="6"/>
        <v>1</v>
      </c>
      <c r="M62" s="10" t="str">
        <f t="shared" si="1"/>
        <v>alto</v>
      </c>
      <c r="N62" s="10">
        <f t="shared" si="7"/>
        <v>3</v>
      </c>
      <c r="O62" s="50">
        <v>1</v>
      </c>
      <c r="P62" s="10" t="str">
        <f t="shared" si="2"/>
        <v>Cumple</v>
      </c>
      <c r="Q62" s="10">
        <f t="shared" si="3"/>
        <v>3</v>
      </c>
      <c r="R62" s="10">
        <f>+IF(OR(Table19[[#This Row],[Valor Ind. Económico]]=1,Table19[[#This Row],[Valor Ind. Social]]=1,Table19[[#This Row],[Valor Ind. Ambiental]]=1),1,ROUNDDOWN((Table19[[#This Row],[Valor Ind. Económico]]+Table19[[#This Row],[Valor Ind. Social]]+Table19[[#This Row],[Valor Ind. Ambiental]])/3,0))</f>
        <v>2</v>
      </c>
      <c r="S62" s="10" t="str">
        <f t="shared" si="4"/>
        <v>Parcialmente sostenible</v>
      </c>
      <c r="T62" s="10" t="s">
        <v>887</v>
      </c>
      <c r="U62" s="10" t="s">
        <v>635</v>
      </c>
      <c r="V62" s="43" t="s">
        <v>651</v>
      </c>
    </row>
    <row r="63" spans="1:22" ht="48" x14ac:dyDescent="0.2">
      <c r="A63" s="28">
        <v>2017000020111</v>
      </c>
      <c r="B63" s="3" t="s">
        <v>81</v>
      </c>
      <c r="C63" s="3" t="s">
        <v>816</v>
      </c>
      <c r="D63" s="3" t="s">
        <v>823</v>
      </c>
      <c r="E63" s="4">
        <v>12527610149</v>
      </c>
      <c r="F63" s="4">
        <v>12527610149</v>
      </c>
      <c r="G63" s="44">
        <v>3.2</v>
      </c>
      <c r="H63" s="10" t="str">
        <f t="shared" si="0"/>
        <v>alto</v>
      </c>
      <c r="I63" s="10">
        <f t="shared" si="5"/>
        <v>3</v>
      </c>
      <c r="J63" s="16">
        <v>2524</v>
      </c>
      <c r="K63" s="16">
        <v>37197</v>
      </c>
      <c r="L63" s="15">
        <f t="shared" si="6"/>
        <v>6.7854934537731532E-2</v>
      </c>
      <c r="M63" s="10" t="str">
        <f t="shared" si="1"/>
        <v>bajo</v>
      </c>
      <c r="N63" s="10">
        <f t="shared" si="7"/>
        <v>1</v>
      </c>
      <c r="O63" s="50">
        <v>0.5</v>
      </c>
      <c r="P63" s="10" t="str">
        <f t="shared" si="2"/>
        <v>Cumple parcialmente</v>
      </c>
      <c r="Q63" s="10">
        <f t="shared" si="3"/>
        <v>2</v>
      </c>
      <c r="R63" s="10">
        <f>+IF(OR(Table19[[#This Row],[Valor Ind. Económico]]=1,Table19[[#This Row],[Valor Ind. Social]]=1,Table19[[#This Row],[Valor Ind. Ambiental]]=1),1,ROUNDDOWN((Table19[[#This Row],[Valor Ind. Económico]]+Table19[[#This Row],[Valor Ind. Social]]+Table19[[#This Row],[Valor Ind. Ambiental]])/3,0))</f>
        <v>1</v>
      </c>
      <c r="S63" s="10" t="str">
        <f t="shared" si="4"/>
        <v>No sostenible</v>
      </c>
      <c r="T63" s="10" t="s">
        <v>890</v>
      </c>
      <c r="U63" s="10"/>
      <c r="V63" s="43"/>
    </row>
    <row r="64" spans="1:22" ht="48" x14ac:dyDescent="0.2">
      <c r="A64" s="28">
        <v>2019002200086</v>
      </c>
      <c r="B64" s="3" t="s">
        <v>82</v>
      </c>
      <c r="C64" s="3" t="s">
        <v>816</v>
      </c>
      <c r="D64" s="3" t="s">
        <v>823</v>
      </c>
      <c r="E64" s="4">
        <v>7710793608.6999998</v>
      </c>
      <c r="F64" s="4">
        <v>7710793608.6999998</v>
      </c>
      <c r="G64" s="44">
        <v>1.45</v>
      </c>
      <c r="H64" s="10" t="str">
        <f t="shared" si="0"/>
        <v>alto</v>
      </c>
      <c r="I64" s="10">
        <f t="shared" si="5"/>
        <v>3</v>
      </c>
      <c r="J64" s="3">
        <v>65326</v>
      </c>
      <c r="K64" s="3">
        <v>95326</v>
      </c>
      <c r="L64" s="15">
        <f t="shared" si="6"/>
        <v>0.68529047688983069</v>
      </c>
      <c r="M64" s="10" t="str">
        <f t="shared" si="1"/>
        <v>medio</v>
      </c>
      <c r="N64" s="10">
        <f t="shared" si="7"/>
        <v>2</v>
      </c>
      <c r="O64" s="50">
        <v>1</v>
      </c>
      <c r="P64" s="10" t="str">
        <f t="shared" si="2"/>
        <v>Cumple</v>
      </c>
      <c r="Q64" s="10">
        <f t="shared" si="3"/>
        <v>3</v>
      </c>
      <c r="R64" s="10">
        <f>+IF(OR(Table19[[#This Row],[Valor Ind. Económico]]=1,Table19[[#This Row],[Valor Ind. Social]]=1,Table19[[#This Row],[Valor Ind. Ambiental]]=1),1,ROUNDDOWN((Table19[[#This Row],[Valor Ind. Económico]]+Table19[[#This Row],[Valor Ind. Social]]+Table19[[#This Row],[Valor Ind. Ambiental]])/3,0))</f>
        <v>2</v>
      </c>
      <c r="S64" s="10" t="str">
        <f t="shared" si="4"/>
        <v>Parcialmente sostenible</v>
      </c>
      <c r="T64" s="10" t="s">
        <v>887</v>
      </c>
      <c r="U64" s="10" t="s">
        <v>635</v>
      </c>
      <c r="V64" s="43" t="s">
        <v>651</v>
      </c>
    </row>
    <row r="65" spans="1:22" ht="48" x14ac:dyDescent="0.2">
      <c r="A65" s="28">
        <v>2017000100050</v>
      </c>
      <c r="B65" s="3" t="s">
        <v>83</v>
      </c>
      <c r="C65" s="3" t="s">
        <v>816</v>
      </c>
      <c r="D65" s="3" t="s">
        <v>824</v>
      </c>
      <c r="E65" s="4">
        <v>8999535343</v>
      </c>
      <c r="F65" s="4">
        <v>10162448538</v>
      </c>
      <c r="G65" s="44">
        <v>1.95</v>
      </c>
      <c r="H65" s="10" t="str">
        <f t="shared" si="0"/>
        <v>alto</v>
      </c>
      <c r="I65" s="10">
        <f t="shared" si="5"/>
        <v>3</v>
      </c>
      <c r="J65" s="3">
        <v>360</v>
      </c>
      <c r="K65" s="16">
        <v>260966</v>
      </c>
      <c r="L65" s="15">
        <f t="shared" si="6"/>
        <v>1.3794900485120667E-3</v>
      </c>
      <c r="M65" s="10" t="str">
        <f t="shared" si="1"/>
        <v>bajo</v>
      </c>
      <c r="N65" s="10">
        <f t="shared" si="7"/>
        <v>1</v>
      </c>
      <c r="O65" s="50">
        <v>1</v>
      </c>
      <c r="P65" s="10" t="str">
        <f t="shared" si="2"/>
        <v>Cumple</v>
      </c>
      <c r="Q65" s="10">
        <f t="shared" si="3"/>
        <v>3</v>
      </c>
      <c r="R65" s="10">
        <f>+IF(OR(Table19[[#This Row],[Valor Ind. Económico]]=1,Table19[[#This Row],[Valor Ind. Social]]=1,Table19[[#This Row],[Valor Ind. Ambiental]]=1),1,ROUNDDOWN((Table19[[#This Row],[Valor Ind. Económico]]+Table19[[#This Row],[Valor Ind. Social]]+Table19[[#This Row],[Valor Ind. Ambiental]])/3,0))</f>
        <v>1</v>
      </c>
      <c r="S65" s="10" t="str">
        <f t="shared" si="4"/>
        <v>No sostenible</v>
      </c>
      <c r="T65" s="10" t="s">
        <v>894</v>
      </c>
      <c r="U65" s="10"/>
      <c r="V65" s="43"/>
    </row>
    <row r="66" spans="1:22" ht="48" x14ac:dyDescent="0.2">
      <c r="A66" s="28">
        <v>2017000100097</v>
      </c>
      <c r="B66" s="3" t="s">
        <v>84</v>
      </c>
      <c r="C66" s="3" t="s">
        <v>816</v>
      </c>
      <c r="D66" s="3" t="s">
        <v>825</v>
      </c>
      <c r="E66" s="4">
        <v>4243242812</v>
      </c>
      <c r="F66" s="4">
        <v>6301486211</v>
      </c>
      <c r="G66" s="44">
        <v>1.27</v>
      </c>
      <c r="H66" s="10" t="str">
        <f t="shared" si="0"/>
        <v>alto</v>
      </c>
      <c r="I66" s="10">
        <f t="shared" si="5"/>
        <v>3</v>
      </c>
      <c r="J66" s="3">
        <v>134</v>
      </c>
      <c r="K66" s="3">
        <v>8729</v>
      </c>
      <c r="L66" s="15">
        <f t="shared" si="6"/>
        <v>1.5351128422499714E-2</v>
      </c>
      <c r="M66" s="10" t="str">
        <f t="shared" si="1"/>
        <v>bajo</v>
      </c>
      <c r="N66" s="10">
        <f t="shared" si="7"/>
        <v>1</v>
      </c>
      <c r="O66" s="49" t="s">
        <v>27</v>
      </c>
      <c r="P66" s="10" t="str">
        <f t="shared" si="2"/>
        <v>No requiere</v>
      </c>
      <c r="Q66" s="10">
        <f t="shared" si="3"/>
        <v>3</v>
      </c>
      <c r="R66" s="10">
        <f>+IF(OR(Table19[[#This Row],[Valor Ind. Económico]]=1,Table19[[#This Row],[Valor Ind. Social]]=1,Table19[[#This Row],[Valor Ind. Ambiental]]=1),1,ROUNDDOWN((Table19[[#This Row],[Valor Ind. Económico]]+Table19[[#This Row],[Valor Ind. Social]]+Table19[[#This Row],[Valor Ind. Ambiental]])/3,0))</f>
        <v>1</v>
      </c>
      <c r="S66" s="10" t="str">
        <f t="shared" si="4"/>
        <v>No sostenible</v>
      </c>
      <c r="T66" s="10" t="s">
        <v>894</v>
      </c>
      <c r="U66" s="10"/>
      <c r="V66" s="43"/>
    </row>
    <row r="67" spans="1:22" ht="48" x14ac:dyDescent="0.2">
      <c r="A67" s="28">
        <v>2016000020005</v>
      </c>
      <c r="B67" s="3" t="s">
        <v>85</v>
      </c>
      <c r="C67" s="3" t="s">
        <v>816</v>
      </c>
      <c r="D67" s="3" t="s">
        <v>826</v>
      </c>
      <c r="E67" s="4">
        <v>2573069226</v>
      </c>
      <c r="F67" s="4">
        <v>3675813180</v>
      </c>
      <c r="G67" s="44">
        <v>0.96</v>
      </c>
      <c r="H67" s="10" t="str">
        <f t="shared" si="0"/>
        <v>bajo</v>
      </c>
      <c r="I67" s="10">
        <f t="shared" si="5"/>
        <v>1</v>
      </c>
      <c r="J67" s="3">
        <v>807742</v>
      </c>
      <c r="K67" s="3">
        <v>1041204</v>
      </c>
      <c r="L67" s="15">
        <f t="shared" si="6"/>
        <v>0.7757768890630462</v>
      </c>
      <c r="M67" s="10" t="str">
        <f t="shared" si="1"/>
        <v>alto</v>
      </c>
      <c r="N67" s="10">
        <f t="shared" si="7"/>
        <v>3</v>
      </c>
      <c r="O67" s="49" t="s">
        <v>27</v>
      </c>
      <c r="P67" s="10" t="str">
        <f t="shared" si="2"/>
        <v>No requiere</v>
      </c>
      <c r="Q67" s="10">
        <f t="shared" si="3"/>
        <v>3</v>
      </c>
      <c r="R67" s="10">
        <f>+IF(OR(Table19[[#This Row],[Valor Ind. Económico]]=1,Table19[[#This Row],[Valor Ind. Social]]=1,Table19[[#This Row],[Valor Ind. Ambiental]]=1),1,ROUNDDOWN((Table19[[#This Row],[Valor Ind. Económico]]+Table19[[#This Row],[Valor Ind. Social]]+Table19[[#This Row],[Valor Ind. Ambiental]])/3,0))</f>
        <v>1</v>
      </c>
      <c r="S67" s="10" t="str">
        <f t="shared" si="4"/>
        <v>No sostenible</v>
      </c>
      <c r="T67" s="10" t="s">
        <v>893</v>
      </c>
      <c r="U67" s="10"/>
      <c r="V67" s="43"/>
    </row>
    <row r="68" spans="1:22" ht="32" x14ac:dyDescent="0.2">
      <c r="A68" s="28">
        <v>2016000020009</v>
      </c>
      <c r="B68" s="3" t="s">
        <v>86</v>
      </c>
      <c r="C68" s="3" t="s">
        <v>816</v>
      </c>
      <c r="D68" s="3" t="s">
        <v>826</v>
      </c>
      <c r="E68" s="4">
        <v>16450126147</v>
      </c>
      <c r="F68" s="4">
        <v>16450126147</v>
      </c>
      <c r="G68" s="44">
        <v>1.71</v>
      </c>
      <c r="H68" s="10" t="str">
        <f t="shared" si="0"/>
        <v>alto</v>
      </c>
      <c r="I68" s="10">
        <f t="shared" si="5"/>
        <v>3</v>
      </c>
      <c r="J68" s="3">
        <v>3410</v>
      </c>
      <c r="K68" s="3">
        <v>90660</v>
      </c>
      <c r="L68" s="15">
        <f t="shared" si="6"/>
        <v>3.7613059783807634E-2</v>
      </c>
      <c r="M68" s="10" t="str">
        <f t="shared" si="1"/>
        <v>bajo</v>
      </c>
      <c r="N68" s="10">
        <f t="shared" si="7"/>
        <v>1</v>
      </c>
      <c r="O68" s="50">
        <v>1</v>
      </c>
      <c r="P68" s="10" t="str">
        <f t="shared" si="2"/>
        <v>Cumple</v>
      </c>
      <c r="Q68" s="10">
        <f t="shared" si="3"/>
        <v>3</v>
      </c>
      <c r="R68" s="10">
        <f>+IF(OR(Table19[[#This Row],[Valor Ind. Económico]]=1,Table19[[#This Row],[Valor Ind. Social]]=1,Table19[[#This Row],[Valor Ind. Ambiental]]=1),1,ROUNDDOWN((Table19[[#This Row],[Valor Ind. Económico]]+Table19[[#This Row],[Valor Ind. Social]]+Table19[[#This Row],[Valor Ind. Ambiental]])/3,0))</f>
        <v>1</v>
      </c>
      <c r="S68" s="10" t="str">
        <f t="shared" si="4"/>
        <v>No sostenible</v>
      </c>
      <c r="T68" s="10" t="s">
        <v>891</v>
      </c>
      <c r="U68" s="10"/>
      <c r="V68" s="43"/>
    </row>
    <row r="69" spans="1:22" ht="32" x14ac:dyDescent="0.2">
      <c r="A69" s="28">
        <v>2016000020010</v>
      </c>
      <c r="B69" s="3" t="s">
        <v>87</v>
      </c>
      <c r="C69" s="3" t="s">
        <v>816</v>
      </c>
      <c r="D69" s="3" t="s">
        <v>826</v>
      </c>
      <c r="E69" s="4">
        <v>12042271828</v>
      </c>
      <c r="F69" s="4">
        <v>12042271828</v>
      </c>
      <c r="G69" s="44">
        <v>1.46</v>
      </c>
      <c r="H69" s="10" t="str">
        <f t="shared" si="0"/>
        <v>alto</v>
      </c>
      <c r="I69" s="10">
        <f t="shared" si="5"/>
        <v>3</v>
      </c>
      <c r="J69" s="3">
        <v>95080</v>
      </c>
      <c r="K69" s="3">
        <v>986559</v>
      </c>
      <c r="L69" s="15">
        <f t="shared" si="6"/>
        <v>9.6375381502778856E-2</v>
      </c>
      <c r="M69" s="10" t="str">
        <f t="shared" si="1"/>
        <v>bajo</v>
      </c>
      <c r="N69" s="10">
        <f t="shared" si="7"/>
        <v>1</v>
      </c>
      <c r="O69" s="49" t="s">
        <v>27</v>
      </c>
      <c r="P69" s="10" t="str">
        <f t="shared" si="2"/>
        <v>No requiere</v>
      </c>
      <c r="Q69" s="10">
        <f t="shared" si="3"/>
        <v>3</v>
      </c>
      <c r="R69" s="10">
        <f>+IF(OR(Table19[[#This Row],[Valor Ind. Económico]]=1,Table19[[#This Row],[Valor Ind. Social]]=1,Table19[[#This Row],[Valor Ind. Ambiental]]=1),1,ROUNDDOWN((Table19[[#This Row],[Valor Ind. Económico]]+Table19[[#This Row],[Valor Ind. Social]]+Table19[[#This Row],[Valor Ind. Ambiental]])/3,0))</f>
        <v>1</v>
      </c>
      <c r="S69" s="10" t="str">
        <f t="shared" si="4"/>
        <v>No sostenible</v>
      </c>
      <c r="T69" s="10" t="s">
        <v>891</v>
      </c>
      <c r="U69" s="10"/>
      <c r="V69" s="43"/>
    </row>
    <row r="70" spans="1:22" ht="16" x14ac:dyDescent="0.2">
      <c r="A70" s="28">
        <v>2016000020011</v>
      </c>
      <c r="B70" s="3" t="s">
        <v>88</v>
      </c>
      <c r="C70" s="3" t="s">
        <v>816</v>
      </c>
      <c r="D70" s="3" t="s">
        <v>826</v>
      </c>
      <c r="E70" s="4">
        <v>21523709825</v>
      </c>
      <c r="F70" s="4">
        <v>21523709825</v>
      </c>
      <c r="G70" s="44">
        <v>3.07</v>
      </c>
      <c r="H70" s="10" t="str">
        <f t="shared" si="0"/>
        <v>alto</v>
      </c>
      <c r="I70" s="10">
        <f t="shared" si="5"/>
        <v>3</v>
      </c>
      <c r="J70" s="3">
        <v>17606</v>
      </c>
      <c r="K70" s="3">
        <v>654471</v>
      </c>
      <c r="L70" s="15">
        <f t="shared" si="6"/>
        <v>2.6901115557450214E-2</v>
      </c>
      <c r="M70" s="10" t="str">
        <f t="shared" si="1"/>
        <v>bajo</v>
      </c>
      <c r="N70" s="10">
        <f t="shared" si="7"/>
        <v>1</v>
      </c>
      <c r="O70" s="50">
        <v>1</v>
      </c>
      <c r="P70" s="10" t="str">
        <f t="shared" si="2"/>
        <v>Cumple</v>
      </c>
      <c r="Q70" s="10">
        <f t="shared" si="3"/>
        <v>3</v>
      </c>
      <c r="R70" s="10">
        <f>+IF(OR(Table19[[#This Row],[Valor Ind. Económico]]=1,Table19[[#This Row],[Valor Ind. Social]]=1,Table19[[#This Row],[Valor Ind. Ambiental]]=1),1,ROUNDDOWN((Table19[[#This Row],[Valor Ind. Económico]]+Table19[[#This Row],[Valor Ind. Social]]+Table19[[#This Row],[Valor Ind. Ambiental]])/3,0))</f>
        <v>1</v>
      </c>
      <c r="S70" s="10" t="str">
        <f t="shared" si="4"/>
        <v>No sostenible</v>
      </c>
      <c r="T70" s="10" t="s">
        <v>885</v>
      </c>
      <c r="U70" s="10"/>
      <c r="V70" s="43"/>
    </row>
    <row r="71" spans="1:22" ht="16" x14ac:dyDescent="0.2">
      <c r="A71" s="28">
        <v>2016002200001</v>
      </c>
      <c r="B71" s="3" t="s">
        <v>89</v>
      </c>
      <c r="C71" s="3" t="s">
        <v>816</v>
      </c>
      <c r="D71" s="3" t="s">
        <v>826</v>
      </c>
      <c r="E71" s="4">
        <v>7180544283</v>
      </c>
      <c r="F71" s="4">
        <v>7180544283</v>
      </c>
      <c r="G71" s="44">
        <v>1.45</v>
      </c>
      <c r="H71" s="10" t="str">
        <f t="shared" si="0"/>
        <v>alto</v>
      </c>
      <c r="I71" s="10">
        <f t="shared" si="5"/>
        <v>3</v>
      </c>
      <c r="J71" s="3">
        <v>65590</v>
      </c>
      <c r="K71" s="3">
        <v>152778</v>
      </c>
      <c r="L71" s="15">
        <f t="shared" si="6"/>
        <v>0.42931573917710664</v>
      </c>
      <c r="M71" s="10" t="str">
        <f t="shared" si="1"/>
        <v>bajo</v>
      </c>
      <c r="N71" s="10">
        <f t="shared" si="7"/>
        <v>1</v>
      </c>
      <c r="O71" s="49" t="s">
        <v>27</v>
      </c>
      <c r="P71" s="10" t="str">
        <f t="shared" si="2"/>
        <v>No requiere</v>
      </c>
      <c r="Q71" s="10">
        <f t="shared" si="3"/>
        <v>3</v>
      </c>
      <c r="R71" s="10">
        <f>+IF(OR(Table19[[#This Row],[Valor Ind. Económico]]=1,Table19[[#This Row],[Valor Ind. Social]]=1,Table19[[#This Row],[Valor Ind. Ambiental]]=1),1,ROUNDDOWN((Table19[[#This Row],[Valor Ind. Económico]]+Table19[[#This Row],[Valor Ind. Social]]+Table19[[#This Row],[Valor Ind. Ambiental]])/3,0))</f>
        <v>1</v>
      </c>
      <c r="S71" s="10" t="str">
        <f t="shared" si="4"/>
        <v>No sostenible</v>
      </c>
      <c r="T71" s="10" t="s">
        <v>888</v>
      </c>
      <c r="U71" s="10"/>
      <c r="V71" s="43"/>
    </row>
    <row r="72" spans="1:22" ht="32" x14ac:dyDescent="0.2">
      <c r="A72" s="28">
        <v>2016002200004</v>
      </c>
      <c r="B72" s="3" t="s">
        <v>90</v>
      </c>
      <c r="C72" s="3" t="s">
        <v>816</v>
      </c>
      <c r="D72" s="3" t="s">
        <v>826</v>
      </c>
      <c r="E72" s="4">
        <v>724154000</v>
      </c>
      <c r="F72" s="4">
        <v>724154000</v>
      </c>
      <c r="G72" s="44">
        <v>14.28</v>
      </c>
      <c r="H72" s="10" t="str">
        <f t="shared" si="0"/>
        <v>alto</v>
      </c>
      <c r="I72" s="10">
        <f t="shared" si="5"/>
        <v>3</v>
      </c>
      <c r="J72" s="3">
        <v>9096</v>
      </c>
      <c r="K72" s="3">
        <v>13500</v>
      </c>
      <c r="L72" s="15">
        <f t="shared" si="6"/>
        <v>0.67377777777777781</v>
      </c>
      <c r="M72" s="10" t="str">
        <f t="shared" si="1"/>
        <v>medio</v>
      </c>
      <c r="N72" s="10">
        <f t="shared" si="7"/>
        <v>2</v>
      </c>
      <c r="O72" s="49" t="s">
        <v>27</v>
      </c>
      <c r="P72" s="10" t="str">
        <f t="shared" si="2"/>
        <v>No requiere</v>
      </c>
      <c r="Q72" s="10">
        <f t="shared" si="3"/>
        <v>3</v>
      </c>
      <c r="R72" s="10">
        <f>+IF(OR(Table19[[#This Row],[Valor Ind. Económico]]=1,Table19[[#This Row],[Valor Ind. Social]]=1,Table19[[#This Row],[Valor Ind. Ambiental]]=1),1,ROUNDDOWN((Table19[[#This Row],[Valor Ind. Económico]]+Table19[[#This Row],[Valor Ind. Social]]+Table19[[#This Row],[Valor Ind. Ambiental]])/3,0))</f>
        <v>2</v>
      </c>
      <c r="S72" s="10" t="str">
        <f t="shared" si="4"/>
        <v>Parcialmente sostenible</v>
      </c>
      <c r="T72" s="10" t="s">
        <v>888</v>
      </c>
      <c r="U72" s="10" t="s">
        <v>32</v>
      </c>
      <c r="V72" s="43" t="s">
        <v>683</v>
      </c>
    </row>
    <row r="73" spans="1:22" ht="16" x14ac:dyDescent="0.2">
      <c r="A73" s="28">
        <v>2016002200005</v>
      </c>
      <c r="B73" s="3" t="s">
        <v>91</v>
      </c>
      <c r="C73" s="3" t="s">
        <v>816</v>
      </c>
      <c r="D73" s="3" t="s">
        <v>826</v>
      </c>
      <c r="E73" s="4">
        <v>4903008473</v>
      </c>
      <c r="F73" s="4">
        <v>5378761968</v>
      </c>
      <c r="G73" s="44">
        <v>1.1599999999999999</v>
      </c>
      <c r="H73" s="10" t="str">
        <f t="shared" si="0"/>
        <v>medio</v>
      </c>
      <c r="I73" s="10">
        <f t="shared" si="5"/>
        <v>2</v>
      </c>
      <c r="J73" s="3">
        <v>3559</v>
      </c>
      <c r="K73" s="3">
        <v>160879</v>
      </c>
      <c r="L73" s="15">
        <f t="shared" si="6"/>
        <v>2.2122216075435575E-2</v>
      </c>
      <c r="M73" s="10" t="str">
        <f t="shared" si="1"/>
        <v>bajo</v>
      </c>
      <c r="N73" s="10">
        <f t="shared" si="7"/>
        <v>1</v>
      </c>
      <c r="O73" s="49" t="s">
        <v>27</v>
      </c>
      <c r="P73" s="10" t="str">
        <f t="shared" si="2"/>
        <v>No requiere</v>
      </c>
      <c r="Q73" s="10">
        <f t="shared" si="3"/>
        <v>3</v>
      </c>
      <c r="R73" s="10">
        <f>+IF(OR(Table19[[#This Row],[Valor Ind. Económico]]=1,Table19[[#This Row],[Valor Ind. Social]]=1,Table19[[#This Row],[Valor Ind. Ambiental]]=1),1,ROUNDDOWN((Table19[[#This Row],[Valor Ind. Económico]]+Table19[[#This Row],[Valor Ind. Social]]+Table19[[#This Row],[Valor Ind. Ambiental]])/3,0))</f>
        <v>1</v>
      </c>
      <c r="S73" s="10" t="str">
        <f t="shared" si="4"/>
        <v>No sostenible</v>
      </c>
      <c r="T73" s="10" t="s">
        <v>888</v>
      </c>
      <c r="U73" s="10"/>
      <c r="V73" s="43"/>
    </row>
    <row r="74" spans="1:22" ht="48" x14ac:dyDescent="0.2">
      <c r="A74" s="28">
        <v>2016002200006</v>
      </c>
      <c r="B74" s="3" t="s">
        <v>92</v>
      </c>
      <c r="C74" s="3" t="s">
        <v>816</v>
      </c>
      <c r="D74" s="3" t="s">
        <v>826</v>
      </c>
      <c r="E74" s="4">
        <v>13542137917</v>
      </c>
      <c r="F74" s="4">
        <v>15729932917</v>
      </c>
      <c r="G74" s="44">
        <v>19.7</v>
      </c>
      <c r="H74" s="10" t="str">
        <f t="shared" si="0"/>
        <v>alto</v>
      </c>
      <c r="I74" s="10">
        <f t="shared" si="5"/>
        <v>3</v>
      </c>
      <c r="J74" s="3">
        <v>10000</v>
      </c>
      <c r="K74" s="3">
        <v>87350</v>
      </c>
      <c r="L74" s="15">
        <f t="shared" si="6"/>
        <v>0.11448196908986835</v>
      </c>
      <c r="M74" s="10" t="str">
        <f t="shared" si="1"/>
        <v>bajo</v>
      </c>
      <c r="N74" s="10">
        <f t="shared" si="7"/>
        <v>1</v>
      </c>
      <c r="O74" s="49" t="s">
        <v>27</v>
      </c>
      <c r="P74" s="10" t="str">
        <f t="shared" si="2"/>
        <v>No requiere</v>
      </c>
      <c r="Q74" s="10">
        <f t="shared" si="3"/>
        <v>3</v>
      </c>
      <c r="R74" s="10">
        <f>+IF(OR(Table19[[#This Row],[Valor Ind. Económico]]=1,Table19[[#This Row],[Valor Ind. Social]]=1,Table19[[#This Row],[Valor Ind. Ambiental]]=1),1,ROUNDDOWN((Table19[[#This Row],[Valor Ind. Económico]]+Table19[[#This Row],[Valor Ind. Social]]+Table19[[#This Row],[Valor Ind. Ambiental]])/3,0))</f>
        <v>1</v>
      </c>
      <c r="S74" s="10" t="str">
        <f t="shared" si="4"/>
        <v>No sostenible</v>
      </c>
      <c r="T74" s="10" t="s">
        <v>889</v>
      </c>
      <c r="U74" s="10"/>
      <c r="V74" s="43"/>
    </row>
    <row r="75" spans="1:22" ht="32" x14ac:dyDescent="0.2">
      <c r="A75" s="28">
        <v>2016002200007</v>
      </c>
      <c r="B75" s="3" t="s">
        <v>93</v>
      </c>
      <c r="C75" s="3" t="s">
        <v>816</v>
      </c>
      <c r="D75" s="3" t="s">
        <v>826</v>
      </c>
      <c r="E75" s="4">
        <v>3055034505</v>
      </c>
      <c r="F75" s="4">
        <v>3055034505</v>
      </c>
      <c r="G75" s="44">
        <v>39.19</v>
      </c>
      <c r="H75" s="10" t="str">
        <f t="shared" si="0"/>
        <v>alto</v>
      </c>
      <c r="I75" s="10">
        <f t="shared" si="5"/>
        <v>3</v>
      </c>
      <c r="J75" s="3">
        <v>2737</v>
      </c>
      <c r="K75" s="3">
        <v>4685</v>
      </c>
      <c r="L75" s="15">
        <f t="shared" si="6"/>
        <v>0.58420490928495195</v>
      </c>
      <c r="M75" s="10" t="str">
        <f t="shared" si="1"/>
        <v>medio</v>
      </c>
      <c r="N75" s="10">
        <f t="shared" si="7"/>
        <v>2</v>
      </c>
      <c r="O75" s="49" t="s">
        <v>27</v>
      </c>
      <c r="P75" s="10" t="str">
        <f t="shared" si="2"/>
        <v>No requiere</v>
      </c>
      <c r="Q75" s="10">
        <f t="shared" si="3"/>
        <v>3</v>
      </c>
      <c r="R75" s="10">
        <f>+IF(OR(Table19[[#This Row],[Valor Ind. Económico]]=1,Table19[[#This Row],[Valor Ind. Social]]=1,Table19[[#This Row],[Valor Ind. Ambiental]]=1),1,ROUNDDOWN((Table19[[#This Row],[Valor Ind. Económico]]+Table19[[#This Row],[Valor Ind. Social]]+Table19[[#This Row],[Valor Ind. Ambiental]])/3,0))</f>
        <v>2</v>
      </c>
      <c r="S75" s="10" t="str">
        <f t="shared" si="4"/>
        <v>Parcialmente sostenible</v>
      </c>
      <c r="T75" s="10" t="s">
        <v>888</v>
      </c>
      <c r="U75" s="10" t="s">
        <v>32</v>
      </c>
      <c r="V75" s="43" t="s">
        <v>33</v>
      </c>
    </row>
    <row r="76" spans="1:22" ht="16" x14ac:dyDescent="0.2">
      <c r="A76" s="28">
        <v>2016002200008</v>
      </c>
      <c r="B76" s="3" t="s">
        <v>94</v>
      </c>
      <c r="C76" s="3" t="s">
        <v>816</v>
      </c>
      <c r="D76" s="3" t="s">
        <v>826</v>
      </c>
      <c r="E76" s="4">
        <v>7420000000</v>
      </c>
      <c r="F76" s="4">
        <v>7420000000</v>
      </c>
      <c r="G76" s="44">
        <v>94.92</v>
      </c>
      <c r="H76" s="10" t="str">
        <f t="shared" si="0"/>
        <v>alto</v>
      </c>
      <c r="I76" s="10">
        <f t="shared" si="5"/>
        <v>3</v>
      </c>
      <c r="J76" s="3">
        <v>14175</v>
      </c>
      <c r="K76" s="3">
        <v>101919</v>
      </c>
      <c r="L76" s="15">
        <f t="shared" si="6"/>
        <v>0.13908103493951079</v>
      </c>
      <c r="M76" s="10" t="str">
        <f t="shared" si="1"/>
        <v>bajo</v>
      </c>
      <c r="N76" s="10">
        <f t="shared" si="7"/>
        <v>1</v>
      </c>
      <c r="O76" s="49" t="s">
        <v>27</v>
      </c>
      <c r="P76" s="10" t="str">
        <f t="shared" si="2"/>
        <v>No requiere</v>
      </c>
      <c r="Q76" s="10">
        <f t="shared" si="3"/>
        <v>3</v>
      </c>
      <c r="R76" s="10">
        <f>+IF(OR(Table19[[#This Row],[Valor Ind. Económico]]=1,Table19[[#This Row],[Valor Ind. Social]]=1,Table19[[#This Row],[Valor Ind. Ambiental]]=1),1,ROUNDDOWN((Table19[[#This Row],[Valor Ind. Económico]]+Table19[[#This Row],[Valor Ind. Social]]+Table19[[#This Row],[Valor Ind. Ambiental]])/3,0))</f>
        <v>1</v>
      </c>
      <c r="S76" s="10" t="str">
        <f t="shared" si="4"/>
        <v>No sostenible</v>
      </c>
      <c r="T76" s="10" t="s">
        <v>888</v>
      </c>
      <c r="U76" s="10"/>
      <c r="V76" s="43"/>
    </row>
    <row r="77" spans="1:22" ht="16" x14ac:dyDescent="0.2">
      <c r="A77" s="28">
        <v>2016002200010</v>
      </c>
      <c r="B77" s="3" t="s">
        <v>95</v>
      </c>
      <c r="C77" s="3" t="s">
        <v>816</v>
      </c>
      <c r="D77" s="3" t="s">
        <v>826</v>
      </c>
      <c r="E77" s="4">
        <v>3932121600</v>
      </c>
      <c r="F77" s="4">
        <v>3932121600</v>
      </c>
      <c r="G77" s="44">
        <v>78</v>
      </c>
      <c r="H77" s="10" t="str">
        <f t="shared" ref="H77:H140" si="8">+IF(G77&gt;120%,"alto",IF(G77&gt;100%,"medio","bajo"))</f>
        <v>alto</v>
      </c>
      <c r="I77" s="10">
        <f t="shared" si="5"/>
        <v>3</v>
      </c>
      <c r="J77" s="3">
        <v>200491</v>
      </c>
      <c r="K77" s="3">
        <v>691969</v>
      </c>
      <c r="L77" s="15">
        <f t="shared" si="6"/>
        <v>0.28973985828844934</v>
      </c>
      <c r="M77" s="10" t="str">
        <f t="shared" ref="M77:M140" si="9">+IF(L77&gt;75%,"alto",IF(L77&gt;50%,"medio","bajo"))</f>
        <v>bajo</v>
      </c>
      <c r="N77" s="10">
        <f t="shared" si="7"/>
        <v>1</v>
      </c>
      <c r="O77" s="49" t="s">
        <v>27</v>
      </c>
      <c r="P77" s="10" t="str">
        <f t="shared" ref="P77:P140" si="10">+IF(O77=100%,"Cumple",IF(50%=O77,"Cumple parcialmente",IF(O77="N/A","No requiere","No cumple")))</f>
        <v>No requiere</v>
      </c>
      <c r="Q77" s="10">
        <f t="shared" ref="Q77:Q140" si="11">+IF(P77="no cumple", 1,IF(P77="cumple parcialmente", 2,IF(P77="No requiere",3,3)))</f>
        <v>3</v>
      </c>
      <c r="R77" s="10">
        <f>+IF(OR(Table19[[#This Row],[Valor Ind. Económico]]=1,Table19[[#This Row],[Valor Ind. Social]]=1,Table19[[#This Row],[Valor Ind. Ambiental]]=1),1,ROUNDDOWN((Table19[[#This Row],[Valor Ind. Económico]]+Table19[[#This Row],[Valor Ind. Social]]+Table19[[#This Row],[Valor Ind. Ambiental]])/3,0))</f>
        <v>1</v>
      </c>
      <c r="S77" s="10" t="str">
        <f t="shared" ref="S77:S140" si="12">+IF(R77=1,"No sostenible",IF(R77=2,"Parcialmente sostenible","Sostenible"))</f>
        <v>No sostenible</v>
      </c>
      <c r="T77" s="10" t="s">
        <v>885</v>
      </c>
      <c r="U77" s="10"/>
      <c r="V77" s="43"/>
    </row>
    <row r="78" spans="1:22" ht="16" x14ac:dyDescent="0.2">
      <c r="A78" s="28">
        <v>2016002200013</v>
      </c>
      <c r="B78" s="3" t="s">
        <v>96</v>
      </c>
      <c r="C78" s="3" t="s">
        <v>816</v>
      </c>
      <c r="D78" s="3" t="s">
        <v>826</v>
      </c>
      <c r="E78" s="4">
        <v>2861142550</v>
      </c>
      <c r="F78" s="4">
        <v>2861142550</v>
      </c>
      <c r="G78" s="44">
        <v>17.5</v>
      </c>
      <c r="H78" s="10" t="str">
        <f t="shared" si="8"/>
        <v>alto</v>
      </c>
      <c r="I78" s="10">
        <f t="shared" ref="I78:I141" si="13">+IF(H78="bajo", 1,IF(H78="medio", 2,3))</f>
        <v>3</v>
      </c>
      <c r="J78" s="3">
        <v>2651</v>
      </c>
      <c r="K78" s="3">
        <v>149103</v>
      </c>
      <c r="L78" s="15">
        <f t="shared" ref="L78:L141" si="14">J78/K78</f>
        <v>1.777965567426544E-2</v>
      </c>
      <c r="M78" s="10" t="str">
        <f t="shared" si="9"/>
        <v>bajo</v>
      </c>
      <c r="N78" s="10">
        <f t="shared" ref="N78:N141" si="15">+IF(M78="bajo", 1,IF(M78="medio", 2,3))</f>
        <v>1</v>
      </c>
      <c r="O78" s="49" t="s">
        <v>27</v>
      </c>
      <c r="P78" s="10" t="str">
        <f t="shared" si="10"/>
        <v>No requiere</v>
      </c>
      <c r="Q78" s="10">
        <f t="shared" si="11"/>
        <v>3</v>
      </c>
      <c r="R78" s="10">
        <f>+IF(OR(Table19[[#This Row],[Valor Ind. Económico]]=1,Table19[[#This Row],[Valor Ind. Social]]=1,Table19[[#This Row],[Valor Ind. Ambiental]]=1),1,ROUNDDOWN((Table19[[#This Row],[Valor Ind. Económico]]+Table19[[#This Row],[Valor Ind. Social]]+Table19[[#This Row],[Valor Ind. Ambiental]])/3,0))</f>
        <v>1</v>
      </c>
      <c r="S78" s="10" t="str">
        <f t="shared" si="12"/>
        <v>No sostenible</v>
      </c>
      <c r="T78" s="10" t="s">
        <v>888</v>
      </c>
      <c r="U78" s="10"/>
      <c r="V78" s="43"/>
    </row>
    <row r="79" spans="1:22" ht="48" x14ac:dyDescent="0.2">
      <c r="A79" s="28">
        <v>2016002200019</v>
      </c>
      <c r="B79" s="3" t="s">
        <v>97</v>
      </c>
      <c r="C79" s="3" t="s">
        <v>816</v>
      </c>
      <c r="D79" s="3" t="s">
        <v>826</v>
      </c>
      <c r="E79" s="4">
        <v>22978860393</v>
      </c>
      <c r="F79" s="4">
        <v>22978860393</v>
      </c>
      <c r="G79" s="44">
        <v>2.4300000000000002</v>
      </c>
      <c r="H79" s="10" t="str">
        <f t="shared" si="8"/>
        <v>alto</v>
      </c>
      <c r="I79" s="10">
        <f t="shared" si="13"/>
        <v>3</v>
      </c>
      <c r="J79" s="3">
        <v>77470</v>
      </c>
      <c r="K79" s="3">
        <v>443210</v>
      </c>
      <c r="L79" s="15">
        <f t="shared" si="14"/>
        <v>0.17479298752284469</v>
      </c>
      <c r="M79" s="10" t="str">
        <f t="shared" si="9"/>
        <v>bajo</v>
      </c>
      <c r="N79" s="10">
        <f t="shared" si="15"/>
        <v>1</v>
      </c>
      <c r="O79" s="49" t="s">
        <v>27</v>
      </c>
      <c r="P79" s="10" t="str">
        <f t="shared" si="10"/>
        <v>No requiere</v>
      </c>
      <c r="Q79" s="10">
        <f t="shared" si="11"/>
        <v>3</v>
      </c>
      <c r="R79" s="10">
        <f>+IF(OR(Table19[[#This Row],[Valor Ind. Económico]]=1,Table19[[#This Row],[Valor Ind. Social]]=1,Table19[[#This Row],[Valor Ind. Ambiental]]=1),1,ROUNDDOWN((Table19[[#This Row],[Valor Ind. Económico]]+Table19[[#This Row],[Valor Ind. Social]]+Table19[[#This Row],[Valor Ind. Ambiental]])/3,0))</f>
        <v>1</v>
      </c>
      <c r="S79" s="10" t="str">
        <f t="shared" si="12"/>
        <v>No sostenible</v>
      </c>
      <c r="T79" s="10" t="s">
        <v>887</v>
      </c>
      <c r="U79" s="10"/>
      <c r="V79" s="43"/>
    </row>
    <row r="80" spans="1:22" ht="48" x14ac:dyDescent="0.2">
      <c r="A80" s="28">
        <v>2016002200020</v>
      </c>
      <c r="B80" s="3" t="s">
        <v>98</v>
      </c>
      <c r="C80" s="3" t="s">
        <v>816</v>
      </c>
      <c r="D80" s="3" t="s">
        <v>826</v>
      </c>
      <c r="E80" s="4">
        <v>1703607193</v>
      </c>
      <c r="F80" s="4">
        <v>1703607193</v>
      </c>
      <c r="G80" s="44">
        <v>2.1</v>
      </c>
      <c r="H80" s="10" t="str">
        <f t="shared" si="8"/>
        <v>alto</v>
      </c>
      <c r="I80" s="10">
        <f t="shared" si="13"/>
        <v>3</v>
      </c>
      <c r="J80" s="3">
        <v>55000</v>
      </c>
      <c r="K80" s="3">
        <v>94750</v>
      </c>
      <c r="L80" s="15">
        <f t="shared" si="14"/>
        <v>0.58047493403693928</v>
      </c>
      <c r="M80" s="10" t="str">
        <f t="shared" si="9"/>
        <v>medio</v>
      </c>
      <c r="N80" s="10">
        <f t="shared" si="15"/>
        <v>2</v>
      </c>
      <c r="O80" s="49" t="s">
        <v>27</v>
      </c>
      <c r="P80" s="10" t="str">
        <f t="shared" si="10"/>
        <v>No requiere</v>
      </c>
      <c r="Q80" s="10">
        <f t="shared" si="11"/>
        <v>3</v>
      </c>
      <c r="R80" s="10">
        <f>+IF(OR(Table19[[#This Row],[Valor Ind. Económico]]=1,Table19[[#This Row],[Valor Ind. Social]]=1,Table19[[#This Row],[Valor Ind. Ambiental]]=1),1,ROUNDDOWN((Table19[[#This Row],[Valor Ind. Económico]]+Table19[[#This Row],[Valor Ind. Social]]+Table19[[#This Row],[Valor Ind. Ambiental]])/3,0))</f>
        <v>2</v>
      </c>
      <c r="S80" s="10" t="str">
        <f t="shared" si="12"/>
        <v>Parcialmente sostenible</v>
      </c>
      <c r="T80" s="10" t="s">
        <v>887</v>
      </c>
      <c r="U80" s="10" t="s">
        <v>640</v>
      </c>
      <c r="V80" s="43" t="s">
        <v>656</v>
      </c>
    </row>
    <row r="81" spans="1:22" ht="48" x14ac:dyDescent="0.2">
      <c r="A81" s="28">
        <v>2016002200026</v>
      </c>
      <c r="B81" s="3" t="s">
        <v>99</v>
      </c>
      <c r="C81" s="3" t="s">
        <v>816</v>
      </c>
      <c r="D81" s="3" t="s">
        <v>826</v>
      </c>
      <c r="E81" s="4">
        <v>9233641108.5900002</v>
      </c>
      <c r="F81" s="4">
        <v>9233641108.5900002</v>
      </c>
      <c r="G81" s="44">
        <v>2.27</v>
      </c>
      <c r="H81" s="10" t="str">
        <f t="shared" si="8"/>
        <v>alto</v>
      </c>
      <c r="I81" s="10">
        <f t="shared" si="13"/>
        <v>3</v>
      </c>
      <c r="J81" s="3">
        <v>605049</v>
      </c>
      <c r="K81" s="3">
        <v>1041600</v>
      </c>
      <c r="L81" s="15">
        <f t="shared" si="14"/>
        <v>0.58088421658986178</v>
      </c>
      <c r="M81" s="10" t="str">
        <f t="shared" si="9"/>
        <v>medio</v>
      </c>
      <c r="N81" s="10">
        <f t="shared" si="15"/>
        <v>2</v>
      </c>
      <c r="O81" s="50">
        <v>0.5</v>
      </c>
      <c r="P81" s="10" t="str">
        <f t="shared" si="10"/>
        <v>Cumple parcialmente</v>
      </c>
      <c r="Q81" s="10">
        <f t="shared" si="11"/>
        <v>2</v>
      </c>
      <c r="R81" s="10">
        <f>+IF(OR(Table19[[#This Row],[Valor Ind. Económico]]=1,Table19[[#This Row],[Valor Ind. Social]]=1,Table19[[#This Row],[Valor Ind. Ambiental]]=1),1,ROUNDDOWN((Table19[[#This Row],[Valor Ind. Económico]]+Table19[[#This Row],[Valor Ind. Social]]+Table19[[#This Row],[Valor Ind. Ambiental]])/3,0))</f>
        <v>2</v>
      </c>
      <c r="S81" s="10" t="str">
        <f t="shared" si="12"/>
        <v>Parcialmente sostenible</v>
      </c>
      <c r="T81" s="10" t="s">
        <v>884</v>
      </c>
      <c r="U81" s="10" t="s">
        <v>640</v>
      </c>
      <c r="V81" s="43" t="s">
        <v>690</v>
      </c>
    </row>
    <row r="82" spans="1:22" ht="48" x14ac:dyDescent="0.2">
      <c r="A82" s="28">
        <v>2016002200029</v>
      </c>
      <c r="B82" s="3" t="s">
        <v>100</v>
      </c>
      <c r="C82" s="3" t="s">
        <v>816</v>
      </c>
      <c r="D82" s="3" t="s">
        <v>826</v>
      </c>
      <c r="E82" s="4">
        <v>2500000000</v>
      </c>
      <c r="F82" s="4">
        <v>2500000000</v>
      </c>
      <c r="G82" s="44">
        <v>1.08</v>
      </c>
      <c r="H82" s="10" t="str">
        <f t="shared" si="8"/>
        <v>medio</v>
      </c>
      <c r="I82" s="10">
        <f t="shared" si="13"/>
        <v>2</v>
      </c>
      <c r="J82" s="3">
        <v>834</v>
      </c>
      <c r="K82" s="3">
        <v>2403</v>
      </c>
      <c r="L82" s="15">
        <f t="shared" si="14"/>
        <v>0.34706616729088641</v>
      </c>
      <c r="M82" s="10" t="str">
        <f t="shared" si="9"/>
        <v>bajo</v>
      </c>
      <c r="N82" s="10">
        <f t="shared" si="15"/>
        <v>1</v>
      </c>
      <c r="O82" s="49" t="s">
        <v>27</v>
      </c>
      <c r="P82" s="10" t="str">
        <f t="shared" si="10"/>
        <v>No requiere</v>
      </c>
      <c r="Q82" s="10">
        <f t="shared" si="11"/>
        <v>3</v>
      </c>
      <c r="R82" s="10">
        <f>+IF(OR(Table19[[#This Row],[Valor Ind. Económico]]=1,Table19[[#This Row],[Valor Ind. Social]]=1,Table19[[#This Row],[Valor Ind. Ambiental]]=1),1,ROUNDDOWN((Table19[[#This Row],[Valor Ind. Económico]]+Table19[[#This Row],[Valor Ind. Social]]+Table19[[#This Row],[Valor Ind. Ambiental]])/3,0))</f>
        <v>1</v>
      </c>
      <c r="S82" s="10" t="str">
        <f t="shared" si="12"/>
        <v>No sostenible</v>
      </c>
      <c r="T82" s="10" t="s">
        <v>895</v>
      </c>
      <c r="U82" s="10"/>
      <c r="V82" s="43"/>
    </row>
    <row r="83" spans="1:22" ht="32" x14ac:dyDescent="0.2">
      <c r="A83" s="28">
        <v>2017000020014</v>
      </c>
      <c r="B83" s="3" t="s">
        <v>101</v>
      </c>
      <c r="C83" s="3" t="s">
        <v>816</v>
      </c>
      <c r="D83" s="3" t="s">
        <v>826</v>
      </c>
      <c r="E83" s="4">
        <v>9413797985</v>
      </c>
      <c r="F83" s="4">
        <v>9419797985</v>
      </c>
      <c r="G83" s="44">
        <v>9.2200000000000006</v>
      </c>
      <c r="H83" s="10" t="str">
        <f t="shared" si="8"/>
        <v>alto</v>
      </c>
      <c r="I83" s="10">
        <f t="shared" si="13"/>
        <v>3</v>
      </c>
      <c r="J83" s="3">
        <v>38015</v>
      </c>
      <c r="K83" s="3">
        <v>275318</v>
      </c>
      <c r="L83" s="15">
        <f t="shared" si="14"/>
        <v>0.13807669676519516</v>
      </c>
      <c r="M83" s="10" t="str">
        <f t="shared" si="9"/>
        <v>bajo</v>
      </c>
      <c r="N83" s="10">
        <f t="shared" si="15"/>
        <v>1</v>
      </c>
      <c r="O83" s="49" t="s">
        <v>27</v>
      </c>
      <c r="P83" s="10" t="str">
        <f t="shared" si="10"/>
        <v>No requiere</v>
      </c>
      <c r="Q83" s="10">
        <f t="shared" si="11"/>
        <v>3</v>
      </c>
      <c r="R83" s="10">
        <f>+IF(OR(Table19[[#This Row],[Valor Ind. Económico]]=1,Table19[[#This Row],[Valor Ind. Social]]=1,Table19[[#This Row],[Valor Ind. Ambiental]]=1),1,ROUNDDOWN((Table19[[#This Row],[Valor Ind. Económico]]+Table19[[#This Row],[Valor Ind. Social]]+Table19[[#This Row],[Valor Ind. Ambiental]])/3,0))</f>
        <v>1</v>
      </c>
      <c r="S83" s="10" t="str">
        <f t="shared" si="12"/>
        <v>No sostenible</v>
      </c>
      <c r="T83" s="10" t="s">
        <v>891</v>
      </c>
      <c r="U83" s="10"/>
      <c r="V83" s="43"/>
    </row>
    <row r="84" spans="1:22" ht="16" x14ac:dyDescent="0.2">
      <c r="A84" s="28">
        <v>2017000020016</v>
      </c>
      <c r="B84" s="3" t="s">
        <v>102</v>
      </c>
      <c r="C84" s="3" t="s">
        <v>816</v>
      </c>
      <c r="D84" s="3" t="s">
        <v>826</v>
      </c>
      <c r="E84" s="4">
        <v>18925934372</v>
      </c>
      <c r="F84" s="4">
        <v>18925934372</v>
      </c>
      <c r="G84" s="44">
        <v>3.85</v>
      </c>
      <c r="H84" s="10" t="str">
        <f t="shared" si="8"/>
        <v>alto</v>
      </c>
      <c r="I84" s="10">
        <f t="shared" si="13"/>
        <v>3</v>
      </c>
      <c r="J84" s="3">
        <v>10408</v>
      </c>
      <c r="K84" s="3">
        <v>628634</v>
      </c>
      <c r="L84" s="15">
        <f t="shared" si="14"/>
        <v>1.6556533690509898E-2</v>
      </c>
      <c r="M84" s="10" t="str">
        <f t="shared" si="9"/>
        <v>bajo</v>
      </c>
      <c r="N84" s="10">
        <f t="shared" si="15"/>
        <v>1</v>
      </c>
      <c r="O84" s="50">
        <v>0.5</v>
      </c>
      <c r="P84" s="10" t="str">
        <f t="shared" si="10"/>
        <v>Cumple parcialmente</v>
      </c>
      <c r="Q84" s="10">
        <f t="shared" si="11"/>
        <v>2</v>
      </c>
      <c r="R84" s="10">
        <f>+IF(OR(Table19[[#This Row],[Valor Ind. Económico]]=1,Table19[[#This Row],[Valor Ind. Social]]=1,Table19[[#This Row],[Valor Ind. Ambiental]]=1),1,ROUNDDOWN((Table19[[#This Row],[Valor Ind. Económico]]+Table19[[#This Row],[Valor Ind. Social]]+Table19[[#This Row],[Valor Ind. Ambiental]])/3,0))</f>
        <v>1</v>
      </c>
      <c r="S84" s="10" t="str">
        <f t="shared" si="12"/>
        <v>No sostenible</v>
      </c>
      <c r="T84" s="10" t="s">
        <v>885</v>
      </c>
      <c r="U84" s="10"/>
      <c r="V84" s="43"/>
    </row>
    <row r="85" spans="1:22" ht="48" x14ac:dyDescent="0.2">
      <c r="A85" s="28">
        <v>2017000020020</v>
      </c>
      <c r="B85" s="3" t="s">
        <v>103</v>
      </c>
      <c r="C85" s="3" t="s">
        <v>816</v>
      </c>
      <c r="D85" s="3" t="s">
        <v>826</v>
      </c>
      <c r="E85" s="4">
        <v>41761358944.889999</v>
      </c>
      <c r="F85" s="4">
        <v>94708108460</v>
      </c>
      <c r="G85" s="44">
        <v>2.5299999999999998</v>
      </c>
      <c r="H85" s="10" t="str">
        <f t="shared" si="8"/>
        <v>alto</v>
      </c>
      <c r="I85" s="10">
        <f t="shared" si="13"/>
        <v>3</v>
      </c>
      <c r="J85" s="3">
        <v>9170</v>
      </c>
      <c r="K85" s="3">
        <v>297687</v>
      </c>
      <c r="L85" s="15">
        <f t="shared" si="14"/>
        <v>3.0804166792637904E-2</v>
      </c>
      <c r="M85" s="10" t="str">
        <f t="shared" si="9"/>
        <v>bajo</v>
      </c>
      <c r="N85" s="10">
        <f t="shared" si="15"/>
        <v>1</v>
      </c>
      <c r="O85" s="50">
        <v>1</v>
      </c>
      <c r="P85" s="10" t="str">
        <f t="shared" si="10"/>
        <v>Cumple</v>
      </c>
      <c r="Q85" s="10">
        <f t="shared" si="11"/>
        <v>3</v>
      </c>
      <c r="R85" s="10">
        <f>+IF(OR(Table19[[#This Row],[Valor Ind. Económico]]=1,Table19[[#This Row],[Valor Ind. Social]]=1,Table19[[#This Row],[Valor Ind. Ambiental]]=1),1,ROUNDDOWN((Table19[[#This Row],[Valor Ind. Económico]]+Table19[[#This Row],[Valor Ind. Social]]+Table19[[#This Row],[Valor Ind. Ambiental]])/3,0))</f>
        <v>1</v>
      </c>
      <c r="S85" s="10" t="str">
        <f t="shared" si="12"/>
        <v>No sostenible</v>
      </c>
      <c r="T85" s="10" t="s">
        <v>887</v>
      </c>
      <c r="U85" s="10"/>
      <c r="V85" s="43"/>
    </row>
    <row r="86" spans="1:22" ht="16" x14ac:dyDescent="0.2">
      <c r="A86" s="28">
        <v>2017000020027</v>
      </c>
      <c r="B86" s="3" t="s">
        <v>104</v>
      </c>
      <c r="C86" s="3" t="s">
        <v>816</v>
      </c>
      <c r="D86" s="3" t="s">
        <v>826</v>
      </c>
      <c r="E86" s="4">
        <v>19463716573</v>
      </c>
      <c r="F86" s="4">
        <v>19463716573</v>
      </c>
      <c r="G86" s="44">
        <v>1.54</v>
      </c>
      <c r="H86" s="10" t="str">
        <f t="shared" si="8"/>
        <v>alto</v>
      </c>
      <c r="I86" s="10">
        <f t="shared" si="13"/>
        <v>3</v>
      </c>
      <c r="J86" s="3">
        <v>6010</v>
      </c>
      <c r="K86" s="3">
        <v>136134</v>
      </c>
      <c r="L86" s="15">
        <f t="shared" si="14"/>
        <v>4.4147678023124276E-2</v>
      </c>
      <c r="M86" s="10" t="str">
        <f t="shared" si="9"/>
        <v>bajo</v>
      </c>
      <c r="N86" s="10">
        <f t="shared" si="15"/>
        <v>1</v>
      </c>
      <c r="O86" s="50">
        <v>0.5</v>
      </c>
      <c r="P86" s="10" t="str">
        <f t="shared" si="10"/>
        <v>Cumple parcialmente</v>
      </c>
      <c r="Q86" s="10">
        <f t="shared" si="11"/>
        <v>2</v>
      </c>
      <c r="R86" s="10">
        <f>+IF(OR(Table19[[#This Row],[Valor Ind. Económico]]=1,Table19[[#This Row],[Valor Ind. Social]]=1,Table19[[#This Row],[Valor Ind. Ambiental]]=1),1,ROUNDDOWN((Table19[[#This Row],[Valor Ind. Económico]]+Table19[[#This Row],[Valor Ind. Social]]+Table19[[#This Row],[Valor Ind. Ambiental]])/3,0))</f>
        <v>1</v>
      </c>
      <c r="S86" s="10" t="str">
        <f t="shared" si="12"/>
        <v>No sostenible</v>
      </c>
      <c r="T86" s="10" t="s">
        <v>888</v>
      </c>
      <c r="U86" s="10"/>
      <c r="V86" s="43"/>
    </row>
    <row r="87" spans="1:22" ht="48" x14ac:dyDescent="0.2">
      <c r="A87" s="28">
        <v>2017000020046</v>
      </c>
      <c r="B87" s="3" t="s">
        <v>105</v>
      </c>
      <c r="C87" s="3" t="s">
        <v>816</v>
      </c>
      <c r="D87" s="3" t="s">
        <v>826</v>
      </c>
      <c r="E87" s="4">
        <v>40154402825.110001</v>
      </c>
      <c r="F87" s="4">
        <v>42096658238</v>
      </c>
      <c r="G87" s="44">
        <v>3.32</v>
      </c>
      <c r="H87" s="10" t="str">
        <f t="shared" si="8"/>
        <v>alto</v>
      </c>
      <c r="I87" s="10">
        <f t="shared" si="13"/>
        <v>3</v>
      </c>
      <c r="J87" s="16">
        <v>448655</v>
      </c>
      <c r="K87" s="16">
        <v>448655</v>
      </c>
      <c r="L87" s="15">
        <f t="shared" si="14"/>
        <v>1</v>
      </c>
      <c r="M87" s="10" t="str">
        <f t="shared" si="9"/>
        <v>alto</v>
      </c>
      <c r="N87" s="10">
        <f t="shared" si="15"/>
        <v>3</v>
      </c>
      <c r="O87" s="50">
        <v>1</v>
      </c>
      <c r="P87" s="10" t="str">
        <f t="shared" si="10"/>
        <v>Cumple</v>
      </c>
      <c r="Q87" s="10">
        <f t="shared" si="11"/>
        <v>3</v>
      </c>
      <c r="R87" s="10">
        <f>+IF(OR(Table19[[#This Row],[Valor Ind. Económico]]=1,Table19[[#This Row],[Valor Ind. Social]]=1,Table19[[#This Row],[Valor Ind. Ambiental]]=1),1,ROUNDDOWN((Table19[[#This Row],[Valor Ind. Económico]]+Table19[[#This Row],[Valor Ind. Social]]+Table19[[#This Row],[Valor Ind. Ambiental]])/3,0))</f>
        <v>3</v>
      </c>
      <c r="S87" s="10" t="str">
        <f t="shared" si="12"/>
        <v>Sostenible</v>
      </c>
      <c r="T87" s="10" t="s">
        <v>885</v>
      </c>
      <c r="U87" s="10" t="s">
        <v>638</v>
      </c>
      <c r="V87" s="43" t="s">
        <v>654</v>
      </c>
    </row>
    <row r="88" spans="1:22" ht="48" x14ac:dyDescent="0.2">
      <c r="A88" s="28">
        <v>2017000020095</v>
      </c>
      <c r="B88" s="3" t="s">
        <v>106</v>
      </c>
      <c r="C88" s="3" t="s">
        <v>816</v>
      </c>
      <c r="D88" s="3" t="s">
        <v>826</v>
      </c>
      <c r="E88" s="4">
        <v>4461184664.8000002</v>
      </c>
      <c r="F88" s="4">
        <v>4461184664.8000002</v>
      </c>
      <c r="G88" s="44">
        <v>1.35</v>
      </c>
      <c r="H88" s="10" t="str">
        <f t="shared" si="8"/>
        <v>alto</v>
      </c>
      <c r="I88" s="10">
        <f t="shared" si="13"/>
        <v>3</v>
      </c>
      <c r="J88" s="16">
        <v>5250</v>
      </c>
      <c r="K88" s="16">
        <v>260561</v>
      </c>
      <c r="L88" s="15">
        <f t="shared" si="14"/>
        <v>2.0148832710958277E-2</v>
      </c>
      <c r="M88" s="10" t="str">
        <f t="shared" si="9"/>
        <v>bajo</v>
      </c>
      <c r="N88" s="10">
        <f t="shared" si="15"/>
        <v>1</v>
      </c>
      <c r="O88" s="49" t="s">
        <v>27</v>
      </c>
      <c r="P88" s="10" t="str">
        <f t="shared" si="10"/>
        <v>No requiere</v>
      </c>
      <c r="Q88" s="10">
        <f t="shared" si="11"/>
        <v>3</v>
      </c>
      <c r="R88" s="10">
        <f>+IF(OR(Table19[[#This Row],[Valor Ind. Económico]]=1,Table19[[#This Row],[Valor Ind. Social]]=1,Table19[[#This Row],[Valor Ind. Ambiental]]=1),1,ROUNDDOWN((Table19[[#This Row],[Valor Ind. Económico]]+Table19[[#This Row],[Valor Ind. Social]]+Table19[[#This Row],[Valor Ind. Ambiental]])/3,0))</f>
        <v>1</v>
      </c>
      <c r="S88" s="10" t="str">
        <f t="shared" si="12"/>
        <v>No sostenible</v>
      </c>
      <c r="T88" s="10" t="s">
        <v>890</v>
      </c>
      <c r="U88" s="10"/>
      <c r="V88" s="43"/>
    </row>
    <row r="89" spans="1:22" ht="48" x14ac:dyDescent="0.2">
      <c r="A89" s="28">
        <v>2017000020099</v>
      </c>
      <c r="B89" s="3" t="s">
        <v>107</v>
      </c>
      <c r="C89" s="3" t="s">
        <v>816</v>
      </c>
      <c r="D89" s="3" t="s">
        <v>826</v>
      </c>
      <c r="E89" s="4">
        <v>3291976660</v>
      </c>
      <c r="F89" s="4">
        <v>3291976660</v>
      </c>
      <c r="G89" s="44">
        <v>1.36</v>
      </c>
      <c r="H89" s="10" t="str">
        <f t="shared" si="8"/>
        <v>alto</v>
      </c>
      <c r="I89" s="10">
        <f t="shared" si="13"/>
        <v>3</v>
      </c>
      <c r="J89" s="16">
        <v>36705</v>
      </c>
      <c r="K89" s="16">
        <v>87823</v>
      </c>
      <c r="L89" s="15">
        <f t="shared" si="14"/>
        <v>0.4179429078942874</v>
      </c>
      <c r="M89" s="10" t="str">
        <f t="shared" si="9"/>
        <v>bajo</v>
      </c>
      <c r="N89" s="10">
        <f t="shared" si="15"/>
        <v>1</v>
      </c>
      <c r="O89" s="50">
        <v>1</v>
      </c>
      <c r="P89" s="10" t="str">
        <f t="shared" si="10"/>
        <v>Cumple</v>
      </c>
      <c r="Q89" s="10">
        <f t="shared" si="11"/>
        <v>3</v>
      </c>
      <c r="R89" s="10">
        <f>+IF(OR(Table19[[#This Row],[Valor Ind. Económico]]=1,Table19[[#This Row],[Valor Ind. Social]]=1,Table19[[#This Row],[Valor Ind. Ambiental]]=1),1,ROUNDDOWN((Table19[[#This Row],[Valor Ind. Económico]]+Table19[[#This Row],[Valor Ind. Social]]+Table19[[#This Row],[Valor Ind. Ambiental]])/3,0))</f>
        <v>1</v>
      </c>
      <c r="S89" s="10" t="str">
        <f t="shared" si="12"/>
        <v>No sostenible</v>
      </c>
      <c r="T89" s="10" t="s">
        <v>890</v>
      </c>
      <c r="U89" s="10"/>
      <c r="V89" s="43"/>
    </row>
    <row r="90" spans="1:22" ht="16" x14ac:dyDescent="0.2">
      <c r="A90" s="28">
        <v>2017000020116</v>
      </c>
      <c r="B90" s="3" t="s">
        <v>108</v>
      </c>
      <c r="C90" s="3" t="s">
        <v>816</v>
      </c>
      <c r="D90" s="3" t="s">
        <v>826</v>
      </c>
      <c r="E90" s="4">
        <v>26441705085.400002</v>
      </c>
      <c r="F90" s="4">
        <v>26441705085.400002</v>
      </c>
      <c r="G90" s="44">
        <v>2.46</v>
      </c>
      <c r="H90" s="10" t="str">
        <f t="shared" si="8"/>
        <v>alto</v>
      </c>
      <c r="I90" s="10">
        <f t="shared" si="13"/>
        <v>3</v>
      </c>
      <c r="J90" s="16">
        <v>24164</v>
      </c>
      <c r="K90" s="16">
        <v>72493</v>
      </c>
      <c r="L90" s="15">
        <f t="shared" si="14"/>
        <v>0.33332873518822509</v>
      </c>
      <c r="M90" s="10" t="str">
        <f t="shared" si="9"/>
        <v>bajo</v>
      </c>
      <c r="N90" s="10">
        <f t="shared" si="15"/>
        <v>1</v>
      </c>
      <c r="O90" s="50">
        <v>1</v>
      </c>
      <c r="P90" s="10" t="str">
        <f t="shared" si="10"/>
        <v>Cumple</v>
      </c>
      <c r="Q90" s="10">
        <f t="shared" si="11"/>
        <v>3</v>
      </c>
      <c r="R90" s="10">
        <f>+IF(OR(Table19[[#This Row],[Valor Ind. Económico]]=1,Table19[[#This Row],[Valor Ind. Social]]=1,Table19[[#This Row],[Valor Ind. Ambiental]]=1),1,ROUNDDOWN((Table19[[#This Row],[Valor Ind. Económico]]+Table19[[#This Row],[Valor Ind. Social]]+Table19[[#This Row],[Valor Ind. Ambiental]])/3,0))</f>
        <v>1</v>
      </c>
      <c r="S90" s="10" t="str">
        <f t="shared" si="12"/>
        <v>No sostenible</v>
      </c>
      <c r="T90" s="10" t="s">
        <v>885</v>
      </c>
      <c r="U90" s="10"/>
      <c r="V90" s="43"/>
    </row>
    <row r="91" spans="1:22" ht="48" x14ac:dyDescent="0.2">
      <c r="A91" s="28">
        <v>2017000100036</v>
      </c>
      <c r="B91" s="3" t="s">
        <v>109</v>
      </c>
      <c r="C91" s="3" t="s">
        <v>816</v>
      </c>
      <c r="D91" s="3" t="s">
        <v>826</v>
      </c>
      <c r="E91" s="4">
        <v>12000000000</v>
      </c>
      <c r="F91" s="4">
        <v>13970431909</v>
      </c>
      <c r="G91" s="44">
        <v>3.9</v>
      </c>
      <c r="H91" s="10" t="str">
        <f t="shared" si="8"/>
        <v>alto</v>
      </c>
      <c r="I91" s="10">
        <f t="shared" si="13"/>
        <v>3</v>
      </c>
      <c r="J91" s="3">
        <v>1600</v>
      </c>
      <c r="K91" s="16">
        <v>8553</v>
      </c>
      <c r="L91" s="15">
        <f t="shared" si="14"/>
        <v>0.18706886472582721</v>
      </c>
      <c r="M91" s="10" t="str">
        <f t="shared" si="9"/>
        <v>bajo</v>
      </c>
      <c r="N91" s="10">
        <f t="shared" si="15"/>
        <v>1</v>
      </c>
      <c r="O91" s="49" t="s">
        <v>27</v>
      </c>
      <c r="P91" s="10" t="str">
        <f t="shared" si="10"/>
        <v>No requiere</v>
      </c>
      <c r="Q91" s="10">
        <f t="shared" si="11"/>
        <v>3</v>
      </c>
      <c r="R91" s="10">
        <f>+IF(OR(Table19[[#This Row],[Valor Ind. Económico]]=1,Table19[[#This Row],[Valor Ind. Social]]=1,Table19[[#This Row],[Valor Ind. Ambiental]]=1),1,ROUNDDOWN((Table19[[#This Row],[Valor Ind. Económico]]+Table19[[#This Row],[Valor Ind. Social]]+Table19[[#This Row],[Valor Ind. Ambiental]])/3,0))</f>
        <v>1</v>
      </c>
      <c r="S91" s="10" t="str">
        <f t="shared" si="12"/>
        <v>No sostenible</v>
      </c>
      <c r="T91" s="10" t="s">
        <v>894</v>
      </c>
      <c r="U91" s="10"/>
      <c r="V91" s="43"/>
    </row>
    <row r="92" spans="1:22" ht="48" x14ac:dyDescent="0.2">
      <c r="A92" s="28">
        <v>2017000100056</v>
      </c>
      <c r="B92" s="3" t="s">
        <v>110</v>
      </c>
      <c r="C92" s="3" t="s">
        <v>816</v>
      </c>
      <c r="D92" s="3" t="s">
        <v>826</v>
      </c>
      <c r="E92" s="4">
        <v>15574971987.860001</v>
      </c>
      <c r="F92" s="4">
        <v>17483027447.860001</v>
      </c>
      <c r="G92" s="44">
        <v>1.98</v>
      </c>
      <c r="H92" s="10" t="str">
        <f t="shared" si="8"/>
        <v>alto</v>
      </c>
      <c r="I92" s="10">
        <f t="shared" si="13"/>
        <v>3</v>
      </c>
      <c r="J92" s="3">
        <v>348</v>
      </c>
      <c r="K92" s="16">
        <v>5479</v>
      </c>
      <c r="L92" s="15">
        <f t="shared" si="14"/>
        <v>6.3515240007300605E-2</v>
      </c>
      <c r="M92" s="10" t="str">
        <f t="shared" si="9"/>
        <v>bajo</v>
      </c>
      <c r="N92" s="10">
        <f t="shared" si="15"/>
        <v>1</v>
      </c>
      <c r="O92" s="49" t="s">
        <v>27</v>
      </c>
      <c r="P92" s="10" t="str">
        <f t="shared" si="10"/>
        <v>No requiere</v>
      </c>
      <c r="Q92" s="10">
        <f t="shared" si="11"/>
        <v>3</v>
      </c>
      <c r="R92" s="10">
        <f>+IF(OR(Table19[[#This Row],[Valor Ind. Económico]]=1,Table19[[#This Row],[Valor Ind. Social]]=1,Table19[[#This Row],[Valor Ind. Ambiental]]=1),1,ROUNDDOWN((Table19[[#This Row],[Valor Ind. Económico]]+Table19[[#This Row],[Valor Ind. Social]]+Table19[[#This Row],[Valor Ind. Ambiental]])/3,0))</f>
        <v>1</v>
      </c>
      <c r="S92" s="10" t="str">
        <f t="shared" si="12"/>
        <v>No sostenible</v>
      </c>
      <c r="T92" s="10" t="s">
        <v>894</v>
      </c>
      <c r="U92" s="10"/>
      <c r="V92" s="43"/>
    </row>
    <row r="93" spans="1:22" ht="48" x14ac:dyDescent="0.2">
      <c r="A93" s="28">
        <v>2017000100058</v>
      </c>
      <c r="B93" s="3" t="s">
        <v>111</v>
      </c>
      <c r="C93" s="3" t="s">
        <v>816</v>
      </c>
      <c r="D93" s="3" t="s">
        <v>826</v>
      </c>
      <c r="E93" s="4">
        <v>9819828846</v>
      </c>
      <c r="F93" s="4">
        <v>12434358035</v>
      </c>
      <c r="G93" s="44">
        <v>1.69</v>
      </c>
      <c r="H93" s="10" t="str">
        <f t="shared" si="8"/>
        <v>alto</v>
      </c>
      <c r="I93" s="10">
        <f t="shared" si="13"/>
        <v>3</v>
      </c>
      <c r="J93" s="3">
        <v>31200</v>
      </c>
      <c r="K93" s="3">
        <v>104000</v>
      </c>
      <c r="L93" s="15">
        <f t="shared" si="14"/>
        <v>0.3</v>
      </c>
      <c r="M93" s="10" t="str">
        <f t="shared" si="9"/>
        <v>bajo</v>
      </c>
      <c r="N93" s="10">
        <f t="shared" si="15"/>
        <v>1</v>
      </c>
      <c r="O93" s="49" t="s">
        <v>27</v>
      </c>
      <c r="P93" s="10" t="str">
        <f t="shared" si="10"/>
        <v>No requiere</v>
      </c>
      <c r="Q93" s="10">
        <f t="shared" si="11"/>
        <v>3</v>
      </c>
      <c r="R93" s="10">
        <f>+IF(OR(Table19[[#This Row],[Valor Ind. Económico]]=1,Table19[[#This Row],[Valor Ind. Social]]=1,Table19[[#This Row],[Valor Ind. Ambiental]]=1),1,ROUNDDOWN((Table19[[#This Row],[Valor Ind. Económico]]+Table19[[#This Row],[Valor Ind. Social]]+Table19[[#This Row],[Valor Ind. Ambiental]])/3,0))</f>
        <v>1</v>
      </c>
      <c r="S93" s="10" t="str">
        <f t="shared" si="12"/>
        <v>No sostenible</v>
      </c>
      <c r="T93" s="10" t="s">
        <v>894</v>
      </c>
      <c r="U93" s="10"/>
      <c r="V93" s="43"/>
    </row>
    <row r="94" spans="1:22" ht="48" x14ac:dyDescent="0.2">
      <c r="A94" s="28">
        <v>2017002200001</v>
      </c>
      <c r="B94" s="3" t="s">
        <v>112</v>
      </c>
      <c r="C94" s="3" t="s">
        <v>816</v>
      </c>
      <c r="D94" s="3" t="s">
        <v>826</v>
      </c>
      <c r="E94" s="4">
        <v>8436463976</v>
      </c>
      <c r="F94" s="4">
        <v>10616867953.200001</v>
      </c>
      <c r="G94" s="44">
        <v>1.52</v>
      </c>
      <c r="H94" s="10" t="str">
        <f t="shared" si="8"/>
        <v>alto</v>
      </c>
      <c r="I94" s="10">
        <f t="shared" si="13"/>
        <v>3</v>
      </c>
      <c r="J94" s="3">
        <v>70278</v>
      </c>
      <c r="K94" s="3">
        <v>93917</v>
      </c>
      <c r="L94" s="15">
        <f t="shared" si="14"/>
        <v>0.74829902999456965</v>
      </c>
      <c r="M94" s="10" t="str">
        <f t="shared" si="9"/>
        <v>medio</v>
      </c>
      <c r="N94" s="10">
        <f t="shared" si="15"/>
        <v>2</v>
      </c>
      <c r="O94" s="50">
        <v>0.5</v>
      </c>
      <c r="P94" s="10" t="str">
        <f t="shared" si="10"/>
        <v>Cumple parcialmente</v>
      </c>
      <c r="Q94" s="10">
        <f t="shared" si="11"/>
        <v>2</v>
      </c>
      <c r="R94" s="10">
        <f>+IF(OR(Table19[[#This Row],[Valor Ind. Económico]]=1,Table19[[#This Row],[Valor Ind. Social]]=1,Table19[[#This Row],[Valor Ind. Ambiental]]=1),1,ROUNDDOWN((Table19[[#This Row],[Valor Ind. Económico]]+Table19[[#This Row],[Valor Ind. Social]]+Table19[[#This Row],[Valor Ind. Ambiental]])/3,0))</f>
        <v>2</v>
      </c>
      <c r="S94" s="10" t="str">
        <f t="shared" si="12"/>
        <v>Parcialmente sostenible</v>
      </c>
      <c r="T94" s="10" t="s">
        <v>887</v>
      </c>
      <c r="U94" s="10" t="s">
        <v>635</v>
      </c>
      <c r="V94" s="43" t="s">
        <v>685</v>
      </c>
    </row>
    <row r="95" spans="1:22" ht="16" x14ac:dyDescent="0.2">
      <c r="A95" s="28">
        <v>2017002200022</v>
      </c>
      <c r="B95" s="3" t="s">
        <v>113</v>
      </c>
      <c r="C95" s="3" t="s">
        <v>816</v>
      </c>
      <c r="D95" s="3" t="s">
        <v>826</v>
      </c>
      <c r="E95" s="4">
        <v>8200000000</v>
      </c>
      <c r="F95" s="4">
        <v>8200000000</v>
      </c>
      <c r="G95" s="44">
        <v>1.98</v>
      </c>
      <c r="H95" s="10" t="str">
        <f t="shared" si="8"/>
        <v>alto</v>
      </c>
      <c r="I95" s="10">
        <f t="shared" si="13"/>
        <v>3</v>
      </c>
      <c r="J95" s="3">
        <v>15735</v>
      </c>
      <c r="K95" s="3">
        <v>101919</v>
      </c>
      <c r="L95" s="15">
        <f t="shared" si="14"/>
        <v>0.15438730756777441</v>
      </c>
      <c r="M95" s="10" t="str">
        <f t="shared" si="9"/>
        <v>bajo</v>
      </c>
      <c r="N95" s="10">
        <f t="shared" si="15"/>
        <v>1</v>
      </c>
      <c r="O95" s="49" t="s">
        <v>27</v>
      </c>
      <c r="P95" s="10" t="str">
        <f t="shared" si="10"/>
        <v>No requiere</v>
      </c>
      <c r="Q95" s="10">
        <f t="shared" si="11"/>
        <v>3</v>
      </c>
      <c r="R95" s="10">
        <f>+IF(OR(Table19[[#This Row],[Valor Ind. Económico]]=1,Table19[[#This Row],[Valor Ind. Social]]=1,Table19[[#This Row],[Valor Ind. Ambiental]]=1),1,ROUNDDOWN((Table19[[#This Row],[Valor Ind. Económico]]+Table19[[#This Row],[Valor Ind. Social]]+Table19[[#This Row],[Valor Ind. Ambiental]])/3,0))</f>
        <v>1</v>
      </c>
      <c r="S95" s="10" t="str">
        <f t="shared" si="12"/>
        <v>No sostenible</v>
      </c>
      <c r="T95" s="10" t="s">
        <v>888</v>
      </c>
      <c r="U95" s="10"/>
      <c r="V95" s="43"/>
    </row>
    <row r="96" spans="1:22" ht="48" x14ac:dyDescent="0.2">
      <c r="A96" s="28">
        <v>2017002200023</v>
      </c>
      <c r="B96" s="3" t="s">
        <v>114</v>
      </c>
      <c r="C96" s="3" t="s">
        <v>816</v>
      </c>
      <c r="D96" s="3" t="s">
        <v>826</v>
      </c>
      <c r="E96" s="4">
        <v>12998876298</v>
      </c>
      <c r="F96" s="4">
        <v>12998876298</v>
      </c>
      <c r="G96" s="44">
        <v>1.92</v>
      </c>
      <c r="H96" s="10" t="str">
        <f t="shared" si="8"/>
        <v>alto</v>
      </c>
      <c r="I96" s="10">
        <f t="shared" si="13"/>
        <v>3</v>
      </c>
      <c r="J96" s="3">
        <v>11000</v>
      </c>
      <c r="K96" s="16">
        <v>91727</v>
      </c>
      <c r="L96" s="15">
        <f t="shared" si="14"/>
        <v>0.11992107013202219</v>
      </c>
      <c r="M96" s="10" t="str">
        <f t="shared" si="9"/>
        <v>bajo</v>
      </c>
      <c r="N96" s="10">
        <f t="shared" si="15"/>
        <v>1</v>
      </c>
      <c r="O96" s="49" t="s">
        <v>27</v>
      </c>
      <c r="P96" s="10" t="str">
        <f t="shared" si="10"/>
        <v>No requiere</v>
      </c>
      <c r="Q96" s="10">
        <f t="shared" si="11"/>
        <v>3</v>
      </c>
      <c r="R96" s="10">
        <f>+IF(OR(Table19[[#This Row],[Valor Ind. Económico]]=1,Table19[[#This Row],[Valor Ind. Social]]=1,Table19[[#This Row],[Valor Ind. Ambiental]]=1),1,ROUNDDOWN((Table19[[#This Row],[Valor Ind. Económico]]+Table19[[#This Row],[Valor Ind. Social]]+Table19[[#This Row],[Valor Ind. Ambiental]])/3,0))</f>
        <v>1</v>
      </c>
      <c r="S96" s="10" t="str">
        <f t="shared" si="12"/>
        <v>No sostenible</v>
      </c>
      <c r="T96" s="10" t="s">
        <v>889</v>
      </c>
      <c r="U96" s="10"/>
      <c r="V96" s="43"/>
    </row>
    <row r="97" spans="1:22" ht="32" x14ac:dyDescent="0.2">
      <c r="A97" s="28">
        <v>2017002200024</v>
      </c>
      <c r="B97" s="3" t="s">
        <v>115</v>
      </c>
      <c r="C97" s="3" t="s">
        <v>816</v>
      </c>
      <c r="D97" s="3" t="s">
        <v>826</v>
      </c>
      <c r="E97" s="4">
        <v>5913622533</v>
      </c>
      <c r="F97" s="4">
        <v>5913622533</v>
      </c>
      <c r="G97" s="44">
        <v>1.9</v>
      </c>
      <c r="H97" s="10" t="str">
        <f t="shared" si="8"/>
        <v>alto</v>
      </c>
      <c r="I97" s="10">
        <f t="shared" si="13"/>
        <v>3</v>
      </c>
      <c r="J97" s="16">
        <v>30455</v>
      </c>
      <c r="K97" s="16">
        <v>42921</v>
      </c>
      <c r="L97" s="15">
        <f t="shared" si="14"/>
        <v>0.70955942312620857</v>
      </c>
      <c r="M97" s="10" t="str">
        <f t="shared" si="9"/>
        <v>medio</v>
      </c>
      <c r="N97" s="10">
        <f t="shared" si="15"/>
        <v>2</v>
      </c>
      <c r="O97" s="49" t="s">
        <v>27</v>
      </c>
      <c r="P97" s="10" t="str">
        <f t="shared" si="10"/>
        <v>No requiere</v>
      </c>
      <c r="Q97" s="10">
        <f t="shared" si="11"/>
        <v>3</v>
      </c>
      <c r="R97" s="10">
        <f>+IF(OR(Table19[[#This Row],[Valor Ind. Económico]]=1,Table19[[#This Row],[Valor Ind. Social]]=1,Table19[[#This Row],[Valor Ind. Ambiental]]=1),1,ROUNDDOWN((Table19[[#This Row],[Valor Ind. Económico]]+Table19[[#This Row],[Valor Ind. Social]]+Table19[[#This Row],[Valor Ind. Ambiental]])/3,0))</f>
        <v>2</v>
      </c>
      <c r="S97" s="10" t="str">
        <f t="shared" si="12"/>
        <v>Parcialmente sostenible</v>
      </c>
      <c r="T97" s="10" t="s">
        <v>888</v>
      </c>
      <c r="U97" s="10" t="s">
        <v>32</v>
      </c>
      <c r="V97" s="43" t="s">
        <v>33</v>
      </c>
    </row>
    <row r="98" spans="1:22" ht="48" x14ac:dyDescent="0.2">
      <c r="A98" s="28">
        <v>2017002200026</v>
      </c>
      <c r="B98" s="3" t="s">
        <v>116</v>
      </c>
      <c r="C98" s="3" t="s">
        <v>816</v>
      </c>
      <c r="D98" s="3" t="s">
        <v>826</v>
      </c>
      <c r="E98" s="4">
        <v>2000000000</v>
      </c>
      <c r="F98" s="4">
        <v>2000000000</v>
      </c>
      <c r="G98" s="44">
        <v>1.49</v>
      </c>
      <c r="H98" s="10" t="str">
        <f t="shared" si="8"/>
        <v>alto</v>
      </c>
      <c r="I98" s="10">
        <f t="shared" si="13"/>
        <v>3</v>
      </c>
      <c r="J98" s="16">
        <v>6928</v>
      </c>
      <c r="K98" s="16">
        <v>263086</v>
      </c>
      <c r="L98" s="15">
        <f t="shared" si="14"/>
        <v>2.6333594337973134E-2</v>
      </c>
      <c r="M98" s="10" t="str">
        <f t="shared" si="9"/>
        <v>bajo</v>
      </c>
      <c r="N98" s="10">
        <f t="shared" si="15"/>
        <v>1</v>
      </c>
      <c r="O98" s="49" t="s">
        <v>27</v>
      </c>
      <c r="P98" s="10" t="str">
        <f t="shared" si="10"/>
        <v>No requiere</v>
      </c>
      <c r="Q98" s="10">
        <f t="shared" si="11"/>
        <v>3</v>
      </c>
      <c r="R98" s="10">
        <f>+IF(OR(Table19[[#This Row],[Valor Ind. Económico]]=1,Table19[[#This Row],[Valor Ind. Social]]=1,Table19[[#This Row],[Valor Ind. Ambiental]]=1),1,ROUNDDOWN((Table19[[#This Row],[Valor Ind. Económico]]+Table19[[#This Row],[Valor Ind. Social]]+Table19[[#This Row],[Valor Ind. Ambiental]])/3,0))</f>
        <v>1</v>
      </c>
      <c r="S98" s="10" t="str">
        <f t="shared" si="12"/>
        <v>No sostenible</v>
      </c>
      <c r="T98" s="10" t="s">
        <v>893</v>
      </c>
      <c r="U98" s="10"/>
      <c r="V98" s="43"/>
    </row>
    <row r="99" spans="1:22" ht="16" x14ac:dyDescent="0.2">
      <c r="A99" s="28">
        <v>2017002200028</v>
      </c>
      <c r="B99" s="3" t="s">
        <v>117</v>
      </c>
      <c r="C99" s="3" t="s">
        <v>816</v>
      </c>
      <c r="D99" s="3" t="s">
        <v>826</v>
      </c>
      <c r="E99" s="4">
        <v>2897715080</v>
      </c>
      <c r="F99" s="4">
        <v>2897715080</v>
      </c>
      <c r="G99" s="44">
        <v>3.92</v>
      </c>
      <c r="H99" s="10" t="str">
        <f t="shared" si="8"/>
        <v>alto</v>
      </c>
      <c r="I99" s="10">
        <f t="shared" si="13"/>
        <v>3</v>
      </c>
      <c r="J99" s="16">
        <v>2752</v>
      </c>
      <c r="K99" s="16">
        <v>58153</v>
      </c>
      <c r="L99" s="15">
        <f t="shared" si="14"/>
        <v>4.7323439891321172E-2</v>
      </c>
      <c r="M99" s="10" t="str">
        <f t="shared" si="9"/>
        <v>bajo</v>
      </c>
      <c r="N99" s="10">
        <f t="shared" si="15"/>
        <v>1</v>
      </c>
      <c r="O99" s="49" t="s">
        <v>27</v>
      </c>
      <c r="P99" s="10" t="str">
        <f t="shared" si="10"/>
        <v>No requiere</v>
      </c>
      <c r="Q99" s="10">
        <f t="shared" si="11"/>
        <v>3</v>
      </c>
      <c r="R99" s="10">
        <f>+IF(OR(Table19[[#This Row],[Valor Ind. Económico]]=1,Table19[[#This Row],[Valor Ind. Social]]=1,Table19[[#This Row],[Valor Ind. Ambiental]]=1),1,ROUNDDOWN((Table19[[#This Row],[Valor Ind. Económico]]+Table19[[#This Row],[Valor Ind. Social]]+Table19[[#This Row],[Valor Ind. Ambiental]])/3,0))</f>
        <v>1</v>
      </c>
      <c r="S99" s="10" t="str">
        <f t="shared" si="12"/>
        <v>No sostenible</v>
      </c>
      <c r="T99" s="10" t="s">
        <v>888</v>
      </c>
      <c r="U99" s="10"/>
      <c r="V99" s="43"/>
    </row>
    <row r="100" spans="1:22" ht="48" x14ac:dyDescent="0.2">
      <c r="A100" s="28">
        <v>2017002200045</v>
      </c>
      <c r="B100" s="3" t="s">
        <v>118</v>
      </c>
      <c r="C100" s="3" t="s">
        <v>816</v>
      </c>
      <c r="D100" s="3" t="s">
        <v>826</v>
      </c>
      <c r="E100" s="4">
        <v>253211000</v>
      </c>
      <c r="F100" s="4">
        <v>1895524000</v>
      </c>
      <c r="G100" s="44">
        <v>1.99</v>
      </c>
      <c r="H100" s="10" t="str">
        <f t="shared" si="8"/>
        <v>alto</v>
      </c>
      <c r="I100" s="10">
        <f t="shared" si="13"/>
        <v>3</v>
      </c>
      <c r="J100" s="3">
        <v>76</v>
      </c>
      <c r="K100" s="3">
        <v>570</v>
      </c>
      <c r="L100" s="15">
        <f t="shared" si="14"/>
        <v>0.13333333333333333</v>
      </c>
      <c r="M100" s="10" t="str">
        <f t="shared" si="9"/>
        <v>bajo</v>
      </c>
      <c r="N100" s="10">
        <f t="shared" si="15"/>
        <v>1</v>
      </c>
      <c r="O100" s="50">
        <v>1</v>
      </c>
      <c r="P100" s="10" t="str">
        <f t="shared" si="10"/>
        <v>Cumple</v>
      </c>
      <c r="Q100" s="10">
        <f t="shared" si="11"/>
        <v>3</v>
      </c>
      <c r="R100" s="10">
        <f>+IF(OR(Table19[[#This Row],[Valor Ind. Económico]]=1,Table19[[#This Row],[Valor Ind. Social]]=1,Table19[[#This Row],[Valor Ind. Ambiental]]=1),1,ROUNDDOWN((Table19[[#This Row],[Valor Ind. Económico]]+Table19[[#This Row],[Valor Ind. Social]]+Table19[[#This Row],[Valor Ind. Ambiental]])/3,0))</f>
        <v>1</v>
      </c>
      <c r="S100" s="10" t="str">
        <f t="shared" si="12"/>
        <v>No sostenible</v>
      </c>
      <c r="T100" s="10" t="s">
        <v>895</v>
      </c>
      <c r="U100" s="10"/>
      <c r="V100" s="43"/>
    </row>
    <row r="101" spans="1:22" ht="48" x14ac:dyDescent="0.2">
      <c r="A101" s="28">
        <v>2017002200049</v>
      </c>
      <c r="B101" s="3" t="s">
        <v>119</v>
      </c>
      <c r="C101" s="3" t="s">
        <v>816</v>
      </c>
      <c r="D101" s="3" t="s">
        <v>826</v>
      </c>
      <c r="E101" s="4">
        <v>548577000</v>
      </c>
      <c r="F101" s="4">
        <v>2826532000</v>
      </c>
      <c r="G101" s="44">
        <v>1.89</v>
      </c>
      <c r="H101" s="10" t="str">
        <f t="shared" si="8"/>
        <v>alto</v>
      </c>
      <c r="I101" s="10">
        <f t="shared" si="13"/>
        <v>3</v>
      </c>
      <c r="J101" s="3">
        <v>104</v>
      </c>
      <c r="K101" s="16">
        <v>1507</v>
      </c>
      <c r="L101" s="15">
        <f t="shared" si="14"/>
        <v>6.9011280690112808E-2</v>
      </c>
      <c r="M101" s="10" t="str">
        <f t="shared" si="9"/>
        <v>bajo</v>
      </c>
      <c r="N101" s="10">
        <f t="shared" si="15"/>
        <v>1</v>
      </c>
      <c r="O101" s="50">
        <v>0.5</v>
      </c>
      <c r="P101" s="10" t="str">
        <f t="shared" si="10"/>
        <v>Cumple parcialmente</v>
      </c>
      <c r="Q101" s="10">
        <f t="shared" si="11"/>
        <v>2</v>
      </c>
      <c r="R101" s="10">
        <f>+IF(OR(Table19[[#This Row],[Valor Ind. Económico]]=1,Table19[[#This Row],[Valor Ind. Social]]=1,Table19[[#This Row],[Valor Ind. Ambiental]]=1),1,ROUNDDOWN((Table19[[#This Row],[Valor Ind. Económico]]+Table19[[#This Row],[Valor Ind. Social]]+Table19[[#This Row],[Valor Ind. Ambiental]])/3,0))</f>
        <v>1</v>
      </c>
      <c r="S101" s="10" t="str">
        <f t="shared" si="12"/>
        <v>No sostenible</v>
      </c>
      <c r="T101" s="10" t="s">
        <v>895</v>
      </c>
      <c r="U101" s="10"/>
      <c r="V101" s="43"/>
    </row>
    <row r="102" spans="1:22" ht="48" x14ac:dyDescent="0.2">
      <c r="A102" s="28">
        <v>2017002200050</v>
      </c>
      <c r="B102" s="3" t="s">
        <v>120</v>
      </c>
      <c r="C102" s="3" t="s">
        <v>816</v>
      </c>
      <c r="D102" s="3" t="s">
        <v>826</v>
      </c>
      <c r="E102" s="4">
        <v>298220000</v>
      </c>
      <c r="F102" s="4">
        <v>1316668000</v>
      </c>
      <c r="G102" s="44">
        <v>1.66</v>
      </c>
      <c r="H102" s="10" t="str">
        <f t="shared" si="8"/>
        <v>alto</v>
      </c>
      <c r="I102" s="10">
        <f t="shared" si="13"/>
        <v>3</v>
      </c>
      <c r="J102" s="3">
        <v>59</v>
      </c>
      <c r="K102" s="3">
        <v>310</v>
      </c>
      <c r="L102" s="15">
        <f t="shared" si="14"/>
        <v>0.19032258064516128</v>
      </c>
      <c r="M102" s="10" t="str">
        <f t="shared" si="9"/>
        <v>bajo</v>
      </c>
      <c r="N102" s="10">
        <f t="shared" si="15"/>
        <v>1</v>
      </c>
      <c r="O102" s="50">
        <v>1</v>
      </c>
      <c r="P102" s="10" t="str">
        <f t="shared" si="10"/>
        <v>Cumple</v>
      </c>
      <c r="Q102" s="10">
        <f t="shared" si="11"/>
        <v>3</v>
      </c>
      <c r="R102" s="10">
        <f>+IF(OR(Table19[[#This Row],[Valor Ind. Económico]]=1,Table19[[#This Row],[Valor Ind. Social]]=1,Table19[[#This Row],[Valor Ind. Ambiental]]=1),1,ROUNDDOWN((Table19[[#This Row],[Valor Ind. Económico]]+Table19[[#This Row],[Valor Ind. Social]]+Table19[[#This Row],[Valor Ind. Ambiental]])/3,0))</f>
        <v>1</v>
      </c>
      <c r="S102" s="10" t="str">
        <f t="shared" si="12"/>
        <v>No sostenible</v>
      </c>
      <c r="T102" s="10" t="s">
        <v>895</v>
      </c>
      <c r="U102" s="10"/>
      <c r="V102" s="43"/>
    </row>
    <row r="103" spans="1:22" ht="48" x14ac:dyDescent="0.2">
      <c r="A103" s="28">
        <v>2017002200062</v>
      </c>
      <c r="B103" s="3" t="s">
        <v>121</v>
      </c>
      <c r="C103" s="3" t="s">
        <v>816</v>
      </c>
      <c r="D103" s="3" t="s">
        <v>826</v>
      </c>
      <c r="E103" s="4">
        <v>2835067203</v>
      </c>
      <c r="F103" s="4">
        <v>2835067203</v>
      </c>
      <c r="G103" s="44">
        <v>4.16</v>
      </c>
      <c r="H103" s="10" t="str">
        <f t="shared" si="8"/>
        <v>alto</v>
      </c>
      <c r="I103" s="10">
        <f t="shared" si="13"/>
        <v>3</v>
      </c>
      <c r="J103" s="16">
        <v>7494</v>
      </c>
      <c r="K103" s="16">
        <v>13376</v>
      </c>
      <c r="L103" s="15">
        <f t="shared" si="14"/>
        <v>0.56025717703349287</v>
      </c>
      <c r="M103" s="10" t="str">
        <f t="shared" si="9"/>
        <v>medio</v>
      </c>
      <c r="N103" s="10">
        <f t="shared" si="15"/>
        <v>2</v>
      </c>
      <c r="O103" s="50">
        <v>0.5</v>
      </c>
      <c r="P103" s="10" t="str">
        <f t="shared" si="10"/>
        <v>Cumple parcialmente</v>
      </c>
      <c r="Q103" s="10">
        <f t="shared" si="11"/>
        <v>2</v>
      </c>
      <c r="R103" s="10">
        <f>+IF(OR(Table19[[#This Row],[Valor Ind. Económico]]=1,Table19[[#This Row],[Valor Ind. Social]]=1,Table19[[#This Row],[Valor Ind. Ambiental]]=1),1,ROUNDDOWN((Table19[[#This Row],[Valor Ind. Económico]]+Table19[[#This Row],[Valor Ind. Social]]+Table19[[#This Row],[Valor Ind. Ambiental]])/3,0))</f>
        <v>2</v>
      </c>
      <c r="S103" s="10" t="str">
        <f t="shared" si="12"/>
        <v>Parcialmente sostenible</v>
      </c>
      <c r="T103" s="10" t="s">
        <v>887</v>
      </c>
      <c r="U103" s="10" t="s">
        <v>640</v>
      </c>
      <c r="V103" s="43" t="s">
        <v>690</v>
      </c>
    </row>
    <row r="104" spans="1:22" ht="48" x14ac:dyDescent="0.2">
      <c r="A104" s="28">
        <v>2017002200117</v>
      </c>
      <c r="B104" s="3" t="s">
        <v>122</v>
      </c>
      <c r="C104" s="3" t="s">
        <v>816</v>
      </c>
      <c r="D104" s="3" t="s">
        <v>826</v>
      </c>
      <c r="E104" s="4">
        <v>2918691943.8600001</v>
      </c>
      <c r="F104" s="4">
        <v>2918691943.8600001</v>
      </c>
      <c r="G104" s="44">
        <v>3.96</v>
      </c>
      <c r="H104" s="10" t="str">
        <f t="shared" si="8"/>
        <v>alto</v>
      </c>
      <c r="I104" s="10">
        <f t="shared" si="13"/>
        <v>3</v>
      </c>
      <c r="J104" s="3">
        <v>3500</v>
      </c>
      <c r="K104" s="3">
        <v>3800</v>
      </c>
      <c r="L104" s="15">
        <f t="shared" si="14"/>
        <v>0.92105263157894735</v>
      </c>
      <c r="M104" s="10" t="str">
        <f t="shared" si="9"/>
        <v>alto</v>
      </c>
      <c r="N104" s="10">
        <f t="shared" si="15"/>
        <v>3</v>
      </c>
      <c r="O104" s="50">
        <v>1</v>
      </c>
      <c r="P104" s="10" t="str">
        <f t="shared" si="10"/>
        <v>Cumple</v>
      </c>
      <c r="Q104" s="10">
        <f t="shared" si="11"/>
        <v>3</v>
      </c>
      <c r="R104" s="10">
        <f>+IF(OR(Table19[[#This Row],[Valor Ind. Económico]]=1,Table19[[#This Row],[Valor Ind. Social]]=1,Table19[[#This Row],[Valor Ind. Ambiental]]=1),1,ROUNDDOWN((Table19[[#This Row],[Valor Ind. Económico]]+Table19[[#This Row],[Valor Ind. Social]]+Table19[[#This Row],[Valor Ind. Ambiental]])/3,0))</f>
        <v>3</v>
      </c>
      <c r="S104" s="10" t="str">
        <f t="shared" si="12"/>
        <v>Sostenible</v>
      </c>
      <c r="T104" s="10" t="s">
        <v>884</v>
      </c>
      <c r="U104" s="10" t="s">
        <v>640</v>
      </c>
      <c r="V104" s="43" t="s">
        <v>690</v>
      </c>
    </row>
    <row r="105" spans="1:22" ht="48" x14ac:dyDescent="0.2">
      <c r="A105" s="28">
        <v>2017002200166</v>
      </c>
      <c r="B105" s="3" t="s">
        <v>123</v>
      </c>
      <c r="C105" s="3" t="s">
        <v>816</v>
      </c>
      <c r="D105" s="3" t="s">
        <v>826</v>
      </c>
      <c r="E105" s="4">
        <v>11532571639.040001</v>
      </c>
      <c r="F105" s="4">
        <v>12232571639.040001</v>
      </c>
      <c r="G105" s="44">
        <v>1.44</v>
      </c>
      <c r="H105" s="10" t="str">
        <f t="shared" si="8"/>
        <v>alto</v>
      </c>
      <c r="I105" s="10">
        <f t="shared" si="13"/>
        <v>3</v>
      </c>
      <c r="J105" s="3">
        <v>15225</v>
      </c>
      <c r="K105" s="3">
        <v>15225</v>
      </c>
      <c r="L105" s="15">
        <f t="shared" si="14"/>
        <v>1</v>
      </c>
      <c r="M105" s="10" t="str">
        <f t="shared" si="9"/>
        <v>alto</v>
      </c>
      <c r="N105" s="10">
        <f t="shared" si="15"/>
        <v>3</v>
      </c>
      <c r="O105" s="50">
        <v>0.5</v>
      </c>
      <c r="P105" s="10" t="str">
        <f t="shared" si="10"/>
        <v>Cumple parcialmente</v>
      </c>
      <c r="Q105" s="10">
        <f t="shared" si="11"/>
        <v>2</v>
      </c>
      <c r="R105" s="10">
        <f>+IF(OR(Table19[[#This Row],[Valor Ind. Económico]]=1,Table19[[#This Row],[Valor Ind. Social]]=1,Table19[[#This Row],[Valor Ind. Ambiental]]=1),1,ROUNDDOWN((Table19[[#This Row],[Valor Ind. Económico]]+Table19[[#This Row],[Valor Ind. Social]]+Table19[[#This Row],[Valor Ind. Ambiental]])/3,0))</f>
        <v>2</v>
      </c>
      <c r="S105" s="10" t="str">
        <f t="shared" si="12"/>
        <v>Parcialmente sostenible</v>
      </c>
      <c r="T105" s="10" t="s">
        <v>884</v>
      </c>
      <c r="U105" s="10" t="s">
        <v>640</v>
      </c>
      <c r="V105" s="43" t="s">
        <v>690</v>
      </c>
    </row>
    <row r="106" spans="1:22" ht="48" x14ac:dyDescent="0.2">
      <c r="A106" s="28">
        <v>2017002200203</v>
      </c>
      <c r="B106" s="3" t="s">
        <v>124</v>
      </c>
      <c r="C106" s="3" t="s">
        <v>816</v>
      </c>
      <c r="D106" s="3" t="s">
        <v>826</v>
      </c>
      <c r="E106" s="4">
        <v>3132957683</v>
      </c>
      <c r="F106" s="4">
        <v>3132957683</v>
      </c>
      <c r="G106" s="44">
        <v>3.46</v>
      </c>
      <c r="H106" s="10" t="str">
        <f t="shared" si="8"/>
        <v>alto</v>
      </c>
      <c r="I106" s="10">
        <f t="shared" si="13"/>
        <v>3</v>
      </c>
      <c r="J106" s="3">
        <v>463218</v>
      </c>
      <c r="K106" s="3">
        <v>463218</v>
      </c>
      <c r="L106" s="15">
        <f t="shared" si="14"/>
        <v>1</v>
      </c>
      <c r="M106" s="10" t="str">
        <f t="shared" si="9"/>
        <v>alto</v>
      </c>
      <c r="N106" s="10">
        <f t="shared" si="15"/>
        <v>3</v>
      </c>
      <c r="O106" s="50">
        <v>1</v>
      </c>
      <c r="P106" s="10" t="str">
        <f t="shared" si="10"/>
        <v>Cumple</v>
      </c>
      <c r="Q106" s="10">
        <f t="shared" si="11"/>
        <v>3</v>
      </c>
      <c r="R106" s="10">
        <f>+IF(OR(Table19[[#This Row],[Valor Ind. Económico]]=1,Table19[[#This Row],[Valor Ind. Social]]=1,Table19[[#This Row],[Valor Ind. Ambiental]]=1),1,ROUNDDOWN((Table19[[#This Row],[Valor Ind. Económico]]+Table19[[#This Row],[Valor Ind. Social]]+Table19[[#This Row],[Valor Ind. Ambiental]])/3,0))</f>
        <v>3</v>
      </c>
      <c r="S106" s="10" t="str">
        <f t="shared" si="12"/>
        <v>Sostenible</v>
      </c>
      <c r="T106" s="10" t="s">
        <v>890</v>
      </c>
      <c r="U106" s="10" t="s">
        <v>642</v>
      </c>
      <c r="V106" s="43" t="s">
        <v>658</v>
      </c>
    </row>
    <row r="107" spans="1:22" ht="16" x14ac:dyDescent="0.2">
      <c r="A107" s="28">
        <v>2017002200212</v>
      </c>
      <c r="B107" s="3" t="s">
        <v>125</v>
      </c>
      <c r="C107" s="3" t="s">
        <v>816</v>
      </c>
      <c r="D107" s="3" t="s">
        <v>826</v>
      </c>
      <c r="E107" s="4">
        <v>8200000000</v>
      </c>
      <c r="F107" s="4">
        <v>8200000000</v>
      </c>
      <c r="G107" s="44">
        <v>0.96</v>
      </c>
      <c r="H107" s="10" t="str">
        <f t="shared" si="8"/>
        <v>bajo</v>
      </c>
      <c r="I107" s="10">
        <f t="shared" si="13"/>
        <v>1</v>
      </c>
      <c r="J107" s="3">
        <v>14171</v>
      </c>
      <c r="K107" s="3">
        <v>101119</v>
      </c>
      <c r="L107" s="15">
        <f t="shared" si="14"/>
        <v>0.14014181311128474</v>
      </c>
      <c r="M107" s="10" t="str">
        <f t="shared" si="9"/>
        <v>bajo</v>
      </c>
      <c r="N107" s="10">
        <f t="shared" si="15"/>
        <v>1</v>
      </c>
      <c r="O107" s="49" t="s">
        <v>27</v>
      </c>
      <c r="P107" s="10" t="str">
        <f t="shared" si="10"/>
        <v>No requiere</v>
      </c>
      <c r="Q107" s="10">
        <f t="shared" si="11"/>
        <v>3</v>
      </c>
      <c r="R107" s="10">
        <f>+IF(OR(Table19[[#This Row],[Valor Ind. Económico]]=1,Table19[[#This Row],[Valor Ind. Social]]=1,Table19[[#This Row],[Valor Ind. Ambiental]]=1),1,ROUNDDOWN((Table19[[#This Row],[Valor Ind. Económico]]+Table19[[#This Row],[Valor Ind. Social]]+Table19[[#This Row],[Valor Ind. Ambiental]])/3,0))</f>
        <v>1</v>
      </c>
      <c r="S107" s="10" t="str">
        <f t="shared" si="12"/>
        <v>No sostenible</v>
      </c>
      <c r="T107" s="10" t="s">
        <v>888</v>
      </c>
      <c r="U107" s="10"/>
      <c r="V107" s="43"/>
    </row>
    <row r="108" spans="1:22" ht="48" x14ac:dyDescent="0.2">
      <c r="A108" s="28">
        <v>20171301010053</v>
      </c>
      <c r="B108" s="3" t="s">
        <v>126</v>
      </c>
      <c r="C108" s="3" t="s">
        <v>816</v>
      </c>
      <c r="D108" s="3" t="s">
        <v>826</v>
      </c>
      <c r="E108" s="4">
        <v>18062053904</v>
      </c>
      <c r="F108" s="4">
        <v>18062053904</v>
      </c>
      <c r="G108" s="44">
        <v>2.36</v>
      </c>
      <c r="H108" s="10" t="str">
        <f t="shared" si="8"/>
        <v>alto</v>
      </c>
      <c r="I108" s="10">
        <f t="shared" si="13"/>
        <v>3</v>
      </c>
      <c r="J108" s="3">
        <v>72631</v>
      </c>
      <c r="K108" s="3">
        <v>72631</v>
      </c>
      <c r="L108" s="15">
        <f t="shared" si="14"/>
        <v>1</v>
      </c>
      <c r="M108" s="10" t="str">
        <f t="shared" si="9"/>
        <v>alto</v>
      </c>
      <c r="N108" s="10">
        <f t="shared" si="15"/>
        <v>3</v>
      </c>
      <c r="O108" s="50">
        <v>1</v>
      </c>
      <c r="P108" s="10" t="str">
        <f t="shared" si="10"/>
        <v>Cumple</v>
      </c>
      <c r="Q108" s="10">
        <f t="shared" si="11"/>
        <v>3</v>
      </c>
      <c r="R108" s="10">
        <f>+IF(OR(Table19[[#This Row],[Valor Ind. Económico]]=1,Table19[[#This Row],[Valor Ind. Social]]=1,Table19[[#This Row],[Valor Ind. Ambiental]]=1),1,ROUNDDOWN((Table19[[#This Row],[Valor Ind. Económico]]+Table19[[#This Row],[Valor Ind. Social]]+Table19[[#This Row],[Valor Ind. Ambiental]])/3,0))</f>
        <v>3</v>
      </c>
      <c r="S108" s="10" t="str">
        <f t="shared" si="12"/>
        <v>Sostenible</v>
      </c>
      <c r="T108" s="10" t="s">
        <v>885</v>
      </c>
      <c r="U108" s="10" t="s">
        <v>638</v>
      </c>
      <c r="V108" s="43" t="s">
        <v>654</v>
      </c>
    </row>
    <row r="109" spans="1:22" ht="16" x14ac:dyDescent="0.2">
      <c r="A109" s="28">
        <v>2018000020068</v>
      </c>
      <c r="B109" s="3" t="s">
        <v>127</v>
      </c>
      <c r="C109" s="3" t="s">
        <v>816</v>
      </c>
      <c r="D109" s="3" t="s">
        <v>826</v>
      </c>
      <c r="E109" s="4">
        <v>4763448144</v>
      </c>
      <c r="F109" s="4">
        <v>7766954832</v>
      </c>
      <c r="G109" s="44">
        <v>1.06</v>
      </c>
      <c r="H109" s="10" t="str">
        <f t="shared" si="8"/>
        <v>medio</v>
      </c>
      <c r="I109" s="10">
        <f t="shared" si="13"/>
        <v>2</v>
      </c>
      <c r="J109" s="16">
        <v>41404</v>
      </c>
      <c r="K109" s="3">
        <v>154185</v>
      </c>
      <c r="L109" s="15">
        <f t="shared" si="14"/>
        <v>0.26853455264779325</v>
      </c>
      <c r="M109" s="10" t="str">
        <f t="shared" si="9"/>
        <v>bajo</v>
      </c>
      <c r="N109" s="10">
        <f t="shared" si="15"/>
        <v>1</v>
      </c>
      <c r="O109" s="49" t="s">
        <v>27</v>
      </c>
      <c r="P109" s="10" t="str">
        <f t="shared" si="10"/>
        <v>No requiere</v>
      </c>
      <c r="Q109" s="10">
        <f t="shared" si="11"/>
        <v>3</v>
      </c>
      <c r="R109" s="10">
        <f>+IF(OR(Table19[[#This Row],[Valor Ind. Económico]]=1,Table19[[#This Row],[Valor Ind. Social]]=1,Table19[[#This Row],[Valor Ind. Ambiental]]=1),1,ROUNDDOWN((Table19[[#This Row],[Valor Ind. Económico]]+Table19[[#This Row],[Valor Ind. Social]]+Table19[[#This Row],[Valor Ind. Ambiental]])/3,0))</f>
        <v>1</v>
      </c>
      <c r="S109" s="10" t="str">
        <f t="shared" si="12"/>
        <v>No sostenible</v>
      </c>
      <c r="T109" s="10" t="s">
        <v>888</v>
      </c>
      <c r="U109" s="10"/>
      <c r="V109" s="43"/>
    </row>
    <row r="110" spans="1:22" ht="48" x14ac:dyDescent="0.2">
      <c r="A110" s="28">
        <v>2018000020069</v>
      </c>
      <c r="B110" s="3" t="s">
        <v>128</v>
      </c>
      <c r="C110" s="3" t="s">
        <v>816</v>
      </c>
      <c r="D110" s="3" t="s">
        <v>826</v>
      </c>
      <c r="E110" s="4">
        <v>75478780348.929993</v>
      </c>
      <c r="F110" s="4">
        <v>75478780348.929993</v>
      </c>
      <c r="G110" s="44">
        <v>1.66</v>
      </c>
      <c r="H110" s="10" t="str">
        <f t="shared" si="8"/>
        <v>alto</v>
      </c>
      <c r="I110" s="10">
        <f t="shared" si="13"/>
        <v>3</v>
      </c>
      <c r="J110" s="3">
        <v>86318</v>
      </c>
      <c r="K110" s="3">
        <v>86318</v>
      </c>
      <c r="L110" s="15">
        <f t="shared" si="14"/>
        <v>1</v>
      </c>
      <c r="M110" s="10" t="str">
        <f t="shared" si="9"/>
        <v>alto</v>
      </c>
      <c r="N110" s="10">
        <f t="shared" si="15"/>
        <v>3</v>
      </c>
      <c r="O110" s="50">
        <v>1</v>
      </c>
      <c r="P110" s="10" t="str">
        <f t="shared" si="10"/>
        <v>Cumple</v>
      </c>
      <c r="Q110" s="10">
        <f t="shared" si="11"/>
        <v>3</v>
      </c>
      <c r="R110" s="10">
        <f>+IF(OR(Table19[[#This Row],[Valor Ind. Económico]]=1,Table19[[#This Row],[Valor Ind. Social]]=1,Table19[[#This Row],[Valor Ind. Ambiental]]=1),1,ROUNDDOWN((Table19[[#This Row],[Valor Ind. Económico]]+Table19[[#This Row],[Valor Ind. Social]]+Table19[[#This Row],[Valor Ind. Ambiental]])/3,0))</f>
        <v>3</v>
      </c>
      <c r="S110" s="10" t="str">
        <f t="shared" si="12"/>
        <v>Sostenible</v>
      </c>
      <c r="T110" s="10" t="s">
        <v>885</v>
      </c>
      <c r="U110" s="10" t="s">
        <v>638</v>
      </c>
      <c r="V110" s="43" t="s">
        <v>654</v>
      </c>
    </row>
    <row r="111" spans="1:22" ht="32" x14ac:dyDescent="0.2">
      <c r="A111" s="28">
        <v>2018000020072</v>
      </c>
      <c r="B111" s="3" t="s">
        <v>129</v>
      </c>
      <c r="C111" s="3" t="s">
        <v>816</v>
      </c>
      <c r="D111" s="3" t="s">
        <v>826</v>
      </c>
      <c r="E111" s="4">
        <v>5999783881</v>
      </c>
      <c r="F111" s="4">
        <v>5999783881</v>
      </c>
      <c r="G111" s="44">
        <v>1.1299999999999999</v>
      </c>
      <c r="H111" s="10" t="str">
        <f t="shared" si="8"/>
        <v>medio</v>
      </c>
      <c r="I111" s="10">
        <f t="shared" si="13"/>
        <v>2</v>
      </c>
      <c r="J111" s="3">
        <v>3254</v>
      </c>
      <c r="K111" s="3">
        <v>3254</v>
      </c>
      <c r="L111" s="15">
        <f t="shared" si="14"/>
        <v>1</v>
      </c>
      <c r="M111" s="10" t="str">
        <f t="shared" si="9"/>
        <v>alto</v>
      </c>
      <c r="N111" s="10">
        <f t="shared" si="15"/>
        <v>3</v>
      </c>
      <c r="O111" s="49" t="s">
        <v>27</v>
      </c>
      <c r="P111" s="10" t="str">
        <f t="shared" si="10"/>
        <v>No requiere</v>
      </c>
      <c r="Q111" s="10">
        <f t="shared" si="11"/>
        <v>3</v>
      </c>
      <c r="R111" s="10">
        <f>+IF(OR(Table19[[#This Row],[Valor Ind. Económico]]=1,Table19[[#This Row],[Valor Ind. Social]]=1,Table19[[#This Row],[Valor Ind. Ambiental]]=1),1,ROUNDDOWN((Table19[[#This Row],[Valor Ind. Económico]]+Table19[[#This Row],[Valor Ind. Social]]+Table19[[#This Row],[Valor Ind. Ambiental]])/3,0))</f>
        <v>2</v>
      </c>
      <c r="S111" s="10" t="str">
        <f t="shared" si="12"/>
        <v>Parcialmente sostenible</v>
      </c>
      <c r="T111" s="10" t="s">
        <v>888</v>
      </c>
      <c r="U111" s="10" t="s">
        <v>32</v>
      </c>
      <c r="V111" s="43" t="s">
        <v>33</v>
      </c>
    </row>
    <row r="112" spans="1:22" ht="48" x14ac:dyDescent="0.2">
      <c r="A112" s="28">
        <v>2018002200018</v>
      </c>
      <c r="B112" s="3" t="s">
        <v>130</v>
      </c>
      <c r="C112" s="3" t="s">
        <v>816</v>
      </c>
      <c r="D112" s="3" t="s">
        <v>826</v>
      </c>
      <c r="E112" s="4">
        <v>8147940052.6999998</v>
      </c>
      <c r="F112" s="4">
        <v>20612944907.299999</v>
      </c>
      <c r="G112" s="44">
        <v>0.93</v>
      </c>
      <c r="H112" s="10" t="str">
        <f t="shared" si="8"/>
        <v>bajo</v>
      </c>
      <c r="I112" s="10">
        <f t="shared" si="13"/>
        <v>1</v>
      </c>
      <c r="J112" s="3">
        <v>12100</v>
      </c>
      <c r="K112" s="3">
        <v>98912</v>
      </c>
      <c r="L112" s="15">
        <f t="shared" si="14"/>
        <v>0.12233096085409252</v>
      </c>
      <c r="M112" s="10" t="str">
        <f t="shared" si="9"/>
        <v>bajo</v>
      </c>
      <c r="N112" s="10">
        <f t="shared" si="15"/>
        <v>1</v>
      </c>
      <c r="O112" s="49" t="s">
        <v>27</v>
      </c>
      <c r="P112" s="10" t="str">
        <f t="shared" si="10"/>
        <v>No requiere</v>
      </c>
      <c r="Q112" s="10">
        <f t="shared" si="11"/>
        <v>3</v>
      </c>
      <c r="R112" s="10">
        <f>+IF(OR(Table19[[#This Row],[Valor Ind. Económico]]=1,Table19[[#This Row],[Valor Ind. Social]]=1,Table19[[#This Row],[Valor Ind. Ambiental]]=1),1,ROUNDDOWN((Table19[[#This Row],[Valor Ind. Económico]]+Table19[[#This Row],[Valor Ind. Social]]+Table19[[#This Row],[Valor Ind. Ambiental]])/3,0))</f>
        <v>1</v>
      </c>
      <c r="S112" s="10" t="str">
        <f t="shared" si="12"/>
        <v>No sostenible</v>
      </c>
      <c r="T112" s="10" t="s">
        <v>889</v>
      </c>
      <c r="U112" s="10"/>
      <c r="V112" s="43"/>
    </row>
    <row r="113" spans="1:22" ht="16" x14ac:dyDescent="0.2">
      <c r="A113" s="28">
        <v>2018002200020</v>
      </c>
      <c r="B113" s="3" t="s">
        <v>131</v>
      </c>
      <c r="C113" s="3" t="s">
        <v>816</v>
      </c>
      <c r="D113" s="3" t="s">
        <v>826</v>
      </c>
      <c r="E113" s="4">
        <v>9596584772</v>
      </c>
      <c r="F113" s="4">
        <v>9678812523</v>
      </c>
      <c r="G113" s="44">
        <v>0.9</v>
      </c>
      <c r="H113" s="10" t="str">
        <f t="shared" si="8"/>
        <v>bajo</v>
      </c>
      <c r="I113" s="10">
        <f t="shared" si="13"/>
        <v>1</v>
      </c>
      <c r="J113" s="3">
        <v>15084</v>
      </c>
      <c r="K113" s="3">
        <v>15084</v>
      </c>
      <c r="L113" s="15">
        <f t="shared" si="14"/>
        <v>1</v>
      </c>
      <c r="M113" s="10" t="str">
        <f t="shared" si="9"/>
        <v>alto</v>
      </c>
      <c r="N113" s="10">
        <f t="shared" si="15"/>
        <v>3</v>
      </c>
      <c r="O113" s="49" t="s">
        <v>27</v>
      </c>
      <c r="P113" s="10" t="str">
        <f t="shared" si="10"/>
        <v>No requiere</v>
      </c>
      <c r="Q113" s="10">
        <f t="shared" si="11"/>
        <v>3</v>
      </c>
      <c r="R113" s="10">
        <f>+IF(OR(Table19[[#This Row],[Valor Ind. Económico]]=1,Table19[[#This Row],[Valor Ind. Social]]=1,Table19[[#This Row],[Valor Ind. Ambiental]]=1),1,ROUNDDOWN((Table19[[#This Row],[Valor Ind. Económico]]+Table19[[#This Row],[Valor Ind. Social]]+Table19[[#This Row],[Valor Ind. Ambiental]])/3,0))</f>
        <v>1</v>
      </c>
      <c r="S113" s="10" t="str">
        <f t="shared" si="12"/>
        <v>No sostenible</v>
      </c>
      <c r="T113" s="10" t="s">
        <v>888</v>
      </c>
      <c r="U113" s="10"/>
      <c r="V113" s="43"/>
    </row>
    <row r="114" spans="1:22" ht="16" x14ac:dyDescent="0.2">
      <c r="A114" s="28">
        <v>2018002200024</v>
      </c>
      <c r="B114" s="3" t="s">
        <v>132</v>
      </c>
      <c r="C114" s="3" t="s">
        <v>816</v>
      </c>
      <c r="D114" s="3" t="s">
        <v>826</v>
      </c>
      <c r="E114" s="4">
        <v>945000000</v>
      </c>
      <c r="F114" s="4">
        <v>945000000</v>
      </c>
      <c r="G114" s="44">
        <v>3.51</v>
      </c>
      <c r="H114" s="10" t="str">
        <f t="shared" si="8"/>
        <v>alto</v>
      </c>
      <c r="I114" s="10">
        <f t="shared" si="13"/>
        <v>3</v>
      </c>
      <c r="J114" s="16">
        <v>443414</v>
      </c>
      <c r="K114" s="16">
        <v>1041203</v>
      </c>
      <c r="L114" s="15">
        <f t="shared" si="14"/>
        <v>0.42586700191989457</v>
      </c>
      <c r="M114" s="10" t="str">
        <f t="shared" si="9"/>
        <v>bajo</v>
      </c>
      <c r="N114" s="10">
        <f t="shared" si="15"/>
        <v>1</v>
      </c>
      <c r="O114" s="49" t="s">
        <v>27</v>
      </c>
      <c r="P114" s="10" t="str">
        <f t="shared" si="10"/>
        <v>No requiere</v>
      </c>
      <c r="Q114" s="10">
        <f t="shared" si="11"/>
        <v>3</v>
      </c>
      <c r="R114" s="10">
        <f>+IF(OR(Table19[[#This Row],[Valor Ind. Económico]]=1,Table19[[#This Row],[Valor Ind. Social]]=1,Table19[[#This Row],[Valor Ind. Ambiental]]=1),1,ROUNDDOWN((Table19[[#This Row],[Valor Ind. Económico]]+Table19[[#This Row],[Valor Ind. Social]]+Table19[[#This Row],[Valor Ind. Ambiental]])/3,0))</f>
        <v>1</v>
      </c>
      <c r="S114" s="10" t="str">
        <f t="shared" si="12"/>
        <v>No sostenible</v>
      </c>
      <c r="T114" s="10" t="s">
        <v>896</v>
      </c>
      <c r="U114" s="10"/>
      <c r="V114" s="43"/>
    </row>
    <row r="115" spans="1:22" ht="16" x14ac:dyDescent="0.2">
      <c r="A115" s="28">
        <v>2018002200026</v>
      </c>
      <c r="B115" s="3" t="s">
        <v>133</v>
      </c>
      <c r="C115" s="3" t="s">
        <v>816</v>
      </c>
      <c r="D115" s="3" t="s">
        <v>826</v>
      </c>
      <c r="E115" s="4">
        <v>30598036161</v>
      </c>
      <c r="F115" s="4">
        <v>30598036161</v>
      </c>
      <c r="G115" s="44">
        <v>3.41</v>
      </c>
      <c r="H115" s="10" t="str">
        <f t="shared" si="8"/>
        <v>alto</v>
      </c>
      <c r="I115" s="10">
        <f t="shared" si="13"/>
        <v>3</v>
      </c>
      <c r="J115" s="16">
        <v>10005</v>
      </c>
      <c r="K115" s="16">
        <v>410793</v>
      </c>
      <c r="L115" s="15">
        <f t="shared" si="14"/>
        <v>2.4355332247628366E-2</v>
      </c>
      <c r="M115" s="10" t="str">
        <f t="shared" si="9"/>
        <v>bajo</v>
      </c>
      <c r="N115" s="10">
        <f t="shared" si="15"/>
        <v>1</v>
      </c>
      <c r="O115" s="50">
        <v>0.5</v>
      </c>
      <c r="P115" s="10" t="str">
        <f t="shared" si="10"/>
        <v>Cumple parcialmente</v>
      </c>
      <c r="Q115" s="10">
        <f t="shared" si="11"/>
        <v>2</v>
      </c>
      <c r="R115" s="10">
        <f>+IF(OR(Table19[[#This Row],[Valor Ind. Económico]]=1,Table19[[#This Row],[Valor Ind. Social]]=1,Table19[[#This Row],[Valor Ind. Ambiental]]=1),1,ROUNDDOWN((Table19[[#This Row],[Valor Ind. Económico]]+Table19[[#This Row],[Valor Ind. Social]]+Table19[[#This Row],[Valor Ind. Ambiental]])/3,0))</f>
        <v>1</v>
      </c>
      <c r="S115" s="10" t="str">
        <f t="shared" si="12"/>
        <v>No sostenible</v>
      </c>
      <c r="T115" s="10" t="s">
        <v>885</v>
      </c>
      <c r="U115" s="10"/>
      <c r="V115" s="43"/>
    </row>
    <row r="116" spans="1:22" ht="48" x14ac:dyDescent="0.2">
      <c r="A116" s="28">
        <v>2018002200028</v>
      </c>
      <c r="B116" s="3" t="s">
        <v>134</v>
      </c>
      <c r="C116" s="3" t="s">
        <v>816</v>
      </c>
      <c r="D116" s="3" t="s">
        <v>826</v>
      </c>
      <c r="E116" s="4">
        <v>6684564559</v>
      </c>
      <c r="F116" s="4">
        <v>6684564559</v>
      </c>
      <c r="G116" s="44">
        <v>1.42</v>
      </c>
      <c r="H116" s="10" t="str">
        <f t="shared" si="8"/>
        <v>alto</v>
      </c>
      <c r="I116" s="10">
        <f t="shared" si="13"/>
        <v>3</v>
      </c>
      <c r="J116" s="16">
        <v>429068</v>
      </c>
      <c r="K116" s="3">
        <v>483250</v>
      </c>
      <c r="L116" s="15">
        <f t="shared" si="14"/>
        <v>0.88787997930677698</v>
      </c>
      <c r="M116" s="10" t="str">
        <f t="shared" si="9"/>
        <v>alto</v>
      </c>
      <c r="N116" s="10">
        <f t="shared" si="15"/>
        <v>3</v>
      </c>
      <c r="O116" s="50">
        <v>1</v>
      </c>
      <c r="P116" s="10" t="str">
        <f t="shared" si="10"/>
        <v>Cumple</v>
      </c>
      <c r="Q116" s="10">
        <f t="shared" si="11"/>
        <v>3</v>
      </c>
      <c r="R116" s="10">
        <f>+IF(OR(Table19[[#This Row],[Valor Ind. Económico]]=1,Table19[[#This Row],[Valor Ind. Social]]=1,Table19[[#This Row],[Valor Ind. Ambiental]]=1),1,ROUNDDOWN((Table19[[#This Row],[Valor Ind. Económico]]+Table19[[#This Row],[Valor Ind. Social]]+Table19[[#This Row],[Valor Ind. Ambiental]])/3,0))</f>
        <v>3</v>
      </c>
      <c r="S116" s="10" t="str">
        <f t="shared" si="12"/>
        <v>Sostenible</v>
      </c>
      <c r="T116" s="10" t="s">
        <v>884</v>
      </c>
      <c r="U116" s="10" t="s">
        <v>640</v>
      </c>
      <c r="V116" s="43" t="s">
        <v>690</v>
      </c>
    </row>
    <row r="117" spans="1:22" ht="48" x14ac:dyDescent="0.2">
      <c r="A117" s="28">
        <v>2018002200033</v>
      </c>
      <c r="B117" s="3" t="s">
        <v>135</v>
      </c>
      <c r="C117" s="3" t="s">
        <v>816</v>
      </c>
      <c r="D117" s="3" t="s">
        <v>826</v>
      </c>
      <c r="E117" s="4">
        <v>7013517697.3500004</v>
      </c>
      <c r="F117" s="4">
        <v>7013517697.3500004</v>
      </c>
      <c r="G117" s="44">
        <v>1.08</v>
      </c>
      <c r="H117" s="10" t="str">
        <f t="shared" si="8"/>
        <v>medio</v>
      </c>
      <c r="I117" s="10">
        <f t="shared" si="13"/>
        <v>2</v>
      </c>
      <c r="J117" s="16">
        <v>11793</v>
      </c>
      <c r="K117" s="3">
        <v>12350</v>
      </c>
      <c r="L117" s="15">
        <f t="shared" si="14"/>
        <v>0.9548987854251012</v>
      </c>
      <c r="M117" s="10" t="str">
        <f t="shared" si="9"/>
        <v>alto</v>
      </c>
      <c r="N117" s="10">
        <f t="shared" si="15"/>
        <v>3</v>
      </c>
      <c r="O117" s="49" t="s">
        <v>27</v>
      </c>
      <c r="P117" s="10" t="str">
        <f t="shared" si="10"/>
        <v>No requiere</v>
      </c>
      <c r="Q117" s="10">
        <f t="shared" si="11"/>
        <v>3</v>
      </c>
      <c r="R117" s="10">
        <f>+IF(OR(Table19[[#This Row],[Valor Ind. Económico]]=1,Table19[[#This Row],[Valor Ind. Social]]=1,Table19[[#This Row],[Valor Ind. Ambiental]]=1),1,ROUNDDOWN((Table19[[#This Row],[Valor Ind. Económico]]+Table19[[#This Row],[Valor Ind. Social]]+Table19[[#This Row],[Valor Ind. Ambiental]])/3,0))</f>
        <v>2</v>
      </c>
      <c r="S117" s="10" t="str">
        <f t="shared" si="12"/>
        <v>Parcialmente sostenible</v>
      </c>
      <c r="T117" s="10" t="s">
        <v>884</v>
      </c>
      <c r="U117" s="10" t="s">
        <v>640</v>
      </c>
      <c r="V117" s="43" t="s">
        <v>690</v>
      </c>
    </row>
    <row r="118" spans="1:22" ht="48" x14ac:dyDescent="0.2">
      <c r="A118" s="28">
        <v>2018002200040</v>
      </c>
      <c r="B118" s="3" t="s">
        <v>136</v>
      </c>
      <c r="C118" s="3" t="s">
        <v>816</v>
      </c>
      <c r="D118" s="3" t="s">
        <v>826</v>
      </c>
      <c r="E118" s="4">
        <v>3305736539.1500001</v>
      </c>
      <c r="F118" s="4">
        <v>3305736539.1500001</v>
      </c>
      <c r="G118" s="44">
        <v>4.25</v>
      </c>
      <c r="H118" s="10" t="str">
        <f t="shared" si="8"/>
        <v>alto</v>
      </c>
      <c r="I118" s="10">
        <f t="shared" si="13"/>
        <v>3</v>
      </c>
      <c r="J118" s="16">
        <v>1620</v>
      </c>
      <c r="K118" s="3">
        <v>2520</v>
      </c>
      <c r="L118" s="15">
        <f t="shared" si="14"/>
        <v>0.6428571428571429</v>
      </c>
      <c r="M118" s="10" t="str">
        <f t="shared" si="9"/>
        <v>medio</v>
      </c>
      <c r="N118" s="10">
        <f t="shared" si="15"/>
        <v>2</v>
      </c>
      <c r="O118" s="49" t="s">
        <v>27</v>
      </c>
      <c r="P118" s="10" t="str">
        <f t="shared" si="10"/>
        <v>No requiere</v>
      </c>
      <c r="Q118" s="10">
        <f t="shared" si="11"/>
        <v>3</v>
      </c>
      <c r="R118" s="10">
        <f>+IF(OR(Table19[[#This Row],[Valor Ind. Económico]]=1,Table19[[#This Row],[Valor Ind. Social]]=1,Table19[[#This Row],[Valor Ind. Ambiental]]=1),1,ROUNDDOWN((Table19[[#This Row],[Valor Ind. Económico]]+Table19[[#This Row],[Valor Ind. Social]]+Table19[[#This Row],[Valor Ind. Ambiental]])/3,0))</f>
        <v>2</v>
      </c>
      <c r="S118" s="10" t="str">
        <f t="shared" si="12"/>
        <v>Parcialmente sostenible</v>
      </c>
      <c r="T118" s="10" t="s">
        <v>885</v>
      </c>
      <c r="U118" s="10" t="s">
        <v>635</v>
      </c>
      <c r="V118" s="43" t="s">
        <v>685</v>
      </c>
    </row>
    <row r="119" spans="1:22" ht="48" x14ac:dyDescent="0.2">
      <c r="A119" s="28">
        <v>2018002200042</v>
      </c>
      <c r="B119" s="3" t="s">
        <v>137</v>
      </c>
      <c r="C119" s="3" t="s">
        <v>816</v>
      </c>
      <c r="D119" s="3" t="s">
        <v>826</v>
      </c>
      <c r="E119" s="4">
        <v>2780481392</v>
      </c>
      <c r="F119" s="4">
        <v>2780481392</v>
      </c>
      <c r="G119" s="44">
        <v>1.41</v>
      </c>
      <c r="H119" s="10" t="str">
        <f t="shared" si="8"/>
        <v>alto</v>
      </c>
      <c r="I119" s="10">
        <f t="shared" si="13"/>
        <v>3</v>
      </c>
      <c r="J119" s="3">
        <v>35361</v>
      </c>
      <c r="K119" s="3">
        <v>35361</v>
      </c>
      <c r="L119" s="15">
        <f t="shared" si="14"/>
        <v>1</v>
      </c>
      <c r="M119" s="10" t="str">
        <f t="shared" si="9"/>
        <v>alto</v>
      </c>
      <c r="N119" s="10">
        <f t="shared" si="15"/>
        <v>3</v>
      </c>
      <c r="O119" s="49" t="s">
        <v>27</v>
      </c>
      <c r="P119" s="10" t="str">
        <f t="shared" si="10"/>
        <v>No requiere</v>
      </c>
      <c r="Q119" s="10">
        <f t="shared" si="11"/>
        <v>3</v>
      </c>
      <c r="R119" s="10">
        <f>+IF(OR(Table19[[#This Row],[Valor Ind. Económico]]=1,Table19[[#This Row],[Valor Ind. Social]]=1,Table19[[#This Row],[Valor Ind. Ambiental]]=1),1,ROUNDDOWN((Table19[[#This Row],[Valor Ind. Económico]]+Table19[[#This Row],[Valor Ind. Social]]+Table19[[#This Row],[Valor Ind. Ambiental]])/3,0))</f>
        <v>3</v>
      </c>
      <c r="S119" s="10" t="str">
        <f t="shared" si="12"/>
        <v>Sostenible</v>
      </c>
      <c r="T119" s="10" t="s">
        <v>884</v>
      </c>
      <c r="U119" s="10" t="s">
        <v>640</v>
      </c>
      <c r="V119" s="43" t="s">
        <v>690</v>
      </c>
    </row>
    <row r="120" spans="1:22" ht="48" x14ac:dyDescent="0.2">
      <c r="A120" s="28">
        <v>2018002200053</v>
      </c>
      <c r="B120" s="3" t="s">
        <v>138</v>
      </c>
      <c r="C120" s="3" t="s">
        <v>816</v>
      </c>
      <c r="D120" s="3" t="s">
        <v>826</v>
      </c>
      <c r="E120" s="4">
        <v>1721774496</v>
      </c>
      <c r="F120" s="4">
        <v>1757097361</v>
      </c>
      <c r="G120" s="44">
        <v>1.31</v>
      </c>
      <c r="H120" s="10" t="str">
        <f t="shared" si="8"/>
        <v>alto</v>
      </c>
      <c r="I120" s="10">
        <f t="shared" si="13"/>
        <v>3</v>
      </c>
      <c r="J120" s="3">
        <v>1320</v>
      </c>
      <c r="K120" s="3">
        <v>24000</v>
      </c>
      <c r="L120" s="15">
        <f t="shared" si="14"/>
        <v>5.5E-2</v>
      </c>
      <c r="M120" s="10" t="str">
        <f t="shared" si="9"/>
        <v>bajo</v>
      </c>
      <c r="N120" s="10">
        <f t="shared" si="15"/>
        <v>1</v>
      </c>
      <c r="O120" s="50">
        <v>0.5</v>
      </c>
      <c r="P120" s="10" t="str">
        <f t="shared" si="10"/>
        <v>Cumple parcialmente</v>
      </c>
      <c r="Q120" s="10">
        <f t="shared" si="11"/>
        <v>2</v>
      </c>
      <c r="R120" s="10">
        <f>+IF(OR(Table19[[#This Row],[Valor Ind. Económico]]=1,Table19[[#This Row],[Valor Ind. Social]]=1,Table19[[#This Row],[Valor Ind. Ambiental]]=1),1,ROUNDDOWN((Table19[[#This Row],[Valor Ind. Económico]]+Table19[[#This Row],[Valor Ind. Social]]+Table19[[#This Row],[Valor Ind. Ambiental]])/3,0))</f>
        <v>1</v>
      </c>
      <c r="S120" s="10" t="str">
        <f t="shared" si="12"/>
        <v>No sostenible</v>
      </c>
      <c r="T120" s="10" t="s">
        <v>890</v>
      </c>
      <c r="U120" s="10"/>
      <c r="V120" s="43"/>
    </row>
    <row r="121" spans="1:22" ht="16" x14ac:dyDescent="0.2">
      <c r="A121" s="28">
        <v>2018002200054</v>
      </c>
      <c r="B121" s="3" t="s">
        <v>139</v>
      </c>
      <c r="C121" s="3" t="s">
        <v>816</v>
      </c>
      <c r="D121" s="3" t="s">
        <v>826</v>
      </c>
      <c r="E121" s="4">
        <v>1001649591</v>
      </c>
      <c r="F121" s="4">
        <v>1001649591</v>
      </c>
      <c r="G121" s="44">
        <v>1.54</v>
      </c>
      <c r="H121" s="10" t="str">
        <f t="shared" si="8"/>
        <v>alto</v>
      </c>
      <c r="I121" s="10">
        <f t="shared" si="13"/>
        <v>3</v>
      </c>
      <c r="J121" s="16">
        <v>1579</v>
      </c>
      <c r="K121" s="3">
        <v>5183</v>
      </c>
      <c r="L121" s="15">
        <f t="shared" si="14"/>
        <v>0.30464981670847002</v>
      </c>
      <c r="M121" s="10" t="str">
        <f t="shared" si="9"/>
        <v>bajo</v>
      </c>
      <c r="N121" s="10">
        <f t="shared" si="15"/>
        <v>1</v>
      </c>
      <c r="O121" s="49" t="s">
        <v>27</v>
      </c>
      <c r="P121" s="10" t="str">
        <f t="shared" si="10"/>
        <v>No requiere</v>
      </c>
      <c r="Q121" s="10">
        <f t="shared" si="11"/>
        <v>3</v>
      </c>
      <c r="R121" s="10">
        <f>+IF(OR(Table19[[#This Row],[Valor Ind. Económico]]=1,Table19[[#This Row],[Valor Ind. Social]]=1,Table19[[#This Row],[Valor Ind. Ambiental]]=1),1,ROUNDDOWN((Table19[[#This Row],[Valor Ind. Económico]]+Table19[[#This Row],[Valor Ind. Social]]+Table19[[#This Row],[Valor Ind. Ambiental]])/3,0))</f>
        <v>1</v>
      </c>
      <c r="S121" s="10" t="str">
        <f t="shared" si="12"/>
        <v>No sostenible</v>
      </c>
      <c r="T121" s="10" t="s">
        <v>897</v>
      </c>
      <c r="U121" s="10"/>
      <c r="V121" s="43"/>
    </row>
    <row r="122" spans="1:22" ht="32" x14ac:dyDescent="0.2">
      <c r="A122" s="28">
        <v>2018002200065</v>
      </c>
      <c r="B122" s="3" t="s">
        <v>140</v>
      </c>
      <c r="C122" s="3" t="s">
        <v>816</v>
      </c>
      <c r="D122" s="3" t="s">
        <v>826</v>
      </c>
      <c r="E122" s="4">
        <v>2564470561</v>
      </c>
      <c r="F122" s="4">
        <v>2564470561</v>
      </c>
      <c r="G122" s="44">
        <v>4.6500000000000004</v>
      </c>
      <c r="H122" s="10" t="str">
        <f t="shared" si="8"/>
        <v>alto</v>
      </c>
      <c r="I122" s="10">
        <f t="shared" si="13"/>
        <v>3</v>
      </c>
      <c r="J122" s="16">
        <v>2551</v>
      </c>
      <c r="K122" s="3">
        <v>26744</v>
      </c>
      <c r="L122" s="15">
        <f t="shared" si="14"/>
        <v>9.5385880945258752E-2</v>
      </c>
      <c r="M122" s="10" t="str">
        <f t="shared" si="9"/>
        <v>bajo</v>
      </c>
      <c r="N122" s="10">
        <f t="shared" si="15"/>
        <v>1</v>
      </c>
      <c r="O122" s="49" t="s">
        <v>27</v>
      </c>
      <c r="P122" s="10" t="str">
        <f t="shared" si="10"/>
        <v>No requiere</v>
      </c>
      <c r="Q122" s="10">
        <f t="shared" si="11"/>
        <v>3</v>
      </c>
      <c r="R122" s="10">
        <f>+IF(OR(Table19[[#This Row],[Valor Ind. Económico]]=1,Table19[[#This Row],[Valor Ind. Social]]=1,Table19[[#This Row],[Valor Ind. Ambiental]]=1),1,ROUNDDOWN((Table19[[#This Row],[Valor Ind. Económico]]+Table19[[#This Row],[Valor Ind. Social]]+Table19[[#This Row],[Valor Ind. Ambiental]])/3,0))</f>
        <v>1</v>
      </c>
      <c r="S122" s="10" t="str">
        <f t="shared" si="12"/>
        <v>No sostenible</v>
      </c>
      <c r="T122" s="10" t="s">
        <v>884</v>
      </c>
      <c r="U122" s="10"/>
      <c r="V122" s="43"/>
    </row>
    <row r="123" spans="1:22" ht="32" x14ac:dyDescent="0.2">
      <c r="A123" s="28">
        <v>2018002200067</v>
      </c>
      <c r="B123" s="3" t="s">
        <v>141</v>
      </c>
      <c r="C123" s="3" t="s">
        <v>816</v>
      </c>
      <c r="D123" s="3" t="s">
        <v>826</v>
      </c>
      <c r="E123" s="4">
        <v>8931475245.6100006</v>
      </c>
      <c r="F123" s="4">
        <v>8931475245.6100006</v>
      </c>
      <c r="G123" s="44">
        <v>2.86</v>
      </c>
      <c r="H123" s="10" t="str">
        <f t="shared" si="8"/>
        <v>alto</v>
      </c>
      <c r="I123" s="10">
        <f t="shared" si="13"/>
        <v>3</v>
      </c>
      <c r="J123" s="16">
        <v>1065637</v>
      </c>
      <c r="K123" s="16">
        <v>1065637</v>
      </c>
      <c r="L123" s="15">
        <f t="shared" si="14"/>
        <v>1</v>
      </c>
      <c r="M123" s="10" t="str">
        <f t="shared" si="9"/>
        <v>alto</v>
      </c>
      <c r="N123" s="10">
        <f t="shared" si="15"/>
        <v>3</v>
      </c>
      <c r="O123" s="50">
        <v>0.5</v>
      </c>
      <c r="P123" s="10" t="str">
        <f t="shared" si="10"/>
        <v>Cumple parcialmente</v>
      </c>
      <c r="Q123" s="10">
        <f t="shared" si="11"/>
        <v>2</v>
      </c>
      <c r="R123" s="10">
        <f>+IF(OR(Table19[[#This Row],[Valor Ind. Económico]]=1,Table19[[#This Row],[Valor Ind. Social]]=1,Table19[[#This Row],[Valor Ind. Ambiental]]=1),1,ROUNDDOWN((Table19[[#This Row],[Valor Ind. Económico]]+Table19[[#This Row],[Valor Ind. Social]]+Table19[[#This Row],[Valor Ind. Ambiental]])/3,0))</f>
        <v>2</v>
      </c>
      <c r="S123" s="10" t="str">
        <f t="shared" si="12"/>
        <v>Parcialmente sostenible</v>
      </c>
      <c r="T123" s="10" t="s">
        <v>896</v>
      </c>
      <c r="U123" s="10" t="s">
        <v>645</v>
      </c>
      <c r="V123" s="43" t="s">
        <v>744</v>
      </c>
    </row>
    <row r="124" spans="1:22" ht="48" x14ac:dyDescent="0.2">
      <c r="A124" s="28">
        <v>2018002200073</v>
      </c>
      <c r="B124" s="3" t="s">
        <v>142</v>
      </c>
      <c r="C124" s="3" t="s">
        <v>816</v>
      </c>
      <c r="D124" s="3" t="s">
        <v>826</v>
      </c>
      <c r="E124" s="4">
        <v>6394232093</v>
      </c>
      <c r="F124" s="4">
        <v>6394232093</v>
      </c>
      <c r="G124" s="44">
        <v>1.22</v>
      </c>
      <c r="H124" s="10" t="str">
        <f t="shared" si="8"/>
        <v>alto</v>
      </c>
      <c r="I124" s="10">
        <f t="shared" si="13"/>
        <v>3</v>
      </c>
      <c r="J124" s="3">
        <v>13208</v>
      </c>
      <c r="K124" s="3">
        <v>13208</v>
      </c>
      <c r="L124" s="15">
        <f t="shared" si="14"/>
        <v>1</v>
      </c>
      <c r="M124" s="10" t="str">
        <f t="shared" si="9"/>
        <v>alto</v>
      </c>
      <c r="N124" s="10">
        <f t="shared" si="15"/>
        <v>3</v>
      </c>
      <c r="O124" s="50">
        <v>0.5</v>
      </c>
      <c r="P124" s="10" t="str">
        <f t="shared" si="10"/>
        <v>Cumple parcialmente</v>
      </c>
      <c r="Q124" s="10">
        <f t="shared" si="11"/>
        <v>2</v>
      </c>
      <c r="R124" s="10">
        <f>+IF(OR(Table19[[#This Row],[Valor Ind. Económico]]=1,Table19[[#This Row],[Valor Ind. Social]]=1,Table19[[#This Row],[Valor Ind. Ambiental]]=1),1,ROUNDDOWN((Table19[[#This Row],[Valor Ind. Económico]]+Table19[[#This Row],[Valor Ind. Social]]+Table19[[#This Row],[Valor Ind. Ambiental]])/3,0))</f>
        <v>2</v>
      </c>
      <c r="S124" s="10" t="str">
        <f t="shared" si="12"/>
        <v>Parcialmente sostenible</v>
      </c>
      <c r="T124" s="10" t="s">
        <v>884</v>
      </c>
      <c r="U124" s="10" t="s">
        <v>640</v>
      </c>
      <c r="V124" s="43" t="s">
        <v>690</v>
      </c>
    </row>
    <row r="125" spans="1:22" ht="16" x14ac:dyDescent="0.2">
      <c r="A125" s="28">
        <v>2018002200081</v>
      </c>
      <c r="B125" s="3" t="s">
        <v>143</v>
      </c>
      <c r="C125" s="3" t="s">
        <v>816</v>
      </c>
      <c r="D125" s="3" t="s">
        <v>826</v>
      </c>
      <c r="E125" s="4">
        <v>6134565034.71</v>
      </c>
      <c r="F125" s="4">
        <v>6530406805.6800003</v>
      </c>
      <c r="G125" s="44">
        <v>0.8</v>
      </c>
      <c r="H125" s="10" t="str">
        <f t="shared" si="8"/>
        <v>bajo</v>
      </c>
      <c r="I125" s="10">
        <f t="shared" si="13"/>
        <v>1</v>
      </c>
      <c r="J125" s="16">
        <v>16200</v>
      </c>
      <c r="K125" s="3">
        <v>70571</v>
      </c>
      <c r="L125" s="15">
        <f t="shared" si="14"/>
        <v>0.22955604993552592</v>
      </c>
      <c r="M125" s="10" t="str">
        <f t="shared" si="9"/>
        <v>bajo</v>
      </c>
      <c r="N125" s="10">
        <f t="shared" si="15"/>
        <v>1</v>
      </c>
      <c r="O125" s="50">
        <v>1</v>
      </c>
      <c r="P125" s="10" t="str">
        <f t="shared" si="10"/>
        <v>Cumple</v>
      </c>
      <c r="Q125" s="10">
        <f t="shared" si="11"/>
        <v>3</v>
      </c>
      <c r="R125" s="10">
        <f>+IF(OR(Table19[[#This Row],[Valor Ind. Económico]]=1,Table19[[#This Row],[Valor Ind. Social]]=1,Table19[[#This Row],[Valor Ind. Ambiental]]=1),1,ROUNDDOWN((Table19[[#This Row],[Valor Ind. Económico]]+Table19[[#This Row],[Valor Ind. Social]]+Table19[[#This Row],[Valor Ind. Ambiental]])/3,0))</f>
        <v>1</v>
      </c>
      <c r="S125" s="10" t="str">
        <f t="shared" si="12"/>
        <v>No sostenible</v>
      </c>
      <c r="T125" s="10" t="s">
        <v>885</v>
      </c>
      <c r="U125" s="10"/>
      <c r="V125" s="43"/>
    </row>
    <row r="126" spans="1:22" ht="48" x14ac:dyDescent="0.2">
      <c r="A126" s="28">
        <v>2018002200087</v>
      </c>
      <c r="B126" s="3" t="s">
        <v>144</v>
      </c>
      <c r="C126" s="3" t="s">
        <v>816</v>
      </c>
      <c r="D126" s="3" t="s">
        <v>826</v>
      </c>
      <c r="E126" s="4">
        <v>1689410653.4000001</v>
      </c>
      <c r="F126" s="4">
        <v>1689410653.4000001</v>
      </c>
      <c r="G126" s="44">
        <v>2.34</v>
      </c>
      <c r="H126" s="10" t="str">
        <f t="shared" si="8"/>
        <v>alto</v>
      </c>
      <c r="I126" s="10">
        <f t="shared" si="13"/>
        <v>3</v>
      </c>
      <c r="J126" s="3">
        <v>15557</v>
      </c>
      <c r="K126" s="3">
        <v>15557</v>
      </c>
      <c r="L126" s="15">
        <f t="shared" si="14"/>
        <v>1</v>
      </c>
      <c r="M126" s="10" t="str">
        <f t="shared" si="9"/>
        <v>alto</v>
      </c>
      <c r="N126" s="10">
        <f t="shared" si="15"/>
        <v>3</v>
      </c>
      <c r="O126" s="49" t="s">
        <v>27</v>
      </c>
      <c r="P126" s="10" t="str">
        <f t="shared" si="10"/>
        <v>No requiere</v>
      </c>
      <c r="Q126" s="10">
        <f t="shared" si="11"/>
        <v>3</v>
      </c>
      <c r="R126" s="10">
        <f>+IF(OR(Table19[[#This Row],[Valor Ind. Económico]]=1,Table19[[#This Row],[Valor Ind. Social]]=1,Table19[[#This Row],[Valor Ind. Ambiental]]=1),1,ROUNDDOWN((Table19[[#This Row],[Valor Ind. Económico]]+Table19[[#This Row],[Valor Ind. Social]]+Table19[[#This Row],[Valor Ind. Ambiental]])/3,0))</f>
        <v>3</v>
      </c>
      <c r="S126" s="10" t="str">
        <f t="shared" si="12"/>
        <v>Sostenible</v>
      </c>
      <c r="T126" s="10" t="s">
        <v>884</v>
      </c>
      <c r="U126" s="10" t="s">
        <v>640</v>
      </c>
      <c r="V126" s="43" t="s">
        <v>690</v>
      </c>
    </row>
    <row r="127" spans="1:22" ht="48" x14ac:dyDescent="0.2">
      <c r="A127" s="28">
        <v>2018002200099</v>
      </c>
      <c r="B127" s="3" t="s">
        <v>145</v>
      </c>
      <c r="C127" s="3" t="s">
        <v>816</v>
      </c>
      <c r="D127" s="3" t="s">
        <v>826</v>
      </c>
      <c r="E127" s="4">
        <v>23988502605.209999</v>
      </c>
      <c r="F127" s="4">
        <v>23988502605.209999</v>
      </c>
      <c r="G127" s="44">
        <v>2.65</v>
      </c>
      <c r="H127" s="10" t="str">
        <f t="shared" si="8"/>
        <v>alto</v>
      </c>
      <c r="I127" s="10">
        <f t="shared" si="13"/>
        <v>3</v>
      </c>
      <c r="J127" s="16">
        <v>429068</v>
      </c>
      <c r="K127" s="16">
        <v>483286</v>
      </c>
      <c r="L127" s="15">
        <f t="shared" si="14"/>
        <v>0.88781384107960915</v>
      </c>
      <c r="M127" s="10" t="str">
        <f t="shared" si="9"/>
        <v>alto</v>
      </c>
      <c r="N127" s="10">
        <f t="shared" si="15"/>
        <v>3</v>
      </c>
      <c r="O127" s="50">
        <v>0.5</v>
      </c>
      <c r="P127" s="10" t="str">
        <f t="shared" si="10"/>
        <v>Cumple parcialmente</v>
      </c>
      <c r="Q127" s="10">
        <f t="shared" si="11"/>
        <v>2</v>
      </c>
      <c r="R127" s="10">
        <f>+IF(OR(Table19[[#This Row],[Valor Ind. Económico]]=1,Table19[[#This Row],[Valor Ind. Social]]=1,Table19[[#This Row],[Valor Ind. Ambiental]]=1),1,ROUNDDOWN((Table19[[#This Row],[Valor Ind. Económico]]+Table19[[#This Row],[Valor Ind. Social]]+Table19[[#This Row],[Valor Ind. Ambiental]])/3,0))</f>
        <v>2</v>
      </c>
      <c r="S127" s="10" t="str">
        <f t="shared" si="12"/>
        <v>Parcialmente sostenible</v>
      </c>
      <c r="T127" s="10" t="s">
        <v>884</v>
      </c>
      <c r="U127" s="10" t="s">
        <v>640</v>
      </c>
      <c r="V127" s="43" t="s">
        <v>690</v>
      </c>
    </row>
    <row r="128" spans="1:22" ht="32" x14ac:dyDescent="0.2">
      <c r="A128" s="28">
        <v>2018002200109</v>
      </c>
      <c r="B128" s="3" t="s">
        <v>146</v>
      </c>
      <c r="C128" s="3" t="s">
        <v>816</v>
      </c>
      <c r="D128" s="3" t="s">
        <v>826</v>
      </c>
      <c r="E128" s="4">
        <v>8400000000</v>
      </c>
      <c r="F128" s="4">
        <v>8400000000</v>
      </c>
      <c r="G128" s="44">
        <v>1.01</v>
      </c>
      <c r="H128" s="10" t="str">
        <f t="shared" si="8"/>
        <v>medio</v>
      </c>
      <c r="I128" s="10">
        <f t="shared" si="13"/>
        <v>2</v>
      </c>
      <c r="J128" s="3">
        <v>12167</v>
      </c>
      <c r="K128" s="3">
        <v>12167</v>
      </c>
      <c r="L128" s="15">
        <f t="shared" si="14"/>
        <v>1</v>
      </c>
      <c r="M128" s="10" t="str">
        <f t="shared" si="9"/>
        <v>alto</v>
      </c>
      <c r="N128" s="10">
        <f t="shared" si="15"/>
        <v>3</v>
      </c>
      <c r="O128" s="49" t="s">
        <v>27</v>
      </c>
      <c r="P128" s="10" t="str">
        <f t="shared" si="10"/>
        <v>No requiere</v>
      </c>
      <c r="Q128" s="10">
        <f t="shared" si="11"/>
        <v>3</v>
      </c>
      <c r="R128" s="10">
        <f>+IF(OR(Table19[[#This Row],[Valor Ind. Económico]]=1,Table19[[#This Row],[Valor Ind. Social]]=1,Table19[[#This Row],[Valor Ind. Ambiental]]=1),1,ROUNDDOWN((Table19[[#This Row],[Valor Ind. Económico]]+Table19[[#This Row],[Valor Ind. Social]]+Table19[[#This Row],[Valor Ind. Ambiental]])/3,0))</f>
        <v>2</v>
      </c>
      <c r="S128" s="10" t="str">
        <f t="shared" si="12"/>
        <v>Parcialmente sostenible</v>
      </c>
      <c r="T128" s="10" t="s">
        <v>888</v>
      </c>
      <c r="U128" s="10" t="s">
        <v>32</v>
      </c>
      <c r="V128" s="43" t="s">
        <v>683</v>
      </c>
    </row>
    <row r="129" spans="1:22" ht="48" x14ac:dyDescent="0.2">
      <c r="A129" s="28">
        <v>2018002200117</v>
      </c>
      <c r="B129" s="3" t="s">
        <v>147</v>
      </c>
      <c r="C129" s="3" t="s">
        <v>816</v>
      </c>
      <c r="D129" s="3" t="s">
        <v>826</v>
      </c>
      <c r="E129" s="4">
        <v>19681207091</v>
      </c>
      <c r="F129" s="4">
        <v>19681207091</v>
      </c>
      <c r="G129" s="44">
        <v>0.72</v>
      </c>
      <c r="H129" s="10" t="str">
        <f t="shared" si="8"/>
        <v>bajo</v>
      </c>
      <c r="I129" s="10">
        <f t="shared" si="13"/>
        <v>1</v>
      </c>
      <c r="J129" s="3">
        <v>12100</v>
      </c>
      <c r="K129" s="3">
        <v>98912</v>
      </c>
      <c r="L129" s="15">
        <f t="shared" si="14"/>
        <v>0.12233096085409252</v>
      </c>
      <c r="M129" s="10" t="str">
        <f t="shared" si="9"/>
        <v>bajo</v>
      </c>
      <c r="N129" s="10">
        <f t="shared" si="15"/>
        <v>1</v>
      </c>
      <c r="O129" s="49" t="s">
        <v>27</v>
      </c>
      <c r="P129" s="10" t="str">
        <f t="shared" si="10"/>
        <v>No requiere</v>
      </c>
      <c r="Q129" s="10">
        <f t="shared" si="11"/>
        <v>3</v>
      </c>
      <c r="R129" s="10">
        <f>+IF(OR(Table19[[#This Row],[Valor Ind. Económico]]=1,Table19[[#This Row],[Valor Ind. Social]]=1,Table19[[#This Row],[Valor Ind. Ambiental]]=1),1,ROUNDDOWN((Table19[[#This Row],[Valor Ind. Económico]]+Table19[[#This Row],[Valor Ind. Social]]+Table19[[#This Row],[Valor Ind. Ambiental]])/3,0))</f>
        <v>1</v>
      </c>
      <c r="S129" s="10" t="str">
        <f t="shared" si="12"/>
        <v>No sostenible</v>
      </c>
      <c r="T129" s="10" t="s">
        <v>889</v>
      </c>
      <c r="U129" s="10"/>
      <c r="V129" s="43"/>
    </row>
    <row r="130" spans="1:22" ht="16" x14ac:dyDescent="0.2">
      <c r="A130" s="28">
        <v>20181301010110</v>
      </c>
      <c r="B130" s="3" t="s">
        <v>148</v>
      </c>
      <c r="C130" s="3" t="s">
        <v>816</v>
      </c>
      <c r="D130" s="3" t="s">
        <v>826</v>
      </c>
      <c r="E130" s="4">
        <v>2014787160.96</v>
      </c>
      <c r="F130" s="4">
        <v>2014787160.96</v>
      </c>
      <c r="G130" s="44">
        <v>0.97</v>
      </c>
      <c r="H130" s="10" t="str">
        <f t="shared" si="8"/>
        <v>bajo</v>
      </c>
      <c r="I130" s="10">
        <f t="shared" si="13"/>
        <v>1</v>
      </c>
      <c r="J130" s="3">
        <v>13376</v>
      </c>
      <c r="K130" s="3">
        <v>13376</v>
      </c>
      <c r="L130" s="15">
        <f t="shared" si="14"/>
        <v>1</v>
      </c>
      <c r="M130" s="10" t="str">
        <f t="shared" si="9"/>
        <v>alto</v>
      </c>
      <c r="N130" s="10">
        <f t="shared" si="15"/>
        <v>3</v>
      </c>
      <c r="O130" s="50">
        <v>1</v>
      </c>
      <c r="P130" s="10" t="str">
        <f t="shared" si="10"/>
        <v>Cumple</v>
      </c>
      <c r="Q130" s="10">
        <f t="shared" si="11"/>
        <v>3</v>
      </c>
      <c r="R130" s="10">
        <f>+IF(OR(Table19[[#This Row],[Valor Ind. Económico]]=1,Table19[[#This Row],[Valor Ind. Social]]=1,Table19[[#This Row],[Valor Ind. Ambiental]]=1),1,ROUNDDOWN((Table19[[#This Row],[Valor Ind. Económico]]+Table19[[#This Row],[Valor Ind. Social]]+Table19[[#This Row],[Valor Ind. Ambiental]])/3,0))</f>
        <v>1</v>
      </c>
      <c r="S130" s="10" t="str">
        <f t="shared" si="12"/>
        <v>No sostenible</v>
      </c>
      <c r="T130" s="10" t="s">
        <v>885</v>
      </c>
      <c r="U130" s="10"/>
      <c r="V130" s="43"/>
    </row>
    <row r="131" spans="1:22" ht="48" x14ac:dyDescent="0.2">
      <c r="A131" s="28">
        <v>2018202280043</v>
      </c>
      <c r="B131" s="3" t="s">
        <v>149</v>
      </c>
      <c r="C131" s="3" t="s">
        <v>816</v>
      </c>
      <c r="D131" s="3" t="s">
        <v>826</v>
      </c>
      <c r="E131" s="4">
        <v>2087224921</v>
      </c>
      <c r="F131" s="4">
        <v>2087224921</v>
      </c>
      <c r="G131" s="44">
        <v>2.7</v>
      </c>
      <c r="H131" s="10" t="str">
        <f t="shared" si="8"/>
        <v>alto</v>
      </c>
      <c r="I131" s="10">
        <f t="shared" si="13"/>
        <v>3</v>
      </c>
      <c r="J131" s="3">
        <v>23018</v>
      </c>
      <c r="K131" s="3">
        <v>23018</v>
      </c>
      <c r="L131" s="15">
        <f t="shared" si="14"/>
        <v>1</v>
      </c>
      <c r="M131" s="10" t="str">
        <f t="shared" si="9"/>
        <v>alto</v>
      </c>
      <c r="N131" s="10">
        <f t="shared" si="15"/>
        <v>3</v>
      </c>
      <c r="O131" s="50">
        <v>0.5</v>
      </c>
      <c r="P131" s="10" t="str">
        <f t="shared" si="10"/>
        <v>Cumple parcialmente</v>
      </c>
      <c r="Q131" s="10">
        <f t="shared" si="11"/>
        <v>2</v>
      </c>
      <c r="R131" s="10">
        <f>+IF(OR(Table19[[#This Row],[Valor Ind. Económico]]=1,Table19[[#This Row],[Valor Ind. Social]]=1,Table19[[#This Row],[Valor Ind. Ambiental]]=1),1,ROUNDDOWN((Table19[[#This Row],[Valor Ind. Económico]]+Table19[[#This Row],[Valor Ind. Social]]+Table19[[#This Row],[Valor Ind. Ambiental]])/3,0))</f>
        <v>2</v>
      </c>
      <c r="S131" s="10" t="str">
        <f t="shared" si="12"/>
        <v>Parcialmente sostenible</v>
      </c>
      <c r="T131" s="10" t="s">
        <v>884</v>
      </c>
      <c r="U131" s="10" t="s">
        <v>640</v>
      </c>
      <c r="V131" s="43" t="s">
        <v>690</v>
      </c>
    </row>
    <row r="132" spans="1:22" ht="48" x14ac:dyDescent="0.2">
      <c r="A132" s="28">
        <v>2019000020002</v>
      </c>
      <c r="B132" s="3" t="s">
        <v>150</v>
      </c>
      <c r="C132" s="3" t="s">
        <v>816</v>
      </c>
      <c r="D132" s="3" t="s">
        <v>826</v>
      </c>
      <c r="E132" s="4">
        <v>16182317942.16</v>
      </c>
      <c r="F132" s="4">
        <v>16182317942.16</v>
      </c>
      <c r="G132" s="44">
        <v>3.08</v>
      </c>
      <c r="H132" s="10" t="str">
        <f t="shared" si="8"/>
        <v>alto</v>
      </c>
      <c r="I132" s="10">
        <f t="shared" si="13"/>
        <v>3</v>
      </c>
      <c r="J132" s="3">
        <v>45690</v>
      </c>
      <c r="K132" s="3">
        <v>65890</v>
      </c>
      <c r="L132" s="15">
        <f t="shared" si="14"/>
        <v>0.69342844134162995</v>
      </c>
      <c r="M132" s="10" t="str">
        <f t="shared" si="9"/>
        <v>medio</v>
      </c>
      <c r="N132" s="10">
        <f t="shared" si="15"/>
        <v>2</v>
      </c>
      <c r="O132" s="50">
        <v>1</v>
      </c>
      <c r="P132" s="10" t="str">
        <f t="shared" si="10"/>
        <v>Cumple</v>
      </c>
      <c r="Q132" s="10">
        <f t="shared" si="11"/>
        <v>3</v>
      </c>
      <c r="R132" s="10">
        <f>+IF(OR(Table19[[#This Row],[Valor Ind. Económico]]=1,Table19[[#This Row],[Valor Ind. Social]]=1,Table19[[#This Row],[Valor Ind. Ambiental]]=1),1,ROUNDDOWN((Table19[[#This Row],[Valor Ind. Económico]]+Table19[[#This Row],[Valor Ind. Social]]+Table19[[#This Row],[Valor Ind. Ambiental]])/3,0))</f>
        <v>2</v>
      </c>
      <c r="S132" s="10" t="str">
        <f t="shared" si="12"/>
        <v>Parcialmente sostenible</v>
      </c>
      <c r="T132" s="10" t="s">
        <v>885</v>
      </c>
      <c r="U132" s="10" t="s">
        <v>638</v>
      </c>
      <c r="V132" s="43" t="s">
        <v>654</v>
      </c>
    </row>
    <row r="133" spans="1:22" ht="32" x14ac:dyDescent="0.2">
      <c r="A133" s="28">
        <v>2019000020083</v>
      </c>
      <c r="B133" s="3" t="s">
        <v>151</v>
      </c>
      <c r="C133" s="3" t="s">
        <v>816</v>
      </c>
      <c r="D133" s="3" t="s">
        <v>826</v>
      </c>
      <c r="E133" s="4">
        <v>6486479013</v>
      </c>
      <c r="F133" s="4">
        <v>6486479013</v>
      </c>
      <c r="G133" s="44">
        <v>1.34</v>
      </c>
      <c r="H133" s="10" t="str">
        <f t="shared" si="8"/>
        <v>alto</v>
      </c>
      <c r="I133" s="10">
        <f t="shared" si="13"/>
        <v>3</v>
      </c>
      <c r="J133" s="3">
        <v>127681</v>
      </c>
      <c r="K133" s="3">
        <v>159149</v>
      </c>
      <c r="L133" s="15">
        <f t="shared" si="14"/>
        <v>0.80227334133422135</v>
      </c>
      <c r="M133" s="10" t="str">
        <f t="shared" si="9"/>
        <v>alto</v>
      </c>
      <c r="N133" s="10">
        <f t="shared" si="15"/>
        <v>3</v>
      </c>
      <c r="O133" s="49" t="s">
        <v>27</v>
      </c>
      <c r="P133" s="10" t="str">
        <f t="shared" si="10"/>
        <v>No requiere</v>
      </c>
      <c r="Q133" s="10">
        <f t="shared" si="11"/>
        <v>3</v>
      </c>
      <c r="R133" s="10">
        <f>+IF(OR(Table19[[#This Row],[Valor Ind. Económico]]=1,Table19[[#This Row],[Valor Ind. Social]]=1,Table19[[#This Row],[Valor Ind. Ambiental]]=1),1,ROUNDDOWN((Table19[[#This Row],[Valor Ind. Económico]]+Table19[[#This Row],[Valor Ind. Social]]+Table19[[#This Row],[Valor Ind. Ambiental]])/3,0))</f>
        <v>3</v>
      </c>
      <c r="S133" s="10" t="str">
        <f t="shared" si="12"/>
        <v>Sostenible</v>
      </c>
      <c r="T133" s="10" t="s">
        <v>888</v>
      </c>
      <c r="U133" s="10" t="s">
        <v>28</v>
      </c>
      <c r="V133" s="43" t="s">
        <v>29</v>
      </c>
    </row>
    <row r="134" spans="1:22" ht="16" x14ac:dyDescent="0.2">
      <c r="A134" s="28">
        <v>2019000020094</v>
      </c>
      <c r="B134" s="3" t="s">
        <v>152</v>
      </c>
      <c r="C134" s="3" t="s">
        <v>816</v>
      </c>
      <c r="D134" s="3" t="s">
        <v>826</v>
      </c>
      <c r="E134" s="4">
        <v>24171228091.650002</v>
      </c>
      <c r="F134" s="4">
        <v>24171228091.650002</v>
      </c>
      <c r="G134" s="44">
        <v>20.329999999999998</v>
      </c>
      <c r="H134" s="10" t="str">
        <f t="shared" si="8"/>
        <v>alto</v>
      </c>
      <c r="I134" s="10">
        <f t="shared" si="13"/>
        <v>3</v>
      </c>
      <c r="J134" s="3">
        <v>864</v>
      </c>
      <c r="K134" s="3">
        <v>2155</v>
      </c>
      <c r="L134" s="15">
        <f t="shared" si="14"/>
        <v>0.40092807424593968</v>
      </c>
      <c r="M134" s="10" t="str">
        <f t="shared" si="9"/>
        <v>bajo</v>
      </c>
      <c r="N134" s="10">
        <f t="shared" si="15"/>
        <v>1</v>
      </c>
      <c r="O134" s="49" t="s">
        <v>27</v>
      </c>
      <c r="P134" s="10" t="str">
        <f t="shared" si="10"/>
        <v>No requiere</v>
      </c>
      <c r="Q134" s="10">
        <f t="shared" si="11"/>
        <v>3</v>
      </c>
      <c r="R134" s="10">
        <f>+IF(OR(Table19[[#This Row],[Valor Ind. Económico]]=1,Table19[[#This Row],[Valor Ind. Social]]=1,Table19[[#This Row],[Valor Ind. Ambiental]]=1),1,ROUNDDOWN((Table19[[#This Row],[Valor Ind. Económico]]+Table19[[#This Row],[Valor Ind. Social]]+Table19[[#This Row],[Valor Ind. Ambiental]])/3,0))</f>
        <v>1</v>
      </c>
      <c r="S134" s="10" t="str">
        <f t="shared" si="12"/>
        <v>No sostenible</v>
      </c>
      <c r="T134" s="10" t="s">
        <v>888</v>
      </c>
      <c r="U134" s="10"/>
      <c r="V134" s="43"/>
    </row>
    <row r="135" spans="1:22" ht="48" x14ac:dyDescent="0.2">
      <c r="A135" s="28">
        <v>2019002200014</v>
      </c>
      <c r="B135" s="3" t="s">
        <v>153</v>
      </c>
      <c r="C135" s="3" t="s">
        <v>816</v>
      </c>
      <c r="D135" s="3" t="s">
        <v>826</v>
      </c>
      <c r="E135" s="4">
        <v>4100000000</v>
      </c>
      <c r="F135" s="4">
        <v>4162400000</v>
      </c>
      <c r="G135" s="44">
        <v>1.32</v>
      </c>
      <c r="H135" s="10" t="str">
        <f t="shared" si="8"/>
        <v>alto</v>
      </c>
      <c r="I135" s="10">
        <f t="shared" si="13"/>
        <v>3</v>
      </c>
      <c r="J135" s="3">
        <v>70</v>
      </c>
      <c r="K135" s="3">
        <v>21532</v>
      </c>
      <c r="L135" s="15">
        <f t="shared" si="14"/>
        <v>3.2509752925877762E-3</v>
      </c>
      <c r="M135" s="10" t="str">
        <f t="shared" si="9"/>
        <v>bajo</v>
      </c>
      <c r="N135" s="10">
        <f t="shared" si="15"/>
        <v>1</v>
      </c>
      <c r="O135" s="49" t="s">
        <v>27</v>
      </c>
      <c r="P135" s="10" t="str">
        <f t="shared" si="10"/>
        <v>No requiere</v>
      </c>
      <c r="Q135" s="10">
        <f t="shared" si="11"/>
        <v>3</v>
      </c>
      <c r="R135" s="10">
        <f>+IF(OR(Table19[[#This Row],[Valor Ind. Económico]]=1,Table19[[#This Row],[Valor Ind. Social]]=1,Table19[[#This Row],[Valor Ind. Ambiental]]=1),1,ROUNDDOWN((Table19[[#This Row],[Valor Ind. Económico]]+Table19[[#This Row],[Valor Ind. Social]]+Table19[[#This Row],[Valor Ind. Ambiental]])/3,0))</f>
        <v>1</v>
      </c>
      <c r="S135" s="10" t="str">
        <f t="shared" si="12"/>
        <v>No sostenible</v>
      </c>
      <c r="T135" s="10" t="s">
        <v>895</v>
      </c>
      <c r="U135" s="10"/>
      <c r="V135" s="43"/>
    </row>
    <row r="136" spans="1:22" ht="48" x14ac:dyDescent="0.2">
      <c r="A136" s="28">
        <v>2019002200020</v>
      </c>
      <c r="B136" s="3" t="s">
        <v>154</v>
      </c>
      <c r="C136" s="3" t="s">
        <v>816</v>
      </c>
      <c r="D136" s="3" t="s">
        <v>826</v>
      </c>
      <c r="E136" s="4">
        <v>988591556.46000004</v>
      </c>
      <c r="F136" s="4">
        <v>1000704226.3099999</v>
      </c>
      <c r="G136" s="44">
        <v>3.4</v>
      </c>
      <c r="H136" s="10" t="str">
        <f t="shared" si="8"/>
        <v>alto</v>
      </c>
      <c r="I136" s="10">
        <f t="shared" si="13"/>
        <v>3</v>
      </c>
      <c r="J136" s="3">
        <v>10530</v>
      </c>
      <c r="K136" s="3">
        <v>10530</v>
      </c>
      <c r="L136" s="15">
        <f t="shared" si="14"/>
        <v>1</v>
      </c>
      <c r="M136" s="10" t="str">
        <f t="shared" si="9"/>
        <v>alto</v>
      </c>
      <c r="N136" s="10">
        <f t="shared" si="15"/>
        <v>3</v>
      </c>
      <c r="O136" s="49" t="s">
        <v>27</v>
      </c>
      <c r="P136" s="10" t="str">
        <f t="shared" si="10"/>
        <v>No requiere</v>
      </c>
      <c r="Q136" s="10">
        <f t="shared" si="11"/>
        <v>3</v>
      </c>
      <c r="R136" s="10">
        <f>+IF(OR(Table19[[#This Row],[Valor Ind. Económico]]=1,Table19[[#This Row],[Valor Ind. Social]]=1,Table19[[#This Row],[Valor Ind. Ambiental]]=1),1,ROUNDDOWN((Table19[[#This Row],[Valor Ind. Económico]]+Table19[[#This Row],[Valor Ind. Social]]+Table19[[#This Row],[Valor Ind. Ambiental]])/3,0))</f>
        <v>3</v>
      </c>
      <c r="S136" s="10" t="str">
        <f t="shared" si="12"/>
        <v>Sostenible</v>
      </c>
      <c r="T136" s="10" t="s">
        <v>887</v>
      </c>
      <c r="U136" s="10" t="s">
        <v>640</v>
      </c>
      <c r="V136" s="43" t="s">
        <v>690</v>
      </c>
    </row>
    <row r="137" spans="1:22" ht="16" x14ac:dyDescent="0.2">
      <c r="A137" s="28">
        <v>2019002200033</v>
      </c>
      <c r="B137" s="3" t="s">
        <v>155</v>
      </c>
      <c r="C137" s="3" t="s">
        <v>816</v>
      </c>
      <c r="D137" s="3" t="s">
        <v>826</v>
      </c>
      <c r="E137" s="4">
        <v>3179043668</v>
      </c>
      <c r="F137" s="4">
        <v>3179043668</v>
      </c>
      <c r="G137" s="44">
        <v>1.1100000000000001</v>
      </c>
      <c r="H137" s="10" t="str">
        <f t="shared" si="8"/>
        <v>medio</v>
      </c>
      <c r="I137" s="10">
        <f t="shared" si="13"/>
        <v>2</v>
      </c>
      <c r="J137" s="3">
        <v>44986</v>
      </c>
      <c r="K137" s="3">
        <v>154185</v>
      </c>
      <c r="L137" s="15">
        <f t="shared" si="14"/>
        <v>0.29176638453805492</v>
      </c>
      <c r="M137" s="10" t="str">
        <f t="shared" si="9"/>
        <v>bajo</v>
      </c>
      <c r="N137" s="10">
        <f t="shared" si="15"/>
        <v>1</v>
      </c>
      <c r="O137" s="49" t="s">
        <v>27</v>
      </c>
      <c r="P137" s="10" t="str">
        <f t="shared" si="10"/>
        <v>No requiere</v>
      </c>
      <c r="Q137" s="10">
        <f t="shared" si="11"/>
        <v>3</v>
      </c>
      <c r="R137" s="10">
        <f>+IF(OR(Table19[[#This Row],[Valor Ind. Económico]]=1,Table19[[#This Row],[Valor Ind. Social]]=1,Table19[[#This Row],[Valor Ind. Ambiental]]=1),1,ROUNDDOWN((Table19[[#This Row],[Valor Ind. Económico]]+Table19[[#This Row],[Valor Ind. Social]]+Table19[[#This Row],[Valor Ind. Ambiental]])/3,0))</f>
        <v>1</v>
      </c>
      <c r="S137" s="10" t="str">
        <f t="shared" si="12"/>
        <v>No sostenible</v>
      </c>
      <c r="T137" s="10" t="s">
        <v>888</v>
      </c>
      <c r="U137" s="10"/>
      <c r="V137" s="43"/>
    </row>
    <row r="138" spans="1:22" ht="48" x14ac:dyDescent="0.2">
      <c r="A138" s="28">
        <v>2019002200034</v>
      </c>
      <c r="B138" s="3" t="s">
        <v>156</v>
      </c>
      <c r="C138" s="3" t="s">
        <v>816</v>
      </c>
      <c r="D138" s="3" t="s">
        <v>826</v>
      </c>
      <c r="E138" s="4">
        <v>910000000</v>
      </c>
      <c r="F138" s="4">
        <v>1300000000</v>
      </c>
      <c r="G138" s="44">
        <v>6.1</v>
      </c>
      <c r="H138" s="10" t="str">
        <f t="shared" si="8"/>
        <v>alto</v>
      </c>
      <c r="I138" s="10">
        <f t="shared" si="13"/>
        <v>3</v>
      </c>
      <c r="J138" s="3">
        <v>231884</v>
      </c>
      <c r="K138" s="3">
        <v>1041204</v>
      </c>
      <c r="L138" s="15">
        <f t="shared" si="14"/>
        <v>0.2227075577888675</v>
      </c>
      <c r="M138" s="10" t="str">
        <f t="shared" si="9"/>
        <v>bajo</v>
      </c>
      <c r="N138" s="10">
        <f t="shared" si="15"/>
        <v>1</v>
      </c>
      <c r="O138" s="49" t="s">
        <v>27</v>
      </c>
      <c r="P138" s="10" t="str">
        <f t="shared" si="10"/>
        <v>No requiere</v>
      </c>
      <c r="Q138" s="10">
        <f t="shared" si="11"/>
        <v>3</v>
      </c>
      <c r="R138" s="10">
        <f>+IF(OR(Table19[[#This Row],[Valor Ind. Económico]]=1,Table19[[#This Row],[Valor Ind. Social]]=1,Table19[[#This Row],[Valor Ind. Ambiental]]=1),1,ROUNDDOWN((Table19[[#This Row],[Valor Ind. Económico]]+Table19[[#This Row],[Valor Ind. Social]]+Table19[[#This Row],[Valor Ind. Ambiental]])/3,0))</f>
        <v>1</v>
      </c>
      <c r="S138" s="10" t="str">
        <f t="shared" si="12"/>
        <v>No sostenible</v>
      </c>
      <c r="T138" s="10" t="s">
        <v>893</v>
      </c>
      <c r="U138" s="10"/>
      <c r="V138" s="43"/>
    </row>
    <row r="139" spans="1:22" ht="32" x14ac:dyDescent="0.2">
      <c r="A139" s="28">
        <v>2019002200036</v>
      </c>
      <c r="B139" s="3" t="s">
        <v>157</v>
      </c>
      <c r="C139" s="3" t="s">
        <v>816</v>
      </c>
      <c r="D139" s="3" t="s">
        <v>826</v>
      </c>
      <c r="E139" s="4">
        <v>16170901208.34</v>
      </c>
      <c r="F139" s="4">
        <v>16170901208.34</v>
      </c>
      <c r="G139" s="44">
        <v>2.02</v>
      </c>
      <c r="H139" s="10" t="str">
        <f t="shared" si="8"/>
        <v>alto</v>
      </c>
      <c r="I139" s="10">
        <f t="shared" si="13"/>
        <v>3</v>
      </c>
      <c r="J139" s="3">
        <v>483250</v>
      </c>
      <c r="K139" s="3">
        <v>483250</v>
      </c>
      <c r="L139" s="15">
        <f t="shared" si="14"/>
        <v>1</v>
      </c>
      <c r="M139" s="10" t="str">
        <f t="shared" si="9"/>
        <v>alto</v>
      </c>
      <c r="N139" s="10">
        <f t="shared" si="15"/>
        <v>3</v>
      </c>
      <c r="O139" s="50">
        <v>0.5</v>
      </c>
      <c r="P139" s="10" t="str">
        <f t="shared" si="10"/>
        <v>Cumple parcialmente</v>
      </c>
      <c r="Q139" s="10">
        <f t="shared" si="11"/>
        <v>2</v>
      </c>
      <c r="R139" s="10">
        <f>+IF(OR(Table19[[#This Row],[Valor Ind. Económico]]=1,Table19[[#This Row],[Valor Ind. Social]]=1,Table19[[#This Row],[Valor Ind. Ambiental]]=1),1,ROUNDDOWN((Table19[[#This Row],[Valor Ind. Económico]]+Table19[[#This Row],[Valor Ind. Social]]+Table19[[#This Row],[Valor Ind. Ambiental]])/3,0))</f>
        <v>2</v>
      </c>
      <c r="S139" s="10" t="str">
        <f t="shared" si="12"/>
        <v>Parcialmente sostenible</v>
      </c>
      <c r="T139" s="10" t="s">
        <v>897</v>
      </c>
      <c r="U139" s="10" t="s">
        <v>32</v>
      </c>
      <c r="V139" s="43" t="s">
        <v>33</v>
      </c>
    </row>
    <row r="140" spans="1:22" ht="32" x14ac:dyDescent="0.2">
      <c r="A140" s="28">
        <v>2019002200047</v>
      </c>
      <c r="B140" s="3" t="s">
        <v>158</v>
      </c>
      <c r="C140" s="3" t="s">
        <v>816</v>
      </c>
      <c r="D140" s="3" t="s">
        <v>826</v>
      </c>
      <c r="E140" s="4">
        <v>4632868071</v>
      </c>
      <c r="F140" s="4">
        <v>4632868071</v>
      </c>
      <c r="G140" s="44">
        <v>2.2000000000000002</v>
      </c>
      <c r="H140" s="10" t="str">
        <f t="shared" si="8"/>
        <v>alto</v>
      </c>
      <c r="I140" s="10">
        <f t="shared" si="13"/>
        <v>3</v>
      </c>
      <c r="J140" s="3">
        <v>516367</v>
      </c>
      <c r="K140" s="3">
        <v>516367</v>
      </c>
      <c r="L140" s="15">
        <f t="shared" si="14"/>
        <v>1</v>
      </c>
      <c r="M140" s="10" t="str">
        <f t="shared" si="9"/>
        <v>alto</v>
      </c>
      <c r="N140" s="10">
        <f t="shared" si="15"/>
        <v>3</v>
      </c>
      <c r="O140" s="49" t="s">
        <v>27</v>
      </c>
      <c r="P140" s="10" t="str">
        <f t="shared" si="10"/>
        <v>No requiere</v>
      </c>
      <c r="Q140" s="10">
        <f t="shared" si="11"/>
        <v>3</v>
      </c>
      <c r="R140" s="10">
        <f>+IF(OR(Table19[[#This Row],[Valor Ind. Económico]]=1,Table19[[#This Row],[Valor Ind. Social]]=1,Table19[[#This Row],[Valor Ind. Ambiental]]=1),1,ROUNDDOWN((Table19[[#This Row],[Valor Ind. Económico]]+Table19[[#This Row],[Valor Ind. Social]]+Table19[[#This Row],[Valor Ind. Ambiental]])/3,0))</f>
        <v>3</v>
      </c>
      <c r="S140" s="10" t="str">
        <f t="shared" si="12"/>
        <v>Sostenible</v>
      </c>
      <c r="T140" s="10" t="s">
        <v>896</v>
      </c>
      <c r="U140" s="10" t="s">
        <v>645</v>
      </c>
      <c r="V140" s="43" t="s">
        <v>744</v>
      </c>
    </row>
    <row r="141" spans="1:22" ht="32" x14ac:dyDescent="0.2">
      <c r="A141" s="28">
        <v>2019002200048</v>
      </c>
      <c r="B141" s="3" t="s">
        <v>159</v>
      </c>
      <c r="C141" s="3" t="s">
        <v>816</v>
      </c>
      <c r="D141" s="3" t="s">
        <v>826</v>
      </c>
      <c r="E141" s="4">
        <v>3500000000</v>
      </c>
      <c r="F141" s="4">
        <v>3500000000</v>
      </c>
      <c r="G141" s="44">
        <v>1.5</v>
      </c>
      <c r="H141" s="10" t="str">
        <f t="shared" ref="H141:H204" si="16">+IF(G141&gt;120%,"alto",IF(G141&gt;100%,"medio","bajo"))</f>
        <v>alto</v>
      </c>
      <c r="I141" s="10">
        <f t="shared" si="13"/>
        <v>3</v>
      </c>
      <c r="J141" s="3">
        <v>15084</v>
      </c>
      <c r="K141" s="3">
        <v>15084</v>
      </c>
      <c r="L141" s="15">
        <f t="shared" si="14"/>
        <v>1</v>
      </c>
      <c r="M141" s="10" t="str">
        <f t="shared" ref="M141:M204" si="17">+IF(L141&gt;75%,"alto",IF(L141&gt;50%,"medio","bajo"))</f>
        <v>alto</v>
      </c>
      <c r="N141" s="10">
        <f t="shared" si="15"/>
        <v>3</v>
      </c>
      <c r="O141" s="50">
        <v>0.5</v>
      </c>
      <c r="P141" s="10" t="str">
        <f t="shared" ref="P141:P204" si="18">+IF(O141=100%,"Cumple",IF(50%=O141,"Cumple parcialmente",IF(O141="N/A","No requiere","No cumple")))</f>
        <v>Cumple parcialmente</v>
      </c>
      <c r="Q141" s="10">
        <f t="shared" ref="Q141:Q204" si="19">+IF(P141="no cumple", 1,IF(P141="cumple parcialmente", 2,IF(P141="No requiere",3,3)))</f>
        <v>2</v>
      </c>
      <c r="R141" s="10">
        <f>+IF(OR(Table19[[#This Row],[Valor Ind. Económico]]=1,Table19[[#This Row],[Valor Ind. Social]]=1,Table19[[#This Row],[Valor Ind. Ambiental]]=1),1,ROUNDDOWN((Table19[[#This Row],[Valor Ind. Económico]]+Table19[[#This Row],[Valor Ind. Social]]+Table19[[#This Row],[Valor Ind. Ambiental]])/3,0))</f>
        <v>2</v>
      </c>
      <c r="S141" s="10" t="str">
        <f t="shared" ref="S141:S204" si="20">+IF(R141=1,"No sostenible",IF(R141=2,"Parcialmente sostenible","Sostenible"))</f>
        <v>Parcialmente sostenible</v>
      </c>
      <c r="T141" s="10" t="s">
        <v>888</v>
      </c>
      <c r="U141" s="10" t="s">
        <v>32</v>
      </c>
      <c r="V141" s="43" t="s">
        <v>33</v>
      </c>
    </row>
    <row r="142" spans="1:22" ht="48" x14ac:dyDescent="0.2">
      <c r="A142" s="28">
        <v>2019002200054</v>
      </c>
      <c r="B142" s="3" t="s">
        <v>160</v>
      </c>
      <c r="C142" s="3" t="s">
        <v>816</v>
      </c>
      <c r="D142" s="3" t="s">
        <v>826</v>
      </c>
      <c r="E142" s="4">
        <v>4414533838</v>
      </c>
      <c r="F142" s="4">
        <v>4524533838</v>
      </c>
      <c r="G142" s="44">
        <v>5.03</v>
      </c>
      <c r="H142" s="10" t="str">
        <f t="shared" si="16"/>
        <v>alto</v>
      </c>
      <c r="I142" s="10">
        <f t="shared" ref="I142:I205" si="21">+IF(H142="bajo", 1,IF(H142="medio", 2,3))</f>
        <v>3</v>
      </c>
      <c r="J142" s="3">
        <v>18743</v>
      </c>
      <c r="K142" s="3">
        <v>37483</v>
      </c>
      <c r="L142" s="15">
        <f t="shared" ref="L142:L205" si="22">J142/K142</f>
        <v>0.50004001814155752</v>
      </c>
      <c r="M142" s="10" t="str">
        <f t="shared" si="17"/>
        <v>medio</v>
      </c>
      <c r="N142" s="10">
        <f t="shared" ref="N142:N205" si="23">+IF(M142="bajo", 1,IF(M142="medio", 2,3))</f>
        <v>2</v>
      </c>
      <c r="O142" s="49" t="s">
        <v>27</v>
      </c>
      <c r="P142" s="10" t="str">
        <f t="shared" si="18"/>
        <v>No requiere</v>
      </c>
      <c r="Q142" s="10">
        <f t="shared" si="19"/>
        <v>3</v>
      </c>
      <c r="R142" s="10">
        <f>+IF(OR(Table19[[#This Row],[Valor Ind. Económico]]=1,Table19[[#This Row],[Valor Ind. Social]]=1,Table19[[#This Row],[Valor Ind. Ambiental]]=1),1,ROUNDDOWN((Table19[[#This Row],[Valor Ind. Económico]]+Table19[[#This Row],[Valor Ind. Social]]+Table19[[#This Row],[Valor Ind. Ambiental]])/3,0))</f>
        <v>2</v>
      </c>
      <c r="S142" s="10" t="str">
        <f t="shared" si="20"/>
        <v>Parcialmente sostenible</v>
      </c>
      <c r="T142" s="10" t="s">
        <v>891</v>
      </c>
      <c r="U142" s="10" t="s">
        <v>636</v>
      </c>
      <c r="V142" s="43" t="s">
        <v>652</v>
      </c>
    </row>
    <row r="143" spans="1:22" ht="16" x14ac:dyDescent="0.2">
      <c r="A143" s="28">
        <v>2019002200055</v>
      </c>
      <c r="B143" s="3" t="s">
        <v>161</v>
      </c>
      <c r="C143" s="3" t="s">
        <v>816</v>
      </c>
      <c r="D143" s="3" t="s">
        <v>826</v>
      </c>
      <c r="E143" s="4">
        <v>2236434240</v>
      </c>
      <c r="F143" s="4">
        <v>2236434240</v>
      </c>
      <c r="G143" s="44">
        <v>1.03</v>
      </c>
      <c r="H143" s="10" t="str">
        <f t="shared" si="16"/>
        <v>medio</v>
      </c>
      <c r="I143" s="10">
        <f t="shared" si="21"/>
        <v>2</v>
      </c>
      <c r="J143" s="3">
        <v>6538</v>
      </c>
      <c r="K143" s="3">
        <v>14452</v>
      </c>
      <c r="L143" s="15">
        <f t="shared" si="22"/>
        <v>0.45239413230002767</v>
      </c>
      <c r="M143" s="10" t="str">
        <f t="shared" si="17"/>
        <v>bajo</v>
      </c>
      <c r="N143" s="10">
        <f t="shared" si="23"/>
        <v>1</v>
      </c>
      <c r="O143" s="49" t="s">
        <v>27</v>
      </c>
      <c r="P143" s="10" t="str">
        <f t="shared" si="18"/>
        <v>No requiere</v>
      </c>
      <c r="Q143" s="10">
        <f t="shared" si="19"/>
        <v>3</v>
      </c>
      <c r="R143" s="10">
        <f>+IF(OR(Table19[[#This Row],[Valor Ind. Económico]]=1,Table19[[#This Row],[Valor Ind. Social]]=1,Table19[[#This Row],[Valor Ind. Ambiental]]=1),1,ROUNDDOWN((Table19[[#This Row],[Valor Ind. Económico]]+Table19[[#This Row],[Valor Ind. Social]]+Table19[[#This Row],[Valor Ind. Ambiental]])/3,0))</f>
        <v>1</v>
      </c>
      <c r="S143" s="10" t="str">
        <f t="shared" si="20"/>
        <v>No sostenible</v>
      </c>
      <c r="T143" s="10" t="s">
        <v>888</v>
      </c>
      <c r="U143" s="10"/>
      <c r="V143" s="43"/>
    </row>
    <row r="144" spans="1:22" ht="48" x14ac:dyDescent="0.2">
      <c r="A144" s="28">
        <v>2019002200062</v>
      </c>
      <c r="B144" s="3" t="s">
        <v>162</v>
      </c>
      <c r="C144" s="3" t="s">
        <v>816</v>
      </c>
      <c r="D144" s="3" t="s">
        <v>826</v>
      </c>
      <c r="E144" s="4">
        <v>3500000000</v>
      </c>
      <c r="F144" s="4">
        <v>3548000000</v>
      </c>
      <c r="G144" s="44">
        <v>1.27</v>
      </c>
      <c r="H144" s="10" t="str">
        <f t="shared" si="16"/>
        <v>alto</v>
      </c>
      <c r="I144" s="10">
        <f t="shared" si="21"/>
        <v>3</v>
      </c>
      <c r="J144" s="3">
        <v>800000</v>
      </c>
      <c r="K144" s="3">
        <v>1000000</v>
      </c>
      <c r="L144" s="15">
        <f t="shared" si="22"/>
        <v>0.8</v>
      </c>
      <c r="M144" s="10" t="str">
        <f t="shared" si="17"/>
        <v>alto</v>
      </c>
      <c r="N144" s="10">
        <f t="shared" si="23"/>
        <v>3</v>
      </c>
      <c r="O144" s="49" t="s">
        <v>27</v>
      </c>
      <c r="P144" s="10" t="str">
        <f t="shared" si="18"/>
        <v>No requiere</v>
      </c>
      <c r="Q144" s="10">
        <f t="shared" si="19"/>
        <v>3</v>
      </c>
      <c r="R144" s="10">
        <f>+IF(OR(Table19[[#This Row],[Valor Ind. Económico]]=1,Table19[[#This Row],[Valor Ind. Social]]=1,Table19[[#This Row],[Valor Ind. Ambiental]]=1),1,ROUNDDOWN((Table19[[#This Row],[Valor Ind. Económico]]+Table19[[#This Row],[Valor Ind. Social]]+Table19[[#This Row],[Valor Ind. Ambiental]])/3,0))</f>
        <v>3</v>
      </c>
      <c r="S144" s="10" t="str">
        <f t="shared" si="20"/>
        <v>Sostenible</v>
      </c>
      <c r="T144" s="10" t="s">
        <v>895</v>
      </c>
      <c r="U144" s="10" t="s">
        <v>637</v>
      </c>
      <c r="V144" s="43" t="s">
        <v>670</v>
      </c>
    </row>
    <row r="145" spans="1:22" ht="16" x14ac:dyDescent="0.2">
      <c r="A145" s="28">
        <v>2019002200063</v>
      </c>
      <c r="B145" s="3" t="s">
        <v>163</v>
      </c>
      <c r="C145" s="3" t="s">
        <v>816</v>
      </c>
      <c r="D145" s="3" t="s">
        <v>826</v>
      </c>
      <c r="E145" s="4">
        <v>1000000000</v>
      </c>
      <c r="F145" s="4">
        <v>2000000000</v>
      </c>
      <c r="G145" s="44">
        <v>1.1100000000000001</v>
      </c>
      <c r="H145" s="10" t="str">
        <f t="shared" si="16"/>
        <v>medio</v>
      </c>
      <c r="I145" s="10">
        <f t="shared" si="21"/>
        <v>2</v>
      </c>
      <c r="J145" s="3">
        <v>120</v>
      </c>
      <c r="K145" s="3">
        <v>662697</v>
      </c>
      <c r="L145" s="15">
        <f t="shared" si="22"/>
        <v>1.8107823032245505E-4</v>
      </c>
      <c r="M145" s="10" t="str">
        <f t="shared" si="17"/>
        <v>bajo</v>
      </c>
      <c r="N145" s="10">
        <f t="shared" si="23"/>
        <v>1</v>
      </c>
      <c r="O145" s="49" t="s">
        <v>27</v>
      </c>
      <c r="P145" s="10" t="str">
        <f t="shared" si="18"/>
        <v>No requiere</v>
      </c>
      <c r="Q145" s="10">
        <f t="shared" si="19"/>
        <v>3</v>
      </c>
      <c r="R145" s="10">
        <f>+IF(OR(Table19[[#This Row],[Valor Ind. Económico]]=1,Table19[[#This Row],[Valor Ind. Social]]=1,Table19[[#This Row],[Valor Ind. Ambiental]]=1),1,ROUNDDOWN((Table19[[#This Row],[Valor Ind. Económico]]+Table19[[#This Row],[Valor Ind. Social]]+Table19[[#This Row],[Valor Ind. Ambiental]])/3,0))</f>
        <v>1</v>
      </c>
      <c r="S145" s="10" t="str">
        <f t="shared" si="20"/>
        <v>No sostenible</v>
      </c>
      <c r="T145" s="10" t="s">
        <v>898</v>
      </c>
      <c r="U145" s="10"/>
      <c r="V145" s="43"/>
    </row>
    <row r="146" spans="1:22" ht="48" x14ac:dyDescent="0.2">
      <c r="A146" s="28">
        <v>2019002200071</v>
      </c>
      <c r="B146" s="3" t="s">
        <v>164</v>
      </c>
      <c r="C146" s="3" t="s">
        <v>816</v>
      </c>
      <c r="D146" s="3" t="s">
        <v>826</v>
      </c>
      <c r="E146" s="4">
        <v>1297748261.5</v>
      </c>
      <c r="F146" s="4">
        <v>2595496523</v>
      </c>
      <c r="G146" s="44">
        <v>1.86</v>
      </c>
      <c r="H146" s="10" t="str">
        <f t="shared" si="16"/>
        <v>alto</v>
      </c>
      <c r="I146" s="10">
        <f t="shared" si="21"/>
        <v>3</v>
      </c>
      <c r="J146" s="3">
        <v>16774</v>
      </c>
      <c r="K146" s="3">
        <v>811708</v>
      </c>
      <c r="L146" s="15">
        <f t="shared" si="22"/>
        <v>2.0665066748140958E-2</v>
      </c>
      <c r="M146" s="10" t="str">
        <f t="shared" si="17"/>
        <v>bajo</v>
      </c>
      <c r="N146" s="10">
        <f t="shared" si="23"/>
        <v>1</v>
      </c>
      <c r="O146" s="49" t="s">
        <v>27</v>
      </c>
      <c r="P146" s="10" t="str">
        <f t="shared" si="18"/>
        <v>No requiere</v>
      </c>
      <c r="Q146" s="10">
        <f t="shared" si="19"/>
        <v>3</v>
      </c>
      <c r="R146" s="10">
        <f>+IF(OR(Table19[[#This Row],[Valor Ind. Económico]]=1,Table19[[#This Row],[Valor Ind. Social]]=1,Table19[[#This Row],[Valor Ind. Ambiental]]=1),1,ROUNDDOWN((Table19[[#This Row],[Valor Ind. Económico]]+Table19[[#This Row],[Valor Ind. Social]]+Table19[[#This Row],[Valor Ind. Ambiental]])/3,0))</f>
        <v>1</v>
      </c>
      <c r="S146" s="10" t="str">
        <f t="shared" si="20"/>
        <v>No sostenible</v>
      </c>
      <c r="T146" s="10" t="s">
        <v>893</v>
      </c>
      <c r="U146" s="10"/>
      <c r="V146" s="43"/>
    </row>
    <row r="147" spans="1:22" ht="32" x14ac:dyDescent="0.2">
      <c r="A147" s="28">
        <v>2019002200076</v>
      </c>
      <c r="B147" s="3" t="s">
        <v>165</v>
      </c>
      <c r="C147" s="3" t="s">
        <v>816</v>
      </c>
      <c r="D147" s="3" t="s">
        <v>826</v>
      </c>
      <c r="E147" s="4">
        <v>5999971429.8500004</v>
      </c>
      <c r="F147" s="4">
        <v>5999971429.8500004</v>
      </c>
      <c r="G147" s="44">
        <v>3.51</v>
      </c>
      <c r="H147" s="10" t="str">
        <f t="shared" si="16"/>
        <v>alto</v>
      </c>
      <c r="I147" s="10">
        <f t="shared" si="21"/>
        <v>3</v>
      </c>
      <c r="J147" s="3">
        <v>1065637</v>
      </c>
      <c r="K147" s="3">
        <v>1065637</v>
      </c>
      <c r="L147" s="15">
        <f t="shared" si="22"/>
        <v>1</v>
      </c>
      <c r="M147" s="10" t="str">
        <f t="shared" si="17"/>
        <v>alto</v>
      </c>
      <c r="N147" s="10">
        <f t="shared" si="23"/>
        <v>3</v>
      </c>
      <c r="O147" s="50">
        <v>0.5</v>
      </c>
      <c r="P147" s="10" t="str">
        <f t="shared" si="18"/>
        <v>Cumple parcialmente</v>
      </c>
      <c r="Q147" s="10">
        <f t="shared" si="19"/>
        <v>2</v>
      </c>
      <c r="R147" s="10">
        <f>+IF(OR(Table19[[#This Row],[Valor Ind. Económico]]=1,Table19[[#This Row],[Valor Ind. Social]]=1,Table19[[#This Row],[Valor Ind. Ambiental]]=1),1,ROUNDDOWN((Table19[[#This Row],[Valor Ind. Económico]]+Table19[[#This Row],[Valor Ind. Social]]+Table19[[#This Row],[Valor Ind. Ambiental]])/3,0))</f>
        <v>2</v>
      </c>
      <c r="S147" s="10" t="str">
        <f t="shared" si="20"/>
        <v>Parcialmente sostenible</v>
      </c>
      <c r="T147" s="10" t="s">
        <v>896</v>
      </c>
      <c r="U147" s="10" t="s">
        <v>645</v>
      </c>
      <c r="V147" s="43" t="s">
        <v>744</v>
      </c>
    </row>
    <row r="148" spans="1:22" ht="48" x14ac:dyDescent="0.2">
      <c r="A148" s="28">
        <v>2019002200079</v>
      </c>
      <c r="B148" s="3" t="s">
        <v>166</v>
      </c>
      <c r="C148" s="3" t="s">
        <v>816</v>
      </c>
      <c r="D148" s="3" t="s">
        <v>826</v>
      </c>
      <c r="E148" s="4">
        <v>2338061509</v>
      </c>
      <c r="F148" s="4">
        <v>2338061509</v>
      </c>
      <c r="G148" s="44">
        <v>1.1599999999999999</v>
      </c>
      <c r="H148" s="10" t="str">
        <f t="shared" si="16"/>
        <v>medio</v>
      </c>
      <c r="I148" s="10">
        <f t="shared" si="21"/>
        <v>2</v>
      </c>
      <c r="J148" s="3">
        <v>26803</v>
      </c>
      <c r="K148" s="3">
        <v>26803</v>
      </c>
      <c r="L148" s="15">
        <f t="shared" si="22"/>
        <v>1</v>
      </c>
      <c r="M148" s="10" t="str">
        <f t="shared" si="17"/>
        <v>alto</v>
      </c>
      <c r="N148" s="10">
        <f t="shared" si="23"/>
        <v>3</v>
      </c>
      <c r="O148" s="50">
        <v>1</v>
      </c>
      <c r="P148" s="10" t="str">
        <f t="shared" si="18"/>
        <v>Cumple</v>
      </c>
      <c r="Q148" s="10">
        <f t="shared" si="19"/>
        <v>3</v>
      </c>
      <c r="R148" s="10">
        <f>+IF(OR(Table19[[#This Row],[Valor Ind. Económico]]=1,Table19[[#This Row],[Valor Ind. Social]]=1,Table19[[#This Row],[Valor Ind. Ambiental]]=1),1,ROUNDDOWN((Table19[[#This Row],[Valor Ind. Económico]]+Table19[[#This Row],[Valor Ind. Social]]+Table19[[#This Row],[Valor Ind. Ambiental]])/3,0))</f>
        <v>2</v>
      </c>
      <c r="S148" s="10" t="str">
        <f t="shared" si="20"/>
        <v>Parcialmente sostenible</v>
      </c>
      <c r="T148" s="10" t="s">
        <v>893</v>
      </c>
      <c r="U148" s="10" t="s">
        <v>640</v>
      </c>
      <c r="V148" s="43" t="s">
        <v>690</v>
      </c>
    </row>
    <row r="149" spans="1:22" ht="32" x14ac:dyDescent="0.2">
      <c r="A149" s="28">
        <v>2019002200085</v>
      </c>
      <c r="B149" s="3" t="s">
        <v>167</v>
      </c>
      <c r="C149" s="3" t="s">
        <v>816</v>
      </c>
      <c r="D149" s="3" t="s">
        <v>826</v>
      </c>
      <c r="E149" s="4">
        <v>703652520</v>
      </c>
      <c r="F149" s="4">
        <v>703652520</v>
      </c>
      <c r="G149" s="44">
        <v>1.62</v>
      </c>
      <c r="H149" s="10" t="str">
        <f t="shared" si="16"/>
        <v>alto</v>
      </c>
      <c r="I149" s="10">
        <f t="shared" si="21"/>
        <v>3</v>
      </c>
      <c r="J149" s="3">
        <v>183</v>
      </c>
      <c r="K149" s="3">
        <v>420</v>
      </c>
      <c r="L149" s="15">
        <f t="shared" si="22"/>
        <v>0.43571428571428572</v>
      </c>
      <c r="M149" s="10" t="str">
        <f t="shared" si="17"/>
        <v>bajo</v>
      </c>
      <c r="N149" s="10">
        <f t="shared" si="23"/>
        <v>1</v>
      </c>
      <c r="O149" s="49" t="s">
        <v>27</v>
      </c>
      <c r="P149" s="10" t="str">
        <f t="shared" si="18"/>
        <v>No requiere</v>
      </c>
      <c r="Q149" s="10">
        <f t="shared" si="19"/>
        <v>3</v>
      </c>
      <c r="R149" s="10">
        <f>+IF(OR(Table19[[#This Row],[Valor Ind. Económico]]=1,Table19[[#This Row],[Valor Ind. Social]]=1,Table19[[#This Row],[Valor Ind. Ambiental]]=1),1,ROUNDDOWN((Table19[[#This Row],[Valor Ind. Económico]]+Table19[[#This Row],[Valor Ind. Social]]+Table19[[#This Row],[Valor Ind. Ambiental]])/3,0))</f>
        <v>1</v>
      </c>
      <c r="S149" s="10" t="str">
        <f t="shared" si="20"/>
        <v>No sostenible</v>
      </c>
      <c r="T149" s="10" t="s">
        <v>884</v>
      </c>
      <c r="U149" s="10"/>
      <c r="V149" s="43"/>
    </row>
    <row r="150" spans="1:22" ht="48" x14ac:dyDescent="0.2">
      <c r="A150" s="28">
        <v>2019002200090</v>
      </c>
      <c r="B150" s="3" t="s">
        <v>168</v>
      </c>
      <c r="C150" s="3" t="s">
        <v>816</v>
      </c>
      <c r="D150" s="3" t="s">
        <v>826</v>
      </c>
      <c r="E150" s="4">
        <v>600000000</v>
      </c>
      <c r="F150" s="4">
        <v>630703799</v>
      </c>
      <c r="G150" s="44">
        <v>1.87</v>
      </c>
      <c r="H150" s="10" t="str">
        <f t="shared" si="16"/>
        <v>alto</v>
      </c>
      <c r="I150" s="10">
        <f t="shared" si="21"/>
        <v>3</v>
      </c>
      <c r="J150" s="3">
        <v>1650</v>
      </c>
      <c r="K150" s="3">
        <v>14000</v>
      </c>
      <c r="L150" s="15">
        <f t="shared" si="22"/>
        <v>0.11785714285714285</v>
      </c>
      <c r="M150" s="10" t="str">
        <f t="shared" si="17"/>
        <v>bajo</v>
      </c>
      <c r="N150" s="10">
        <f t="shared" si="23"/>
        <v>1</v>
      </c>
      <c r="O150" s="50">
        <v>0.5</v>
      </c>
      <c r="P150" s="10" t="str">
        <f t="shared" si="18"/>
        <v>Cumple parcialmente</v>
      </c>
      <c r="Q150" s="10">
        <f t="shared" si="19"/>
        <v>2</v>
      </c>
      <c r="R150" s="10">
        <f>+IF(OR(Table19[[#This Row],[Valor Ind. Económico]]=1,Table19[[#This Row],[Valor Ind. Social]]=1,Table19[[#This Row],[Valor Ind. Ambiental]]=1),1,ROUNDDOWN((Table19[[#This Row],[Valor Ind. Económico]]+Table19[[#This Row],[Valor Ind. Social]]+Table19[[#This Row],[Valor Ind. Ambiental]])/3,0))</f>
        <v>1</v>
      </c>
      <c r="S150" s="10" t="str">
        <f t="shared" si="20"/>
        <v>No sostenible</v>
      </c>
      <c r="T150" s="10" t="s">
        <v>890</v>
      </c>
      <c r="U150" s="10"/>
      <c r="V150" s="43"/>
    </row>
    <row r="151" spans="1:22" ht="48" x14ac:dyDescent="0.2">
      <c r="A151" s="28">
        <v>2019002200105</v>
      </c>
      <c r="B151" s="3" t="s">
        <v>169</v>
      </c>
      <c r="C151" s="3" t="s">
        <v>816</v>
      </c>
      <c r="D151" s="3" t="s">
        <v>826</v>
      </c>
      <c r="E151" s="4">
        <v>3134658262</v>
      </c>
      <c r="F151" s="4">
        <v>3134658262</v>
      </c>
      <c r="G151" s="44">
        <v>2.63</v>
      </c>
      <c r="H151" s="10" t="str">
        <f t="shared" si="16"/>
        <v>alto</v>
      </c>
      <c r="I151" s="10">
        <f t="shared" si="21"/>
        <v>3</v>
      </c>
      <c r="J151" s="3">
        <v>300256</v>
      </c>
      <c r="K151" s="3">
        <v>1077770</v>
      </c>
      <c r="L151" s="15">
        <f t="shared" si="22"/>
        <v>0.27859005168078532</v>
      </c>
      <c r="M151" s="10" t="str">
        <f t="shared" si="17"/>
        <v>bajo</v>
      </c>
      <c r="N151" s="10">
        <f t="shared" si="23"/>
        <v>1</v>
      </c>
      <c r="O151" s="49" t="s">
        <v>27</v>
      </c>
      <c r="P151" s="10" t="str">
        <f t="shared" si="18"/>
        <v>No requiere</v>
      </c>
      <c r="Q151" s="10">
        <f t="shared" si="19"/>
        <v>3</v>
      </c>
      <c r="R151" s="10">
        <f>+IF(OR(Table19[[#This Row],[Valor Ind. Económico]]=1,Table19[[#This Row],[Valor Ind. Social]]=1,Table19[[#This Row],[Valor Ind. Ambiental]]=1),1,ROUNDDOWN((Table19[[#This Row],[Valor Ind. Económico]]+Table19[[#This Row],[Valor Ind. Social]]+Table19[[#This Row],[Valor Ind. Ambiental]])/3,0))</f>
        <v>1</v>
      </c>
      <c r="S151" s="10" t="str">
        <f t="shared" si="20"/>
        <v>No sostenible</v>
      </c>
      <c r="T151" s="10" t="s">
        <v>895</v>
      </c>
      <c r="U151" s="10"/>
      <c r="V151" s="43"/>
    </row>
    <row r="152" spans="1:22" ht="16" x14ac:dyDescent="0.2">
      <c r="A152" s="28">
        <v>2019002200108</v>
      </c>
      <c r="B152" s="3" t="s">
        <v>170</v>
      </c>
      <c r="C152" s="3" t="s">
        <v>816</v>
      </c>
      <c r="D152" s="3" t="s">
        <v>826</v>
      </c>
      <c r="E152" s="4">
        <v>1423313483</v>
      </c>
      <c r="F152" s="4">
        <v>1423313483</v>
      </c>
      <c r="G152" s="44">
        <v>1.1200000000000001</v>
      </c>
      <c r="H152" s="10" t="str">
        <f t="shared" si="16"/>
        <v>medio</v>
      </c>
      <c r="I152" s="10">
        <f t="shared" si="21"/>
        <v>2</v>
      </c>
      <c r="J152" s="3">
        <v>168</v>
      </c>
      <c r="K152" s="3">
        <v>6500</v>
      </c>
      <c r="L152" s="15">
        <f t="shared" si="22"/>
        <v>2.5846153846153845E-2</v>
      </c>
      <c r="M152" s="10" t="str">
        <f t="shared" si="17"/>
        <v>bajo</v>
      </c>
      <c r="N152" s="10">
        <f t="shared" si="23"/>
        <v>1</v>
      </c>
      <c r="O152" s="49" t="s">
        <v>27</v>
      </c>
      <c r="P152" s="10" t="str">
        <f t="shared" si="18"/>
        <v>No requiere</v>
      </c>
      <c r="Q152" s="10">
        <f t="shared" si="19"/>
        <v>3</v>
      </c>
      <c r="R152" s="10">
        <f>+IF(OR(Table19[[#This Row],[Valor Ind. Económico]]=1,Table19[[#This Row],[Valor Ind. Social]]=1,Table19[[#This Row],[Valor Ind. Ambiental]]=1),1,ROUNDDOWN((Table19[[#This Row],[Valor Ind. Económico]]+Table19[[#This Row],[Valor Ind. Social]]+Table19[[#This Row],[Valor Ind. Ambiental]])/3,0))</f>
        <v>1</v>
      </c>
      <c r="S152" s="10" t="str">
        <f t="shared" si="20"/>
        <v>No sostenible</v>
      </c>
      <c r="T152" s="10" t="s">
        <v>888</v>
      </c>
      <c r="U152" s="10"/>
      <c r="V152" s="43"/>
    </row>
    <row r="153" spans="1:22" ht="48" x14ac:dyDescent="0.2">
      <c r="A153" s="28">
        <v>2017002200054</v>
      </c>
      <c r="B153" s="3" t="s">
        <v>171</v>
      </c>
      <c r="C153" s="3" t="s">
        <v>816</v>
      </c>
      <c r="D153" s="3" t="s">
        <v>820</v>
      </c>
      <c r="E153" s="4">
        <v>5047095001.3000002</v>
      </c>
      <c r="F153" s="4">
        <v>5047095001.3000002</v>
      </c>
      <c r="G153" s="44">
        <v>1.0900000000000001</v>
      </c>
      <c r="H153" s="10" t="str">
        <f t="shared" si="16"/>
        <v>medio</v>
      </c>
      <c r="I153" s="10">
        <f t="shared" si="21"/>
        <v>2</v>
      </c>
      <c r="J153" s="3">
        <v>3095</v>
      </c>
      <c r="K153" s="3">
        <v>22715</v>
      </c>
      <c r="L153" s="15">
        <f t="shared" si="22"/>
        <v>0.13625357693154302</v>
      </c>
      <c r="M153" s="10" t="str">
        <f t="shared" si="17"/>
        <v>bajo</v>
      </c>
      <c r="N153" s="10">
        <f t="shared" si="23"/>
        <v>1</v>
      </c>
      <c r="O153" s="50">
        <v>0.5</v>
      </c>
      <c r="P153" s="10" t="str">
        <f t="shared" si="18"/>
        <v>Cumple parcialmente</v>
      </c>
      <c r="Q153" s="10">
        <f t="shared" si="19"/>
        <v>2</v>
      </c>
      <c r="R153" s="10">
        <f>+IF(OR(Table19[[#This Row],[Valor Ind. Económico]]=1,Table19[[#This Row],[Valor Ind. Social]]=1,Table19[[#This Row],[Valor Ind. Ambiental]]=1),1,ROUNDDOWN((Table19[[#This Row],[Valor Ind. Económico]]+Table19[[#This Row],[Valor Ind. Social]]+Table19[[#This Row],[Valor Ind. Ambiental]])/3,0))</f>
        <v>1</v>
      </c>
      <c r="S153" s="10" t="str">
        <f t="shared" si="20"/>
        <v>No sostenible</v>
      </c>
      <c r="T153" s="10" t="s">
        <v>887</v>
      </c>
      <c r="U153" s="10"/>
      <c r="V153" s="43"/>
    </row>
    <row r="154" spans="1:22" ht="16" x14ac:dyDescent="0.2">
      <c r="A154" s="28">
        <v>2017002200199</v>
      </c>
      <c r="B154" s="3" t="s">
        <v>172</v>
      </c>
      <c r="C154" s="3" t="s">
        <v>816</v>
      </c>
      <c r="D154" s="3" t="s">
        <v>821</v>
      </c>
      <c r="E154" s="4">
        <v>11262737800.5</v>
      </c>
      <c r="F154" s="4">
        <v>11262737800.5</v>
      </c>
      <c r="G154" s="44">
        <v>1.19</v>
      </c>
      <c r="H154" s="10" t="str">
        <f t="shared" si="16"/>
        <v>medio</v>
      </c>
      <c r="I154" s="10">
        <f t="shared" si="21"/>
        <v>2</v>
      </c>
      <c r="J154" s="3">
        <v>3111</v>
      </c>
      <c r="K154" s="3">
        <v>13453</v>
      </c>
      <c r="L154" s="15">
        <f t="shared" si="22"/>
        <v>0.23124953541960902</v>
      </c>
      <c r="M154" s="10" t="str">
        <f t="shared" si="17"/>
        <v>bajo</v>
      </c>
      <c r="N154" s="10">
        <f t="shared" si="23"/>
        <v>1</v>
      </c>
      <c r="O154" s="50">
        <v>1</v>
      </c>
      <c r="P154" s="10" t="str">
        <f t="shared" si="18"/>
        <v>Cumple</v>
      </c>
      <c r="Q154" s="10">
        <f t="shared" si="19"/>
        <v>3</v>
      </c>
      <c r="R154" s="10">
        <f>+IF(OR(Table19[[#This Row],[Valor Ind. Económico]]=1,Table19[[#This Row],[Valor Ind. Social]]=1,Table19[[#This Row],[Valor Ind. Ambiental]]=1),1,ROUNDDOWN((Table19[[#This Row],[Valor Ind. Económico]]+Table19[[#This Row],[Valor Ind. Social]]+Table19[[#This Row],[Valor Ind. Ambiental]])/3,0))</f>
        <v>1</v>
      </c>
      <c r="S154" s="10" t="str">
        <f t="shared" si="20"/>
        <v>No sostenible</v>
      </c>
      <c r="T154" s="10" t="s">
        <v>885</v>
      </c>
      <c r="U154" s="10"/>
      <c r="V154" s="43"/>
    </row>
    <row r="155" spans="1:22" ht="48" x14ac:dyDescent="0.2">
      <c r="A155" s="28">
        <v>2017002200055</v>
      </c>
      <c r="B155" s="3" t="s">
        <v>173</v>
      </c>
      <c r="C155" s="3" t="s">
        <v>816</v>
      </c>
      <c r="D155" s="3" t="s">
        <v>822</v>
      </c>
      <c r="E155" s="4">
        <v>2127841075.3800001</v>
      </c>
      <c r="F155" s="4">
        <v>2448741960.6999998</v>
      </c>
      <c r="G155" s="44">
        <v>2.86</v>
      </c>
      <c r="H155" s="10" t="str">
        <f t="shared" si="16"/>
        <v>alto</v>
      </c>
      <c r="I155" s="10">
        <f t="shared" si="21"/>
        <v>3</v>
      </c>
      <c r="J155" s="3">
        <v>3079</v>
      </c>
      <c r="K155" s="3">
        <v>3700</v>
      </c>
      <c r="L155" s="15">
        <f t="shared" si="22"/>
        <v>0.83216216216216221</v>
      </c>
      <c r="M155" s="10" t="str">
        <f t="shared" si="17"/>
        <v>alto</v>
      </c>
      <c r="N155" s="10">
        <f t="shared" si="23"/>
        <v>3</v>
      </c>
      <c r="O155" s="50">
        <v>0.5</v>
      </c>
      <c r="P155" s="10" t="str">
        <f t="shared" si="18"/>
        <v>Cumple parcialmente</v>
      </c>
      <c r="Q155" s="10">
        <f t="shared" si="19"/>
        <v>2</v>
      </c>
      <c r="R155" s="10">
        <f>+IF(OR(Table19[[#This Row],[Valor Ind. Económico]]=1,Table19[[#This Row],[Valor Ind. Social]]=1,Table19[[#This Row],[Valor Ind. Ambiental]]=1),1,ROUNDDOWN((Table19[[#This Row],[Valor Ind. Económico]]+Table19[[#This Row],[Valor Ind. Social]]+Table19[[#This Row],[Valor Ind. Ambiental]])/3,0))</f>
        <v>2</v>
      </c>
      <c r="S155" s="10" t="str">
        <f t="shared" si="20"/>
        <v>Parcialmente sostenible</v>
      </c>
      <c r="T155" s="10" t="s">
        <v>885</v>
      </c>
      <c r="U155" s="10" t="s">
        <v>638</v>
      </c>
      <c r="V155" s="43" t="s">
        <v>654</v>
      </c>
    </row>
    <row r="156" spans="1:22" ht="48" x14ac:dyDescent="0.2">
      <c r="A156" s="28">
        <v>2018002200074</v>
      </c>
      <c r="B156" s="3" t="s">
        <v>174</v>
      </c>
      <c r="C156" s="3" t="s">
        <v>816</v>
      </c>
      <c r="D156" s="3" t="s">
        <v>827</v>
      </c>
      <c r="E156" s="4">
        <v>8413680240.7299995</v>
      </c>
      <c r="F156" s="4">
        <v>8413680240.7299995</v>
      </c>
      <c r="G156" s="44">
        <v>1.72</v>
      </c>
      <c r="H156" s="10" t="str">
        <f t="shared" si="16"/>
        <v>alto</v>
      </c>
      <c r="I156" s="10">
        <f t="shared" si="21"/>
        <v>3</v>
      </c>
      <c r="J156" s="3">
        <v>13108</v>
      </c>
      <c r="K156" s="3">
        <v>13108</v>
      </c>
      <c r="L156" s="15">
        <f t="shared" si="22"/>
        <v>1</v>
      </c>
      <c r="M156" s="10" t="str">
        <f t="shared" si="17"/>
        <v>alto</v>
      </c>
      <c r="N156" s="10">
        <f t="shared" si="23"/>
        <v>3</v>
      </c>
      <c r="O156" s="50">
        <v>1</v>
      </c>
      <c r="P156" s="10" t="str">
        <f t="shared" si="18"/>
        <v>Cumple</v>
      </c>
      <c r="Q156" s="10">
        <f t="shared" si="19"/>
        <v>3</v>
      </c>
      <c r="R156" s="10">
        <f>+IF(OR(Table19[[#This Row],[Valor Ind. Económico]]=1,Table19[[#This Row],[Valor Ind. Social]]=1,Table19[[#This Row],[Valor Ind. Ambiental]]=1),1,ROUNDDOWN((Table19[[#This Row],[Valor Ind. Económico]]+Table19[[#This Row],[Valor Ind. Social]]+Table19[[#This Row],[Valor Ind. Ambiental]])/3,0))</f>
        <v>3</v>
      </c>
      <c r="S156" s="10" t="str">
        <f t="shared" si="20"/>
        <v>Sostenible</v>
      </c>
      <c r="T156" s="10" t="s">
        <v>885</v>
      </c>
      <c r="U156" s="10" t="s">
        <v>638</v>
      </c>
      <c r="V156" s="43" t="s">
        <v>654</v>
      </c>
    </row>
    <row r="157" spans="1:22" ht="48" x14ac:dyDescent="0.2">
      <c r="A157" s="28">
        <v>2017002200198</v>
      </c>
      <c r="B157" s="3" t="s">
        <v>175</v>
      </c>
      <c r="C157" s="3" t="s">
        <v>816</v>
      </c>
      <c r="D157" s="3" t="s">
        <v>828</v>
      </c>
      <c r="E157" s="4">
        <v>8509651772</v>
      </c>
      <c r="F157" s="4">
        <v>8509651772</v>
      </c>
      <c r="G157" s="44">
        <v>1.48</v>
      </c>
      <c r="H157" s="10" t="str">
        <f t="shared" si="16"/>
        <v>alto</v>
      </c>
      <c r="I157" s="10">
        <f t="shared" si="21"/>
        <v>3</v>
      </c>
      <c r="J157" s="3">
        <v>1057</v>
      </c>
      <c r="K157" s="3">
        <v>11714</v>
      </c>
      <c r="L157" s="15">
        <f t="shared" si="22"/>
        <v>9.023390814410108E-2</v>
      </c>
      <c r="M157" s="10" t="str">
        <f t="shared" si="17"/>
        <v>bajo</v>
      </c>
      <c r="N157" s="10">
        <f t="shared" si="23"/>
        <v>1</v>
      </c>
      <c r="O157" s="49" t="s">
        <v>27</v>
      </c>
      <c r="P157" s="10" t="str">
        <f t="shared" si="18"/>
        <v>No requiere</v>
      </c>
      <c r="Q157" s="10">
        <f t="shared" si="19"/>
        <v>3</v>
      </c>
      <c r="R157" s="10">
        <f>+IF(OR(Table19[[#This Row],[Valor Ind. Económico]]=1,Table19[[#This Row],[Valor Ind. Social]]=1,Table19[[#This Row],[Valor Ind. Ambiental]]=1),1,ROUNDDOWN((Table19[[#This Row],[Valor Ind. Económico]]+Table19[[#This Row],[Valor Ind. Social]]+Table19[[#This Row],[Valor Ind. Ambiental]])/3,0))</f>
        <v>1</v>
      </c>
      <c r="S157" s="10" t="str">
        <f t="shared" si="20"/>
        <v>No sostenible</v>
      </c>
      <c r="T157" s="10" t="s">
        <v>887</v>
      </c>
      <c r="U157" s="10"/>
      <c r="V157" s="43"/>
    </row>
    <row r="158" spans="1:22" ht="16" x14ac:dyDescent="0.2">
      <c r="A158" s="28">
        <v>2017002200069</v>
      </c>
      <c r="B158" s="3" t="s">
        <v>176</v>
      </c>
      <c r="C158" s="3" t="s">
        <v>816</v>
      </c>
      <c r="D158" s="3" t="s">
        <v>829</v>
      </c>
      <c r="E158" s="4">
        <v>6387631991.5100002</v>
      </c>
      <c r="F158" s="4">
        <v>6387631991.5100002</v>
      </c>
      <c r="G158" s="44">
        <v>1.1499999999999999</v>
      </c>
      <c r="H158" s="10" t="str">
        <f t="shared" si="16"/>
        <v>medio</v>
      </c>
      <c r="I158" s="10">
        <f t="shared" si="21"/>
        <v>2</v>
      </c>
      <c r="J158" s="16">
        <v>10717</v>
      </c>
      <c r="K158" s="16">
        <v>34253</v>
      </c>
      <c r="L158" s="15">
        <f t="shared" si="22"/>
        <v>0.31287770414270283</v>
      </c>
      <c r="M158" s="10" t="str">
        <f t="shared" si="17"/>
        <v>bajo</v>
      </c>
      <c r="N158" s="10">
        <f t="shared" si="23"/>
        <v>1</v>
      </c>
      <c r="O158" s="50">
        <v>0.5</v>
      </c>
      <c r="P158" s="10" t="str">
        <f t="shared" si="18"/>
        <v>Cumple parcialmente</v>
      </c>
      <c r="Q158" s="10">
        <f t="shared" si="19"/>
        <v>2</v>
      </c>
      <c r="R158" s="10">
        <f>+IF(OR(Table19[[#This Row],[Valor Ind. Económico]]=1,Table19[[#This Row],[Valor Ind. Social]]=1,Table19[[#This Row],[Valor Ind. Ambiental]]=1),1,ROUNDDOWN((Table19[[#This Row],[Valor Ind. Económico]]+Table19[[#This Row],[Valor Ind. Social]]+Table19[[#This Row],[Valor Ind. Ambiental]])/3,0))</f>
        <v>1</v>
      </c>
      <c r="S158" s="10" t="str">
        <f t="shared" si="20"/>
        <v>No sostenible</v>
      </c>
      <c r="T158" s="10" t="s">
        <v>885</v>
      </c>
      <c r="U158" s="10"/>
      <c r="V158" s="43"/>
    </row>
    <row r="159" spans="1:22" ht="48" x14ac:dyDescent="0.2">
      <c r="A159" s="28">
        <v>2017002200058</v>
      </c>
      <c r="B159" s="3" t="s">
        <v>177</v>
      </c>
      <c r="C159" s="3" t="s">
        <v>816</v>
      </c>
      <c r="D159" s="3" t="s">
        <v>830</v>
      </c>
      <c r="E159" s="4">
        <v>7011776451</v>
      </c>
      <c r="F159" s="4">
        <v>7011776451</v>
      </c>
      <c r="G159" s="44">
        <v>1.78</v>
      </c>
      <c r="H159" s="10" t="str">
        <f t="shared" si="16"/>
        <v>alto</v>
      </c>
      <c r="I159" s="10">
        <f t="shared" si="21"/>
        <v>3</v>
      </c>
      <c r="J159" s="16">
        <v>4980</v>
      </c>
      <c r="K159" s="16">
        <v>5931</v>
      </c>
      <c r="L159" s="15">
        <f t="shared" si="22"/>
        <v>0.83965604451188669</v>
      </c>
      <c r="M159" s="10" t="str">
        <f t="shared" si="17"/>
        <v>alto</v>
      </c>
      <c r="N159" s="10">
        <f t="shared" si="23"/>
        <v>3</v>
      </c>
      <c r="O159" s="50">
        <v>0.5</v>
      </c>
      <c r="P159" s="10" t="str">
        <f t="shared" si="18"/>
        <v>Cumple parcialmente</v>
      </c>
      <c r="Q159" s="10">
        <f t="shared" si="19"/>
        <v>2</v>
      </c>
      <c r="R159" s="10">
        <f>+IF(OR(Table19[[#This Row],[Valor Ind. Económico]]=1,Table19[[#This Row],[Valor Ind. Social]]=1,Table19[[#This Row],[Valor Ind. Ambiental]]=1),1,ROUNDDOWN((Table19[[#This Row],[Valor Ind. Económico]]+Table19[[#This Row],[Valor Ind. Social]]+Table19[[#This Row],[Valor Ind. Ambiental]])/3,0))</f>
        <v>2</v>
      </c>
      <c r="S159" s="10" t="str">
        <f t="shared" si="20"/>
        <v>Parcialmente sostenible</v>
      </c>
      <c r="T159" s="10" t="s">
        <v>887</v>
      </c>
      <c r="U159" s="10" t="s">
        <v>640</v>
      </c>
      <c r="V159" s="43" t="s">
        <v>690</v>
      </c>
    </row>
    <row r="160" spans="1:22" ht="16" x14ac:dyDescent="0.2">
      <c r="A160" s="28">
        <v>2017002200133</v>
      </c>
      <c r="B160" s="3" t="s">
        <v>178</v>
      </c>
      <c r="C160" s="3" t="s">
        <v>816</v>
      </c>
      <c r="D160" s="3" t="s">
        <v>831</v>
      </c>
      <c r="E160" s="4">
        <v>8157599820.5299997</v>
      </c>
      <c r="F160" s="4">
        <v>8157599820.5299997</v>
      </c>
      <c r="G160" s="44">
        <v>2.16</v>
      </c>
      <c r="H160" s="10" t="str">
        <f t="shared" si="16"/>
        <v>alto</v>
      </c>
      <c r="I160" s="10">
        <f t="shared" si="21"/>
        <v>3</v>
      </c>
      <c r="J160" s="3">
        <v>916</v>
      </c>
      <c r="K160" s="3">
        <v>16856</v>
      </c>
      <c r="L160" s="15">
        <f t="shared" si="22"/>
        <v>5.4342667299477933E-2</v>
      </c>
      <c r="M160" s="10" t="str">
        <f t="shared" si="17"/>
        <v>bajo</v>
      </c>
      <c r="N160" s="10">
        <f t="shared" si="23"/>
        <v>1</v>
      </c>
      <c r="O160" s="50">
        <v>0.5</v>
      </c>
      <c r="P160" s="10" t="str">
        <f t="shared" si="18"/>
        <v>Cumple parcialmente</v>
      </c>
      <c r="Q160" s="10">
        <f t="shared" si="19"/>
        <v>2</v>
      </c>
      <c r="R160" s="10">
        <f>+IF(OR(Table19[[#This Row],[Valor Ind. Económico]]=1,Table19[[#This Row],[Valor Ind. Social]]=1,Table19[[#This Row],[Valor Ind. Ambiental]]=1),1,ROUNDDOWN((Table19[[#This Row],[Valor Ind. Económico]]+Table19[[#This Row],[Valor Ind. Social]]+Table19[[#This Row],[Valor Ind. Ambiental]])/3,0))</f>
        <v>1</v>
      </c>
      <c r="S160" s="10" t="str">
        <f t="shared" si="20"/>
        <v>No sostenible</v>
      </c>
      <c r="T160" s="10" t="s">
        <v>885</v>
      </c>
      <c r="U160" s="10"/>
      <c r="V160" s="43"/>
    </row>
    <row r="161" spans="1:22" ht="48" x14ac:dyDescent="0.2">
      <c r="A161" s="28">
        <v>2017002200064</v>
      </c>
      <c r="B161" s="3" t="s">
        <v>179</v>
      </c>
      <c r="C161" s="3" t="s">
        <v>816</v>
      </c>
      <c r="D161" s="3" t="s">
        <v>832</v>
      </c>
      <c r="E161" s="4">
        <v>3823983968</v>
      </c>
      <c r="F161" s="4">
        <v>3823983968</v>
      </c>
      <c r="G161" s="44">
        <v>2.0099999999999998</v>
      </c>
      <c r="H161" s="10" t="str">
        <f t="shared" si="16"/>
        <v>alto</v>
      </c>
      <c r="I161" s="10">
        <f t="shared" si="21"/>
        <v>3</v>
      </c>
      <c r="J161" s="16">
        <v>3830</v>
      </c>
      <c r="K161" s="16">
        <v>5472</v>
      </c>
      <c r="L161" s="15">
        <f t="shared" si="22"/>
        <v>0.69992690058479534</v>
      </c>
      <c r="M161" s="10" t="str">
        <f t="shared" si="17"/>
        <v>medio</v>
      </c>
      <c r="N161" s="10">
        <f t="shared" si="23"/>
        <v>2</v>
      </c>
      <c r="O161" s="50">
        <v>0.5</v>
      </c>
      <c r="P161" s="10" t="str">
        <f t="shared" si="18"/>
        <v>Cumple parcialmente</v>
      </c>
      <c r="Q161" s="10">
        <f t="shared" si="19"/>
        <v>2</v>
      </c>
      <c r="R161" s="10">
        <f>+IF(OR(Table19[[#This Row],[Valor Ind. Económico]]=1,Table19[[#This Row],[Valor Ind. Social]]=1,Table19[[#This Row],[Valor Ind. Ambiental]]=1),1,ROUNDDOWN((Table19[[#This Row],[Valor Ind. Económico]]+Table19[[#This Row],[Valor Ind. Social]]+Table19[[#This Row],[Valor Ind. Ambiental]])/3,0))</f>
        <v>2</v>
      </c>
      <c r="S161" s="10" t="str">
        <f t="shared" si="20"/>
        <v>Parcialmente sostenible</v>
      </c>
      <c r="T161" s="10" t="s">
        <v>885</v>
      </c>
      <c r="U161" s="10" t="s">
        <v>638</v>
      </c>
      <c r="V161" s="43" t="s">
        <v>654</v>
      </c>
    </row>
    <row r="162" spans="1:22" ht="48" x14ac:dyDescent="0.2">
      <c r="A162" s="28">
        <v>2017002200181</v>
      </c>
      <c r="B162" s="3" t="s">
        <v>180</v>
      </c>
      <c r="C162" s="3" t="s">
        <v>816</v>
      </c>
      <c r="D162" s="3" t="s">
        <v>833</v>
      </c>
      <c r="E162" s="4">
        <v>13236483574.049999</v>
      </c>
      <c r="F162" s="4">
        <v>13236483574.049999</v>
      </c>
      <c r="G162" s="44">
        <v>1.35</v>
      </c>
      <c r="H162" s="10" t="str">
        <f t="shared" si="16"/>
        <v>alto</v>
      </c>
      <c r="I162" s="10">
        <f t="shared" si="21"/>
        <v>3</v>
      </c>
      <c r="J162" s="3">
        <v>22282</v>
      </c>
      <c r="K162" s="3">
        <v>22282</v>
      </c>
      <c r="L162" s="15">
        <f t="shared" si="22"/>
        <v>1</v>
      </c>
      <c r="M162" s="10" t="str">
        <f t="shared" si="17"/>
        <v>alto</v>
      </c>
      <c r="N162" s="10">
        <f t="shared" si="23"/>
        <v>3</v>
      </c>
      <c r="O162" s="50">
        <v>1</v>
      </c>
      <c r="P162" s="10" t="str">
        <f t="shared" si="18"/>
        <v>Cumple</v>
      </c>
      <c r="Q162" s="10">
        <f t="shared" si="19"/>
        <v>3</v>
      </c>
      <c r="R162" s="10">
        <f>+IF(OR(Table19[[#This Row],[Valor Ind. Económico]]=1,Table19[[#This Row],[Valor Ind. Social]]=1,Table19[[#This Row],[Valor Ind. Ambiental]]=1),1,ROUNDDOWN((Table19[[#This Row],[Valor Ind. Económico]]+Table19[[#This Row],[Valor Ind. Social]]+Table19[[#This Row],[Valor Ind. Ambiental]])/3,0))</f>
        <v>3</v>
      </c>
      <c r="S162" s="10" t="str">
        <f t="shared" si="20"/>
        <v>Sostenible</v>
      </c>
      <c r="T162" s="10" t="s">
        <v>885</v>
      </c>
      <c r="U162" s="10" t="s">
        <v>638</v>
      </c>
      <c r="V162" s="43" t="s">
        <v>654</v>
      </c>
    </row>
    <row r="163" spans="1:22" ht="48" x14ac:dyDescent="0.2">
      <c r="A163" s="28">
        <v>2017002200070</v>
      </c>
      <c r="B163" s="3" t="s">
        <v>181</v>
      </c>
      <c r="C163" s="3" t="s">
        <v>816</v>
      </c>
      <c r="D163" s="3" t="s">
        <v>834</v>
      </c>
      <c r="E163" s="4">
        <v>3999991647.27</v>
      </c>
      <c r="F163" s="4">
        <v>3999991647.27</v>
      </c>
      <c r="G163" s="44">
        <v>4.71</v>
      </c>
      <c r="H163" s="10" t="str">
        <f t="shared" si="16"/>
        <v>alto</v>
      </c>
      <c r="I163" s="10">
        <f t="shared" si="21"/>
        <v>3</v>
      </c>
      <c r="J163" s="3">
        <v>14872</v>
      </c>
      <c r="K163" s="3">
        <v>22500</v>
      </c>
      <c r="L163" s="15">
        <f t="shared" si="22"/>
        <v>0.66097777777777778</v>
      </c>
      <c r="M163" s="10" t="str">
        <f t="shared" si="17"/>
        <v>medio</v>
      </c>
      <c r="N163" s="10">
        <f t="shared" si="23"/>
        <v>2</v>
      </c>
      <c r="O163" s="50">
        <v>0.5</v>
      </c>
      <c r="P163" s="10" t="str">
        <f t="shared" si="18"/>
        <v>Cumple parcialmente</v>
      </c>
      <c r="Q163" s="10">
        <f t="shared" si="19"/>
        <v>2</v>
      </c>
      <c r="R163" s="10">
        <f>+IF(OR(Table19[[#This Row],[Valor Ind. Económico]]=1,Table19[[#This Row],[Valor Ind. Social]]=1,Table19[[#This Row],[Valor Ind. Ambiental]]=1),1,ROUNDDOWN((Table19[[#This Row],[Valor Ind. Económico]]+Table19[[#This Row],[Valor Ind. Social]]+Table19[[#This Row],[Valor Ind. Ambiental]])/3,0))</f>
        <v>2</v>
      </c>
      <c r="S163" s="10" t="str">
        <f t="shared" si="20"/>
        <v>Parcialmente sostenible</v>
      </c>
      <c r="T163" s="10" t="s">
        <v>887</v>
      </c>
      <c r="U163" s="10" t="s">
        <v>640</v>
      </c>
      <c r="V163" s="43" t="s">
        <v>690</v>
      </c>
    </row>
    <row r="164" spans="1:22" ht="16" x14ac:dyDescent="0.2">
      <c r="A164" s="28">
        <v>20171301010027</v>
      </c>
      <c r="B164" s="3" t="s">
        <v>182</v>
      </c>
      <c r="C164" s="3" t="s">
        <v>816</v>
      </c>
      <c r="D164" s="3" t="s">
        <v>834</v>
      </c>
      <c r="E164" s="4">
        <v>12306432306</v>
      </c>
      <c r="F164" s="4">
        <v>12306432306</v>
      </c>
      <c r="G164" s="44">
        <v>1.95</v>
      </c>
      <c r="H164" s="10" t="str">
        <f t="shared" si="16"/>
        <v>alto</v>
      </c>
      <c r="I164" s="10">
        <f t="shared" si="21"/>
        <v>3</v>
      </c>
      <c r="J164" s="3">
        <v>3477</v>
      </c>
      <c r="K164" s="3">
        <v>15787</v>
      </c>
      <c r="L164" s="15">
        <f t="shared" si="22"/>
        <v>0.22024450497244569</v>
      </c>
      <c r="M164" s="10" t="str">
        <f t="shared" si="17"/>
        <v>bajo</v>
      </c>
      <c r="N164" s="10">
        <f t="shared" si="23"/>
        <v>1</v>
      </c>
      <c r="O164" s="50">
        <v>0.5</v>
      </c>
      <c r="P164" s="10" t="str">
        <f t="shared" si="18"/>
        <v>Cumple parcialmente</v>
      </c>
      <c r="Q164" s="10">
        <f t="shared" si="19"/>
        <v>2</v>
      </c>
      <c r="R164" s="10">
        <f>+IF(OR(Table19[[#This Row],[Valor Ind. Económico]]=1,Table19[[#This Row],[Valor Ind. Social]]=1,Table19[[#This Row],[Valor Ind. Ambiental]]=1),1,ROUNDDOWN((Table19[[#This Row],[Valor Ind. Económico]]+Table19[[#This Row],[Valor Ind. Social]]+Table19[[#This Row],[Valor Ind. Ambiental]])/3,0))</f>
        <v>1</v>
      </c>
      <c r="S164" s="10" t="str">
        <f t="shared" si="20"/>
        <v>No sostenible</v>
      </c>
      <c r="T164" s="10" t="s">
        <v>885</v>
      </c>
      <c r="U164" s="10"/>
      <c r="V164" s="43"/>
    </row>
    <row r="165" spans="1:22" ht="16" x14ac:dyDescent="0.2">
      <c r="A165" s="28">
        <v>2017002200066</v>
      </c>
      <c r="B165" s="3" t="s">
        <v>183</v>
      </c>
      <c r="C165" s="3" t="s">
        <v>816</v>
      </c>
      <c r="D165" s="3" t="s">
        <v>835</v>
      </c>
      <c r="E165" s="4">
        <v>4149963071</v>
      </c>
      <c r="F165" s="4">
        <v>4149963071</v>
      </c>
      <c r="G165" s="44">
        <v>2.35</v>
      </c>
      <c r="H165" s="10" t="str">
        <f t="shared" si="16"/>
        <v>alto</v>
      </c>
      <c r="I165" s="10">
        <f t="shared" si="21"/>
        <v>3</v>
      </c>
      <c r="J165" s="16">
        <v>2090</v>
      </c>
      <c r="K165" s="16">
        <v>14855</v>
      </c>
      <c r="L165" s="15">
        <f t="shared" si="22"/>
        <v>0.1406933692359475</v>
      </c>
      <c r="M165" s="10" t="str">
        <f t="shared" si="17"/>
        <v>bajo</v>
      </c>
      <c r="N165" s="10">
        <f t="shared" si="23"/>
        <v>1</v>
      </c>
      <c r="O165" s="50">
        <v>0</v>
      </c>
      <c r="P165" s="10" t="str">
        <f t="shared" si="18"/>
        <v>No cumple</v>
      </c>
      <c r="Q165" s="10">
        <f t="shared" si="19"/>
        <v>1</v>
      </c>
      <c r="R165" s="10">
        <f>+IF(OR(Table19[[#This Row],[Valor Ind. Económico]]=1,Table19[[#This Row],[Valor Ind. Social]]=1,Table19[[#This Row],[Valor Ind. Ambiental]]=1),1,ROUNDDOWN((Table19[[#This Row],[Valor Ind. Económico]]+Table19[[#This Row],[Valor Ind. Social]]+Table19[[#This Row],[Valor Ind. Ambiental]])/3,0))</f>
        <v>1</v>
      </c>
      <c r="S165" s="10" t="str">
        <f t="shared" si="20"/>
        <v>No sostenible</v>
      </c>
      <c r="T165" s="10" t="s">
        <v>885</v>
      </c>
      <c r="U165" s="10"/>
      <c r="V165" s="43"/>
    </row>
    <row r="166" spans="1:22" ht="16" x14ac:dyDescent="0.2">
      <c r="A166" s="28">
        <v>2017002200053</v>
      </c>
      <c r="B166" s="3" t="s">
        <v>184</v>
      </c>
      <c r="C166" s="3" t="s">
        <v>816</v>
      </c>
      <c r="D166" s="3" t="s">
        <v>836</v>
      </c>
      <c r="E166" s="4">
        <v>920852509</v>
      </c>
      <c r="F166" s="4">
        <v>920852509</v>
      </c>
      <c r="G166" s="44">
        <v>1.83</v>
      </c>
      <c r="H166" s="10" t="str">
        <f t="shared" si="16"/>
        <v>alto</v>
      </c>
      <c r="I166" s="10">
        <f t="shared" si="21"/>
        <v>3</v>
      </c>
      <c r="J166" s="3">
        <v>1216</v>
      </c>
      <c r="K166" s="3">
        <v>2500</v>
      </c>
      <c r="L166" s="15">
        <f t="shared" si="22"/>
        <v>0.4864</v>
      </c>
      <c r="M166" s="10" t="str">
        <f t="shared" si="17"/>
        <v>bajo</v>
      </c>
      <c r="N166" s="10">
        <f t="shared" si="23"/>
        <v>1</v>
      </c>
      <c r="O166" s="50">
        <v>0.5</v>
      </c>
      <c r="P166" s="10" t="str">
        <f t="shared" si="18"/>
        <v>Cumple parcialmente</v>
      </c>
      <c r="Q166" s="10">
        <f t="shared" si="19"/>
        <v>2</v>
      </c>
      <c r="R166" s="10">
        <f>+IF(OR(Table19[[#This Row],[Valor Ind. Económico]]=1,Table19[[#This Row],[Valor Ind. Social]]=1,Table19[[#This Row],[Valor Ind. Ambiental]]=1),1,ROUNDDOWN((Table19[[#This Row],[Valor Ind. Económico]]+Table19[[#This Row],[Valor Ind. Social]]+Table19[[#This Row],[Valor Ind. Ambiental]])/3,0))</f>
        <v>1</v>
      </c>
      <c r="S166" s="10" t="str">
        <f t="shared" si="20"/>
        <v>No sostenible</v>
      </c>
      <c r="T166" s="10" t="s">
        <v>888</v>
      </c>
      <c r="U166" s="10"/>
      <c r="V166" s="43"/>
    </row>
    <row r="167" spans="1:22" ht="16" x14ac:dyDescent="0.2">
      <c r="A167" s="28">
        <v>2017002200056</v>
      </c>
      <c r="B167" s="3" t="s">
        <v>185</v>
      </c>
      <c r="C167" s="3" t="s">
        <v>816</v>
      </c>
      <c r="D167" s="3" t="s">
        <v>836</v>
      </c>
      <c r="E167" s="4">
        <v>1313030633</v>
      </c>
      <c r="F167" s="4">
        <v>1313030633</v>
      </c>
      <c r="G167" s="44">
        <v>1.92</v>
      </c>
      <c r="H167" s="10" t="str">
        <f t="shared" si="16"/>
        <v>alto</v>
      </c>
      <c r="I167" s="10">
        <f t="shared" si="21"/>
        <v>3</v>
      </c>
      <c r="J167" s="16">
        <v>5202</v>
      </c>
      <c r="K167" s="16">
        <v>15578</v>
      </c>
      <c r="L167" s="15">
        <f t="shared" si="22"/>
        <v>0.33393246886634997</v>
      </c>
      <c r="M167" s="10" t="str">
        <f t="shared" si="17"/>
        <v>bajo</v>
      </c>
      <c r="N167" s="10">
        <f t="shared" si="23"/>
        <v>1</v>
      </c>
      <c r="O167" s="50">
        <v>0</v>
      </c>
      <c r="P167" s="10" t="str">
        <f t="shared" si="18"/>
        <v>No cumple</v>
      </c>
      <c r="Q167" s="10">
        <f t="shared" si="19"/>
        <v>1</v>
      </c>
      <c r="R167" s="10">
        <f>+IF(OR(Table19[[#This Row],[Valor Ind. Económico]]=1,Table19[[#This Row],[Valor Ind. Social]]=1,Table19[[#This Row],[Valor Ind. Ambiental]]=1),1,ROUNDDOWN((Table19[[#This Row],[Valor Ind. Económico]]+Table19[[#This Row],[Valor Ind. Social]]+Table19[[#This Row],[Valor Ind. Ambiental]])/3,0))</f>
        <v>1</v>
      </c>
      <c r="S167" s="10" t="str">
        <f t="shared" si="20"/>
        <v>No sostenible</v>
      </c>
      <c r="T167" s="10" t="s">
        <v>885</v>
      </c>
      <c r="U167" s="10"/>
      <c r="V167" s="43"/>
    </row>
    <row r="168" spans="1:22" ht="48" x14ac:dyDescent="0.2">
      <c r="A168" s="28">
        <v>2017002200060</v>
      </c>
      <c r="B168" s="3" t="s">
        <v>186</v>
      </c>
      <c r="C168" s="3" t="s">
        <v>816</v>
      </c>
      <c r="D168" s="3" t="s">
        <v>837</v>
      </c>
      <c r="E168" s="4">
        <v>4259478064.9200001</v>
      </c>
      <c r="F168" s="4">
        <v>4259478064.9200001</v>
      </c>
      <c r="G168" s="44">
        <v>2.23</v>
      </c>
      <c r="H168" s="10" t="str">
        <f t="shared" si="16"/>
        <v>alto</v>
      </c>
      <c r="I168" s="10">
        <f t="shared" si="21"/>
        <v>3</v>
      </c>
      <c r="J168" s="16">
        <v>18134</v>
      </c>
      <c r="K168" s="16">
        <v>18134</v>
      </c>
      <c r="L168" s="15">
        <f t="shared" si="22"/>
        <v>1</v>
      </c>
      <c r="M168" s="10" t="str">
        <f t="shared" si="17"/>
        <v>alto</v>
      </c>
      <c r="N168" s="10">
        <f t="shared" si="23"/>
        <v>3</v>
      </c>
      <c r="O168" s="50">
        <v>0.5</v>
      </c>
      <c r="P168" s="10" t="str">
        <f t="shared" si="18"/>
        <v>Cumple parcialmente</v>
      </c>
      <c r="Q168" s="10">
        <f t="shared" si="19"/>
        <v>2</v>
      </c>
      <c r="R168" s="10">
        <f>+IF(OR(Table19[[#This Row],[Valor Ind. Económico]]=1,Table19[[#This Row],[Valor Ind. Social]]=1,Table19[[#This Row],[Valor Ind. Ambiental]]=1),1,ROUNDDOWN((Table19[[#This Row],[Valor Ind. Económico]]+Table19[[#This Row],[Valor Ind. Social]]+Table19[[#This Row],[Valor Ind. Ambiental]])/3,0))</f>
        <v>2</v>
      </c>
      <c r="S168" s="10" t="str">
        <f t="shared" si="20"/>
        <v>Parcialmente sostenible</v>
      </c>
      <c r="T168" s="10" t="s">
        <v>884</v>
      </c>
      <c r="U168" s="10" t="s">
        <v>640</v>
      </c>
      <c r="V168" s="43" t="s">
        <v>690</v>
      </c>
    </row>
    <row r="169" spans="1:22" ht="48" x14ac:dyDescent="0.2">
      <c r="A169" s="28">
        <v>2018002200108</v>
      </c>
      <c r="B169" s="3" t="s">
        <v>187</v>
      </c>
      <c r="C169" s="3" t="s">
        <v>816</v>
      </c>
      <c r="D169" s="3" t="s">
        <v>837</v>
      </c>
      <c r="E169" s="4">
        <v>1928244708</v>
      </c>
      <c r="F169" s="4">
        <v>2281153200</v>
      </c>
      <c r="G169" s="44">
        <v>3.85</v>
      </c>
      <c r="H169" s="10" t="str">
        <f t="shared" si="16"/>
        <v>alto</v>
      </c>
      <c r="I169" s="10">
        <f t="shared" si="21"/>
        <v>3</v>
      </c>
      <c r="J169" s="3">
        <v>3210</v>
      </c>
      <c r="K169" s="3">
        <v>3210</v>
      </c>
      <c r="L169" s="15">
        <f t="shared" si="22"/>
        <v>1</v>
      </c>
      <c r="M169" s="10" t="str">
        <f t="shared" si="17"/>
        <v>alto</v>
      </c>
      <c r="N169" s="10">
        <f t="shared" si="23"/>
        <v>3</v>
      </c>
      <c r="O169" s="49" t="s">
        <v>27</v>
      </c>
      <c r="P169" s="10" t="str">
        <f t="shared" si="18"/>
        <v>No requiere</v>
      </c>
      <c r="Q169" s="10">
        <f t="shared" si="19"/>
        <v>3</v>
      </c>
      <c r="R169" s="10">
        <f>+IF(OR(Table19[[#This Row],[Valor Ind. Económico]]=1,Table19[[#This Row],[Valor Ind. Social]]=1,Table19[[#This Row],[Valor Ind. Ambiental]]=1),1,ROUNDDOWN((Table19[[#This Row],[Valor Ind. Económico]]+Table19[[#This Row],[Valor Ind. Social]]+Table19[[#This Row],[Valor Ind. Ambiental]])/3,0))</f>
        <v>3</v>
      </c>
      <c r="S169" s="10" t="str">
        <f t="shared" si="20"/>
        <v>Sostenible</v>
      </c>
      <c r="T169" s="10" t="s">
        <v>891</v>
      </c>
      <c r="U169" s="10" t="s">
        <v>636</v>
      </c>
      <c r="V169" s="43" t="s">
        <v>652</v>
      </c>
    </row>
    <row r="170" spans="1:22" ht="16" x14ac:dyDescent="0.2">
      <c r="A170" s="28">
        <v>2017002200071</v>
      </c>
      <c r="B170" s="3" t="s">
        <v>188</v>
      </c>
      <c r="C170" s="3" t="s">
        <v>816</v>
      </c>
      <c r="D170" s="3" t="s">
        <v>838</v>
      </c>
      <c r="E170" s="4">
        <v>4909543572</v>
      </c>
      <c r="F170" s="4">
        <v>6869953893</v>
      </c>
      <c r="G170" s="44">
        <v>1.51</v>
      </c>
      <c r="H170" s="10" t="str">
        <f t="shared" si="16"/>
        <v>alto</v>
      </c>
      <c r="I170" s="10">
        <f t="shared" si="21"/>
        <v>3</v>
      </c>
      <c r="J170" s="3">
        <v>5717</v>
      </c>
      <c r="K170" s="3">
        <v>23404</v>
      </c>
      <c r="L170" s="15">
        <f t="shared" si="22"/>
        <v>0.24427448299435994</v>
      </c>
      <c r="M170" s="10" t="str">
        <f t="shared" si="17"/>
        <v>bajo</v>
      </c>
      <c r="N170" s="10">
        <f t="shared" si="23"/>
        <v>1</v>
      </c>
      <c r="O170" s="50">
        <v>0.5</v>
      </c>
      <c r="P170" s="10" t="str">
        <f t="shared" si="18"/>
        <v>Cumple parcialmente</v>
      </c>
      <c r="Q170" s="10">
        <f t="shared" si="19"/>
        <v>2</v>
      </c>
      <c r="R170" s="10">
        <f>+IF(OR(Table19[[#This Row],[Valor Ind. Económico]]=1,Table19[[#This Row],[Valor Ind. Social]]=1,Table19[[#This Row],[Valor Ind. Ambiental]]=1),1,ROUNDDOWN((Table19[[#This Row],[Valor Ind. Económico]]+Table19[[#This Row],[Valor Ind. Social]]+Table19[[#This Row],[Valor Ind. Ambiental]])/3,0))</f>
        <v>1</v>
      </c>
      <c r="S170" s="10" t="str">
        <f t="shared" si="20"/>
        <v>No sostenible</v>
      </c>
      <c r="T170" s="10" t="s">
        <v>885</v>
      </c>
      <c r="U170" s="10"/>
      <c r="V170" s="43"/>
    </row>
    <row r="171" spans="1:22" ht="48" x14ac:dyDescent="0.2">
      <c r="A171" s="28">
        <v>2018002200101</v>
      </c>
      <c r="B171" s="3" t="s">
        <v>189</v>
      </c>
      <c r="C171" s="3" t="s">
        <v>816</v>
      </c>
      <c r="D171" s="3" t="s">
        <v>838</v>
      </c>
      <c r="E171" s="4">
        <v>3500000000</v>
      </c>
      <c r="F171" s="4">
        <v>3500000000</v>
      </c>
      <c r="G171" s="44">
        <v>2.27</v>
      </c>
      <c r="H171" s="10" t="str">
        <f t="shared" si="16"/>
        <v>alto</v>
      </c>
      <c r="I171" s="10">
        <f t="shared" si="21"/>
        <v>3</v>
      </c>
      <c r="J171" s="3">
        <v>5717</v>
      </c>
      <c r="K171" s="3">
        <v>5717</v>
      </c>
      <c r="L171" s="15">
        <f t="shared" si="22"/>
        <v>1</v>
      </c>
      <c r="M171" s="10" t="str">
        <f t="shared" si="17"/>
        <v>alto</v>
      </c>
      <c r="N171" s="10">
        <f t="shared" si="23"/>
        <v>3</v>
      </c>
      <c r="O171" s="50">
        <v>1</v>
      </c>
      <c r="P171" s="10" t="str">
        <f t="shared" si="18"/>
        <v>Cumple</v>
      </c>
      <c r="Q171" s="10">
        <f t="shared" si="19"/>
        <v>3</v>
      </c>
      <c r="R171" s="10">
        <f>+IF(OR(Table19[[#This Row],[Valor Ind. Económico]]=1,Table19[[#This Row],[Valor Ind. Social]]=1,Table19[[#This Row],[Valor Ind. Ambiental]]=1),1,ROUNDDOWN((Table19[[#This Row],[Valor Ind. Económico]]+Table19[[#This Row],[Valor Ind. Social]]+Table19[[#This Row],[Valor Ind. Ambiental]])/3,0))</f>
        <v>3</v>
      </c>
      <c r="S171" s="10" t="str">
        <f t="shared" si="20"/>
        <v>Sostenible</v>
      </c>
      <c r="T171" s="10" t="s">
        <v>885</v>
      </c>
      <c r="U171" s="10" t="s">
        <v>638</v>
      </c>
      <c r="V171" s="43" t="s">
        <v>654</v>
      </c>
    </row>
    <row r="172" spans="1:22" ht="48" x14ac:dyDescent="0.2">
      <c r="A172" s="28">
        <v>2019002200066</v>
      </c>
      <c r="B172" s="3" t="s">
        <v>190</v>
      </c>
      <c r="C172" s="3" t="s">
        <v>816</v>
      </c>
      <c r="D172" s="3" t="s">
        <v>838</v>
      </c>
      <c r="E172" s="4">
        <v>1200000000</v>
      </c>
      <c r="F172" s="4">
        <v>1270000000</v>
      </c>
      <c r="G172" s="44">
        <v>1.26</v>
      </c>
      <c r="H172" s="10" t="str">
        <f t="shared" si="16"/>
        <v>alto</v>
      </c>
      <c r="I172" s="10">
        <f t="shared" si="21"/>
        <v>3</v>
      </c>
      <c r="J172" s="3">
        <v>880</v>
      </c>
      <c r="K172" s="3">
        <v>11000</v>
      </c>
      <c r="L172" s="15">
        <f t="shared" si="22"/>
        <v>0.08</v>
      </c>
      <c r="M172" s="10" t="str">
        <f t="shared" si="17"/>
        <v>bajo</v>
      </c>
      <c r="N172" s="10">
        <f t="shared" si="23"/>
        <v>1</v>
      </c>
      <c r="O172" s="50">
        <v>0.5</v>
      </c>
      <c r="P172" s="10" t="str">
        <f t="shared" si="18"/>
        <v>Cumple parcialmente</v>
      </c>
      <c r="Q172" s="10">
        <f t="shared" si="19"/>
        <v>2</v>
      </c>
      <c r="R172" s="10">
        <f>+IF(OR(Table19[[#This Row],[Valor Ind. Económico]]=1,Table19[[#This Row],[Valor Ind. Social]]=1,Table19[[#This Row],[Valor Ind. Ambiental]]=1),1,ROUNDDOWN((Table19[[#This Row],[Valor Ind. Económico]]+Table19[[#This Row],[Valor Ind. Social]]+Table19[[#This Row],[Valor Ind. Ambiental]])/3,0))</f>
        <v>1</v>
      </c>
      <c r="S172" s="10" t="str">
        <f t="shared" si="20"/>
        <v>No sostenible</v>
      </c>
      <c r="T172" s="10" t="s">
        <v>890</v>
      </c>
      <c r="U172" s="10"/>
      <c r="V172" s="43"/>
    </row>
    <row r="173" spans="1:22" ht="48" x14ac:dyDescent="0.2">
      <c r="A173" s="28">
        <v>2017002200052</v>
      </c>
      <c r="B173" s="3" t="s">
        <v>191</v>
      </c>
      <c r="C173" s="3" t="s">
        <v>816</v>
      </c>
      <c r="D173" s="3" t="s">
        <v>839</v>
      </c>
      <c r="E173" s="4">
        <v>3935310556</v>
      </c>
      <c r="F173" s="4">
        <v>3935310556</v>
      </c>
      <c r="G173" s="44">
        <v>3.5</v>
      </c>
      <c r="H173" s="10" t="str">
        <f t="shared" si="16"/>
        <v>alto</v>
      </c>
      <c r="I173" s="10">
        <f t="shared" si="21"/>
        <v>3</v>
      </c>
      <c r="J173" s="3">
        <v>290</v>
      </c>
      <c r="K173" s="3">
        <v>290</v>
      </c>
      <c r="L173" s="15">
        <f t="shared" si="22"/>
        <v>1</v>
      </c>
      <c r="M173" s="10" t="str">
        <f t="shared" si="17"/>
        <v>alto</v>
      </c>
      <c r="N173" s="10">
        <f t="shared" si="23"/>
        <v>3</v>
      </c>
      <c r="O173" s="50">
        <v>0.5</v>
      </c>
      <c r="P173" s="10" t="str">
        <f t="shared" si="18"/>
        <v>Cumple parcialmente</v>
      </c>
      <c r="Q173" s="10">
        <f t="shared" si="19"/>
        <v>2</v>
      </c>
      <c r="R173" s="10">
        <f>+IF(OR(Table19[[#This Row],[Valor Ind. Económico]]=1,Table19[[#This Row],[Valor Ind. Social]]=1,Table19[[#This Row],[Valor Ind. Ambiental]]=1),1,ROUNDDOWN((Table19[[#This Row],[Valor Ind. Económico]]+Table19[[#This Row],[Valor Ind. Social]]+Table19[[#This Row],[Valor Ind. Ambiental]])/3,0))</f>
        <v>2</v>
      </c>
      <c r="S173" s="10" t="str">
        <f t="shared" si="20"/>
        <v>Parcialmente sostenible</v>
      </c>
      <c r="T173" s="10" t="s">
        <v>885</v>
      </c>
      <c r="U173" s="10" t="s">
        <v>638</v>
      </c>
      <c r="V173" s="43" t="s">
        <v>654</v>
      </c>
    </row>
    <row r="174" spans="1:22" ht="48" x14ac:dyDescent="0.2">
      <c r="A174" s="28">
        <v>2017002200165</v>
      </c>
      <c r="B174" s="3" t="s">
        <v>192</v>
      </c>
      <c r="C174" s="3" t="s">
        <v>816</v>
      </c>
      <c r="D174" s="3" t="s">
        <v>840</v>
      </c>
      <c r="E174" s="4">
        <v>9170159233.6399994</v>
      </c>
      <c r="F174" s="4">
        <v>9170159233.6399994</v>
      </c>
      <c r="G174" s="44">
        <v>2.67</v>
      </c>
      <c r="H174" s="10" t="str">
        <f t="shared" si="16"/>
        <v>alto</v>
      </c>
      <c r="I174" s="10">
        <f t="shared" si="21"/>
        <v>3</v>
      </c>
      <c r="J174" s="3">
        <v>1176</v>
      </c>
      <c r="K174" s="3">
        <v>1176</v>
      </c>
      <c r="L174" s="15">
        <f t="shared" si="22"/>
        <v>1</v>
      </c>
      <c r="M174" s="10" t="str">
        <f t="shared" si="17"/>
        <v>alto</v>
      </c>
      <c r="N174" s="10">
        <f t="shared" si="23"/>
        <v>3</v>
      </c>
      <c r="O174" s="50">
        <v>1</v>
      </c>
      <c r="P174" s="10" t="str">
        <f t="shared" si="18"/>
        <v>Cumple</v>
      </c>
      <c r="Q174" s="10">
        <f t="shared" si="19"/>
        <v>3</v>
      </c>
      <c r="R174" s="10">
        <f>+IF(OR(Table19[[#This Row],[Valor Ind. Económico]]=1,Table19[[#This Row],[Valor Ind. Social]]=1,Table19[[#This Row],[Valor Ind. Ambiental]]=1),1,ROUNDDOWN((Table19[[#This Row],[Valor Ind. Económico]]+Table19[[#This Row],[Valor Ind. Social]]+Table19[[#This Row],[Valor Ind. Ambiental]])/3,0))</f>
        <v>3</v>
      </c>
      <c r="S174" s="10" t="str">
        <f t="shared" si="20"/>
        <v>Sostenible</v>
      </c>
      <c r="T174" s="10" t="s">
        <v>885</v>
      </c>
      <c r="U174" s="10" t="s">
        <v>638</v>
      </c>
      <c r="V174" s="43" t="s">
        <v>654</v>
      </c>
    </row>
    <row r="175" spans="1:22" ht="32" x14ac:dyDescent="0.2">
      <c r="A175" s="28">
        <v>2017002200072</v>
      </c>
      <c r="B175" s="3" t="s">
        <v>193</v>
      </c>
      <c r="C175" s="3" t="s">
        <v>816</v>
      </c>
      <c r="D175" s="3" t="s">
        <v>841</v>
      </c>
      <c r="E175" s="4">
        <v>1816407348</v>
      </c>
      <c r="F175" s="4">
        <v>1816407348</v>
      </c>
      <c r="G175" s="44">
        <v>8.07</v>
      </c>
      <c r="H175" s="10" t="str">
        <f t="shared" si="16"/>
        <v>alto</v>
      </c>
      <c r="I175" s="10">
        <f t="shared" si="21"/>
        <v>3</v>
      </c>
      <c r="J175" s="3">
        <v>347</v>
      </c>
      <c r="K175" s="3">
        <v>7456</v>
      </c>
      <c r="L175" s="15">
        <f t="shared" si="22"/>
        <v>4.6539699570815447E-2</v>
      </c>
      <c r="M175" s="10" t="str">
        <f t="shared" si="17"/>
        <v>bajo</v>
      </c>
      <c r="N175" s="10">
        <f t="shared" si="23"/>
        <v>1</v>
      </c>
      <c r="O175" s="50">
        <v>0</v>
      </c>
      <c r="P175" s="10" t="str">
        <f t="shared" si="18"/>
        <v>No cumple</v>
      </c>
      <c r="Q175" s="10">
        <f t="shared" si="19"/>
        <v>1</v>
      </c>
      <c r="R175" s="10">
        <f>+IF(OR(Table19[[#This Row],[Valor Ind. Económico]]=1,Table19[[#This Row],[Valor Ind. Social]]=1,Table19[[#This Row],[Valor Ind. Ambiental]]=1),1,ROUNDDOWN((Table19[[#This Row],[Valor Ind. Económico]]+Table19[[#This Row],[Valor Ind. Social]]+Table19[[#This Row],[Valor Ind. Ambiental]])/3,0))</f>
        <v>1</v>
      </c>
      <c r="S175" s="10" t="str">
        <f t="shared" si="20"/>
        <v>No sostenible</v>
      </c>
      <c r="T175" s="10" t="s">
        <v>891</v>
      </c>
      <c r="U175" s="10"/>
      <c r="V175" s="43"/>
    </row>
    <row r="176" spans="1:22" ht="16" x14ac:dyDescent="0.2">
      <c r="A176" s="28">
        <v>2018002200052</v>
      </c>
      <c r="B176" s="3" t="s">
        <v>194</v>
      </c>
      <c r="C176" s="3" t="s">
        <v>816</v>
      </c>
      <c r="D176" s="3" t="s">
        <v>842</v>
      </c>
      <c r="E176" s="4">
        <v>8182695489.5</v>
      </c>
      <c r="F176" s="4">
        <v>8182695489.5</v>
      </c>
      <c r="G176" s="44">
        <v>1.1499999999999999</v>
      </c>
      <c r="H176" s="10" t="str">
        <f t="shared" si="16"/>
        <v>medio</v>
      </c>
      <c r="I176" s="10">
        <f t="shared" si="21"/>
        <v>2</v>
      </c>
      <c r="J176" s="16">
        <v>6132</v>
      </c>
      <c r="K176" s="3">
        <v>18320</v>
      </c>
      <c r="L176" s="15">
        <f t="shared" si="22"/>
        <v>0.33471615720524017</v>
      </c>
      <c r="M176" s="10" t="str">
        <f t="shared" si="17"/>
        <v>bajo</v>
      </c>
      <c r="N176" s="10">
        <f t="shared" si="23"/>
        <v>1</v>
      </c>
      <c r="O176" s="50">
        <v>1</v>
      </c>
      <c r="P176" s="10" t="str">
        <f t="shared" si="18"/>
        <v>Cumple</v>
      </c>
      <c r="Q176" s="10">
        <f t="shared" si="19"/>
        <v>3</v>
      </c>
      <c r="R176" s="10">
        <f>+IF(OR(Table19[[#This Row],[Valor Ind. Económico]]=1,Table19[[#This Row],[Valor Ind. Social]]=1,Table19[[#This Row],[Valor Ind. Ambiental]]=1),1,ROUNDDOWN((Table19[[#This Row],[Valor Ind. Económico]]+Table19[[#This Row],[Valor Ind. Social]]+Table19[[#This Row],[Valor Ind. Ambiental]])/3,0))</f>
        <v>1</v>
      </c>
      <c r="S176" s="10" t="str">
        <f t="shared" si="20"/>
        <v>No sostenible</v>
      </c>
      <c r="T176" s="10" t="s">
        <v>885</v>
      </c>
      <c r="U176" s="10"/>
      <c r="V176" s="43"/>
    </row>
    <row r="177" spans="1:22" ht="48" x14ac:dyDescent="0.2">
      <c r="A177" s="28">
        <v>2017002200068</v>
      </c>
      <c r="B177" s="3" t="s">
        <v>195</v>
      </c>
      <c r="C177" s="3" t="s">
        <v>816</v>
      </c>
      <c r="D177" s="3" t="s">
        <v>843</v>
      </c>
      <c r="E177" s="4">
        <v>4359921117</v>
      </c>
      <c r="F177" s="4">
        <v>4359921117</v>
      </c>
      <c r="G177" s="44">
        <v>3.02</v>
      </c>
      <c r="H177" s="10" t="str">
        <f t="shared" si="16"/>
        <v>alto</v>
      </c>
      <c r="I177" s="10">
        <f t="shared" si="21"/>
        <v>3</v>
      </c>
      <c r="J177" s="16">
        <v>8206</v>
      </c>
      <c r="K177" s="16">
        <v>13802</v>
      </c>
      <c r="L177" s="15">
        <f t="shared" si="22"/>
        <v>0.59455151427329378</v>
      </c>
      <c r="M177" s="10" t="str">
        <f t="shared" si="17"/>
        <v>medio</v>
      </c>
      <c r="N177" s="10">
        <f t="shared" si="23"/>
        <v>2</v>
      </c>
      <c r="O177" s="50">
        <v>0.5</v>
      </c>
      <c r="P177" s="10" t="str">
        <f t="shared" si="18"/>
        <v>Cumple parcialmente</v>
      </c>
      <c r="Q177" s="10">
        <f t="shared" si="19"/>
        <v>2</v>
      </c>
      <c r="R177" s="10">
        <f>+IF(OR(Table19[[#This Row],[Valor Ind. Económico]]=1,Table19[[#This Row],[Valor Ind. Social]]=1,Table19[[#This Row],[Valor Ind. Ambiental]]=1),1,ROUNDDOWN((Table19[[#This Row],[Valor Ind. Económico]]+Table19[[#This Row],[Valor Ind. Social]]+Table19[[#This Row],[Valor Ind. Ambiental]])/3,0))</f>
        <v>2</v>
      </c>
      <c r="S177" s="10" t="str">
        <f t="shared" si="20"/>
        <v>Parcialmente sostenible</v>
      </c>
      <c r="T177" s="10" t="s">
        <v>887</v>
      </c>
      <c r="U177" s="10" t="s">
        <v>640</v>
      </c>
      <c r="V177" s="43" t="s">
        <v>690</v>
      </c>
    </row>
    <row r="178" spans="1:22" ht="48" x14ac:dyDescent="0.2">
      <c r="A178" s="28">
        <v>2016002200012</v>
      </c>
      <c r="B178" s="3" t="s">
        <v>196</v>
      </c>
      <c r="C178" s="3" t="s">
        <v>816</v>
      </c>
      <c r="D178" s="3" t="s">
        <v>844</v>
      </c>
      <c r="E178" s="4">
        <v>1000000000</v>
      </c>
      <c r="F178" s="4">
        <v>1200000000</v>
      </c>
      <c r="G178" s="44">
        <v>3.81</v>
      </c>
      <c r="H178" s="10" t="str">
        <f t="shared" si="16"/>
        <v>alto</v>
      </c>
      <c r="I178" s="10">
        <f t="shared" si="21"/>
        <v>3</v>
      </c>
      <c r="J178" s="3">
        <v>395811</v>
      </c>
      <c r="K178" s="3">
        <v>463219</v>
      </c>
      <c r="L178" s="15">
        <f t="shared" si="22"/>
        <v>0.85447919882388246</v>
      </c>
      <c r="M178" s="10" t="str">
        <f t="shared" si="17"/>
        <v>alto</v>
      </c>
      <c r="N178" s="10">
        <f t="shared" si="23"/>
        <v>3</v>
      </c>
      <c r="O178" s="49" t="s">
        <v>27</v>
      </c>
      <c r="P178" s="10" t="str">
        <f t="shared" si="18"/>
        <v>No requiere</v>
      </c>
      <c r="Q178" s="10">
        <f t="shared" si="19"/>
        <v>3</v>
      </c>
      <c r="R178" s="10">
        <f>+IF(OR(Table19[[#This Row],[Valor Ind. Económico]]=1,Table19[[#This Row],[Valor Ind. Social]]=1,Table19[[#This Row],[Valor Ind. Ambiental]]=1),1,ROUNDDOWN((Table19[[#This Row],[Valor Ind. Económico]]+Table19[[#This Row],[Valor Ind. Social]]+Table19[[#This Row],[Valor Ind. Ambiental]])/3,0))</f>
        <v>3</v>
      </c>
      <c r="S178" s="10" t="str">
        <f t="shared" si="20"/>
        <v>Sostenible</v>
      </c>
      <c r="T178" s="10" t="s">
        <v>885</v>
      </c>
      <c r="U178" s="10" t="s">
        <v>638</v>
      </c>
      <c r="V178" s="43" t="s">
        <v>654</v>
      </c>
    </row>
    <row r="179" spans="1:22" ht="48" x14ac:dyDescent="0.2">
      <c r="A179" s="28">
        <v>2016002200016</v>
      </c>
      <c r="B179" s="3" t="s">
        <v>197</v>
      </c>
      <c r="C179" s="3" t="s">
        <v>816</v>
      </c>
      <c r="D179" s="3" t="s">
        <v>844</v>
      </c>
      <c r="E179" s="4">
        <v>5200000000</v>
      </c>
      <c r="F179" s="4">
        <v>7800000000</v>
      </c>
      <c r="G179" s="44">
        <v>1.02</v>
      </c>
      <c r="H179" s="10" t="str">
        <f t="shared" si="16"/>
        <v>medio</v>
      </c>
      <c r="I179" s="10">
        <f t="shared" si="21"/>
        <v>2</v>
      </c>
      <c r="J179" s="3">
        <v>6500</v>
      </c>
      <c r="K179" s="3">
        <v>131370</v>
      </c>
      <c r="L179" s="15">
        <f t="shared" si="22"/>
        <v>4.9478571972292003E-2</v>
      </c>
      <c r="M179" s="10" t="str">
        <f t="shared" si="17"/>
        <v>bajo</v>
      </c>
      <c r="N179" s="10">
        <f t="shared" si="23"/>
        <v>1</v>
      </c>
      <c r="O179" s="49" t="s">
        <v>27</v>
      </c>
      <c r="P179" s="10" t="str">
        <f t="shared" si="18"/>
        <v>No requiere</v>
      </c>
      <c r="Q179" s="10">
        <f t="shared" si="19"/>
        <v>3</v>
      </c>
      <c r="R179" s="10">
        <f>+IF(OR(Table19[[#This Row],[Valor Ind. Económico]]=1,Table19[[#This Row],[Valor Ind. Social]]=1,Table19[[#This Row],[Valor Ind. Ambiental]]=1),1,ROUNDDOWN((Table19[[#This Row],[Valor Ind. Económico]]+Table19[[#This Row],[Valor Ind. Social]]+Table19[[#This Row],[Valor Ind. Ambiental]])/3,0))</f>
        <v>1</v>
      </c>
      <c r="S179" s="10" t="str">
        <f t="shared" si="20"/>
        <v>No sostenible</v>
      </c>
      <c r="T179" s="10" t="s">
        <v>887</v>
      </c>
      <c r="U179" s="10"/>
      <c r="V179" s="43"/>
    </row>
    <row r="180" spans="1:22" ht="48" x14ac:dyDescent="0.2">
      <c r="A180" s="28">
        <v>2016002200018</v>
      </c>
      <c r="B180" s="3" t="s">
        <v>198</v>
      </c>
      <c r="C180" s="3" t="s">
        <v>816</v>
      </c>
      <c r="D180" s="3" t="s">
        <v>844</v>
      </c>
      <c r="E180" s="4">
        <v>3050000000</v>
      </c>
      <c r="F180" s="4">
        <v>3050000000</v>
      </c>
      <c r="G180" s="44">
        <v>0.74</v>
      </c>
      <c r="H180" s="10" t="str">
        <f t="shared" si="16"/>
        <v>bajo</v>
      </c>
      <c r="I180" s="10">
        <f t="shared" si="21"/>
        <v>1</v>
      </c>
      <c r="J180" s="3">
        <v>397311</v>
      </c>
      <c r="K180" s="3">
        <v>463219</v>
      </c>
      <c r="L180" s="15">
        <f t="shared" si="22"/>
        <v>0.8577174079646992</v>
      </c>
      <c r="M180" s="10" t="str">
        <f t="shared" si="17"/>
        <v>alto</v>
      </c>
      <c r="N180" s="10">
        <f t="shared" si="23"/>
        <v>3</v>
      </c>
      <c r="O180" s="49" t="s">
        <v>27</v>
      </c>
      <c r="P180" s="10" t="str">
        <f t="shared" si="18"/>
        <v>No requiere</v>
      </c>
      <c r="Q180" s="10">
        <f t="shared" si="19"/>
        <v>3</v>
      </c>
      <c r="R180" s="10">
        <f>+IF(OR(Table19[[#This Row],[Valor Ind. Económico]]=1,Table19[[#This Row],[Valor Ind. Social]]=1,Table19[[#This Row],[Valor Ind. Ambiental]]=1),1,ROUNDDOWN((Table19[[#This Row],[Valor Ind. Económico]]+Table19[[#This Row],[Valor Ind. Social]]+Table19[[#This Row],[Valor Ind. Ambiental]])/3,0))</f>
        <v>1</v>
      </c>
      <c r="S180" s="10" t="str">
        <f t="shared" si="20"/>
        <v>No sostenible</v>
      </c>
      <c r="T180" s="10" t="s">
        <v>887</v>
      </c>
      <c r="U180" s="10"/>
      <c r="V180" s="43"/>
    </row>
    <row r="181" spans="1:22" ht="32" x14ac:dyDescent="0.2">
      <c r="A181" s="28">
        <v>2017002200032</v>
      </c>
      <c r="B181" s="3" t="s">
        <v>199</v>
      </c>
      <c r="C181" s="3" t="s">
        <v>816</v>
      </c>
      <c r="D181" s="3" t="s">
        <v>844</v>
      </c>
      <c r="E181" s="4">
        <v>905519280</v>
      </c>
      <c r="F181" s="4">
        <v>905519280</v>
      </c>
      <c r="G181" s="44">
        <v>2.71</v>
      </c>
      <c r="H181" s="10" t="str">
        <f t="shared" si="16"/>
        <v>alto</v>
      </c>
      <c r="I181" s="10">
        <f t="shared" si="21"/>
        <v>3</v>
      </c>
      <c r="J181" s="16">
        <v>61265</v>
      </c>
      <c r="K181" s="16">
        <v>306325</v>
      </c>
      <c r="L181" s="15">
        <f t="shared" si="22"/>
        <v>0.2</v>
      </c>
      <c r="M181" s="10" t="str">
        <f t="shared" si="17"/>
        <v>bajo</v>
      </c>
      <c r="N181" s="10">
        <f t="shared" si="23"/>
        <v>1</v>
      </c>
      <c r="O181" s="49" t="s">
        <v>27</v>
      </c>
      <c r="P181" s="10" t="str">
        <f t="shared" si="18"/>
        <v>No requiere</v>
      </c>
      <c r="Q181" s="10">
        <f t="shared" si="19"/>
        <v>3</v>
      </c>
      <c r="R181" s="10">
        <f>+IF(OR(Table19[[#This Row],[Valor Ind. Económico]]=1,Table19[[#This Row],[Valor Ind. Social]]=1,Table19[[#This Row],[Valor Ind. Ambiental]]=1),1,ROUNDDOWN((Table19[[#This Row],[Valor Ind. Económico]]+Table19[[#This Row],[Valor Ind. Social]]+Table19[[#This Row],[Valor Ind. Ambiental]])/3,0))</f>
        <v>1</v>
      </c>
      <c r="S181" s="10" t="str">
        <f t="shared" si="20"/>
        <v>No sostenible</v>
      </c>
      <c r="T181" s="10" t="s">
        <v>899</v>
      </c>
      <c r="U181" s="10"/>
      <c r="V181" s="43"/>
    </row>
    <row r="182" spans="1:22" ht="48" x14ac:dyDescent="0.2">
      <c r="A182" s="28">
        <v>2018002200013</v>
      </c>
      <c r="B182" s="3" t="s">
        <v>200</v>
      </c>
      <c r="C182" s="3" t="s">
        <v>816</v>
      </c>
      <c r="D182" s="3" t="s">
        <v>844</v>
      </c>
      <c r="E182" s="4">
        <v>12705779161.83</v>
      </c>
      <c r="F182" s="4">
        <v>14462238914.83</v>
      </c>
      <c r="G182" s="44">
        <v>1.2</v>
      </c>
      <c r="H182" s="10" t="str">
        <f t="shared" si="16"/>
        <v>medio</v>
      </c>
      <c r="I182" s="10">
        <f t="shared" si="21"/>
        <v>2</v>
      </c>
      <c r="J182" s="16">
        <v>338251</v>
      </c>
      <c r="K182" s="16">
        <v>483286</v>
      </c>
      <c r="L182" s="15">
        <f t="shared" si="22"/>
        <v>0.6998981969268715</v>
      </c>
      <c r="M182" s="10" t="str">
        <f t="shared" si="17"/>
        <v>medio</v>
      </c>
      <c r="N182" s="10">
        <f t="shared" si="23"/>
        <v>2</v>
      </c>
      <c r="O182" s="50">
        <v>0.5</v>
      </c>
      <c r="P182" s="10" t="str">
        <f t="shared" si="18"/>
        <v>Cumple parcialmente</v>
      </c>
      <c r="Q182" s="10">
        <f t="shared" si="19"/>
        <v>2</v>
      </c>
      <c r="R182" s="10">
        <f>+IF(OR(Table19[[#This Row],[Valor Ind. Económico]]=1,Table19[[#This Row],[Valor Ind. Social]]=1,Table19[[#This Row],[Valor Ind. Ambiental]]=1),1,ROUNDDOWN((Table19[[#This Row],[Valor Ind. Económico]]+Table19[[#This Row],[Valor Ind. Social]]+Table19[[#This Row],[Valor Ind. Ambiental]])/3,0))</f>
        <v>2</v>
      </c>
      <c r="S182" s="10" t="str">
        <f t="shared" si="20"/>
        <v>Parcialmente sostenible</v>
      </c>
      <c r="T182" s="10" t="s">
        <v>892</v>
      </c>
      <c r="U182" s="10" t="s">
        <v>637</v>
      </c>
      <c r="V182" s="43" t="s">
        <v>670</v>
      </c>
    </row>
    <row r="183" spans="1:22" ht="32" x14ac:dyDescent="0.2">
      <c r="A183" s="28">
        <v>2018002200016</v>
      </c>
      <c r="B183" s="3" t="s">
        <v>201</v>
      </c>
      <c r="C183" s="3" t="s">
        <v>816</v>
      </c>
      <c r="D183" s="3" t="s">
        <v>844</v>
      </c>
      <c r="E183" s="4">
        <v>8145081446</v>
      </c>
      <c r="F183" s="4">
        <v>8145081446</v>
      </c>
      <c r="G183" s="44">
        <v>1.1000000000000001</v>
      </c>
      <c r="H183" s="10" t="str">
        <f t="shared" si="16"/>
        <v>medio</v>
      </c>
      <c r="I183" s="10">
        <f t="shared" si="21"/>
        <v>2</v>
      </c>
      <c r="J183" s="3">
        <v>6200</v>
      </c>
      <c r="K183" s="3">
        <v>30000</v>
      </c>
      <c r="L183" s="15">
        <f t="shared" si="22"/>
        <v>0.20666666666666667</v>
      </c>
      <c r="M183" s="10" t="str">
        <f t="shared" si="17"/>
        <v>bajo</v>
      </c>
      <c r="N183" s="10">
        <f t="shared" si="23"/>
        <v>1</v>
      </c>
      <c r="O183" s="50">
        <v>0.5</v>
      </c>
      <c r="P183" s="10" t="str">
        <f t="shared" si="18"/>
        <v>Cumple parcialmente</v>
      </c>
      <c r="Q183" s="10">
        <f t="shared" si="19"/>
        <v>2</v>
      </c>
      <c r="R183" s="10">
        <f>+IF(OR(Table19[[#This Row],[Valor Ind. Económico]]=1,Table19[[#This Row],[Valor Ind. Social]]=1,Table19[[#This Row],[Valor Ind. Ambiental]]=1),1,ROUNDDOWN((Table19[[#This Row],[Valor Ind. Económico]]+Table19[[#This Row],[Valor Ind. Social]]+Table19[[#This Row],[Valor Ind. Ambiental]])/3,0))</f>
        <v>1</v>
      </c>
      <c r="S183" s="10" t="str">
        <f t="shared" si="20"/>
        <v>No sostenible</v>
      </c>
      <c r="T183" s="10" t="s">
        <v>884</v>
      </c>
      <c r="U183" s="10"/>
      <c r="V183" s="43"/>
    </row>
    <row r="184" spans="1:22" ht="48" x14ac:dyDescent="0.2">
      <c r="A184" s="28">
        <v>2018002200019</v>
      </c>
      <c r="B184" s="3" t="s">
        <v>202</v>
      </c>
      <c r="C184" s="3" t="s">
        <v>816</v>
      </c>
      <c r="D184" s="3" t="s">
        <v>844</v>
      </c>
      <c r="E184" s="4">
        <v>15247007439.57</v>
      </c>
      <c r="F184" s="4">
        <v>20247007439.57</v>
      </c>
      <c r="G184" s="44">
        <v>4.4000000000000004</v>
      </c>
      <c r="H184" s="10" t="str">
        <f t="shared" si="16"/>
        <v>alto</v>
      </c>
      <c r="I184" s="10">
        <f t="shared" si="21"/>
        <v>3</v>
      </c>
      <c r="J184" s="16">
        <v>28866</v>
      </c>
      <c r="K184" s="16">
        <v>443210</v>
      </c>
      <c r="L184" s="15">
        <f t="shared" si="22"/>
        <v>6.5129396899889447E-2</v>
      </c>
      <c r="M184" s="10" t="str">
        <f t="shared" si="17"/>
        <v>bajo</v>
      </c>
      <c r="N184" s="10">
        <f t="shared" si="23"/>
        <v>1</v>
      </c>
      <c r="O184" s="49" t="s">
        <v>27</v>
      </c>
      <c r="P184" s="10" t="str">
        <f t="shared" si="18"/>
        <v>No requiere</v>
      </c>
      <c r="Q184" s="10">
        <f t="shared" si="19"/>
        <v>3</v>
      </c>
      <c r="R184" s="10">
        <f>+IF(OR(Table19[[#This Row],[Valor Ind. Económico]]=1,Table19[[#This Row],[Valor Ind. Social]]=1,Table19[[#This Row],[Valor Ind. Ambiental]]=1),1,ROUNDDOWN((Table19[[#This Row],[Valor Ind. Económico]]+Table19[[#This Row],[Valor Ind. Social]]+Table19[[#This Row],[Valor Ind. Ambiental]])/3,0))</f>
        <v>1</v>
      </c>
      <c r="S184" s="10" t="str">
        <f t="shared" si="20"/>
        <v>No sostenible</v>
      </c>
      <c r="T184" s="10" t="s">
        <v>887</v>
      </c>
      <c r="U184" s="10"/>
      <c r="V184" s="43"/>
    </row>
    <row r="185" spans="1:22" ht="48" x14ac:dyDescent="0.2">
      <c r="A185" s="28">
        <v>2018002200021</v>
      </c>
      <c r="B185" s="3" t="s">
        <v>203</v>
      </c>
      <c r="C185" s="3" t="s">
        <v>816</v>
      </c>
      <c r="D185" s="3" t="s">
        <v>844</v>
      </c>
      <c r="E185" s="4">
        <v>10088990095.75</v>
      </c>
      <c r="F185" s="4">
        <v>10088990095.75</v>
      </c>
      <c r="G185" s="44">
        <v>0.84</v>
      </c>
      <c r="H185" s="10" t="str">
        <f t="shared" si="16"/>
        <v>bajo</v>
      </c>
      <c r="I185" s="10">
        <f t="shared" si="21"/>
        <v>1</v>
      </c>
      <c r="J185" s="3">
        <v>9100</v>
      </c>
      <c r="K185" s="16">
        <v>463218</v>
      </c>
      <c r="L185" s="15">
        <f t="shared" si="22"/>
        <v>1.9645177864418051E-2</v>
      </c>
      <c r="M185" s="10" t="str">
        <f t="shared" si="17"/>
        <v>bajo</v>
      </c>
      <c r="N185" s="10">
        <f t="shared" si="23"/>
        <v>1</v>
      </c>
      <c r="O185" s="50">
        <v>1</v>
      </c>
      <c r="P185" s="10" t="str">
        <f t="shared" si="18"/>
        <v>Cumple</v>
      </c>
      <c r="Q185" s="10">
        <f t="shared" si="19"/>
        <v>3</v>
      </c>
      <c r="R185" s="10">
        <f>+IF(OR(Table19[[#This Row],[Valor Ind. Económico]]=1,Table19[[#This Row],[Valor Ind. Social]]=1,Table19[[#This Row],[Valor Ind. Ambiental]]=1),1,ROUNDDOWN((Table19[[#This Row],[Valor Ind. Económico]]+Table19[[#This Row],[Valor Ind. Social]]+Table19[[#This Row],[Valor Ind. Ambiental]])/3,0))</f>
        <v>1</v>
      </c>
      <c r="S185" s="10" t="str">
        <f t="shared" si="20"/>
        <v>No sostenible</v>
      </c>
      <c r="T185" s="10" t="s">
        <v>887</v>
      </c>
      <c r="U185" s="10"/>
      <c r="V185" s="43"/>
    </row>
    <row r="186" spans="1:22" ht="48" x14ac:dyDescent="0.2">
      <c r="A186" s="28">
        <v>2018002200055</v>
      </c>
      <c r="B186" s="3" t="s">
        <v>204</v>
      </c>
      <c r="C186" s="3" t="s">
        <v>816</v>
      </c>
      <c r="D186" s="3" t="s">
        <v>844</v>
      </c>
      <c r="E186" s="4">
        <v>16465334949.620001</v>
      </c>
      <c r="F186" s="4">
        <v>31076548812.18</v>
      </c>
      <c r="G186" s="44">
        <v>1.1499999999999999</v>
      </c>
      <c r="H186" s="10" t="str">
        <f t="shared" si="16"/>
        <v>medio</v>
      </c>
      <c r="I186" s="10">
        <f t="shared" si="21"/>
        <v>2</v>
      </c>
      <c r="J186" s="16">
        <v>4010</v>
      </c>
      <c r="K186" s="3">
        <v>13874</v>
      </c>
      <c r="L186" s="15">
        <f t="shared" si="22"/>
        <v>0.28902983998846765</v>
      </c>
      <c r="M186" s="10" t="str">
        <f t="shared" si="17"/>
        <v>bajo</v>
      </c>
      <c r="N186" s="10">
        <f t="shared" si="23"/>
        <v>1</v>
      </c>
      <c r="O186" s="50">
        <v>0.5</v>
      </c>
      <c r="P186" s="10" t="str">
        <f t="shared" si="18"/>
        <v>Cumple parcialmente</v>
      </c>
      <c r="Q186" s="10">
        <f t="shared" si="19"/>
        <v>2</v>
      </c>
      <c r="R186" s="10">
        <f>+IF(OR(Table19[[#This Row],[Valor Ind. Económico]]=1,Table19[[#This Row],[Valor Ind. Social]]=1,Table19[[#This Row],[Valor Ind. Ambiental]]=1),1,ROUNDDOWN((Table19[[#This Row],[Valor Ind. Económico]]+Table19[[#This Row],[Valor Ind. Social]]+Table19[[#This Row],[Valor Ind. Ambiental]])/3,0))</f>
        <v>1</v>
      </c>
      <c r="S186" s="10" t="str">
        <f t="shared" si="20"/>
        <v>No sostenible</v>
      </c>
      <c r="T186" s="10" t="s">
        <v>887</v>
      </c>
      <c r="U186" s="10"/>
      <c r="V186" s="43"/>
    </row>
    <row r="187" spans="1:22" ht="16" x14ac:dyDescent="0.2">
      <c r="A187" s="28">
        <v>2017002200160</v>
      </c>
      <c r="B187" s="3" t="s">
        <v>205</v>
      </c>
      <c r="C187" s="3" t="s">
        <v>816</v>
      </c>
      <c r="D187" s="3" t="s">
        <v>845</v>
      </c>
      <c r="E187" s="4">
        <v>6019195749.8699999</v>
      </c>
      <c r="F187" s="4">
        <v>6019195749.8699999</v>
      </c>
      <c r="G187" s="44">
        <v>1.5</v>
      </c>
      <c r="H187" s="10" t="str">
        <f t="shared" si="16"/>
        <v>alto</v>
      </c>
      <c r="I187" s="10">
        <f t="shared" si="21"/>
        <v>3</v>
      </c>
      <c r="J187" s="3">
        <v>5263</v>
      </c>
      <c r="K187" s="3">
        <v>26089</v>
      </c>
      <c r="L187" s="15">
        <f t="shared" si="22"/>
        <v>0.20173253095174212</v>
      </c>
      <c r="M187" s="10" t="str">
        <f t="shared" si="17"/>
        <v>bajo</v>
      </c>
      <c r="N187" s="10">
        <f t="shared" si="23"/>
        <v>1</v>
      </c>
      <c r="O187" s="50">
        <v>0.5</v>
      </c>
      <c r="P187" s="10" t="str">
        <f t="shared" si="18"/>
        <v>Cumple parcialmente</v>
      </c>
      <c r="Q187" s="10">
        <f t="shared" si="19"/>
        <v>2</v>
      </c>
      <c r="R187" s="10">
        <f>+IF(OR(Table19[[#This Row],[Valor Ind. Económico]]=1,Table19[[#This Row],[Valor Ind. Social]]=1,Table19[[#This Row],[Valor Ind. Ambiental]]=1),1,ROUNDDOWN((Table19[[#This Row],[Valor Ind. Económico]]+Table19[[#This Row],[Valor Ind. Social]]+Table19[[#This Row],[Valor Ind. Ambiental]])/3,0))</f>
        <v>1</v>
      </c>
      <c r="S187" s="10" t="str">
        <f t="shared" si="20"/>
        <v>No sostenible</v>
      </c>
      <c r="T187" s="10" t="s">
        <v>885</v>
      </c>
      <c r="U187" s="10"/>
      <c r="V187" s="43"/>
    </row>
    <row r="188" spans="1:22" ht="48" x14ac:dyDescent="0.2">
      <c r="A188" s="28">
        <v>2017002200073</v>
      </c>
      <c r="B188" s="3" t="s">
        <v>206</v>
      </c>
      <c r="C188" s="3" t="s">
        <v>816</v>
      </c>
      <c r="D188" s="3" t="s">
        <v>846</v>
      </c>
      <c r="E188" s="4">
        <v>3653377442</v>
      </c>
      <c r="F188" s="4">
        <v>3653377442</v>
      </c>
      <c r="G188" s="44">
        <v>2.97</v>
      </c>
      <c r="H188" s="10" t="str">
        <f t="shared" si="16"/>
        <v>alto</v>
      </c>
      <c r="I188" s="10">
        <f t="shared" si="21"/>
        <v>3</v>
      </c>
      <c r="J188" s="3">
        <v>12938</v>
      </c>
      <c r="K188" s="3">
        <v>12938</v>
      </c>
      <c r="L188" s="15">
        <f t="shared" si="22"/>
        <v>1</v>
      </c>
      <c r="M188" s="10" t="str">
        <f t="shared" si="17"/>
        <v>alto</v>
      </c>
      <c r="N188" s="10">
        <f t="shared" si="23"/>
        <v>3</v>
      </c>
      <c r="O188" s="50">
        <v>0.5</v>
      </c>
      <c r="P188" s="10" t="str">
        <f t="shared" si="18"/>
        <v>Cumple parcialmente</v>
      </c>
      <c r="Q188" s="10">
        <f t="shared" si="19"/>
        <v>2</v>
      </c>
      <c r="R188" s="10">
        <f>+IF(OR(Table19[[#This Row],[Valor Ind. Económico]]=1,Table19[[#This Row],[Valor Ind. Social]]=1,Table19[[#This Row],[Valor Ind. Ambiental]]=1),1,ROUNDDOWN((Table19[[#This Row],[Valor Ind. Económico]]+Table19[[#This Row],[Valor Ind. Social]]+Table19[[#This Row],[Valor Ind. Ambiental]])/3,0))</f>
        <v>2</v>
      </c>
      <c r="S188" s="10" t="str">
        <f t="shared" si="20"/>
        <v>Parcialmente sostenible</v>
      </c>
      <c r="T188" s="10" t="s">
        <v>884</v>
      </c>
      <c r="U188" s="10" t="s">
        <v>640</v>
      </c>
      <c r="V188" s="43" t="s">
        <v>690</v>
      </c>
    </row>
    <row r="189" spans="1:22" ht="48" x14ac:dyDescent="0.2">
      <c r="A189" s="28">
        <v>2018002200115</v>
      </c>
      <c r="B189" s="3" t="s">
        <v>207</v>
      </c>
      <c r="C189" s="3" t="s">
        <v>816</v>
      </c>
      <c r="D189" s="3" t="s">
        <v>846</v>
      </c>
      <c r="E189" s="4">
        <v>1895901995</v>
      </c>
      <c r="F189" s="4">
        <v>5395901995</v>
      </c>
      <c r="G189" s="44">
        <v>3.02</v>
      </c>
      <c r="H189" s="10" t="str">
        <f t="shared" si="16"/>
        <v>alto</v>
      </c>
      <c r="I189" s="10">
        <f t="shared" si="21"/>
        <v>3</v>
      </c>
      <c r="J189" s="3">
        <v>6142</v>
      </c>
      <c r="K189" s="3">
        <v>6142</v>
      </c>
      <c r="L189" s="15">
        <f t="shared" si="22"/>
        <v>1</v>
      </c>
      <c r="M189" s="10" t="str">
        <f t="shared" si="17"/>
        <v>alto</v>
      </c>
      <c r="N189" s="10">
        <f t="shared" si="23"/>
        <v>3</v>
      </c>
      <c r="O189" s="50">
        <v>1</v>
      </c>
      <c r="P189" s="10" t="str">
        <f t="shared" si="18"/>
        <v>Cumple</v>
      </c>
      <c r="Q189" s="10">
        <f t="shared" si="19"/>
        <v>3</v>
      </c>
      <c r="R189" s="10">
        <f>+IF(OR(Table19[[#This Row],[Valor Ind. Económico]]=1,Table19[[#This Row],[Valor Ind. Social]]=1,Table19[[#This Row],[Valor Ind. Ambiental]]=1),1,ROUNDDOWN((Table19[[#This Row],[Valor Ind. Económico]]+Table19[[#This Row],[Valor Ind. Social]]+Table19[[#This Row],[Valor Ind. Ambiental]])/3,0))</f>
        <v>3</v>
      </c>
      <c r="S189" s="10" t="str">
        <f t="shared" si="20"/>
        <v>Sostenible</v>
      </c>
      <c r="T189" s="10" t="s">
        <v>887</v>
      </c>
      <c r="U189" s="10" t="s">
        <v>640</v>
      </c>
      <c r="V189" s="43" t="s">
        <v>690</v>
      </c>
    </row>
    <row r="190" spans="1:22" ht="32" x14ac:dyDescent="0.2">
      <c r="A190" s="28">
        <v>2018002200118</v>
      </c>
      <c r="B190" s="3" t="s">
        <v>208</v>
      </c>
      <c r="C190" s="3" t="s">
        <v>816</v>
      </c>
      <c r="D190" s="3" t="s">
        <v>846</v>
      </c>
      <c r="E190" s="4">
        <v>999946643</v>
      </c>
      <c r="F190" s="4">
        <v>999946643</v>
      </c>
      <c r="G190" s="44">
        <v>2.69</v>
      </c>
      <c r="H190" s="10" t="str">
        <f t="shared" si="16"/>
        <v>alto</v>
      </c>
      <c r="I190" s="10">
        <f t="shared" si="21"/>
        <v>3</v>
      </c>
      <c r="J190" s="16">
        <v>6142</v>
      </c>
      <c r="K190" s="3">
        <v>12938</v>
      </c>
      <c r="L190" s="15">
        <f t="shared" si="22"/>
        <v>0.47472561446900602</v>
      </c>
      <c r="M190" s="10" t="str">
        <f t="shared" si="17"/>
        <v>bajo</v>
      </c>
      <c r="N190" s="10">
        <f t="shared" si="23"/>
        <v>1</v>
      </c>
      <c r="O190" s="50">
        <v>0.5</v>
      </c>
      <c r="P190" s="10" t="str">
        <f t="shared" si="18"/>
        <v>Cumple parcialmente</v>
      </c>
      <c r="Q190" s="10">
        <f t="shared" si="19"/>
        <v>2</v>
      </c>
      <c r="R190" s="10">
        <f>+IF(OR(Table19[[#This Row],[Valor Ind. Económico]]=1,Table19[[#This Row],[Valor Ind. Social]]=1,Table19[[#This Row],[Valor Ind. Ambiental]]=1),1,ROUNDDOWN((Table19[[#This Row],[Valor Ind. Económico]]+Table19[[#This Row],[Valor Ind. Social]]+Table19[[#This Row],[Valor Ind. Ambiental]])/3,0))</f>
        <v>1</v>
      </c>
      <c r="S190" s="10" t="str">
        <f t="shared" si="20"/>
        <v>No sostenible</v>
      </c>
      <c r="T190" s="10" t="s">
        <v>884</v>
      </c>
      <c r="U190" s="10"/>
      <c r="V190" s="43"/>
    </row>
    <row r="191" spans="1:22" ht="48" x14ac:dyDescent="0.2">
      <c r="A191" s="28">
        <v>2019000100010</v>
      </c>
      <c r="B191" s="3" t="s">
        <v>209</v>
      </c>
      <c r="C191" s="3" t="s">
        <v>816</v>
      </c>
      <c r="D191" s="3" t="s">
        <v>847</v>
      </c>
      <c r="E191" s="4">
        <v>750000000</v>
      </c>
      <c r="F191" s="4">
        <v>794375000</v>
      </c>
      <c r="G191" s="44">
        <v>1.03</v>
      </c>
      <c r="H191" s="10" t="str">
        <f t="shared" si="16"/>
        <v>medio</v>
      </c>
      <c r="I191" s="10">
        <f t="shared" si="21"/>
        <v>2</v>
      </c>
      <c r="J191" s="3">
        <v>3</v>
      </c>
      <c r="K191" s="3">
        <v>305354</v>
      </c>
      <c r="L191" s="15">
        <f t="shared" si="22"/>
        <v>9.8246625228423407E-6</v>
      </c>
      <c r="M191" s="10" t="str">
        <f t="shared" si="17"/>
        <v>bajo</v>
      </c>
      <c r="N191" s="10">
        <f t="shared" si="23"/>
        <v>1</v>
      </c>
      <c r="O191" s="49" t="s">
        <v>27</v>
      </c>
      <c r="P191" s="10" t="str">
        <f t="shared" si="18"/>
        <v>No requiere</v>
      </c>
      <c r="Q191" s="10">
        <f t="shared" si="19"/>
        <v>3</v>
      </c>
      <c r="R191" s="10">
        <f>+IF(OR(Table19[[#This Row],[Valor Ind. Económico]]=1,Table19[[#This Row],[Valor Ind. Social]]=1,Table19[[#This Row],[Valor Ind. Ambiental]]=1),1,ROUNDDOWN((Table19[[#This Row],[Valor Ind. Económico]]+Table19[[#This Row],[Valor Ind. Social]]+Table19[[#This Row],[Valor Ind. Ambiental]])/3,0))</f>
        <v>1</v>
      </c>
      <c r="S191" s="10" t="str">
        <f t="shared" si="20"/>
        <v>No sostenible</v>
      </c>
      <c r="T191" s="10" t="s">
        <v>894</v>
      </c>
      <c r="U191" s="10"/>
      <c r="V191" s="43"/>
    </row>
    <row r="192" spans="1:22" ht="32" x14ac:dyDescent="0.2">
      <c r="A192" s="28">
        <v>2017201750001</v>
      </c>
      <c r="B192" s="3" t="s">
        <v>210</v>
      </c>
      <c r="C192" s="3" t="s">
        <v>816</v>
      </c>
      <c r="D192" s="3" t="s">
        <v>827</v>
      </c>
      <c r="E192" s="4">
        <v>1292759889</v>
      </c>
      <c r="F192" s="4">
        <v>1292759889</v>
      </c>
      <c r="G192" s="44">
        <v>1.31</v>
      </c>
      <c r="H192" s="10" t="str">
        <f t="shared" si="16"/>
        <v>alto</v>
      </c>
      <c r="I192" s="10">
        <f t="shared" si="21"/>
        <v>3</v>
      </c>
      <c r="J192" s="16">
        <v>11732</v>
      </c>
      <c r="K192" s="3">
        <v>30493</v>
      </c>
      <c r="L192" s="15">
        <f t="shared" si="22"/>
        <v>0.38474403961564951</v>
      </c>
      <c r="M192" s="10" t="str">
        <f t="shared" si="17"/>
        <v>bajo</v>
      </c>
      <c r="N192" s="10">
        <f t="shared" si="23"/>
        <v>1</v>
      </c>
      <c r="O192" s="50">
        <v>0.5</v>
      </c>
      <c r="P192" s="10" t="str">
        <f t="shared" si="18"/>
        <v>Cumple parcialmente</v>
      </c>
      <c r="Q192" s="10">
        <f t="shared" si="19"/>
        <v>2</v>
      </c>
      <c r="R192" s="10">
        <f>+IF(OR(Table19[[#This Row],[Valor Ind. Económico]]=1,Table19[[#This Row],[Valor Ind. Social]]=1,Table19[[#This Row],[Valor Ind. Ambiental]]=1),1,ROUNDDOWN((Table19[[#This Row],[Valor Ind. Económico]]+Table19[[#This Row],[Valor Ind. Social]]+Table19[[#This Row],[Valor Ind. Ambiental]])/3,0))</f>
        <v>1</v>
      </c>
      <c r="S192" s="10" t="str">
        <f t="shared" si="20"/>
        <v>No sostenible</v>
      </c>
      <c r="T192" s="10" t="s">
        <v>884</v>
      </c>
      <c r="U192" s="10"/>
      <c r="V192" s="43"/>
    </row>
    <row r="193" spans="1:22" ht="48" x14ac:dyDescent="0.2">
      <c r="A193" s="28">
        <v>2017201750019</v>
      </c>
      <c r="B193" s="3" t="s">
        <v>211</v>
      </c>
      <c r="C193" s="3" t="s">
        <v>816</v>
      </c>
      <c r="D193" s="3" t="s">
        <v>827</v>
      </c>
      <c r="E193" s="4">
        <v>2036110173</v>
      </c>
      <c r="F193" s="4">
        <v>2036110173</v>
      </c>
      <c r="G193" s="44">
        <v>1.75</v>
      </c>
      <c r="H193" s="10" t="str">
        <f t="shared" si="16"/>
        <v>alto</v>
      </c>
      <c r="I193" s="10">
        <f t="shared" si="21"/>
        <v>3</v>
      </c>
      <c r="J193" s="3">
        <v>30658</v>
      </c>
      <c r="K193" s="3">
        <v>30658</v>
      </c>
      <c r="L193" s="15">
        <f t="shared" si="22"/>
        <v>1</v>
      </c>
      <c r="M193" s="10" t="str">
        <f t="shared" si="17"/>
        <v>alto</v>
      </c>
      <c r="N193" s="10">
        <f t="shared" si="23"/>
        <v>3</v>
      </c>
      <c r="O193" s="50">
        <v>1</v>
      </c>
      <c r="P193" s="10" t="str">
        <f t="shared" si="18"/>
        <v>Cumple</v>
      </c>
      <c r="Q193" s="10">
        <f t="shared" si="19"/>
        <v>3</v>
      </c>
      <c r="R193" s="10">
        <f>+IF(OR(Table19[[#This Row],[Valor Ind. Económico]]=1,Table19[[#This Row],[Valor Ind. Social]]=1,Table19[[#This Row],[Valor Ind. Ambiental]]=1),1,ROUNDDOWN((Table19[[#This Row],[Valor Ind. Económico]]+Table19[[#This Row],[Valor Ind. Social]]+Table19[[#This Row],[Valor Ind. Ambiental]])/3,0))</f>
        <v>3</v>
      </c>
      <c r="S193" s="10" t="str">
        <f t="shared" si="20"/>
        <v>Sostenible</v>
      </c>
      <c r="T193" s="10" t="s">
        <v>885</v>
      </c>
      <c r="U193" s="10" t="s">
        <v>638</v>
      </c>
      <c r="V193" s="43" t="s">
        <v>654</v>
      </c>
    </row>
    <row r="194" spans="1:22" ht="32" x14ac:dyDescent="0.2">
      <c r="A194" s="28">
        <v>2019201750016</v>
      </c>
      <c r="B194" s="3" t="s">
        <v>212</v>
      </c>
      <c r="C194" s="3" t="s">
        <v>816</v>
      </c>
      <c r="D194" s="3" t="s">
        <v>827</v>
      </c>
      <c r="E194" s="4">
        <v>558816948</v>
      </c>
      <c r="F194" s="4">
        <v>558816948</v>
      </c>
      <c r="G194" s="44">
        <v>6.06</v>
      </c>
      <c r="H194" s="10" t="str">
        <f t="shared" si="16"/>
        <v>alto</v>
      </c>
      <c r="I194" s="10">
        <f t="shared" si="21"/>
        <v>3</v>
      </c>
      <c r="J194" s="3">
        <v>2212</v>
      </c>
      <c r="K194" s="3">
        <v>30303</v>
      </c>
      <c r="L194" s="15">
        <f t="shared" si="22"/>
        <v>7.2996072996072997E-2</v>
      </c>
      <c r="M194" s="10" t="str">
        <f t="shared" si="17"/>
        <v>bajo</v>
      </c>
      <c r="N194" s="10">
        <f t="shared" si="23"/>
        <v>1</v>
      </c>
      <c r="O194" s="49" t="s">
        <v>27</v>
      </c>
      <c r="P194" s="10" t="str">
        <f t="shared" si="18"/>
        <v>No requiere</v>
      </c>
      <c r="Q194" s="10">
        <f t="shared" si="19"/>
        <v>3</v>
      </c>
      <c r="R194" s="10">
        <f>+IF(OR(Table19[[#This Row],[Valor Ind. Económico]]=1,Table19[[#This Row],[Valor Ind. Social]]=1,Table19[[#This Row],[Valor Ind. Ambiental]]=1),1,ROUNDDOWN((Table19[[#This Row],[Valor Ind. Económico]]+Table19[[#This Row],[Valor Ind. Social]]+Table19[[#This Row],[Valor Ind. Ambiental]])/3,0))</f>
        <v>1</v>
      </c>
      <c r="S194" s="10" t="str">
        <f t="shared" si="20"/>
        <v>No sostenible</v>
      </c>
      <c r="T194" s="10" t="s">
        <v>891</v>
      </c>
      <c r="U194" s="10"/>
      <c r="V194" s="43"/>
    </row>
    <row r="195" spans="1:22" ht="48" x14ac:dyDescent="0.2">
      <c r="A195" s="28">
        <v>2019201750018</v>
      </c>
      <c r="B195" s="3" t="s">
        <v>213</v>
      </c>
      <c r="C195" s="3" t="s">
        <v>816</v>
      </c>
      <c r="D195" s="3" t="s">
        <v>827</v>
      </c>
      <c r="E195" s="4">
        <v>818827348</v>
      </c>
      <c r="F195" s="4">
        <v>818827348</v>
      </c>
      <c r="G195" s="44">
        <v>1.84</v>
      </c>
      <c r="H195" s="10" t="str">
        <f t="shared" si="16"/>
        <v>alto</v>
      </c>
      <c r="I195" s="10">
        <f t="shared" si="21"/>
        <v>3</v>
      </c>
      <c r="J195" s="3">
        <v>270</v>
      </c>
      <c r="K195" s="3">
        <v>30303</v>
      </c>
      <c r="L195" s="15">
        <f t="shared" si="22"/>
        <v>8.9100089100089108E-3</v>
      </c>
      <c r="M195" s="10" t="str">
        <f t="shared" si="17"/>
        <v>bajo</v>
      </c>
      <c r="N195" s="10">
        <f t="shared" si="23"/>
        <v>1</v>
      </c>
      <c r="O195" s="49" t="s">
        <v>27</v>
      </c>
      <c r="P195" s="10" t="str">
        <f t="shared" si="18"/>
        <v>No requiere</v>
      </c>
      <c r="Q195" s="10">
        <f t="shared" si="19"/>
        <v>3</v>
      </c>
      <c r="R195" s="10">
        <f>+IF(OR(Table19[[#This Row],[Valor Ind. Económico]]=1,Table19[[#This Row],[Valor Ind. Social]]=1,Table19[[#This Row],[Valor Ind. Ambiental]]=1),1,ROUNDDOWN((Table19[[#This Row],[Valor Ind. Económico]]+Table19[[#This Row],[Valor Ind. Social]]+Table19[[#This Row],[Valor Ind. Ambiental]])/3,0))</f>
        <v>1</v>
      </c>
      <c r="S195" s="10" t="str">
        <f t="shared" si="20"/>
        <v>No sostenible</v>
      </c>
      <c r="T195" s="10" t="s">
        <v>887</v>
      </c>
      <c r="U195" s="10"/>
      <c r="V195" s="43"/>
    </row>
    <row r="196" spans="1:22" ht="16" x14ac:dyDescent="0.2">
      <c r="A196" s="28">
        <v>20171301010040</v>
      </c>
      <c r="B196" s="3" t="s">
        <v>214</v>
      </c>
      <c r="C196" s="3" t="s">
        <v>816</v>
      </c>
      <c r="D196" s="3" t="s">
        <v>828</v>
      </c>
      <c r="E196" s="4">
        <v>5098076570</v>
      </c>
      <c r="F196" s="4">
        <v>5098076570</v>
      </c>
      <c r="G196" s="44">
        <v>5.59</v>
      </c>
      <c r="H196" s="10" t="str">
        <f t="shared" si="16"/>
        <v>alto</v>
      </c>
      <c r="I196" s="10">
        <f t="shared" si="21"/>
        <v>3</v>
      </c>
      <c r="J196" s="3">
        <v>8307</v>
      </c>
      <c r="K196" s="3">
        <v>21494</v>
      </c>
      <c r="L196" s="15">
        <f t="shared" si="22"/>
        <v>0.38647994789243512</v>
      </c>
      <c r="M196" s="10" t="str">
        <f t="shared" si="17"/>
        <v>bajo</v>
      </c>
      <c r="N196" s="10">
        <f t="shared" si="23"/>
        <v>1</v>
      </c>
      <c r="O196" s="50">
        <v>1</v>
      </c>
      <c r="P196" s="10" t="str">
        <f t="shared" si="18"/>
        <v>Cumple</v>
      </c>
      <c r="Q196" s="10">
        <f t="shared" si="19"/>
        <v>3</v>
      </c>
      <c r="R196" s="10">
        <f>+IF(OR(Table19[[#This Row],[Valor Ind. Económico]]=1,Table19[[#This Row],[Valor Ind. Social]]=1,Table19[[#This Row],[Valor Ind. Ambiental]]=1),1,ROUNDDOWN((Table19[[#This Row],[Valor Ind. Económico]]+Table19[[#This Row],[Valor Ind. Social]]+Table19[[#This Row],[Valor Ind. Ambiental]])/3,0))</f>
        <v>1</v>
      </c>
      <c r="S196" s="10" t="str">
        <f t="shared" si="20"/>
        <v>No sostenible</v>
      </c>
      <c r="T196" s="10" t="s">
        <v>885</v>
      </c>
      <c r="U196" s="10"/>
      <c r="V196" s="43"/>
    </row>
    <row r="197" spans="1:22" ht="48" x14ac:dyDescent="0.2">
      <c r="A197" s="28">
        <v>2017201780002</v>
      </c>
      <c r="B197" s="3" t="s">
        <v>215</v>
      </c>
      <c r="C197" s="3" t="s">
        <v>816</v>
      </c>
      <c r="D197" s="3" t="s">
        <v>828</v>
      </c>
      <c r="E197" s="4">
        <v>3267477384</v>
      </c>
      <c r="F197" s="4">
        <v>4851664953</v>
      </c>
      <c r="G197" s="44">
        <v>2.79</v>
      </c>
      <c r="H197" s="10" t="str">
        <f t="shared" si="16"/>
        <v>alto</v>
      </c>
      <c r="I197" s="10">
        <f t="shared" si="21"/>
        <v>3</v>
      </c>
      <c r="J197" s="3">
        <v>5609</v>
      </c>
      <c r="K197" s="3">
        <v>5609</v>
      </c>
      <c r="L197" s="15">
        <f t="shared" si="22"/>
        <v>1</v>
      </c>
      <c r="M197" s="10" t="str">
        <f t="shared" si="17"/>
        <v>alto</v>
      </c>
      <c r="N197" s="10">
        <f t="shared" si="23"/>
        <v>3</v>
      </c>
      <c r="O197" s="49" t="s">
        <v>27</v>
      </c>
      <c r="P197" s="10" t="str">
        <f t="shared" si="18"/>
        <v>No requiere</v>
      </c>
      <c r="Q197" s="10">
        <f t="shared" si="19"/>
        <v>3</v>
      </c>
      <c r="R197" s="10">
        <f>+IF(OR(Table19[[#This Row],[Valor Ind. Económico]]=1,Table19[[#This Row],[Valor Ind. Social]]=1,Table19[[#This Row],[Valor Ind. Ambiental]]=1),1,ROUNDDOWN((Table19[[#This Row],[Valor Ind. Económico]]+Table19[[#This Row],[Valor Ind. Social]]+Table19[[#This Row],[Valor Ind. Ambiental]])/3,0))</f>
        <v>3</v>
      </c>
      <c r="S197" s="10" t="str">
        <f t="shared" si="20"/>
        <v>Sostenible</v>
      </c>
      <c r="T197" s="10" t="s">
        <v>891</v>
      </c>
      <c r="U197" s="10" t="s">
        <v>636</v>
      </c>
      <c r="V197" s="43" t="s">
        <v>652</v>
      </c>
    </row>
    <row r="198" spans="1:22" ht="48" x14ac:dyDescent="0.2">
      <c r="A198" s="28">
        <v>2017201780003</v>
      </c>
      <c r="B198" s="3" t="s">
        <v>216</v>
      </c>
      <c r="C198" s="3" t="s">
        <v>816</v>
      </c>
      <c r="D198" s="3" t="s">
        <v>828</v>
      </c>
      <c r="E198" s="4">
        <v>1927520939</v>
      </c>
      <c r="F198" s="4">
        <v>1927520939</v>
      </c>
      <c r="G198" s="44">
        <v>4.1900000000000004</v>
      </c>
      <c r="H198" s="10" t="str">
        <f t="shared" si="16"/>
        <v>alto</v>
      </c>
      <c r="I198" s="10">
        <f t="shared" si="21"/>
        <v>3</v>
      </c>
      <c r="J198" s="3">
        <v>21494</v>
      </c>
      <c r="K198" s="3">
        <v>21494</v>
      </c>
      <c r="L198" s="15">
        <f t="shared" si="22"/>
        <v>1</v>
      </c>
      <c r="M198" s="10" t="str">
        <f t="shared" si="17"/>
        <v>alto</v>
      </c>
      <c r="N198" s="10">
        <f t="shared" si="23"/>
        <v>3</v>
      </c>
      <c r="O198" s="50">
        <v>1</v>
      </c>
      <c r="P198" s="10" t="str">
        <f t="shared" si="18"/>
        <v>Cumple</v>
      </c>
      <c r="Q198" s="10">
        <f t="shared" si="19"/>
        <v>3</v>
      </c>
      <c r="R198" s="10">
        <f>+IF(OR(Table19[[#This Row],[Valor Ind. Económico]]=1,Table19[[#This Row],[Valor Ind. Social]]=1,Table19[[#This Row],[Valor Ind. Ambiental]]=1),1,ROUNDDOWN((Table19[[#This Row],[Valor Ind. Económico]]+Table19[[#This Row],[Valor Ind. Social]]+Table19[[#This Row],[Valor Ind. Ambiental]])/3,0))</f>
        <v>3</v>
      </c>
      <c r="S198" s="10" t="str">
        <f t="shared" si="20"/>
        <v>Sostenible</v>
      </c>
      <c r="T198" s="10" t="s">
        <v>885</v>
      </c>
      <c r="U198" s="10" t="s">
        <v>638</v>
      </c>
      <c r="V198" s="43" t="s">
        <v>654</v>
      </c>
    </row>
    <row r="199" spans="1:22" ht="48" x14ac:dyDescent="0.2">
      <c r="A199" s="28">
        <v>2017201780004</v>
      </c>
      <c r="B199" s="3" t="s">
        <v>217</v>
      </c>
      <c r="C199" s="3" t="s">
        <v>816</v>
      </c>
      <c r="D199" s="3" t="s">
        <v>828</v>
      </c>
      <c r="E199" s="4">
        <v>3671770285.29</v>
      </c>
      <c r="F199" s="4">
        <v>3671770285.29</v>
      </c>
      <c r="G199" s="44">
        <v>2.25</v>
      </c>
      <c r="H199" s="10" t="str">
        <f t="shared" si="16"/>
        <v>alto</v>
      </c>
      <c r="I199" s="10">
        <f t="shared" si="21"/>
        <v>3</v>
      </c>
      <c r="J199" s="3">
        <v>380</v>
      </c>
      <c r="K199" s="3">
        <v>3223</v>
      </c>
      <c r="L199" s="15">
        <f t="shared" si="22"/>
        <v>0.1179025752404592</v>
      </c>
      <c r="M199" s="10" t="str">
        <f t="shared" si="17"/>
        <v>bajo</v>
      </c>
      <c r="N199" s="10">
        <f t="shared" si="23"/>
        <v>1</v>
      </c>
      <c r="O199" s="50">
        <v>0.5</v>
      </c>
      <c r="P199" s="10" t="str">
        <f t="shared" si="18"/>
        <v>Cumple parcialmente</v>
      </c>
      <c r="Q199" s="10">
        <f t="shared" si="19"/>
        <v>2</v>
      </c>
      <c r="R199" s="10">
        <f>+IF(OR(Table19[[#This Row],[Valor Ind. Económico]]=1,Table19[[#This Row],[Valor Ind. Social]]=1,Table19[[#This Row],[Valor Ind. Ambiental]]=1),1,ROUNDDOWN((Table19[[#This Row],[Valor Ind. Económico]]+Table19[[#This Row],[Valor Ind. Social]]+Table19[[#This Row],[Valor Ind. Ambiental]])/3,0))</f>
        <v>1</v>
      </c>
      <c r="S199" s="10" t="str">
        <f t="shared" si="20"/>
        <v>No sostenible</v>
      </c>
      <c r="T199" s="10" t="s">
        <v>889</v>
      </c>
      <c r="U199" s="10"/>
      <c r="V199" s="43"/>
    </row>
    <row r="200" spans="1:22" ht="16" x14ac:dyDescent="0.2">
      <c r="A200" s="28">
        <v>2017201780005</v>
      </c>
      <c r="B200" s="3" t="s">
        <v>218</v>
      </c>
      <c r="C200" s="3" t="s">
        <v>816</v>
      </c>
      <c r="D200" s="3" t="s">
        <v>828</v>
      </c>
      <c r="E200" s="4">
        <v>3507635985.3400002</v>
      </c>
      <c r="F200" s="4">
        <v>3507635985.3400002</v>
      </c>
      <c r="G200" s="44">
        <v>2.96</v>
      </c>
      <c r="H200" s="10" t="str">
        <f t="shared" si="16"/>
        <v>alto</v>
      </c>
      <c r="I200" s="10">
        <f t="shared" si="21"/>
        <v>3</v>
      </c>
      <c r="J200" s="16">
        <v>8795</v>
      </c>
      <c r="K200" s="3">
        <v>21494</v>
      </c>
      <c r="L200" s="15">
        <f t="shared" si="22"/>
        <v>0.4091839583139481</v>
      </c>
      <c r="M200" s="10" t="str">
        <f t="shared" si="17"/>
        <v>bajo</v>
      </c>
      <c r="N200" s="10">
        <f t="shared" si="23"/>
        <v>1</v>
      </c>
      <c r="O200" s="50">
        <v>0.5</v>
      </c>
      <c r="P200" s="10" t="str">
        <f t="shared" si="18"/>
        <v>Cumple parcialmente</v>
      </c>
      <c r="Q200" s="10">
        <f t="shared" si="19"/>
        <v>2</v>
      </c>
      <c r="R200" s="10">
        <f>+IF(OR(Table19[[#This Row],[Valor Ind. Económico]]=1,Table19[[#This Row],[Valor Ind. Social]]=1,Table19[[#This Row],[Valor Ind. Ambiental]]=1),1,ROUNDDOWN((Table19[[#This Row],[Valor Ind. Económico]]+Table19[[#This Row],[Valor Ind. Social]]+Table19[[#This Row],[Valor Ind. Ambiental]])/3,0))</f>
        <v>1</v>
      </c>
      <c r="S200" s="10" t="str">
        <f t="shared" si="20"/>
        <v>No sostenible</v>
      </c>
      <c r="T200" s="10" t="s">
        <v>885</v>
      </c>
      <c r="U200" s="10"/>
      <c r="V200" s="43"/>
    </row>
    <row r="201" spans="1:22" ht="48" x14ac:dyDescent="0.2">
      <c r="A201" s="28">
        <v>2017201780007</v>
      </c>
      <c r="B201" s="3" t="s">
        <v>219</v>
      </c>
      <c r="C201" s="3" t="s">
        <v>816</v>
      </c>
      <c r="D201" s="3" t="s">
        <v>828</v>
      </c>
      <c r="E201" s="4">
        <v>3004761826.7199998</v>
      </c>
      <c r="F201" s="4">
        <v>3401479610.77</v>
      </c>
      <c r="G201" s="44">
        <v>3.23</v>
      </c>
      <c r="H201" s="10" t="str">
        <f t="shared" si="16"/>
        <v>alto</v>
      </c>
      <c r="I201" s="10">
        <f t="shared" si="21"/>
        <v>3</v>
      </c>
      <c r="J201" s="3">
        <v>1671</v>
      </c>
      <c r="K201" s="3">
        <v>1671</v>
      </c>
      <c r="L201" s="15">
        <f t="shared" si="22"/>
        <v>1</v>
      </c>
      <c r="M201" s="10" t="str">
        <f t="shared" si="17"/>
        <v>alto</v>
      </c>
      <c r="N201" s="10">
        <f t="shared" si="23"/>
        <v>3</v>
      </c>
      <c r="O201" s="50">
        <v>1</v>
      </c>
      <c r="P201" s="10" t="str">
        <f t="shared" si="18"/>
        <v>Cumple</v>
      </c>
      <c r="Q201" s="10">
        <f t="shared" si="19"/>
        <v>3</v>
      </c>
      <c r="R201" s="10">
        <f>+IF(OR(Table19[[#This Row],[Valor Ind. Económico]]=1,Table19[[#This Row],[Valor Ind. Social]]=1,Table19[[#This Row],[Valor Ind. Ambiental]]=1),1,ROUNDDOWN((Table19[[#This Row],[Valor Ind. Económico]]+Table19[[#This Row],[Valor Ind. Social]]+Table19[[#This Row],[Valor Ind. Ambiental]])/3,0))</f>
        <v>3</v>
      </c>
      <c r="S201" s="10" t="str">
        <f t="shared" si="20"/>
        <v>Sostenible</v>
      </c>
      <c r="T201" s="10" t="s">
        <v>885</v>
      </c>
      <c r="U201" s="10" t="s">
        <v>638</v>
      </c>
      <c r="V201" s="43" t="s">
        <v>654</v>
      </c>
    </row>
    <row r="202" spans="1:22" ht="48" x14ac:dyDescent="0.2">
      <c r="A202" s="28">
        <v>2017201780033</v>
      </c>
      <c r="B202" s="3" t="s">
        <v>220</v>
      </c>
      <c r="C202" s="3" t="s">
        <v>816</v>
      </c>
      <c r="D202" s="3" t="s">
        <v>828</v>
      </c>
      <c r="E202" s="4">
        <v>2023490951.6700001</v>
      </c>
      <c r="F202" s="4">
        <v>2023490951.6700001</v>
      </c>
      <c r="G202" s="44">
        <v>2.04</v>
      </c>
      <c r="H202" s="10" t="str">
        <f t="shared" si="16"/>
        <v>alto</v>
      </c>
      <c r="I202" s="10">
        <f t="shared" si="21"/>
        <v>3</v>
      </c>
      <c r="J202" s="3">
        <v>200</v>
      </c>
      <c r="K202" s="3">
        <v>714</v>
      </c>
      <c r="L202" s="15">
        <f t="shared" si="22"/>
        <v>0.28011204481792717</v>
      </c>
      <c r="M202" s="10" t="str">
        <f t="shared" si="17"/>
        <v>bajo</v>
      </c>
      <c r="N202" s="10">
        <f t="shared" si="23"/>
        <v>1</v>
      </c>
      <c r="O202" s="50">
        <v>0.5</v>
      </c>
      <c r="P202" s="10" t="str">
        <f t="shared" si="18"/>
        <v>Cumple parcialmente</v>
      </c>
      <c r="Q202" s="10">
        <f t="shared" si="19"/>
        <v>2</v>
      </c>
      <c r="R202" s="10">
        <f>+IF(OR(Table19[[#This Row],[Valor Ind. Económico]]=1,Table19[[#This Row],[Valor Ind. Social]]=1,Table19[[#This Row],[Valor Ind. Ambiental]]=1),1,ROUNDDOWN((Table19[[#This Row],[Valor Ind. Económico]]+Table19[[#This Row],[Valor Ind. Social]]+Table19[[#This Row],[Valor Ind. Ambiental]])/3,0))</f>
        <v>1</v>
      </c>
      <c r="S202" s="10" t="str">
        <f t="shared" si="20"/>
        <v>No sostenible</v>
      </c>
      <c r="T202" s="10" t="s">
        <v>889</v>
      </c>
      <c r="U202" s="10"/>
      <c r="V202" s="43"/>
    </row>
    <row r="203" spans="1:22" ht="16" x14ac:dyDescent="0.2">
      <c r="A203" s="28">
        <v>2017201780034</v>
      </c>
      <c r="B203" s="3" t="s">
        <v>221</v>
      </c>
      <c r="C203" s="3" t="s">
        <v>816</v>
      </c>
      <c r="D203" s="3" t="s">
        <v>828</v>
      </c>
      <c r="E203" s="4">
        <v>3499340150.7600002</v>
      </c>
      <c r="F203" s="4">
        <v>3499340150.7600002</v>
      </c>
      <c r="G203" s="44">
        <v>2.98</v>
      </c>
      <c r="H203" s="10" t="str">
        <f t="shared" si="16"/>
        <v>alto</v>
      </c>
      <c r="I203" s="10">
        <f t="shared" si="21"/>
        <v>3</v>
      </c>
      <c r="J203" s="3">
        <v>14615</v>
      </c>
      <c r="K203" s="3">
        <v>14615</v>
      </c>
      <c r="L203" s="15">
        <f t="shared" si="22"/>
        <v>1</v>
      </c>
      <c r="M203" s="10" t="str">
        <f t="shared" si="17"/>
        <v>alto</v>
      </c>
      <c r="N203" s="10">
        <f t="shared" si="23"/>
        <v>3</v>
      </c>
      <c r="O203" s="50">
        <v>0</v>
      </c>
      <c r="P203" s="10" t="str">
        <f t="shared" si="18"/>
        <v>No cumple</v>
      </c>
      <c r="Q203" s="10">
        <f t="shared" si="19"/>
        <v>1</v>
      </c>
      <c r="R203" s="10">
        <f>+IF(OR(Table19[[#This Row],[Valor Ind. Económico]]=1,Table19[[#This Row],[Valor Ind. Social]]=1,Table19[[#This Row],[Valor Ind. Ambiental]]=1),1,ROUNDDOWN((Table19[[#This Row],[Valor Ind. Económico]]+Table19[[#This Row],[Valor Ind. Social]]+Table19[[#This Row],[Valor Ind. Ambiental]])/3,0))</f>
        <v>1</v>
      </c>
      <c r="S203" s="10" t="str">
        <f t="shared" si="20"/>
        <v>No sostenible</v>
      </c>
      <c r="T203" s="10" t="s">
        <v>885</v>
      </c>
      <c r="U203" s="10"/>
      <c r="V203" s="43"/>
    </row>
    <row r="204" spans="1:22" ht="48" x14ac:dyDescent="0.2">
      <c r="A204" s="28">
        <v>2017201780059</v>
      </c>
      <c r="B204" s="3" t="s">
        <v>222</v>
      </c>
      <c r="C204" s="3" t="s">
        <v>816</v>
      </c>
      <c r="D204" s="3" t="s">
        <v>828</v>
      </c>
      <c r="E204" s="4">
        <v>4485436287.8699999</v>
      </c>
      <c r="F204" s="4">
        <v>4568617304.6300001</v>
      </c>
      <c r="G204" s="44">
        <v>1.56</v>
      </c>
      <c r="H204" s="10" t="str">
        <f t="shared" si="16"/>
        <v>alto</v>
      </c>
      <c r="I204" s="10">
        <f t="shared" si="21"/>
        <v>3</v>
      </c>
      <c r="J204" s="3">
        <v>25796</v>
      </c>
      <c r="K204" s="3">
        <v>25796</v>
      </c>
      <c r="L204" s="15">
        <f t="shared" si="22"/>
        <v>1</v>
      </c>
      <c r="M204" s="10" t="str">
        <f t="shared" si="17"/>
        <v>alto</v>
      </c>
      <c r="N204" s="10">
        <f t="shared" si="23"/>
        <v>3</v>
      </c>
      <c r="O204" s="50">
        <v>0.5</v>
      </c>
      <c r="P204" s="10" t="str">
        <f t="shared" si="18"/>
        <v>Cumple parcialmente</v>
      </c>
      <c r="Q204" s="10">
        <f t="shared" si="19"/>
        <v>2</v>
      </c>
      <c r="R204" s="10">
        <f>+IF(OR(Table19[[#This Row],[Valor Ind. Económico]]=1,Table19[[#This Row],[Valor Ind. Social]]=1,Table19[[#This Row],[Valor Ind. Ambiental]]=1),1,ROUNDDOWN((Table19[[#This Row],[Valor Ind. Económico]]+Table19[[#This Row],[Valor Ind. Social]]+Table19[[#This Row],[Valor Ind. Ambiental]])/3,0))</f>
        <v>2</v>
      </c>
      <c r="S204" s="10" t="str">
        <f t="shared" si="20"/>
        <v>Parcialmente sostenible</v>
      </c>
      <c r="T204" s="10" t="s">
        <v>884</v>
      </c>
      <c r="U204" s="10" t="s">
        <v>640</v>
      </c>
      <c r="V204" s="43" t="s">
        <v>690</v>
      </c>
    </row>
    <row r="205" spans="1:22" ht="16" x14ac:dyDescent="0.2">
      <c r="A205" s="28">
        <v>2017201780061</v>
      </c>
      <c r="B205" s="3" t="s">
        <v>223</v>
      </c>
      <c r="C205" s="3" t="s">
        <v>816</v>
      </c>
      <c r="D205" s="3" t="s">
        <v>828</v>
      </c>
      <c r="E205" s="4">
        <v>3152953772.6599998</v>
      </c>
      <c r="F205" s="4">
        <v>3152953772.6599998</v>
      </c>
      <c r="G205" s="44">
        <v>1.77</v>
      </c>
      <c r="H205" s="10" t="str">
        <f t="shared" ref="H205:H268" si="24">+IF(G205&gt;120%,"alto",IF(G205&gt;100%,"medio","bajo"))</f>
        <v>alto</v>
      </c>
      <c r="I205" s="10">
        <f t="shared" si="21"/>
        <v>3</v>
      </c>
      <c r="J205" s="3">
        <v>4760</v>
      </c>
      <c r="K205" s="16">
        <v>19375</v>
      </c>
      <c r="L205" s="15">
        <f t="shared" si="22"/>
        <v>0.24567741935483872</v>
      </c>
      <c r="M205" s="10" t="str">
        <f t="shared" ref="M205:M268" si="25">+IF(L205&gt;75%,"alto",IF(L205&gt;50%,"medio","bajo"))</f>
        <v>bajo</v>
      </c>
      <c r="N205" s="10">
        <f t="shared" si="23"/>
        <v>1</v>
      </c>
      <c r="O205" s="50">
        <v>1</v>
      </c>
      <c r="P205" s="10" t="str">
        <f t="shared" ref="P205:P268" si="26">+IF(O205=100%,"Cumple",IF(50%=O205,"Cumple parcialmente",IF(O205="N/A","No requiere","No cumple")))</f>
        <v>Cumple</v>
      </c>
      <c r="Q205" s="10">
        <f t="shared" ref="Q205:Q268" si="27">+IF(P205="no cumple", 1,IF(P205="cumple parcialmente", 2,IF(P205="No requiere",3,3)))</f>
        <v>3</v>
      </c>
      <c r="R205" s="10">
        <f>+IF(OR(Table19[[#This Row],[Valor Ind. Económico]]=1,Table19[[#This Row],[Valor Ind. Social]]=1,Table19[[#This Row],[Valor Ind. Ambiental]]=1),1,ROUNDDOWN((Table19[[#This Row],[Valor Ind. Económico]]+Table19[[#This Row],[Valor Ind. Social]]+Table19[[#This Row],[Valor Ind. Ambiental]])/3,0))</f>
        <v>1</v>
      </c>
      <c r="S205" s="10" t="str">
        <f t="shared" ref="S205:S268" si="28">+IF(R205=1,"No sostenible",IF(R205=2,"Parcialmente sostenible","Sostenible"))</f>
        <v>No sostenible</v>
      </c>
      <c r="T205" s="10" t="s">
        <v>885</v>
      </c>
      <c r="U205" s="10"/>
      <c r="V205" s="43"/>
    </row>
    <row r="206" spans="1:22" ht="32" x14ac:dyDescent="0.2">
      <c r="A206" s="28">
        <v>2017201780067</v>
      </c>
      <c r="B206" s="3" t="s">
        <v>224</v>
      </c>
      <c r="C206" s="3" t="s">
        <v>816</v>
      </c>
      <c r="D206" s="3" t="s">
        <v>828</v>
      </c>
      <c r="E206" s="4">
        <v>1496249922</v>
      </c>
      <c r="F206" s="4">
        <v>1496249922</v>
      </c>
      <c r="G206" s="44">
        <v>1.85</v>
      </c>
      <c r="H206" s="10" t="str">
        <f t="shared" si="24"/>
        <v>alto</v>
      </c>
      <c r="I206" s="10">
        <f t="shared" ref="I206:I269" si="29">+IF(H206="bajo", 1,IF(H206="medio", 2,3))</f>
        <v>3</v>
      </c>
      <c r="J206" s="3">
        <v>5924</v>
      </c>
      <c r="K206" s="3">
        <v>5924</v>
      </c>
      <c r="L206" s="15">
        <f t="shared" ref="L206:L269" si="30">J206/K206</f>
        <v>1</v>
      </c>
      <c r="M206" s="10" t="str">
        <f t="shared" si="25"/>
        <v>alto</v>
      </c>
      <c r="N206" s="10">
        <f t="shared" ref="N206:N269" si="31">+IF(M206="bajo", 1,IF(M206="medio", 2,3))</f>
        <v>3</v>
      </c>
      <c r="O206" s="49" t="s">
        <v>27</v>
      </c>
      <c r="P206" s="10" t="str">
        <f t="shared" si="26"/>
        <v>No requiere</v>
      </c>
      <c r="Q206" s="10">
        <f t="shared" si="27"/>
        <v>3</v>
      </c>
      <c r="R206" s="10">
        <f>+IF(OR(Table19[[#This Row],[Valor Ind. Económico]]=1,Table19[[#This Row],[Valor Ind. Social]]=1,Table19[[#This Row],[Valor Ind. Ambiental]]=1),1,ROUNDDOWN((Table19[[#This Row],[Valor Ind. Económico]]+Table19[[#This Row],[Valor Ind. Social]]+Table19[[#This Row],[Valor Ind. Ambiental]])/3,0))</f>
        <v>3</v>
      </c>
      <c r="S206" s="10" t="str">
        <f t="shared" si="28"/>
        <v>Sostenible</v>
      </c>
      <c r="T206" s="10" t="s">
        <v>888</v>
      </c>
      <c r="U206" s="10" t="s">
        <v>32</v>
      </c>
      <c r="V206" s="43" t="s">
        <v>33</v>
      </c>
    </row>
    <row r="207" spans="1:22" ht="16" x14ac:dyDescent="0.2">
      <c r="A207" s="28">
        <v>2018201780007</v>
      </c>
      <c r="B207" s="3" t="s">
        <v>225</v>
      </c>
      <c r="C207" s="3" t="s">
        <v>816</v>
      </c>
      <c r="D207" s="3" t="s">
        <v>828</v>
      </c>
      <c r="E207" s="4">
        <v>2499565036</v>
      </c>
      <c r="F207" s="4">
        <v>2499565036</v>
      </c>
      <c r="G207" s="44">
        <v>1.59</v>
      </c>
      <c r="H207" s="10" t="str">
        <f t="shared" si="24"/>
        <v>alto</v>
      </c>
      <c r="I207" s="10">
        <f t="shared" si="29"/>
        <v>3</v>
      </c>
      <c r="J207" s="16">
        <v>2672</v>
      </c>
      <c r="K207" s="16">
        <v>19375</v>
      </c>
      <c r="L207" s="15">
        <f t="shared" si="30"/>
        <v>0.13790967741935484</v>
      </c>
      <c r="M207" s="10" t="str">
        <f t="shared" si="25"/>
        <v>bajo</v>
      </c>
      <c r="N207" s="10">
        <f t="shared" si="31"/>
        <v>1</v>
      </c>
      <c r="O207" s="50">
        <v>1</v>
      </c>
      <c r="P207" s="10" t="str">
        <f t="shared" si="26"/>
        <v>Cumple</v>
      </c>
      <c r="Q207" s="10">
        <f t="shared" si="27"/>
        <v>3</v>
      </c>
      <c r="R207" s="10">
        <f>+IF(OR(Table19[[#This Row],[Valor Ind. Económico]]=1,Table19[[#This Row],[Valor Ind. Social]]=1,Table19[[#This Row],[Valor Ind. Ambiental]]=1),1,ROUNDDOWN((Table19[[#This Row],[Valor Ind. Económico]]+Table19[[#This Row],[Valor Ind. Social]]+Table19[[#This Row],[Valor Ind. Ambiental]])/3,0))</f>
        <v>1</v>
      </c>
      <c r="S207" s="10" t="str">
        <f t="shared" si="28"/>
        <v>No sostenible</v>
      </c>
      <c r="T207" s="10" t="s">
        <v>885</v>
      </c>
      <c r="U207" s="10"/>
      <c r="V207" s="43"/>
    </row>
    <row r="208" spans="1:22" ht="16" x14ac:dyDescent="0.2">
      <c r="A208" s="28">
        <v>2018201780032</v>
      </c>
      <c r="B208" s="3" t="s">
        <v>226</v>
      </c>
      <c r="C208" s="3" t="s">
        <v>816</v>
      </c>
      <c r="D208" s="3" t="s">
        <v>828</v>
      </c>
      <c r="E208" s="4">
        <v>2502438604.0599999</v>
      </c>
      <c r="F208" s="4">
        <v>2502438604.0599999</v>
      </c>
      <c r="G208" s="44">
        <v>1.46</v>
      </c>
      <c r="H208" s="10" t="str">
        <f t="shared" si="24"/>
        <v>alto</v>
      </c>
      <c r="I208" s="10">
        <f t="shared" si="29"/>
        <v>3</v>
      </c>
      <c r="J208" s="16">
        <v>14615</v>
      </c>
      <c r="K208" s="16">
        <v>19375</v>
      </c>
      <c r="L208" s="15">
        <f t="shared" si="30"/>
        <v>0.75432258064516133</v>
      </c>
      <c r="M208" s="10" t="str">
        <f t="shared" si="25"/>
        <v>alto</v>
      </c>
      <c r="N208" s="10">
        <f t="shared" si="31"/>
        <v>3</v>
      </c>
      <c r="O208" s="50">
        <v>0</v>
      </c>
      <c r="P208" s="10" t="str">
        <f t="shared" si="26"/>
        <v>No cumple</v>
      </c>
      <c r="Q208" s="10">
        <f t="shared" si="27"/>
        <v>1</v>
      </c>
      <c r="R208" s="10">
        <f>+IF(OR(Table19[[#This Row],[Valor Ind. Económico]]=1,Table19[[#This Row],[Valor Ind. Social]]=1,Table19[[#This Row],[Valor Ind. Ambiental]]=1),1,ROUNDDOWN((Table19[[#This Row],[Valor Ind. Económico]]+Table19[[#This Row],[Valor Ind. Social]]+Table19[[#This Row],[Valor Ind. Ambiental]])/3,0))</f>
        <v>1</v>
      </c>
      <c r="S208" s="10" t="str">
        <f t="shared" si="28"/>
        <v>No sostenible</v>
      </c>
      <c r="T208" s="10" t="s">
        <v>885</v>
      </c>
      <c r="U208" s="10"/>
      <c r="V208" s="43"/>
    </row>
    <row r="209" spans="1:22" ht="48" x14ac:dyDescent="0.2">
      <c r="A209" s="28">
        <v>2018201780034</v>
      </c>
      <c r="B209" s="3" t="s">
        <v>227</v>
      </c>
      <c r="C209" s="3" t="s">
        <v>816</v>
      </c>
      <c r="D209" s="3" t="s">
        <v>828</v>
      </c>
      <c r="E209" s="4">
        <v>5187748080</v>
      </c>
      <c r="F209" s="4">
        <v>6098550409.1800003</v>
      </c>
      <c r="G209" s="44">
        <v>1.69</v>
      </c>
      <c r="H209" s="10" t="str">
        <f t="shared" si="24"/>
        <v>alto</v>
      </c>
      <c r="I209" s="10">
        <f t="shared" si="29"/>
        <v>3</v>
      </c>
      <c r="J209" s="3">
        <v>19375</v>
      </c>
      <c r="K209" s="3">
        <v>19375</v>
      </c>
      <c r="L209" s="15">
        <f t="shared" si="30"/>
        <v>1</v>
      </c>
      <c r="M209" s="10" t="str">
        <f t="shared" si="25"/>
        <v>alto</v>
      </c>
      <c r="N209" s="10">
        <f t="shared" si="31"/>
        <v>3</v>
      </c>
      <c r="O209" s="50">
        <v>1</v>
      </c>
      <c r="P209" s="10" t="str">
        <f t="shared" si="26"/>
        <v>Cumple</v>
      </c>
      <c r="Q209" s="10">
        <f t="shared" si="27"/>
        <v>3</v>
      </c>
      <c r="R209" s="10">
        <f>+IF(OR(Table19[[#This Row],[Valor Ind. Económico]]=1,Table19[[#This Row],[Valor Ind. Social]]=1,Table19[[#This Row],[Valor Ind. Ambiental]]=1),1,ROUNDDOWN((Table19[[#This Row],[Valor Ind. Económico]]+Table19[[#This Row],[Valor Ind. Social]]+Table19[[#This Row],[Valor Ind. Ambiental]])/3,0))</f>
        <v>3</v>
      </c>
      <c r="S209" s="10" t="str">
        <f t="shared" si="28"/>
        <v>Sostenible</v>
      </c>
      <c r="T209" s="10" t="s">
        <v>885</v>
      </c>
      <c r="U209" s="10" t="s">
        <v>638</v>
      </c>
      <c r="V209" s="43" t="s">
        <v>654</v>
      </c>
    </row>
    <row r="210" spans="1:22" ht="48" x14ac:dyDescent="0.2">
      <c r="A210" s="28">
        <v>2018201780049</v>
      </c>
      <c r="B210" s="3" t="s">
        <v>228</v>
      </c>
      <c r="C210" s="3" t="s">
        <v>816</v>
      </c>
      <c r="D210" s="3" t="s">
        <v>828</v>
      </c>
      <c r="E210" s="4">
        <v>5502223799.6300001</v>
      </c>
      <c r="F210" s="4">
        <v>5502223799.6300001</v>
      </c>
      <c r="G210" s="44">
        <v>1.9</v>
      </c>
      <c r="H210" s="10" t="str">
        <f t="shared" si="24"/>
        <v>alto</v>
      </c>
      <c r="I210" s="10">
        <f t="shared" si="29"/>
        <v>3</v>
      </c>
      <c r="J210" s="3">
        <v>8307</v>
      </c>
      <c r="K210" s="3">
        <v>8307</v>
      </c>
      <c r="L210" s="15">
        <f t="shared" si="30"/>
        <v>1</v>
      </c>
      <c r="M210" s="10" t="str">
        <f t="shared" si="25"/>
        <v>alto</v>
      </c>
      <c r="N210" s="10">
        <f t="shared" si="31"/>
        <v>3</v>
      </c>
      <c r="O210" s="50">
        <v>1</v>
      </c>
      <c r="P210" s="10" t="str">
        <f t="shared" si="26"/>
        <v>Cumple</v>
      </c>
      <c r="Q210" s="10">
        <f t="shared" si="27"/>
        <v>3</v>
      </c>
      <c r="R210" s="10">
        <f>+IF(OR(Table19[[#This Row],[Valor Ind. Económico]]=1,Table19[[#This Row],[Valor Ind. Social]]=1,Table19[[#This Row],[Valor Ind. Ambiental]]=1),1,ROUNDDOWN((Table19[[#This Row],[Valor Ind. Económico]]+Table19[[#This Row],[Valor Ind. Social]]+Table19[[#This Row],[Valor Ind. Ambiental]])/3,0))</f>
        <v>3</v>
      </c>
      <c r="S210" s="10" t="str">
        <f t="shared" si="28"/>
        <v>Sostenible</v>
      </c>
      <c r="T210" s="10" t="s">
        <v>884</v>
      </c>
      <c r="U210" s="10" t="s">
        <v>640</v>
      </c>
      <c r="V210" s="43" t="s">
        <v>690</v>
      </c>
    </row>
    <row r="211" spans="1:22" ht="16" x14ac:dyDescent="0.2">
      <c r="A211" s="28">
        <v>2018201780051</v>
      </c>
      <c r="B211" s="3" t="s">
        <v>229</v>
      </c>
      <c r="C211" s="3" t="s">
        <v>816</v>
      </c>
      <c r="D211" s="3" t="s">
        <v>828</v>
      </c>
      <c r="E211" s="4">
        <v>7499994950</v>
      </c>
      <c r="F211" s="4">
        <v>7499994950</v>
      </c>
      <c r="G211" s="44">
        <v>1.59</v>
      </c>
      <c r="H211" s="10" t="str">
        <f t="shared" si="24"/>
        <v>alto</v>
      </c>
      <c r="I211" s="10">
        <f t="shared" si="29"/>
        <v>3</v>
      </c>
      <c r="J211" s="3">
        <v>8307</v>
      </c>
      <c r="K211" s="3">
        <v>19375</v>
      </c>
      <c r="L211" s="15">
        <f t="shared" si="30"/>
        <v>0.42874838709677421</v>
      </c>
      <c r="M211" s="10" t="str">
        <f t="shared" si="25"/>
        <v>bajo</v>
      </c>
      <c r="N211" s="10">
        <f t="shared" si="31"/>
        <v>1</v>
      </c>
      <c r="O211" s="50">
        <v>1</v>
      </c>
      <c r="P211" s="10" t="str">
        <f t="shared" si="26"/>
        <v>Cumple</v>
      </c>
      <c r="Q211" s="10">
        <f t="shared" si="27"/>
        <v>3</v>
      </c>
      <c r="R211" s="10">
        <f>+IF(OR(Table19[[#This Row],[Valor Ind. Económico]]=1,Table19[[#This Row],[Valor Ind. Social]]=1,Table19[[#This Row],[Valor Ind. Ambiental]]=1),1,ROUNDDOWN((Table19[[#This Row],[Valor Ind. Económico]]+Table19[[#This Row],[Valor Ind. Social]]+Table19[[#This Row],[Valor Ind. Ambiental]])/3,0))</f>
        <v>1</v>
      </c>
      <c r="S211" s="10" t="str">
        <f t="shared" si="28"/>
        <v>No sostenible</v>
      </c>
      <c r="T211" s="10" t="s">
        <v>885</v>
      </c>
      <c r="U211" s="10"/>
      <c r="V211" s="43"/>
    </row>
    <row r="212" spans="1:22" ht="48" x14ac:dyDescent="0.2">
      <c r="A212" s="28">
        <v>2018201780053</v>
      </c>
      <c r="B212" s="3" t="s">
        <v>230</v>
      </c>
      <c r="C212" s="3" t="s">
        <v>816</v>
      </c>
      <c r="D212" s="3" t="s">
        <v>828</v>
      </c>
      <c r="E212" s="4">
        <v>2463422663.7800002</v>
      </c>
      <c r="F212" s="4">
        <v>2463422663.7800002</v>
      </c>
      <c r="G212" s="44">
        <v>1.5</v>
      </c>
      <c r="H212" s="10" t="str">
        <f t="shared" si="24"/>
        <v>alto</v>
      </c>
      <c r="I212" s="10">
        <f t="shared" si="29"/>
        <v>3</v>
      </c>
      <c r="J212" s="3">
        <v>2750</v>
      </c>
      <c r="K212" s="3">
        <v>2750</v>
      </c>
      <c r="L212" s="15">
        <f t="shared" si="30"/>
        <v>1</v>
      </c>
      <c r="M212" s="10" t="str">
        <f t="shared" si="25"/>
        <v>alto</v>
      </c>
      <c r="N212" s="10">
        <f t="shared" si="31"/>
        <v>3</v>
      </c>
      <c r="O212" s="49" t="s">
        <v>27</v>
      </c>
      <c r="P212" s="10" t="str">
        <f t="shared" si="26"/>
        <v>No requiere</v>
      </c>
      <c r="Q212" s="10">
        <f t="shared" si="27"/>
        <v>3</v>
      </c>
      <c r="R212" s="10">
        <f>+IF(OR(Table19[[#This Row],[Valor Ind. Económico]]=1,Table19[[#This Row],[Valor Ind. Social]]=1,Table19[[#This Row],[Valor Ind. Ambiental]]=1),1,ROUNDDOWN((Table19[[#This Row],[Valor Ind. Económico]]+Table19[[#This Row],[Valor Ind. Social]]+Table19[[#This Row],[Valor Ind. Ambiental]])/3,0))</f>
        <v>3</v>
      </c>
      <c r="S212" s="10" t="str">
        <f t="shared" si="28"/>
        <v>Sostenible</v>
      </c>
      <c r="T212" s="10" t="s">
        <v>890</v>
      </c>
      <c r="U212" s="10" t="s">
        <v>642</v>
      </c>
      <c r="V212" s="43" t="s">
        <v>658</v>
      </c>
    </row>
    <row r="213" spans="1:22" ht="48" x14ac:dyDescent="0.2">
      <c r="A213" s="28">
        <v>2018201780057</v>
      </c>
      <c r="B213" s="3" t="s">
        <v>231</v>
      </c>
      <c r="C213" s="3" t="s">
        <v>816</v>
      </c>
      <c r="D213" s="3" t="s">
        <v>828</v>
      </c>
      <c r="E213" s="4">
        <v>5874162578</v>
      </c>
      <c r="F213" s="4">
        <v>5874162578</v>
      </c>
      <c r="G213" s="44">
        <v>2.36</v>
      </c>
      <c r="H213" s="10" t="str">
        <f t="shared" si="24"/>
        <v>alto</v>
      </c>
      <c r="I213" s="10">
        <f t="shared" si="29"/>
        <v>3</v>
      </c>
      <c r="J213" s="3">
        <v>1166</v>
      </c>
      <c r="K213" s="3">
        <v>8307</v>
      </c>
      <c r="L213" s="15">
        <f t="shared" si="30"/>
        <v>0.14036354881425303</v>
      </c>
      <c r="M213" s="10" t="str">
        <f t="shared" si="25"/>
        <v>bajo</v>
      </c>
      <c r="N213" s="10">
        <f t="shared" si="31"/>
        <v>1</v>
      </c>
      <c r="O213" s="50">
        <v>1</v>
      </c>
      <c r="P213" s="10" t="str">
        <f t="shared" si="26"/>
        <v>Cumple</v>
      </c>
      <c r="Q213" s="10">
        <f t="shared" si="27"/>
        <v>3</v>
      </c>
      <c r="R213" s="10">
        <f>+IF(OR(Table19[[#This Row],[Valor Ind. Económico]]=1,Table19[[#This Row],[Valor Ind. Social]]=1,Table19[[#This Row],[Valor Ind. Ambiental]]=1),1,ROUNDDOWN((Table19[[#This Row],[Valor Ind. Económico]]+Table19[[#This Row],[Valor Ind. Social]]+Table19[[#This Row],[Valor Ind. Ambiental]])/3,0))</f>
        <v>1</v>
      </c>
      <c r="S213" s="10" t="str">
        <f t="shared" si="28"/>
        <v>No sostenible</v>
      </c>
      <c r="T213" s="10" t="s">
        <v>887</v>
      </c>
      <c r="U213" s="10"/>
      <c r="V213" s="43"/>
    </row>
    <row r="214" spans="1:22" ht="16" x14ac:dyDescent="0.2">
      <c r="A214" s="28">
        <v>2018201780060</v>
      </c>
      <c r="B214" s="3" t="s">
        <v>232</v>
      </c>
      <c r="C214" s="3" t="s">
        <v>816</v>
      </c>
      <c r="D214" s="3" t="s">
        <v>828</v>
      </c>
      <c r="E214" s="4">
        <v>3934312809</v>
      </c>
      <c r="F214" s="4">
        <v>3934312809</v>
      </c>
      <c r="G214" s="44">
        <v>1.34</v>
      </c>
      <c r="H214" s="10" t="str">
        <f t="shared" si="24"/>
        <v>alto</v>
      </c>
      <c r="I214" s="10">
        <f t="shared" si="29"/>
        <v>3</v>
      </c>
      <c r="J214" s="3">
        <v>854</v>
      </c>
      <c r="K214" s="16">
        <v>19375</v>
      </c>
      <c r="L214" s="15">
        <f t="shared" si="30"/>
        <v>4.4077419354838707E-2</v>
      </c>
      <c r="M214" s="10" t="str">
        <f t="shared" si="25"/>
        <v>bajo</v>
      </c>
      <c r="N214" s="10">
        <f t="shared" si="31"/>
        <v>1</v>
      </c>
      <c r="O214" s="50">
        <v>0.5</v>
      </c>
      <c r="P214" s="10" t="str">
        <f t="shared" si="26"/>
        <v>Cumple parcialmente</v>
      </c>
      <c r="Q214" s="10">
        <f t="shared" si="27"/>
        <v>2</v>
      </c>
      <c r="R214" s="10">
        <f>+IF(OR(Table19[[#This Row],[Valor Ind. Económico]]=1,Table19[[#This Row],[Valor Ind. Social]]=1,Table19[[#This Row],[Valor Ind. Ambiental]]=1),1,ROUNDDOWN((Table19[[#This Row],[Valor Ind. Económico]]+Table19[[#This Row],[Valor Ind. Social]]+Table19[[#This Row],[Valor Ind. Ambiental]])/3,0))</f>
        <v>1</v>
      </c>
      <c r="S214" s="10" t="str">
        <f t="shared" si="28"/>
        <v>No sostenible</v>
      </c>
      <c r="T214" s="10" t="s">
        <v>885</v>
      </c>
      <c r="U214" s="10"/>
      <c r="V214" s="43"/>
    </row>
    <row r="215" spans="1:22" ht="16" x14ac:dyDescent="0.2">
      <c r="A215" s="28">
        <v>2019201780003</v>
      </c>
      <c r="B215" s="3" t="s">
        <v>233</v>
      </c>
      <c r="C215" s="3" t="s">
        <v>816</v>
      </c>
      <c r="D215" s="3" t="s">
        <v>828</v>
      </c>
      <c r="E215" s="4">
        <v>12197921224</v>
      </c>
      <c r="F215" s="4">
        <v>12197921224</v>
      </c>
      <c r="G215" s="44">
        <v>1.26</v>
      </c>
      <c r="H215" s="10" t="str">
        <f t="shared" si="24"/>
        <v>alto</v>
      </c>
      <c r="I215" s="10">
        <f t="shared" si="29"/>
        <v>3</v>
      </c>
      <c r="J215" s="3">
        <v>2490</v>
      </c>
      <c r="K215" s="3">
        <v>19375</v>
      </c>
      <c r="L215" s="15">
        <f t="shared" si="30"/>
        <v>0.12851612903225806</v>
      </c>
      <c r="M215" s="10" t="str">
        <f t="shared" si="25"/>
        <v>bajo</v>
      </c>
      <c r="N215" s="10">
        <f t="shared" si="31"/>
        <v>1</v>
      </c>
      <c r="O215" s="50">
        <v>1</v>
      </c>
      <c r="P215" s="10" t="str">
        <f t="shared" si="26"/>
        <v>Cumple</v>
      </c>
      <c r="Q215" s="10">
        <f t="shared" si="27"/>
        <v>3</v>
      </c>
      <c r="R215" s="10">
        <f>+IF(OR(Table19[[#This Row],[Valor Ind. Económico]]=1,Table19[[#This Row],[Valor Ind. Social]]=1,Table19[[#This Row],[Valor Ind. Ambiental]]=1),1,ROUNDDOWN((Table19[[#This Row],[Valor Ind. Económico]]+Table19[[#This Row],[Valor Ind. Social]]+Table19[[#This Row],[Valor Ind. Ambiental]])/3,0))</f>
        <v>1</v>
      </c>
      <c r="S215" s="10" t="str">
        <f t="shared" si="28"/>
        <v>No sostenible</v>
      </c>
      <c r="T215" s="10" t="s">
        <v>885</v>
      </c>
      <c r="U215" s="10"/>
      <c r="V215" s="43"/>
    </row>
    <row r="216" spans="1:22" ht="48" x14ac:dyDescent="0.2">
      <c r="A216" s="28">
        <v>2019201780013</v>
      </c>
      <c r="B216" s="3" t="s">
        <v>234</v>
      </c>
      <c r="C216" s="3" t="s">
        <v>816</v>
      </c>
      <c r="D216" s="3" t="s">
        <v>828</v>
      </c>
      <c r="E216" s="4">
        <v>5265422539</v>
      </c>
      <c r="F216" s="4">
        <v>5265422539</v>
      </c>
      <c r="G216" s="44">
        <v>1.69</v>
      </c>
      <c r="H216" s="10" t="str">
        <f t="shared" si="24"/>
        <v>alto</v>
      </c>
      <c r="I216" s="10">
        <f t="shared" si="29"/>
        <v>3</v>
      </c>
      <c r="J216" s="3">
        <v>854</v>
      </c>
      <c r="K216" s="3">
        <v>854</v>
      </c>
      <c r="L216" s="15">
        <f t="shared" si="30"/>
        <v>1</v>
      </c>
      <c r="M216" s="10" t="str">
        <f t="shared" si="25"/>
        <v>alto</v>
      </c>
      <c r="N216" s="10">
        <f t="shared" si="31"/>
        <v>3</v>
      </c>
      <c r="O216" s="50">
        <v>1</v>
      </c>
      <c r="P216" s="10" t="str">
        <f t="shared" si="26"/>
        <v>Cumple</v>
      </c>
      <c r="Q216" s="10">
        <f t="shared" si="27"/>
        <v>3</v>
      </c>
      <c r="R216" s="10">
        <f>+IF(OR(Table19[[#This Row],[Valor Ind. Económico]]=1,Table19[[#This Row],[Valor Ind. Social]]=1,Table19[[#This Row],[Valor Ind. Ambiental]]=1),1,ROUNDDOWN((Table19[[#This Row],[Valor Ind. Económico]]+Table19[[#This Row],[Valor Ind. Social]]+Table19[[#This Row],[Valor Ind. Ambiental]])/3,0))</f>
        <v>3</v>
      </c>
      <c r="S216" s="10" t="str">
        <f t="shared" si="28"/>
        <v>Sostenible</v>
      </c>
      <c r="T216" s="10" t="s">
        <v>887</v>
      </c>
      <c r="U216" s="10" t="s">
        <v>640</v>
      </c>
      <c r="V216" s="43" t="s">
        <v>740</v>
      </c>
    </row>
    <row r="217" spans="1:22" ht="32" x14ac:dyDescent="0.2">
      <c r="A217" s="28">
        <v>2019201780022</v>
      </c>
      <c r="B217" s="3" t="s">
        <v>235</v>
      </c>
      <c r="C217" s="3" t="s">
        <v>816</v>
      </c>
      <c r="D217" s="3" t="s">
        <v>828</v>
      </c>
      <c r="E217" s="4">
        <v>2217459287</v>
      </c>
      <c r="F217" s="4">
        <v>2217459287</v>
      </c>
      <c r="G217" s="44">
        <v>1.63</v>
      </c>
      <c r="H217" s="10" t="str">
        <f t="shared" si="24"/>
        <v>alto</v>
      </c>
      <c r="I217" s="10">
        <f t="shared" si="29"/>
        <v>3</v>
      </c>
      <c r="J217" s="3">
        <v>205</v>
      </c>
      <c r="K217" s="3">
        <v>205</v>
      </c>
      <c r="L217" s="15">
        <f t="shared" si="30"/>
        <v>1</v>
      </c>
      <c r="M217" s="10" t="str">
        <f t="shared" si="25"/>
        <v>alto</v>
      </c>
      <c r="N217" s="10">
        <f t="shared" si="31"/>
        <v>3</v>
      </c>
      <c r="O217" s="50">
        <v>0</v>
      </c>
      <c r="P217" s="10" t="str">
        <f t="shared" si="26"/>
        <v>No cumple</v>
      </c>
      <c r="Q217" s="10">
        <f t="shared" si="27"/>
        <v>1</v>
      </c>
      <c r="R217" s="10">
        <f>+IF(OR(Table19[[#This Row],[Valor Ind. Económico]]=1,Table19[[#This Row],[Valor Ind. Social]]=1,Table19[[#This Row],[Valor Ind. Ambiental]]=1),1,ROUNDDOWN((Table19[[#This Row],[Valor Ind. Económico]]+Table19[[#This Row],[Valor Ind. Social]]+Table19[[#This Row],[Valor Ind. Ambiental]])/3,0))</f>
        <v>1</v>
      </c>
      <c r="S217" s="10" t="str">
        <f t="shared" si="28"/>
        <v>No sostenible</v>
      </c>
      <c r="T217" s="10" t="s">
        <v>891</v>
      </c>
      <c r="U217" s="10"/>
      <c r="V217" s="43"/>
    </row>
    <row r="218" spans="1:22" ht="48" x14ac:dyDescent="0.2">
      <c r="A218" s="28">
        <v>2019201780071</v>
      </c>
      <c r="B218" s="3" t="s">
        <v>236</v>
      </c>
      <c r="C218" s="3" t="s">
        <v>816</v>
      </c>
      <c r="D218" s="3" t="s">
        <v>828</v>
      </c>
      <c r="E218" s="4">
        <v>2187289301</v>
      </c>
      <c r="F218" s="4">
        <v>2187289301</v>
      </c>
      <c r="G218" s="44">
        <v>2.21</v>
      </c>
      <c r="H218" s="10" t="str">
        <f t="shared" si="24"/>
        <v>alto</v>
      </c>
      <c r="I218" s="10">
        <f t="shared" si="29"/>
        <v>3</v>
      </c>
      <c r="J218" s="3">
        <v>200</v>
      </c>
      <c r="K218" s="3">
        <v>760</v>
      </c>
      <c r="L218" s="15">
        <f t="shared" si="30"/>
        <v>0.26315789473684209</v>
      </c>
      <c r="M218" s="10" t="str">
        <f t="shared" si="25"/>
        <v>bajo</v>
      </c>
      <c r="N218" s="10">
        <f t="shared" si="31"/>
        <v>1</v>
      </c>
      <c r="O218" s="50">
        <v>1</v>
      </c>
      <c r="P218" s="10" t="str">
        <f t="shared" si="26"/>
        <v>Cumple</v>
      </c>
      <c r="Q218" s="10">
        <f t="shared" si="27"/>
        <v>3</v>
      </c>
      <c r="R218" s="10">
        <f>+IF(OR(Table19[[#This Row],[Valor Ind. Económico]]=1,Table19[[#This Row],[Valor Ind. Social]]=1,Table19[[#This Row],[Valor Ind. Ambiental]]=1),1,ROUNDDOWN((Table19[[#This Row],[Valor Ind. Económico]]+Table19[[#This Row],[Valor Ind. Social]]+Table19[[#This Row],[Valor Ind. Ambiental]])/3,0))</f>
        <v>1</v>
      </c>
      <c r="S218" s="10" t="str">
        <f t="shared" si="28"/>
        <v>No sostenible</v>
      </c>
      <c r="T218" s="10" t="s">
        <v>895</v>
      </c>
      <c r="U218" s="10"/>
      <c r="V218" s="43"/>
    </row>
    <row r="219" spans="1:22" ht="48" x14ac:dyDescent="0.2">
      <c r="A219" s="28">
        <v>2019201780081</v>
      </c>
      <c r="B219" s="3" t="s">
        <v>237</v>
      </c>
      <c r="C219" s="3" t="s">
        <v>816</v>
      </c>
      <c r="D219" s="3" t="s">
        <v>828</v>
      </c>
      <c r="E219" s="4">
        <v>8971197528</v>
      </c>
      <c r="F219" s="4">
        <v>8971197528</v>
      </c>
      <c r="G219" s="44">
        <v>1.48</v>
      </c>
      <c r="H219" s="10" t="str">
        <f t="shared" si="24"/>
        <v>alto</v>
      </c>
      <c r="I219" s="10">
        <f t="shared" si="29"/>
        <v>3</v>
      </c>
      <c r="J219" s="3">
        <v>2760</v>
      </c>
      <c r="K219" s="3">
        <v>8307</v>
      </c>
      <c r="L219" s="15">
        <f t="shared" si="30"/>
        <v>0.33224990971469842</v>
      </c>
      <c r="M219" s="10" t="str">
        <f t="shared" si="25"/>
        <v>bajo</v>
      </c>
      <c r="N219" s="10">
        <f t="shared" si="31"/>
        <v>1</v>
      </c>
      <c r="O219" s="50">
        <v>0.5</v>
      </c>
      <c r="P219" s="10" t="str">
        <f t="shared" si="26"/>
        <v>Cumple parcialmente</v>
      </c>
      <c r="Q219" s="10">
        <f t="shared" si="27"/>
        <v>2</v>
      </c>
      <c r="R219" s="10">
        <f>+IF(OR(Table19[[#This Row],[Valor Ind. Económico]]=1,Table19[[#This Row],[Valor Ind. Social]]=1,Table19[[#This Row],[Valor Ind. Ambiental]]=1),1,ROUNDDOWN((Table19[[#This Row],[Valor Ind. Económico]]+Table19[[#This Row],[Valor Ind. Social]]+Table19[[#This Row],[Valor Ind. Ambiental]])/3,0))</f>
        <v>1</v>
      </c>
      <c r="S219" s="10" t="str">
        <f t="shared" si="28"/>
        <v>No sostenible</v>
      </c>
      <c r="T219" s="10" t="s">
        <v>887</v>
      </c>
      <c r="U219" s="10"/>
      <c r="V219" s="43"/>
    </row>
    <row r="220" spans="1:22" ht="48" x14ac:dyDescent="0.2">
      <c r="A220" s="28">
        <v>2019201780088</v>
      </c>
      <c r="B220" s="3" t="s">
        <v>238</v>
      </c>
      <c r="C220" s="3" t="s">
        <v>816</v>
      </c>
      <c r="D220" s="3" t="s">
        <v>828</v>
      </c>
      <c r="E220" s="4">
        <v>8611360195</v>
      </c>
      <c r="F220" s="4">
        <v>8611360195</v>
      </c>
      <c r="G220" s="44">
        <v>1.38</v>
      </c>
      <c r="H220" s="10" t="str">
        <f t="shared" si="24"/>
        <v>alto</v>
      </c>
      <c r="I220" s="10">
        <f t="shared" si="29"/>
        <v>3</v>
      </c>
      <c r="J220" s="3">
        <v>2250</v>
      </c>
      <c r="K220" s="3">
        <v>2250</v>
      </c>
      <c r="L220" s="15">
        <f t="shared" si="30"/>
        <v>1</v>
      </c>
      <c r="M220" s="10" t="str">
        <f t="shared" si="25"/>
        <v>alto</v>
      </c>
      <c r="N220" s="10">
        <f t="shared" si="31"/>
        <v>3</v>
      </c>
      <c r="O220" s="49" t="s">
        <v>27</v>
      </c>
      <c r="P220" s="10" t="str">
        <f t="shared" si="26"/>
        <v>No requiere</v>
      </c>
      <c r="Q220" s="10">
        <f t="shared" si="27"/>
        <v>3</v>
      </c>
      <c r="R220" s="10">
        <f>+IF(OR(Table19[[#This Row],[Valor Ind. Económico]]=1,Table19[[#This Row],[Valor Ind. Social]]=1,Table19[[#This Row],[Valor Ind. Ambiental]]=1),1,ROUNDDOWN((Table19[[#This Row],[Valor Ind. Económico]]+Table19[[#This Row],[Valor Ind. Social]]+Table19[[#This Row],[Valor Ind. Ambiental]])/3,0))</f>
        <v>3</v>
      </c>
      <c r="S220" s="10" t="str">
        <f t="shared" si="28"/>
        <v>Sostenible</v>
      </c>
      <c r="T220" s="10" t="s">
        <v>887</v>
      </c>
      <c r="U220" s="10" t="s">
        <v>635</v>
      </c>
      <c r="V220" s="43" t="s">
        <v>685</v>
      </c>
    </row>
    <row r="221" spans="1:22" ht="48" x14ac:dyDescent="0.2">
      <c r="A221" s="28">
        <v>20163219000001</v>
      </c>
      <c r="B221" s="3" t="s">
        <v>239</v>
      </c>
      <c r="C221" s="3" t="s">
        <v>816</v>
      </c>
      <c r="D221" s="3" t="s">
        <v>848</v>
      </c>
      <c r="E221" s="4">
        <v>572000000</v>
      </c>
      <c r="F221" s="4">
        <v>1722000000</v>
      </c>
      <c r="G221" s="44">
        <v>6.05</v>
      </c>
      <c r="H221" s="10" t="str">
        <f t="shared" si="24"/>
        <v>alto</v>
      </c>
      <c r="I221" s="10">
        <f t="shared" si="29"/>
        <v>3</v>
      </c>
      <c r="J221" s="3">
        <v>101109</v>
      </c>
      <c r="K221" s="3">
        <v>101109</v>
      </c>
      <c r="L221" s="15">
        <f t="shared" si="30"/>
        <v>1</v>
      </c>
      <c r="M221" s="10" t="str">
        <f t="shared" si="25"/>
        <v>alto</v>
      </c>
      <c r="N221" s="10">
        <f t="shared" si="31"/>
        <v>3</v>
      </c>
      <c r="O221" s="49" t="s">
        <v>27</v>
      </c>
      <c r="P221" s="10" t="str">
        <f t="shared" si="26"/>
        <v>No requiere</v>
      </c>
      <c r="Q221" s="10">
        <f t="shared" si="27"/>
        <v>3</v>
      </c>
      <c r="R221" s="10">
        <f>+IF(OR(Table19[[#This Row],[Valor Ind. Económico]]=1,Table19[[#This Row],[Valor Ind. Social]]=1,Table19[[#This Row],[Valor Ind. Ambiental]]=1),1,ROUNDDOWN((Table19[[#This Row],[Valor Ind. Económico]]+Table19[[#This Row],[Valor Ind. Social]]+Table19[[#This Row],[Valor Ind. Ambiental]])/3,0))</f>
        <v>3</v>
      </c>
      <c r="S221" s="10" t="str">
        <f t="shared" si="28"/>
        <v>Sostenible</v>
      </c>
      <c r="T221" s="10" t="s">
        <v>890</v>
      </c>
      <c r="U221" s="10" t="s">
        <v>642</v>
      </c>
      <c r="V221" s="43" t="s">
        <v>658</v>
      </c>
    </row>
    <row r="222" spans="1:22" ht="48" x14ac:dyDescent="0.2">
      <c r="A222" s="28">
        <v>20173219000001</v>
      </c>
      <c r="B222" s="3" t="s">
        <v>240</v>
      </c>
      <c r="C222" s="3" t="s">
        <v>816</v>
      </c>
      <c r="D222" s="3" t="s">
        <v>848</v>
      </c>
      <c r="E222" s="4">
        <v>606031416.89999998</v>
      </c>
      <c r="F222" s="4">
        <v>606031416.89999998</v>
      </c>
      <c r="G222" s="44">
        <v>13.96</v>
      </c>
      <c r="H222" s="10" t="str">
        <f t="shared" si="24"/>
        <v>alto</v>
      </c>
      <c r="I222" s="10">
        <f t="shared" si="29"/>
        <v>3</v>
      </c>
      <c r="J222" s="3">
        <v>41031</v>
      </c>
      <c r="K222" s="3">
        <v>1041203</v>
      </c>
      <c r="L222" s="15">
        <f t="shared" si="30"/>
        <v>3.9407300977811241E-2</v>
      </c>
      <c r="M222" s="10" t="str">
        <f t="shared" si="25"/>
        <v>bajo</v>
      </c>
      <c r="N222" s="10">
        <f t="shared" si="31"/>
        <v>1</v>
      </c>
      <c r="O222" s="50">
        <v>1</v>
      </c>
      <c r="P222" s="10" t="str">
        <f t="shared" si="26"/>
        <v>Cumple</v>
      </c>
      <c r="Q222" s="10">
        <f t="shared" si="27"/>
        <v>3</v>
      </c>
      <c r="R222" s="10">
        <f>+IF(OR(Table19[[#This Row],[Valor Ind. Económico]]=1,Table19[[#This Row],[Valor Ind. Social]]=1,Table19[[#This Row],[Valor Ind. Ambiental]]=1),1,ROUNDDOWN((Table19[[#This Row],[Valor Ind. Económico]]+Table19[[#This Row],[Valor Ind. Social]]+Table19[[#This Row],[Valor Ind. Ambiental]])/3,0))</f>
        <v>1</v>
      </c>
      <c r="S222" s="10" t="str">
        <f t="shared" si="28"/>
        <v>No sostenible</v>
      </c>
      <c r="T222" s="10" t="s">
        <v>890</v>
      </c>
      <c r="U222" s="10"/>
      <c r="V222" s="43"/>
    </row>
    <row r="223" spans="1:22" ht="48" x14ac:dyDescent="0.2">
      <c r="A223" s="28">
        <v>20173219000003</v>
      </c>
      <c r="B223" s="3" t="s">
        <v>241</v>
      </c>
      <c r="C223" s="3" t="s">
        <v>816</v>
      </c>
      <c r="D223" s="3" t="s">
        <v>848</v>
      </c>
      <c r="E223" s="4">
        <v>854743069</v>
      </c>
      <c r="F223" s="4">
        <v>854743069</v>
      </c>
      <c r="G223" s="44">
        <v>23.19</v>
      </c>
      <c r="H223" s="10" t="str">
        <f t="shared" si="24"/>
        <v>alto</v>
      </c>
      <c r="I223" s="10">
        <f t="shared" si="29"/>
        <v>3</v>
      </c>
      <c r="J223" s="3">
        <v>473251</v>
      </c>
      <c r="K223" s="3">
        <v>473251</v>
      </c>
      <c r="L223" s="15">
        <f t="shared" si="30"/>
        <v>1</v>
      </c>
      <c r="M223" s="10" t="str">
        <f t="shared" si="25"/>
        <v>alto</v>
      </c>
      <c r="N223" s="10">
        <f t="shared" si="31"/>
        <v>3</v>
      </c>
      <c r="O223" s="50">
        <v>1</v>
      </c>
      <c r="P223" s="10" t="str">
        <f t="shared" si="26"/>
        <v>Cumple</v>
      </c>
      <c r="Q223" s="10">
        <f t="shared" si="27"/>
        <v>3</v>
      </c>
      <c r="R223" s="10">
        <f>+IF(OR(Table19[[#This Row],[Valor Ind. Económico]]=1,Table19[[#This Row],[Valor Ind. Social]]=1,Table19[[#This Row],[Valor Ind. Ambiental]]=1),1,ROUNDDOWN((Table19[[#This Row],[Valor Ind. Económico]]+Table19[[#This Row],[Valor Ind. Social]]+Table19[[#This Row],[Valor Ind. Ambiental]])/3,0))</f>
        <v>3</v>
      </c>
      <c r="S223" s="10" t="str">
        <f t="shared" si="28"/>
        <v>Sostenible</v>
      </c>
      <c r="T223" s="10" t="s">
        <v>890</v>
      </c>
      <c r="U223" s="10" t="s">
        <v>642</v>
      </c>
      <c r="V223" s="43" t="s">
        <v>658</v>
      </c>
    </row>
    <row r="224" spans="1:22" ht="48" x14ac:dyDescent="0.2">
      <c r="A224" s="28">
        <v>20183219000001</v>
      </c>
      <c r="B224" s="3" t="s">
        <v>242</v>
      </c>
      <c r="C224" s="3" t="s">
        <v>816</v>
      </c>
      <c r="D224" s="3" t="s">
        <v>848</v>
      </c>
      <c r="E224" s="4">
        <v>1207843752.5</v>
      </c>
      <c r="F224" s="4">
        <v>1207843752.5</v>
      </c>
      <c r="G224" s="44">
        <v>9.58</v>
      </c>
      <c r="H224" s="10" t="str">
        <f t="shared" si="24"/>
        <v>alto</v>
      </c>
      <c r="I224" s="10">
        <f t="shared" si="29"/>
        <v>3</v>
      </c>
      <c r="J224" s="3">
        <v>36182</v>
      </c>
      <c r="K224" s="3">
        <v>1041023</v>
      </c>
      <c r="L224" s="15">
        <f t="shared" si="30"/>
        <v>3.4756196548971538E-2</v>
      </c>
      <c r="M224" s="10" t="str">
        <f t="shared" si="25"/>
        <v>bajo</v>
      </c>
      <c r="N224" s="10">
        <f t="shared" si="31"/>
        <v>1</v>
      </c>
      <c r="O224" s="49" t="s">
        <v>27</v>
      </c>
      <c r="P224" s="10" t="str">
        <f t="shared" si="26"/>
        <v>No requiere</v>
      </c>
      <c r="Q224" s="10">
        <f t="shared" si="27"/>
        <v>3</v>
      </c>
      <c r="R224" s="10">
        <f>+IF(OR(Table19[[#This Row],[Valor Ind. Económico]]=1,Table19[[#This Row],[Valor Ind. Social]]=1,Table19[[#This Row],[Valor Ind. Ambiental]]=1),1,ROUNDDOWN((Table19[[#This Row],[Valor Ind. Económico]]+Table19[[#This Row],[Valor Ind. Social]]+Table19[[#This Row],[Valor Ind. Ambiental]])/3,0))</f>
        <v>1</v>
      </c>
      <c r="S224" s="10" t="str">
        <f t="shared" si="28"/>
        <v>No sostenible</v>
      </c>
      <c r="T224" s="10" t="s">
        <v>890</v>
      </c>
      <c r="U224" s="10"/>
      <c r="V224" s="43"/>
    </row>
    <row r="225" spans="1:22" ht="48" x14ac:dyDescent="0.2">
      <c r="A225" s="28">
        <v>20183219000002</v>
      </c>
      <c r="B225" s="3" t="s">
        <v>243</v>
      </c>
      <c r="C225" s="3" t="s">
        <v>816</v>
      </c>
      <c r="D225" s="3" t="s">
        <v>848</v>
      </c>
      <c r="E225" s="4">
        <v>1048802883.15</v>
      </c>
      <c r="F225" s="4">
        <v>1048802883.15</v>
      </c>
      <c r="G225" s="44">
        <v>10.69</v>
      </c>
      <c r="H225" s="10" t="str">
        <f t="shared" si="24"/>
        <v>alto</v>
      </c>
      <c r="I225" s="10">
        <f t="shared" si="29"/>
        <v>3</v>
      </c>
      <c r="J225" s="3">
        <v>24912</v>
      </c>
      <c r="K225" s="3">
        <v>24912</v>
      </c>
      <c r="L225" s="15">
        <f t="shared" si="30"/>
        <v>1</v>
      </c>
      <c r="M225" s="10" t="str">
        <f t="shared" si="25"/>
        <v>alto</v>
      </c>
      <c r="N225" s="10">
        <f t="shared" si="31"/>
        <v>3</v>
      </c>
      <c r="O225" s="49" t="s">
        <v>27</v>
      </c>
      <c r="P225" s="10" t="str">
        <f t="shared" si="26"/>
        <v>No requiere</v>
      </c>
      <c r="Q225" s="10">
        <f t="shared" si="27"/>
        <v>3</v>
      </c>
      <c r="R225" s="10">
        <f>+IF(OR(Table19[[#This Row],[Valor Ind. Económico]]=1,Table19[[#This Row],[Valor Ind. Social]]=1,Table19[[#This Row],[Valor Ind. Ambiental]]=1),1,ROUNDDOWN((Table19[[#This Row],[Valor Ind. Económico]]+Table19[[#This Row],[Valor Ind. Social]]+Table19[[#This Row],[Valor Ind. Ambiental]])/3,0))</f>
        <v>3</v>
      </c>
      <c r="S225" s="10" t="str">
        <f t="shared" si="28"/>
        <v>Sostenible</v>
      </c>
      <c r="T225" s="10" t="s">
        <v>890</v>
      </c>
      <c r="U225" s="10" t="s">
        <v>642</v>
      </c>
      <c r="V225" s="43" t="s">
        <v>658</v>
      </c>
    </row>
    <row r="226" spans="1:22" ht="48" x14ac:dyDescent="0.2">
      <c r="A226" s="28">
        <v>20183219000004</v>
      </c>
      <c r="B226" s="3" t="s">
        <v>244</v>
      </c>
      <c r="C226" s="3" t="s">
        <v>816</v>
      </c>
      <c r="D226" s="3" t="s">
        <v>848</v>
      </c>
      <c r="E226" s="4">
        <v>412332826</v>
      </c>
      <c r="F226" s="4">
        <v>546166425</v>
      </c>
      <c r="G226" s="44">
        <v>54.46</v>
      </c>
      <c r="H226" s="10" t="str">
        <f t="shared" si="24"/>
        <v>alto</v>
      </c>
      <c r="I226" s="10">
        <f t="shared" si="29"/>
        <v>3</v>
      </c>
      <c r="J226" s="3">
        <v>13989</v>
      </c>
      <c r="K226" s="3">
        <v>13989</v>
      </c>
      <c r="L226" s="15">
        <f t="shared" si="30"/>
        <v>1</v>
      </c>
      <c r="M226" s="10" t="str">
        <f t="shared" si="25"/>
        <v>alto</v>
      </c>
      <c r="N226" s="10">
        <f t="shared" si="31"/>
        <v>3</v>
      </c>
      <c r="O226" s="49" t="s">
        <v>27</v>
      </c>
      <c r="P226" s="10" t="str">
        <f t="shared" si="26"/>
        <v>No requiere</v>
      </c>
      <c r="Q226" s="10">
        <f t="shared" si="27"/>
        <v>3</v>
      </c>
      <c r="R226" s="10">
        <f>+IF(OR(Table19[[#This Row],[Valor Ind. Económico]]=1,Table19[[#This Row],[Valor Ind. Social]]=1,Table19[[#This Row],[Valor Ind. Ambiental]]=1),1,ROUNDDOWN((Table19[[#This Row],[Valor Ind. Económico]]+Table19[[#This Row],[Valor Ind. Social]]+Table19[[#This Row],[Valor Ind. Ambiental]])/3,0))</f>
        <v>3</v>
      </c>
      <c r="S226" s="10" t="str">
        <f t="shared" si="28"/>
        <v>Sostenible</v>
      </c>
      <c r="T226" s="10" t="s">
        <v>890</v>
      </c>
      <c r="U226" s="10" t="s">
        <v>642</v>
      </c>
      <c r="V226" s="43" t="s">
        <v>658</v>
      </c>
    </row>
    <row r="227" spans="1:22" ht="48" x14ac:dyDescent="0.2">
      <c r="A227" s="28">
        <v>20193219000001</v>
      </c>
      <c r="B227" s="3" t="s">
        <v>245</v>
      </c>
      <c r="C227" s="3" t="s">
        <v>816</v>
      </c>
      <c r="D227" s="3" t="s">
        <v>848</v>
      </c>
      <c r="E227" s="4">
        <v>3544159394</v>
      </c>
      <c r="F227" s="4">
        <v>3544159394</v>
      </c>
      <c r="G227" s="44">
        <v>11.2</v>
      </c>
      <c r="H227" s="10" t="str">
        <f t="shared" si="24"/>
        <v>alto</v>
      </c>
      <c r="I227" s="10">
        <f t="shared" si="29"/>
        <v>3</v>
      </c>
      <c r="J227" s="3">
        <v>42108</v>
      </c>
      <c r="K227" s="3">
        <v>42108</v>
      </c>
      <c r="L227" s="15">
        <f t="shared" si="30"/>
        <v>1</v>
      </c>
      <c r="M227" s="10" t="str">
        <f t="shared" si="25"/>
        <v>alto</v>
      </c>
      <c r="N227" s="10">
        <f t="shared" si="31"/>
        <v>3</v>
      </c>
      <c r="O227" s="50">
        <v>1</v>
      </c>
      <c r="P227" s="10" t="str">
        <f t="shared" si="26"/>
        <v>Cumple</v>
      </c>
      <c r="Q227" s="10">
        <f t="shared" si="27"/>
        <v>3</v>
      </c>
      <c r="R227" s="10">
        <f>+IF(OR(Table19[[#This Row],[Valor Ind. Económico]]=1,Table19[[#This Row],[Valor Ind. Social]]=1,Table19[[#This Row],[Valor Ind. Ambiental]]=1),1,ROUNDDOWN((Table19[[#This Row],[Valor Ind. Económico]]+Table19[[#This Row],[Valor Ind. Social]]+Table19[[#This Row],[Valor Ind. Ambiental]])/3,0))</f>
        <v>3</v>
      </c>
      <c r="S227" s="10" t="str">
        <f t="shared" si="28"/>
        <v>Sostenible</v>
      </c>
      <c r="T227" s="10" t="s">
        <v>890</v>
      </c>
      <c r="U227" s="10" t="s">
        <v>642</v>
      </c>
      <c r="V227" s="43" t="s">
        <v>658</v>
      </c>
    </row>
    <row r="228" spans="1:22" ht="48" x14ac:dyDescent="0.2">
      <c r="A228" s="28">
        <v>20193219000002</v>
      </c>
      <c r="B228" s="3" t="s">
        <v>246</v>
      </c>
      <c r="C228" s="3" t="s">
        <v>816</v>
      </c>
      <c r="D228" s="3" t="s">
        <v>848</v>
      </c>
      <c r="E228" s="4">
        <v>1492626489</v>
      </c>
      <c r="F228" s="4">
        <v>1492626489</v>
      </c>
      <c r="G228" s="44">
        <v>13.43</v>
      </c>
      <c r="H228" s="10" t="str">
        <f t="shared" si="24"/>
        <v>alto</v>
      </c>
      <c r="I228" s="10">
        <f t="shared" si="29"/>
        <v>3</v>
      </c>
      <c r="J228" s="3">
        <v>207</v>
      </c>
      <c r="K228" s="3">
        <v>473251</v>
      </c>
      <c r="L228" s="15">
        <f t="shared" si="30"/>
        <v>4.3740002662434943E-4</v>
      </c>
      <c r="M228" s="10" t="str">
        <f t="shared" si="25"/>
        <v>bajo</v>
      </c>
      <c r="N228" s="10">
        <f t="shared" si="31"/>
        <v>1</v>
      </c>
      <c r="O228" s="49" t="s">
        <v>27</v>
      </c>
      <c r="P228" s="10" t="str">
        <f t="shared" si="26"/>
        <v>No requiere</v>
      </c>
      <c r="Q228" s="10">
        <f t="shared" si="27"/>
        <v>3</v>
      </c>
      <c r="R228" s="10">
        <f>+IF(OR(Table19[[#This Row],[Valor Ind. Económico]]=1,Table19[[#This Row],[Valor Ind. Social]]=1,Table19[[#This Row],[Valor Ind. Ambiental]]=1),1,ROUNDDOWN((Table19[[#This Row],[Valor Ind. Económico]]+Table19[[#This Row],[Valor Ind. Social]]+Table19[[#This Row],[Valor Ind. Ambiental]])/3,0))</f>
        <v>1</v>
      </c>
      <c r="S228" s="10" t="str">
        <f t="shared" si="28"/>
        <v>No sostenible</v>
      </c>
      <c r="T228" s="10" t="s">
        <v>890</v>
      </c>
      <c r="U228" s="10"/>
      <c r="V228" s="43"/>
    </row>
    <row r="229" spans="1:22" ht="48" x14ac:dyDescent="0.2">
      <c r="A229" s="28">
        <v>2017202280012</v>
      </c>
      <c r="B229" s="3" t="s">
        <v>247</v>
      </c>
      <c r="C229" s="3" t="s">
        <v>816</v>
      </c>
      <c r="D229" s="3" t="s">
        <v>829</v>
      </c>
      <c r="E229" s="4">
        <v>1935609617</v>
      </c>
      <c r="F229" s="4">
        <v>2099809617</v>
      </c>
      <c r="G229" s="44">
        <v>3.34</v>
      </c>
      <c r="H229" s="10" t="str">
        <f t="shared" si="24"/>
        <v>alto</v>
      </c>
      <c r="I229" s="10">
        <f t="shared" si="29"/>
        <v>3</v>
      </c>
      <c r="J229" s="3">
        <v>3600</v>
      </c>
      <c r="K229" s="3">
        <v>4500</v>
      </c>
      <c r="L229" s="15">
        <f t="shared" si="30"/>
        <v>0.8</v>
      </c>
      <c r="M229" s="10" t="str">
        <f t="shared" si="25"/>
        <v>alto</v>
      </c>
      <c r="N229" s="10">
        <f t="shared" si="31"/>
        <v>3</v>
      </c>
      <c r="O229" s="50">
        <v>0.5</v>
      </c>
      <c r="P229" s="10" t="str">
        <f t="shared" si="26"/>
        <v>Cumple parcialmente</v>
      </c>
      <c r="Q229" s="10">
        <f t="shared" si="27"/>
        <v>2</v>
      </c>
      <c r="R229" s="10">
        <f>+IF(OR(Table19[[#This Row],[Valor Ind. Económico]]=1,Table19[[#This Row],[Valor Ind. Social]]=1,Table19[[#This Row],[Valor Ind. Ambiental]]=1),1,ROUNDDOWN((Table19[[#This Row],[Valor Ind. Económico]]+Table19[[#This Row],[Valor Ind. Social]]+Table19[[#This Row],[Valor Ind. Ambiental]])/3,0))</f>
        <v>2</v>
      </c>
      <c r="S229" s="10" t="str">
        <f t="shared" si="28"/>
        <v>Parcialmente sostenible</v>
      </c>
      <c r="T229" s="10" t="s">
        <v>887</v>
      </c>
      <c r="U229" s="10" t="s">
        <v>640</v>
      </c>
      <c r="V229" s="43" t="s">
        <v>690</v>
      </c>
    </row>
    <row r="230" spans="1:22" ht="16" x14ac:dyDescent="0.2">
      <c r="A230" s="28">
        <v>2017202280016</v>
      </c>
      <c r="B230" s="3" t="s">
        <v>248</v>
      </c>
      <c r="C230" s="3" t="s">
        <v>816</v>
      </c>
      <c r="D230" s="3" t="s">
        <v>829</v>
      </c>
      <c r="E230" s="4">
        <v>473110797.68000001</v>
      </c>
      <c r="F230" s="4">
        <v>682080180.67999995</v>
      </c>
      <c r="G230" s="44">
        <v>1.32</v>
      </c>
      <c r="H230" s="10" t="str">
        <f t="shared" si="24"/>
        <v>alto</v>
      </c>
      <c r="I230" s="10">
        <f t="shared" si="29"/>
        <v>3</v>
      </c>
      <c r="J230" s="3">
        <v>2500</v>
      </c>
      <c r="K230" s="3">
        <v>2500</v>
      </c>
      <c r="L230" s="15">
        <f t="shared" si="30"/>
        <v>1</v>
      </c>
      <c r="M230" s="10" t="str">
        <f t="shared" si="25"/>
        <v>alto</v>
      </c>
      <c r="N230" s="10">
        <f t="shared" si="31"/>
        <v>3</v>
      </c>
      <c r="O230" s="50">
        <v>0</v>
      </c>
      <c r="P230" s="10" t="str">
        <f t="shared" si="26"/>
        <v>No cumple</v>
      </c>
      <c r="Q230" s="10">
        <f t="shared" si="27"/>
        <v>1</v>
      </c>
      <c r="R230" s="10">
        <f>+IF(OR(Table19[[#This Row],[Valor Ind. Económico]]=1,Table19[[#This Row],[Valor Ind. Social]]=1,Table19[[#This Row],[Valor Ind. Ambiental]]=1),1,ROUNDDOWN((Table19[[#This Row],[Valor Ind. Económico]]+Table19[[#This Row],[Valor Ind. Social]]+Table19[[#This Row],[Valor Ind. Ambiental]])/3,0))</f>
        <v>1</v>
      </c>
      <c r="S230" s="10" t="str">
        <f t="shared" si="28"/>
        <v>No sostenible</v>
      </c>
      <c r="T230" s="10" t="s">
        <v>885</v>
      </c>
      <c r="U230" s="10"/>
      <c r="V230" s="43"/>
    </row>
    <row r="231" spans="1:22" ht="48" x14ac:dyDescent="0.2">
      <c r="A231" s="28">
        <v>2017202280023</v>
      </c>
      <c r="B231" s="3" t="s">
        <v>249</v>
      </c>
      <c r="C231" s="3" t="s">
        <v>816</v>
      </c>
      <c r="D231" s="3" t="s">
        <v>829</v>
      </c>
      <c r="E231" s="4">
        <v>1075997721</v>
      </c>
      <c r="F231" s="4">
        <v>1075997721</v>
      </c>
      <c r="G231" s="44">
        <v>2.82</v>
      </c>
      <c r="H231" s="10" t="str">
        <f t="shared" si="24"/>
        <v>alto</v>
      </c>
      <c r="I231" s="10">
        <f t="shared" si="29"/>
        <v>3</v>
      </c>
      <c r="J231" s="3">
        <v>2200</v>
      </c>
      <c r="K231" s="3">
        <v>2200</v>
      </c>
      <c r="L231" s="15">
        <f t="shared" si="30"/>
        <v>1</v>
      </c>
      <c r="M231" s="10" t="str">
        <f t="shared" si="25"/>
        <v>alto</v>
      </c>
      <c r="N231" s="10">
        <f t="shared" si="31"/>
        <v>3</v>
      </c>
      <c r="O231" s="50">
        <v>0.5</v>
      </c>
      <c r="P231" s="10" t="str">
        <f t="shared" si="26"/>
        <v>Cumple parcialmente</v>
      </c>
      <c r="Q231" s="10">
        <f t="shared" si="27"/>
        <v>2</v>
      </c>
      <c r="R231" s="10">
        <f>+IF(OR(Table19[[#This Row],[Valor Ind. Económico]]=1,Table19[[#This Row],[Valor Ind. Social]]=1,Table19[[#This Row],[Valor Ind. Ambiental]]=1),1,ROUNDDOWN((Table19[[#This Row],[Valor Ind. Económico]]+Table19[[#This Row],[Valor Ind. Social]]+Table19[[#This Row],[Valor Ind. Ambiental]])/3,0))</f>
        <v>2</v>
      </c>
      <c r="S231" s="10" t="str">
        <f t="shared" si="28"/>
        <v>Parcialmente sostenible</v>
      </c>
      <c r="T231" s="10" t="s">
        <v>884</v>
      </c>
      <c r="U231" s="10" t="s">
        <v>640</v>
      </c>
      <c r="V231" s="43" t="s">
        <v>690</v>
      </c>
    </row>
    <row r="232" spans="1:22" ht="48" x14ac:dyDescent="0.2">
      <c r="A232" s="28">
        <v>2019202280033</v>
      </c>
      <c r="B232" s="3" t="s">
        <v>250</v>
      </c>
      <c r="C232" s="3" t="s">
        <v>816</v>
      </c>
      <c r="D232" s="3" t="s">
        <v>829</v>
      </c>
      <c r="E232" s="4">
        <v>1145538110.21</v>
      </c>
      <c r="F232" s="4">
        <v>1145538110.21</v>
      </c>
      <c r="G232" s="44">
        <v>2.88</v>
      </c>
      <c r="H232" s="10" t="str">
        <f t="shared" si="24"/>
        <v>alto</v>
      </c>
      <c r="I232" s="10">
        <f t="shared" si="29"/>
        <v>3</v>
      </c>
      <c r="J232" s="3">
        <v>1800</v>
      </c>
      <c r="K232" s="3">
        <v>1800</v>
      </c>
      <c r="L232" s="15">
        <f t="shared" si="30"/>
        <v>1</v>
      </c>
      <c r="M232" s="10" t="str">
        <f t="shared" si="25"/>
        <v>alto</v>
      </c>
      <c r="N232" s="10">
        <f t="shared" si="31"/>
        <v>3</v>
      </c>
      <c r="O232" s="50">
        <v>0.5</v>
      </c>
      <c r="P232" s="10" t="str">
        <f t="shared" si="26"/>
        <v>Cumple parcialmente</v>
      </c>
      <c r="Q232" s="10">
        <f t="shared" si="27"/>
        <v>2</v>
      </c>
      <c r="R232" s="10">
        <f>+IF(OR(Table19[[#This Row],[Valor Ind. Económico]]=1,Table19[[#This Row],[Valor Ind. Social]]=1,Table19[[#This Row],[Valor Ind. Ambiental]]=1),1,ROUNDDOWN((Table19[[#This Row],[Valor Ind. Económico]]+Table19[[#This Row],[Valor Ind. Social]]+Table19[[#This Row],[Valor Ind. Ambiental]])/3,0))</f>
        <v>2</v>
      </c>
      <c r="S232" s="10" t="str">
        <f t="shared" si="28"/>
        <v>Parcialmente sostenible</v>
      </c>
      <c r="T232" s="10" t="s">
        <v>889</v>
      </c>
      <c r="U232" s="10" t="s">
        <v>639</v>
      </c>
      <c r="V232" s="43" t="s">
        <v>672</v>
      </c>
    </row>
    <row r="233" spans="1:22" ht="48" x14ac:dyDescent="0.2">
      <c r="A233" s="28">
        <v>2017202380001</v>
      </c>
      <c r="B233" s="3" t="s">
        <v>251</v>
      </c>
      <c r="C233" s="3" t="s">
        <v>816</v>
      </c>
      <c r="D233" s="3" t="s">
        <v>845</v>
      </c>
      <c r="E233" s="4">
        <v>995376190</v>
      </c>
      <c r="F233" s="4">
        <v>995376190</v>
      </c>
      <c r="G233" s="44">
        <v>8.3800000000000008</v>
      </c>
      <c r="H233" s="10" t="str">
        <f t="shared" si="24"/>
        <v>alto</v>
      </c>
      <c r="I233" s="10">
        <f t="shared" si="29"/>
        <v>3</v>
      </c>
      <c r="J233" s="16">
        <v>3230</v>
      </c>
      <c r="K233" s="3">
        <v>26089</v>
      </c>
      <c r="L233" s="15">
        <f t="shared" si="30"/>
        <v>0.12380696845413776</v>
      </c>
      <c r="M233" s="10" t="str">
        <f t="shared" si="25"/>
        <v>bajo</v>
      </c>
      <c r="N233" s="10">
        <f t="shared" si="31"/>
        <v>1</v>
      </c>
      <c r="O233" s="50">
        <v>0.5</v>
      </c>
      <c r="P233" s="10" t="str">
        <f t="shared" si="26"/>
        <v>Cumple parcialmente</v>
      </c>
      <c r="Q233" s="10">
        <f t="shared" si="27"/>
        <v>2</v>
      </c>
      <c r="R233" s="10">
        <f>+IF(OR(Table19[[#This Row],[Valor Ind. Económico]]=1,Table19[[#This Row],[Valor Ind. Social]]=1,Table19[[#This Row],[Valor Ind. Ambiental]]=1),1,ROUNDDOWN((Table19[[#This Row],[Valor Ind. Económico]]+Table19[[#This Row],[Valor Ind. Social]]+Table19[[#This Row],[Valor Ind. Ambiental]])/3,0))</f>
        <v>1</v>
      </c>
      <c r="S233" s="10" t="str">
        <f t="shared" si="28"/>
        <v>No sostenible</v>
      </c>
      <c r="T233" s="10" t="s">
        <v>887</v>
      </c>
      <c r="U233" s="10"/>
      <c r="V233" s="43"/>
    </row>
    <row r="234" spans="1:22" ht="16" x14ac:dyDescent="0.2">
      <c r="A234" s="28">
        <v>2017202380024</v>
      </c>
      <c r="B234" s="3" t="s">
        <v>252</v>
      </c>
      <c r="C234" s="3" t="s">
        <v>816</v>
      </c>
      <c r="D234" s="3" t="s">
        <v>845</v>
      </c>
      <c r="E234" s="4">
        <v>1149039801</v>
      </c>
      <c r="F234" s="4">
        <v>1149039801</v>
      </c>
      <c r="G234" s="44">
        <v>0.98</v>
      </c>
      <c r="H234" s="10" t="str">
        <f t="shared" si="24"/>
        <v>bajo</v>
      </c>
      <c r="I234" s="10">
        <f t="shared" si="29"/>
        <v>1</v>
      </c>
      <c r="J234" s="16">
        <v>8263</v>
      </c>
      <c r="K234" s="3">
        <v>26089</v>
      </c>
      <c r="L234" s="15">
        <f t="shared" si="30"/>
        <v>0.31672352332400627</v>
      </c>
      <c r="M234" s="10" t="str">
        <f t="shared" si="25"/>
        <v>bajo</v>
      </c>
      <c r="N234" s="10">
        <f t="shared" si="31"/>
        <v>1</v>
      </c>
      <c r="O234" s="50">
        <v>1</v>
      </c>
      <c r="P234" s="10" t="str">
        <f t="shared" si="26"/>
        <v>Cumple</v>
      </c>
      <c r="Q234" s="10">
        <f t="shared" si="27"/>
        <v>3</v>
      </c>
      <c r="R234" s="10">
        <f>+IF(OR(Table19[[#This Row],[Valor Ind. Económico]]=1,Table19[[#This Row],[Valor Ind. Social]]=1,Table19[[#This Row],[Valor Ind. Ambiental]]=1),1,ROUNDDOWN((Table19[[#This Row],[Valor Ind. Económico]]+Table19[[#This Row],[Valor Ind. Social]]+Table19[[#This Row],[Valor Ind. Ambiental]])/3,0))</f>
        <v>1</v>
      </c>
      <c r="S234" s="10" t="str">
        <f t="shared" si="28"/>
        <v>No sostenible</v>
      </c>
      <c r="T234" s="10" t="s">
        <v>885</v>
      </c>
      <c r="U234" s="10"/>
      <c r="V234" s="43"/>
    </row>
    <row r="235" spans="1:22" ht="16" x14ac:dyDescent="0.2">
      <c r="A235" s="28">
        <v>2019202380002</v>
      </c>
      <c r="B235" s="3" t="s">
        <v>253</v>
      </c>
      <c r="C235" s="3" t="s">
        <v>816</v>
      </c>
      <c r="D235" s="3" t="s">
        <v>845</v>
      </c>
      <c r="E235" s="4">
        <v>1894144437</v>
      </c>
      <c r="F235" s="4">
        <v>1894144437</v>
      </c>
      <c r="G235" s="44">
        <v>1.44</v>
      </c>
      <c r="H235" s="10" t="str">
        <f t="shared" si="24"/>
        <v>alto</v>
      </c>
      <c r="I235" s="10">
        <f t="shared" si="29"/>
        <v>3</v>
      </c>
      <c r="J235" s="3">
        <v>4826</v>
      </c>
      <c r="K235" s="3">
        <v>26089</v>
      </c>
      <c r="L235" s="15">
        <f t="shared" si="30"/>
        <v>0.18498217639618231</v>
      </c>
      <c r="M235" s="10" t="str">
        <f t="shared" si="25"/>
        <v>bajo</v>
      </c>
      <c r="N235" s="10">
        <f t="shared" si="31"/>
        <v>1</v>
      </c>
      <c r="O235" s="50">
        <v>1</v>
      </c>
      <c r="P235" s="10" t="str">
        <f t="shared" si="26"/>
        <v>Cumple</v>
      </c>
      <c r="Q235" s="10">
        <f t="shared" si="27"/>
        <v>3</v>
      </c>
      <c r="R235" s="10">
        <f>+IF(OR(Table19[[#This Row],[Valor Ind. Económico]]=1,Table19[[#This Row],[Valor Ind. Social]]=1,Table19[[#This Row],[Valor Ind. Ambiental]]=1),1,ROUNDDOWN((Table19[[#This Row],[Valor Ind. Económico]]+Table19[[#This Row],[Valor Ind. Social]]+Table19[[#This Row],[Valor Ind. Ambiental]])/3,0))</f>
        <v>1</v>
      </c>
      <c r="S235" s="10" t="str">
        <f t="shared" si="28"/>
        <v>No sostenible</v>
      </c>
      <c r="T235" s="10" t="s">
        <v>885</v>
      </c>
      <c r="U235" s="10"/>
      <c r="V235" s="43"/>
    </row>
    <row r="236" spans="1:22" ht="48" x14ac:dyDescent="0.2">
      <c r="A236" s="28">
        <v>2016202500001</v>
      </c>
      <c r="B236" s="3" t="s">
        <v>254</v>
      </c>
      <c r="C236" s="3" t="s">
        <v>816</v>
      </c>
      <c r="D236" s="3" t="s">
        <v>830</v>
      </c>
      <c r="E236" s="4">
        <v>2267259656</v>
      </c>
      <c r="F236" s="4">
        <v>2267259656</v>
      </c>
      <c r="G236" s="44">
        <v>1.3</v>
      </c>
      <c r="H236" s="10" t="str">
        <f t="shared" si="24"/>
        <v>alto</v>
      </c>
      <c r="I236" s="10">
        <f t="shared" si="29"/>
        <v>3</v>
      </c>
      <c r="J236" s="3">
        <v>18977</v>
      </c>
      <c r="K236" s="3">
        <v>22123</v>
      </c>
      <c r="L236" s="15">
        <f t="shared" si="30"/>
        <v>0.85779505492021879</v>
      </c>
      <c r="M236" s="10" t="str">
        <f t="shared" si="25"/>
        <v>alto</v>
      </c>
      <c r="N236" s="10">
        <f t="shared" si="31"/>
        <v>3</v>
      </c>
      <c r="O236" s="50">
        <v>1</v>
      </c>
      <c r="P236" s="10" t="str">
        <f t="shared" si="26"/>
        <v>Cumple</v>
      </c>
      <c r="Q236" s="10">
        <f t="shared" si="27"/>
        <v>3</v>
      </c>
      <c r="R236" s="10">
        <f>+IF(OR(Table19[[#This Row],[Valor Ind. Económico]]=1,Table19[[#This Row],[Valor Ind. Social]]=1,Table19[[#This Row],[Valor Ind. Ambiental]]=1),1,ROUNDDOWN((Table19[[#This Row],[Valor Ind. Económico]]+Table19[[#This Row],[Valor Ind. Social]]+Table19[[#This Row],[Valor Ind. Ambiental]])/3,0))</f>
        <v>3</v>
      </c>
      <c r="S236" s="10" t="str">
        <f t="shared" si="28"/>
        <v>Sostenible</v>
      </c>
      <c r="T236" s="10" t="s">
        <v>884</v>
      </c>
      <c r="U236" s="10" t="s">
        <v>640</v>
      </c>
      <c r="V236" s="43" t="s">
        <v>690</v>
      </c>
    </row>
    <row r="237" spans="1:22" ht="16" x14ac:dyDescent="0.2">
      <c r="A237" s="28">
        <v>2016202500002</v>
      </c>
      <c r="B237" s="3" t="s">
        <v>255</v>
      </c>
      <c r="C237" s="3" t="s">
        <v>816</v>
      </c>
      <c r="D237" s="3" t="s">
        <v>830</v>
      </c>
      <c r="E237" s="4">
        <v>2046232128</v>
      </c>
      <c r="F237" s="4">
        <v>2046232128</v>
      </c>
      <c r="G237" s="44">
        <v>1.97</v>
      </c>
      <c r="H237" s="10" t="str">
        <f t="shared" si="24"/>
        <v>alto</v>
      </c>
      <c r="I237" s="10">
        <f t="shared" si="29"/>
        <v>3</v>
      </c>
      <c r="J237" s="3">
        <v>1120</v>
      </c>
      <c r="K237" s="3">
        <v>5696</v>
      </c>
      <c r="L237" s="15">
        <f t="shared" si="30"/>
        <v>0.19662921348314608</v>
      </c>
      <c r="M237" s="10" t="str">
        <f t="shared" si="25"/>
        <v>bajo</v>
      </c>
      <c r="N237" s="10">
        <f t="shared" si="31"/>
        <v>1</v>
      </c>
      <c r="O237" s="50">
        <v>1</v>
      </c>
      <c r="P237" s="10" t="str">
        <f t="shared" si="26"/>
        <v>Cumple</v>
      </c>
      <c r="Q237" s="10">
        <f t="shared" si="27"/>
        <v>3</v>
      </c>
      <c r="R237" s="10">
        <f>+IF(OR(Table19[[#This Row],[Valor Ind. Económico]]=1,Table19[[#This Row],[Valor Ind. Social]]=1,Table19[[#This Row],[Valor Ind. Ambiental]]=1),1,ROUNDDOWN((Table19[[#This Row],[Valor Ind. Económico]]+Table19[[#This Row],[Valor Ind. Social]]+Table19[[#This Row],[Valor Ind. Ambiental]])/3,0))</f>
        <v>1</v>
      </c>
      <c r="S237" s="10" t="str">
        <f t="shared" si="28"/>
        <v>No sostenible</v>
      </c>
      <c r="T237" s="10" t="s">
        <v>885</v>
      </c>
      <c r="U237" s="10"/>
      <c r="V237" s="43"/>
    </row>
    <row r="238" spans="1:22" ht="48" x14ac:dyDescent="0.2">
      <c r="A238" s="28">
        <v>2017202500001</v>
      </c>
      <c r="B238" s="3" t="s">
        <v>256</v>
      </c>
      <c r="C238" s="3" t="s">
        <v>816</v>
      </c>
      <c r="D238" s="3" t="s">
        <v>830</v>
      </c>
      <c r="E238" s="4">
        <v>2176973723.7399998</v>
      </c>
      <c r="F238" s="4">
        <v>2176973723.7399998</v>
      </c>
      <c r="G238" s="44">
        <v>1.23</v>
      </c>
      <c r="H238" s="10" t="str">
        <f t="shared" si="24"/>
        <v>alto</v>
      </c>
      <c r="I238" s="10">
        <f t="shared" si="29"/>
        <v>3</v>
      </c>
      <c r="J238" s="3">
        <v>3256</v>
      </c>
      <c r="K238" s="16">
        <v>3556</v>
      </c>
      <c r="L238" s="15">
        <f t="shared" si="30"/>
        <v>0.91563554555680537</v>
      </c>
      <c r="M238" s="10" t="str">
        <f t="shared" si="25"/>
        <v>alto</v>
      </c>
      <c r="N238" s="10">
        <f t="shared" si="31"/>
        <v>3</v>
      </c>
      <c r="O238" s="50">
        <v>0.5</v>
      </c>
      <c r="P238" s="10" t="str">
        <f t="shared" si="26"/>
        <v>Cumple parcialmente</v>
      </c>
      <c r="Q238" s="10">
        <f t="shared" si="27"/>
        <v>2</v>
      </c>
      <c r="R238" s="10">
        <f>+IF(OR(Table19[[#This Row],[Valor Ind. Económico]]=1,Table19[[#This Row],[Valor Ind. Social]]=1,Table19[[#This Row],[Valor Ind. Ambiental]]=1),1,ROUNDDOWN((Table19[[#This Row],[Valor Ind. Económico]]+Table19[[#This Row],[Valor Ind. Social]]+Table19[[#This Row],[Valor Ind. Ambiental]])/3,0))</f>
        <v>2</v>
      </c>
      <c r="S238" s="10" t="str">
        <f t="shared" si="28"/>
        <v>Parcialmente sostenible</v>
      </c>
      <c r="T238" s="10" t="s">
        <v>885</v>
      </c>
      <c r="U238" s="10" t="s">
        <v>638</v>
      </c>
      <c r="V238" s="43" t="s">
        <v>654</v>
      </c>
    </row>
    <row r="239" spans="1:22" ht="48" x14ac:dyDescent="0.2">
      <c r="A239" s="28">
        <v>2017202500002</v>
      </c>
      <c r="B239" s="3" t="s">
        <v>257</v>
      </c>
      <c r="C239" s="3" t="s">
        <v>816</v>
      </c>
      <c r="D239" s="3" t="s">
        <v>830</v>
      </c>
      <c r="E239" s="4">
        <v>3133929629</v>
      </c>
      <c r="F239" s="4">
        <v>3133929629</v>
      </c>
      <c r="G239" s="44">
        <v>1.18</v>
      </c>
      <c r="H239" s="10" t="str">
        <f t="shared" si="24"/>
        <v>medio</v>
      </c>
      <c r="I239" s="10">
        <f t="shared" si="29"/>
        <v>2</v>
      </c>
      <c r="J239" s="3">
        <v>3150</v>
      </c>
      <c r="K239" s="3">
        <v>3150</v>
      </c>
      <c r="L239" s="15">
        <f t="shared" si="30"/>
        <v>1</v>
      </c>
      <c r="M239" s="10" t="str">
        <f t="shared" si="25"/>
        <v>alto</v>
      </c>
      <c r="N239" s="10">
        <f t="shared" si="31"/>
        <v>3</v>
      </c>
      <c r="O239" s="49" t="s">
        <v>27</v>
      </c>
      <c r="P239" s="10" t="str">
        <f t="shared" si="26"/>
        <v>No requiere</v>
      </c>
      <c r="Q239" s="10">
        <f t="shared" si="27"/>
        <v>3</v>
      </c>
      <c r="R239" s="10">
        <f>+IF(OR(Table19[[#This Row],[Valor Ind. Económico]]=1,Table19[[#This Row],[Valor Ind. Social]]=1,Table19[[#This Row],[Valor Ind. Ambiental]]=1),1,ROUNDDOWN((Table19[[#This Row],[Valor Ind. Económico]]+Table19[[#This Row],[Valor Ind. Social]]+Table19[[#This Row],[Valor Ind. Ambiental]])/3,0))</f>
        <v>2</v>
      </c>
      <c r="S239" s="10" t="str">
        <f t="shared" si="28"/>
        <v>Parcialmente sostenible</v>
      </c>
      <c r="T239" s="10" t="s">
        <v>885</v>
      </c>
      <c r="U239" s="10" t="s">
        <v>635</v>
      </c>
      <c r="V239" s="43" t="s">
        <v>685</v>
      </c>
    </row>
    <row r="240" spans="1:22" ht="48" x14ac:dyDescent="0.2">
      <c r="A240" s="28">
        <v>2017202500003</v>
      </c>
      <c r="B240" s="3" t="s">
        <v>258</v>
      </c>
      <c r="C240" s="3" t="s">
        <v>816</v>
      </c>
      <c r="D240" s="3" t="s">
        <v>830</v>
      </c>
      <c r="E240" s="4">
        <v>2505704363</v>
      </c>
      <c r="F240" s="4">
        <v>2505704363</v>
      </c>
      <c r="G240" s="44">
        <v>1.21</v>
      </c>
      <c r="H240" s="10" t="str">
        <f t="shared" si="24"/>
        <v>alto</v>
      </c>
      <c r="I240" s="10">
        <f t="shared" si="29"/>
        <v>3</v>
      </c>
      <c r="J240" s="16">
        <v>3109</v>
      </c>
      <c r="K240" s="3">
        <v>3759</v>
      </c>
      <c r="L240" s="15">
        <f t="shared" si="30"/>
        <v>0.8270816706570896</v>
      </c>
      <c r="M240" s="10" t="str">
        <f t="shared" si="25"/>
        <v>alto</v>
      </c>
      <c r="N240" s="10">
        <f t="shared" si="31"/>
        <v>3</v>
      </c>
      <c r="O240" s="50">
        <v>0.5</v>
      </c>
      <c r="P240" s="10" t="str">
        <f t="shared" si="26"/>
        <v>Cumple parcialmente</v>
      </c>
      <c r="Q240" s="10">
        <f t="shared" si="27"/>
        <v>2</v>
      </c>
      <c r="R240" s="10">
        <f>+IF(OR(Table19[[#This Row],[Valor Ind. Económico]]=1,Table19[[#This Row],[Valor Ind. Social]]=1,Table19[[#This Row],[Valor Ind. Ambiental]]=1),1,ROUNDDOWN((Table19[[#This Row],[Valor Ind. Económico]]+Table19[[#This Row],[Valor Ind. Social]]+Table19[[#This Row],[Valor Ind. Ambiental]])/3,0))</f>
        <v>2</v>
      </c>
      <c r="S240" s="10" t="str">
        <f t="shared" si="28"/>
        <v>Parcialmente sostenible</v>
      </c>
      <c r="T240" s="10" t="s">
        <v>884</v>
      </c>
      <c r="U240" s="10" t="s">
        <v>640</v>
      </c>
      <c r="V240" s="43" t="s">
        <v>690</v>
      </c>
    </row>
    <row r="241" spans="1:22" ht="48" x14ac:dyDescent="0.2">
      <c r="A241" s="28">
        <v>2017202500004</v>
      </c>
      <c r="B241" s="3" t="s">
        <v>259</v>
      </c>
      <c r="C241" s="3" t="s">
        <v>816</v>
      </c>
      <c r="D241" s="3" t="s">
        <v>830</v>
      </c>
      <c r="E241" s="4">
        <v>1080514000</v>
      </c>
      <c r="F241" s="4">
        <v>1080514000</v>
      </c>
      <c r="G241" s="44">
        <v>5.66</v>
      </c>
      <c r="H241" s="10" t="str">
        <f t="shared" si="24"/>
        <v>alto</v>
      </c>
      <c r="I241" s="10">
        <f t="shared" si="29"/>
        <v>3</v>
      </c>
      <c r="J241" s="3">
        <v>602</v>
      </c>
      <c r="K241" s="3">
        <v>3040</v>
      </c>
      <c r="L241" s="15">
        <f t="shared" si="30"/>
        <v>0.19802631578947369</v>
      </c>
      <c r="M241" s="10" t="str">
        <f t="shared" si="25"/>
        <v>bajo</v>
      </c>
      <c r="N241" s="10">
        <f t="shared" si="31"/>
        <v>1</v>
      </c>
      <c r="O241" s="49" t="s">
        <v>27</v>
      </c>
      <c r="P241" s="10" t="str">
        <f t="shared" si="26"/>
        <v>No requiere</v>
      </c>
      <c r="Q241" s="10">
        <f t="shared" si="27"/>
        <v>3</v>
      </c>
      <c r="R241" s="10">
        <f>+IF(OR(Table19[[#This Row],[Valor Ind. Económico]]=1,Table19[[#This Row],[Valor Ind. Social]]=1,Table19[[#This Row],[Valor Ind. Ambiental]]=1),1,ROUNDDOWN((Table19[[#This Row],[Valor Ind. Económico]]+Table19[[#This Row],[Valor Ind. Social]]+Table19[[#This Row],[Valor Ind. Ambiental]])/3,0))</f>
        <v>1</v>
      </c>
      <c r="S241" s="10" t="str">
        <f t="shared" si="28"/>
        <v>No sostenible</v>
      </c>
      <c r="T241" s="10" t="s">
        <v>895</v>
      </c>
      <c r="U241" s="10"/>
      <c r="V241" s="43"/>
    </row>
    <row r="242" spans="1:22" ht="48" x14ac:dyDescent="0.2">
      <c r="A242" s="28">
        <v>2017202500005</v>
      </c>
      <c r="B242" s="3" t="s">
        <v>260</v>
      </c>
      <c r="C242" s="3" t="s">
        <v>816</v>
      </c>
      <c r="D242" s="3" t="s">
        <v>830</v>
      </c>
      <c r="E242" s="4">
        <v>1119993295</v>
      </c>
      <c r="F242" s="4">
        <v>1119993295</v>
      </c>
      <c r="G242" s="44">
        <v>1.59</v>
      </c>
      <c r="H242" s="10" t="str">
        <f t="shared" si="24"/>
        <v>alto</v>
      </c>
      <c r="I242" s="10">
        <f t="shared" si="29"/>
        <v>3</v>
      </c>
      <c r="J242" s="16">
        <v>4370</v>
      </c>
      <c r="K242" s="3">
        <v>5938</v>
      </c>
      <c r="L242" s="15">
        <f t="shared" si="30"/>
        <v>0.73593802627147187</v>
      </c>
      <c r="M242" s="10" t="str">
        <f t="shared" si="25"/>
        <v>medio</v>
      </c>
      <c r="N242" s="10">
        <f t="shared" si="31"/>
        <v>2</v>
      </c>
      <c r="O242" s="50">
        <v>0.5</v>
      </c>
      <c r="P242" s="10" t="str">
        <f t="shared" si="26"/>
        <v>Cumple parcialmente</v>
      </c>
      <c r="Q242" s="10">
        <f t="shared" si="27"/>
        <v>2</v>
      </c>
      <c r="R242" s="10">
        <f>+IF(OR(Table19[[#This Row],[Valor Ind. Económico]]=1,Table19[[#This Row],[Valor Ind. Social]]=1,Table19[[#This Row],[Valor Ind. Ambiental]]=1),1,ROUNDDOWN((Table19[[#This Row],[Valor Ind. Económico]]+Table19[[#This Row],[Valor Ind. Social]]+Table19[[#This Row],[Valor Ind. Ambiental]])/3,0))</f>
        <v>2</v>
      </c>
      <c r="S242" s="10" t="str">
        <f t="shared" si="28"/>
        <v>Parcialmente sostenible</v>
      </c>
      <c r="T242" s="10" t="s">
        <v>885</v>
      </c>
      <c r="U242" s="10" t="s">
        <v>638</v>
      </c>
      <c r="V242" s="43" t="s">
        <v>654</v>
      </c>
    </row>
    <row r="243" spans="1:22" ht="16" x14ac:dyDescent="0.2">
      <c r="A243" s="28">
        <v>2017202500006</v>
      </c>
      <c r="B243" s="3" t="s">
        <v>261</v>
      </c>
      <c r="C243" s="3" t="s">
        <v>816</v>
      </c>
      <c r="D243" s="3" t="s">
        <v>830</v>
      </c>
      <c r="E243" s="4">
        <v>2677646546</v>
      </c>
      <c r="F243" s="4">
        <v>2677646546</v>
      </c>
      <c r="G243" s="44">
        <v>1.58</v>
      </c>
      <c r="H243" s="10" t="str">
        <f t="shared" si="24"/>
        <v>alto</v>
      </c>
      <c r="I243" s="10">
        <f t="shared" si="29"/>
        <v>3</v>
      </c>
      <c r="J243" s="16">
        <v>6556</v>
      </c>
      <c r="K243" s="3">
        <v>22342</v>
      </c>
      <c r="L243" s="15">
        <f t="shared" si="30"/>
        <v>0.29343836720078775</v>
      </c>
      <c r="M243" s="10" t="str">
        <f t="shared" si="25"/>
        <v>bajo</v>
      </c>
      <c r="N243" s="10">
        <f t="shared" si="31"/>
        <v>1</v>
      </c>
      <c r="O243" s="50">
        <v>1</v>
      </c>
      <c r="P243" s="10" t="str">
        <f t="shared" si="26"/>
        <v>Cumple</v>
      </c>
      <c r="Q243" s="10">
        <f t="shared" si="27"/>
        <v>3</v>
      </c>
      <c r="R243" s="10">
        <f>+IF(OR(Table19[[#This Row],[Valor Ind. Económico]]=1,Table19[[#This Row],[Valor Ind. Social]]=1,Table19[[#This Row],[Valor Ind. Ambiental]]=1),1,ROUNDDOWN((Table19[[#This Row],[Valor Ind. Económico]]+Table19[[#This Row],[Valor Ind. Social]]+Table19[[#This Row],[Valor Ind. Ambiental]])/3,0))</f>
        <v>1</v>
      </c>
      <c r="S243" s="10" t="str">
        <f t="shared" si="28"/>
        <v>No sostenible</v>
      </c>
      <c r="T243" s="10" t="s">
        <v>885</v>
      </c>
      <c r="U243" s="10"/>
      <c r="V243" s="43"/>
    </row>
    <row r="244" spans="1:22" ht="48" x14ac:dyDescent="0.2">
      <c r="A244" s="28">
        <v>2019202500001</v>
      </c>
      <c r="B244" s="3" t="s">
        <v>262</v>
      </c>
      <c r="C244" s="3" t="s">
        <v>816</v>
      </c>
      <c r="D244" s="3" t="s">
        <v>830</v>
      </c>
      <c r="E244" s="4">
        <v>3348774153</v>
      </c>
      <c r="F244" s="4">
        <v>3348774153</v>
      </c>
      <c r="G244" s="44">
        <v>1.23</v>
      </c>
      <c r="H244" s="10" t="str">
        <f t="shared" si="24"/>
        <v>alto</v>
      </c>
      <c r="I244" s="10">
        <f t="shared" si="29"/>
        <v>3</v>
      </c>
      <c r="J244" s="3">
        <v>1225</v>
      </c>
      <c r="K244" s="3">
        <v>1530</v>
      </c>
      <c r="L244" s="15">
        <f t="shared" si="30"/>
        <v>0.80065359477124187</v>
      </c>
      <c r="M244" s="10" t="str">
        <f t="shared" si="25"/>
        <v>alto</v>
      </c>
      <c r="N244" s="10">
        <f t="shared" si="31"/>
        <v>3</v>
      </c>
      <c r="O244" s="50">
        <v>1</v>
      </c>
      <c r="P244" s="10" t="str">
        <f t="shared" si="26"/>
        <v>Cumple</v>
      </c>
      <c r="Q244" s="10">
        <f t="shared" si="27"/>
        <v>3</v>
      </c>
      <c r="R244" s="10">
        <f>+IF(OR(Table19[[#This Row],[Valor Ind. Económico]]=1,Table19[[#This Row],[Valor Ind. Social]]=1,Table19[[#This Row],[Valor Ind. Ambiental]]=1),1,ROUNDDOWN((Table19[[#This Row],[Valor Ind. Económico]]+Table19[[#This Row],[Valor Ind. Social]]+Table19[[#This Row],[Valor Ind. Ambiental]])/3,0))</f>
        <v>3</v>
      </c>
      <c r="S244" s="10" t="str">
        <f t="shared" si="28"/>
        <v>Sostenible</v>
      </c>
      <c r="T244" s="10" t="s">
        <v>884</v>
      </c>
      <c r="U244" s="10" t="s">
        <v>640</v>
      </c>
      <c r="V244" s="43" t="s">
        <v>690</v>
      </c>
    </row>
    <row r="245" spans="1:22" ht="48" x14ac:dyDescent="0.2">
      <c r="A245" s="28">
        <v>2019202500002</v>
      </c>
      <c r="B245" s="3" t="s">
        <v>263</v>
      </c>
      <c r="C245" s="3" t="s">
        <v>816</v>
      </c>
      <c r="D245" s="3" t="s">
        <v>830</v>
      </c>
      <c r="E245" s="4">
        <v>2262587588</v>
      </c>
      <c r="F245" s="4">
        <v>2262587588</v>
      </c>
      <c r="G245" s="44">
        <v>1.87</v>
      </c>
      <c r="H245" s="10" t="str">
        <f t="shared" si="24"/>
        <v>alto</v>
      </c>
      <c r="I245" s="10">
        <f t="shared" si="29"/>
        <v>3</v>
      </c>
      <c r="J245" s="3">
        <v>6013</v>
      </c>
      <c r="K245" s="3">
        <v>6013</v>
      </c>
      <c r="L245" s="15">
        <f t="shared" si="30"/>
        <v>1</v>
      </c>
      <c r="M245" s="10" t="str">
        <f t="shared" si="25"/>
        <v>alto</v>
      </c>
      <c r="N245" s="10">
        <f t="shared" si="31"/>
        <v>3</v>
      </c>
      <c r="O245" s="50">
        <v>1</v>
      </c>
      <c r="P245" s="10" t="str">
        <f t="shared" si="26"/>
        <v>Cumple</v>
      </c>
      <c r="Q245" s="10">
        <f t="shared" si="27"/>
        <v>3</v>
      </c>
      <c r="R245" s="10">
        <f>+IF(OR(Table19[[#This Row],[Valor Ind. Económico]]=1,Table19[[#This Row],[Valor Ind. Social]]=1,Table19[[#This Row],[Valor Ind. Ambiental]]=1),1,ROUNDDOWN((Table19[[#This Row],[Valor Ind. Económico]]+Table19[[#This Row],[Valor Ind. Social]]+Table19[[#This Row],[Valor Ind. Ambiental]])/3,0))</f>
        <v>3</v>
      </c>
      <c r="S245" s="10" t="str">
        <f t="shared" si="28"/>
        <v>Sostenible</v>
      </c>
      <c r="T245" s="10" t="s">
        <v>887</v>
      </c>
      <c r="U245" s="10" t="s">
        <v>635</v>
      </c>
      <c r="V245" s="43" t="s">
        <v>651</v>
      </c>
    </row>
    <row r="246" spans="1:22" ht="16" x14ac:dyDescent="0.2">
      <c r="A246" s="28">
        <v>2019202500003</v>
      </c>
      <c r="B246" s="3" t="s">
        <v>264</v>
      </c>
      <c r="C246" s="3" t="s">
        <v>816</v>
      </c>
      <c r="D246" s="3" t="s">
        <v>830</v>
      </c>
      <c r="E246" s="4">
        <v>2058576000</v>
      </c>
      <c r="F246" s="4">
        <v>2058576000</v>
      </c>
      <c r="G246" s="44">
        <v>2.62</v>
      </c>
      <c r="H246" s="10" t="str">
        <f t="shared" si="24"/>
        <v>alto</v>
      </c>
      <c r="I246" s="10">
        <f t="shared" si="29"/>
        <v>3</v>
      </c>
      <c r="J246" s="3">
        <v>1029</v>
      </c>
      <c r="K246" s="3">
        <v>9739</v>
      </c>
      <c r="L246" s="15">
        <f t="shared" si="30"/>
        <v>0.10565766505801417</v>
      </c>
      <c r="M246" s="10" t="str">
        <f t="shared" si="25"/>
        <v>bajo</v>
      </c>
      <c r="N246" s="10">
        <f t="shared" si="31"/>
        <v>1</v>
      </c>
      <c r="O246" s="49" t="s">
        <v>27</v>
      </c>
      <c r="P246" s="10" t="str">
        <f t="shared" si="26"/>
        <v>No requiere</v>
      </c>
      <c r="Q246" s="10">
        <f t="shared" si="27"/>
        <v>3</v>
      </c>
      <c r="R246" s="10">
        <f>+IF(OR(Table19[[#This Row],[Valor Ind. Económico]]=1,Table19[[#This Row],[Valor Ind. Social]]=1,Table19[[#This Row],[Valor Ind. Ambiental]]=1),1,ROUNDDOWN((Table19[[#This Row],[Valor Ind. Económico]]+Table19[[#This Row],[Valor Ind. Social]]+Table19[[#This Row],[Valor Ind. Ambiental]])/3,0))</f>
        <v>1</v>
      </c>
      <c r="S246" s="10" t="str">
        <f t="shared" si="28"/>
        <v>No sostenible</v>
      </c>
      <c r="T246" s="10" t="s">
        <v>888</v>
      </c>
      <c r="U246" s="10"/>
      <c r="V246" s="43"/>
    </row>
    <row r="247" spans="1:22" ht="48" x14ac:dyDescent="0.2">
      <c r="A247" s="28">
        <v>2019202500004</v>
      </c>
      <c r="B247" s="3" t="s">
        <v>265</v>
      </c>
      <c r="C247" s="3" t="s">
        <v>816</v>
      </c>
      <c r="D247" s="3" t="s">
        <v>830</v>
      </c>
      <c r="E247" s="4">
        <v>1506518575</v>
      </c>
      <c r="F247" s="4">
        <v>1506518575</v>
      </c>
      <c r="G247" s="44">
        <v>1.39</v>
      </c>
      <c r="H247" s="10" t="str">
        <f t="shared" si="24"/>
        <v>alto</v>
      </c>
      <c r="I247" s="10">
        <f t="shared" si="29"/>
        <v>3</v>
      </c>
      <c r="J247" s="3">
        <v>40</v>
      </c>
      <c r="K247" s="3">
        <v>40</v>
      </c>
      <c r="L247" s="15">
        <f t="shared" si="30"/>
        <v>1</v>
      </c>
      <c r="M247" s="10" t="str">
        <f t="shared" si="25"/>
        <v>alto</v>
      </c>
      <c r="N247" s="10">
        <f t="shared" si="31"/>
        <v>3</v>
      </c>
      <c r="O247" s="49" t="s">
        <v>27</v>
      </c>
      <c r="P247" s="10" t="str">
        <f t="shared" si="26"/>
        <v>No requiere</v>
      </c>
      <c r="Q247" s="10">
        <f t="shared" si="27"/>
        <v>3</v>
      </c>
      <c r="R247" s="10">
        <f>+IF(OR(Table19[[#This Row],[Valor Ind. Económico]]=1,Table19[[#This Row],[Valor Ind. Social]]=1,Table19[[#This Row],[Valor Ind. Ambiental]]=1),1,ROUNDDOWN((Table19[[#This Row],[Valor Ind. Económico]]+Table19[[#This Row],[Valor Ind. Social]]+Table19[[#This Row],[Valor Ind. Ambiental]])/3,0))</f>
        <v>3</v>
      </c>
      <c r="S247" s="10" t="str">
        <f t="shared" si="28"/>
        <v>Sostenible</v>
      </c>
      <c r="T247" s="10" t="s">
        <v>892</v>
      </c>
      <c r="U247" s="10" t="s">
        <v>637</v>
      </c>
      <c r="V247" s="43" t="s">
        <v>670</v>
      </c>
    </row>
    <row r="248" spans="1:22" ht="48" x14ac:dyDescent="0.2">
      <c r="A248" s="28">
        <v>2019202500005</v>
      </c>
      <c r="B248" s="3" t="s">
        <v>266</v>
      </c>
      <c r="C248" s="3" t="s">
        <v>816</v>
      </c>
      <c r="D248" s="3" t="s">
        <v>830</v>
      </c>
      <c r="E248" s="4">
        <v>1345767802</v>
      </c>
      <c r="F248" s="4">
        <v>1345767802</v>
      </c>
      <c r="G248" s="44">
        <v>1.63</v>
      </c>
      <c r="H248" s="10" t="str">
        <f t="shared" si="24"/>
        <v>alto</v>
      </c>
      <c r="I248" s="10">
        <f t="shared" si="29"/>
        <v>3</v>
      </c>
      <c r="J248" s="3">
        <v>22342</v>
      </c>
      <c r="K248" s="3">
        <v>22342</v>
      </c>
      <c r="L248" s="15">
        <f t="shared" si="30"/>
        <v>1</v>
      </c>
      <c r="M248" s="10" t="str">
        <f t="shared" si="25"/>
        <v>alto</v>
      </c>
      <c r="N248" s="10">
        <f t="shared" si="31"/>
        <v>3</v>
      </c>
      <c r="O248" s="50">
        <v>1</v>
      </c>
      <c r="P248" s="10" t="str">
        <f t="shared" si="26"/>
        <v>Cumple</v>
      </c>
      <c r="Q248" s="10">
        <f t="shared" si="27"/>
        <v>3</v>
      </c>
      <c r="R248" s="10">
        <f>+IF(OR(Table19[[#This Row],[Valor Ind. Económico]]=1,Table19[[#This Row],[Valor Ind. Social]]=1,Table19[[#This Row],[Valor Ind. Ambiental]]=1),1,ROUNDDOWN((Table19[[#This Row],[Valor Ind. Económico]]+Table19[[#This Row],[Valor Ind. Social]]+Table19[[#This Row],[Valor Ind. Ambiental]])/3,0))</f>
        <v>3</v>
      </c>
      <c r="S248" s="10" t="str">
        <f t="shared" si="28"/>
        <v>Sostenible</v>
      </c>
      <c r="T248" s="10" t="s">
        <v>885</v>
      </c>
      <c r="U248" s="10" t="s">
        <v>638</v>
      </c>
      <c r="V248" s="43" t="s">
        <v>654</v>
      </c>
    </row>
    <row r="249" spans="1:22" ht="32" x14ac:dyDescent="0.2">
      <c r="A249" s="28">
        <v>2019202500008</v>
      </c>
      <c r="B249" s="3" t="s">
        <v>267</v>
      </c>
      <c r="C249" s="3" t="s">
        <v>816</v>
      </c>
      <c r="D249" s="3" t="s">
        <v>830</v>
      </c>
      <c r="E249" s="4">
        <v>3986619047</v>
      </c>
      <c r="F249" s="4">
        <v>3986619047</v>
      </c>
      <c r="G249" s="44">
        <v>1.2</v>
      </c>
      <c r="H249" s="10" t="str">
        <f t="shared" si="24"/>
        <v>medio</v>
      </c>
      <c r="I249" s="10">
        <f t="shared" si="29"/>
        <v>2</v>
      </c>
      <c r="J249" s="3">
        <v>7793</v>
      </c>
      <c r="K249" s="3">
        <v>7793</v>
      </c>
      <c r="L249" s="15">
        <f t="shared" si="30"/>
        <v>1</v>
      </c>
      <c r="M249" s="10" t="str">
        <f t="shared" si="25"/>
        <v>alto</v>
      </c>
      <c r="N249" s="10">
        <f t="shared" si="31"/>
        <v>3</v>
      </c>
      <c r="O249" s="49" t="s">
        <v>27</v>
      </c>
      <c r="P249" s="10" t="str">
        <f t="shared" si="26"/>
        <v>No requiere</v>
      </c>
      <c r="Q249" s="10">
        <f t="shared" si="27"/>
        <v>3</v>
      </c>
      <c r="R249" s="10">
        <f>+IF(OR(Table19[[#This Row],[Valor Ind. Económico]]=1,Table19[[#This Row],[Valor Ind. Social]]=1,Table19[[#This Row],[Valor Ind. Ambiental]]=1),1,ROUNDDOWN((Table19[[#This Row],[Valor Ind. Económico]]+Table19[[#This Row],[Valor Ind. Social]]+Table19[[#This Row],[Valor Ind. Ambiental]])/3,0))</f>
        <v>2</v>
      </c>
      <c r="S249" s="10" t="str">
        <f t="shared" si="28"/>
        <v>Parcialmente sostenible</v>
      </c>
      <c r="T249" s="10" t="s">
        <v>888</v>
      </c>
      <c r="U249" s="10" t="s">
        <v>32</v>
      </c>
      <c r="V249" s="43" t="s">
        <v>33</v>
      </c>
    </row>
    <row r="250" spans="1:22" ht="48" x14ac:dyDescent="0.2">
      <c r="A250" s="28">
        <v>2018202950003</v>
      </c>
      <c r="B250" s="3" t="s">
        <v>268</v>
      </c>
      <c r="C250" s="3" t="s">
        <v>816</v>
      </c>
      <c r="D250" s="3" t="s">
        <v>831</v>
      </c>
      <c r="E250" s="4">
        <v>958428397</v>
      </c>
      <c r="F250" s="4">
        <v>958428397</v>
      </c>
      <c r="G250" s="44">
        <v>2.15</v>
      </c>
      <c r="H250" s="10" t="str">
        <f t="shared" si="24"/>
        <v>alto</v>
      </c>
      <c r="I250" s="10">
        <f t="shared" si="29"/>
        <v>3</v>
      </c>
      <c r="J250" s="3">
        <v>2435</v>
      </c>
      <c r="K250" s="3">
        <v>2435</v>
      </c>
      <c r="L250" s="15">
        <f t="shared" si="30"/>
        <v>1</v>
      </c>
      <c r="M250" s="10" t="str">
        <f t="shared" si="25"/>
        <v>alto</v>
      </c>
      <c r="N250" s="10">
        <f t="shared" si="31"/>
        <v>3</v>
      </c>
      <c r="O250" s="50">
        <v>1</v>
      </c>
      <c r="P250" s="10" t="str">
        <f t="shared" si="26"/>
        <v>Cumple</v>
      </c>
      <c r="Q250" s="10">
        <f t="shared" si="27"/>
        <v>3</v>
      </c>
      <c r="R250" s="10">
        <f>+IF(OR(Table19[[#This Row],[Valor Ind. Económico]]=1,Table19[[#This Row],[Valor Ind. Social]]=1,Table19[[#This Row],[Valor Ind. Ambiental]]=1),1,ROUNDDOWN((Table19[[#This Row],[Valor Ind. Económico]]+Table19[[#This Row],[Valor Ind. Social]]+Table19[[#This Row],[Valor Ind. Ambiental]])/3,0))</f>
        <v>3</v>
      </c>
      <c r="S250" s="10" t="str">
        <f t="shared" si="28"/>
        <v>Sostenible</v>
      </c>
      <c r="T250" s="10" t="s">
        <v>885</v>
      </c>
      <c r="U250" s="10" t="s">
        <v>638</v>
      </c>
      <c r="V250" s="43" t="s">
        <v>654</v>
      </c>
    </row>
    <row r="251" spans="1:22" ht="32" x14ac:dyDescent="0.2">
      <c r="A251" s="28">
        <v>2017203830001</v>
      </c>
      <c r="B251" s="3" t="s">
        <v>269</v>
      </c>
      <c r="C251" s="3" t="s">
        <v>816</v>
      </c>
      <c r="D251" s="3" t="s">
        <v>846</v>
      </c>
      <c r="E251" s="4">
        <v>840863541.52999997</v>
      </c>
      <c r="F251" s="4">
        <v>840863541.52999997</v>
      </c>
      <c r="G251" s="44">
        <v>1.74</v>
      </c>
      <c r="H251" s="10" t="str">
        <f t="shared" si="24"/>
        <v>alto</v>
      </c>
      <c r="I251" s="10">
        <f t="shared" si="29"/>
        <v>3</v>
      </c>
      <c r="J251" s="16">
        <v>2442</v>
      </c>
      <c r="K251" s="3">
        <v>12938</v>
      </c>
      <c r="L251" s="15">
        <f t="shared" si="30"/>
        <v>0.1887463286443036</v>
      </c>
      <c r="M251" s="10" t="str">
        <f t="shared" si="25"/>
        <v>bajo</v>
      </c>
      <c r="N251" s="10">
        <f t="shared" si="31"/>
        <v>1</v>
      </c>
      <c r="O251" s="50">
        <v>0.5</v>
      </c>
      <c r="P251" s="10" t="str">
        <f t="shared" si="26"/>
        <v>Cumple parcialmente</v>
      </c>
      <c r="Q251" s="10">
        <f t="shared" si="27"/>
        <v>2</v>
      </c>
      <c r="R251" s="10">
        <f>+IF(OR(Table19[[#This Row],[Valor Ind. Económico]]=1,Table19[[#This Row],[Valor Ind. Social]]=1,Table19[[#This Row],[Valor Ind. Ambiental]]=1),1,ROUNDDOWN((Table19[[#This Row],[Valor Ind. Económico]]+Table19[[#This Row],[Valor Ind. Social]]+Table19[[#This Row],[Valor Ind. Ambiental]])/3,0))</f>
        <v>1</v>
      </c>
      <c r="S251" s="10" t="str">
        <f t="shared" si="28"/>
        <v>No sostenible</v>
      </c>
      <c r="T251" s="10" t="s">
        <v>884</v>
      </c>
      <c r="U251" s="10"/>
      <c r="V251" s="43"/>
    </row>
    <row r="252" spans="1:22" ht="48" x14ac:dyDescent="0.2">
      <c r="A252" s="28">
        <v>2017203830002</v>
      </c>
      <c r="B252" s="3" t="s">
        <v>270</v>
      </c>
      <c r="C252" s="3" t="s">
        <v>816</v>
      </c>
      <c r="D252" s="3" t="s">
        <v>846</v>
      </c>
      <c r="E252" s="4">
        <v>804070494</v>
      </c>
      <c r="F252" s="4">
        <v>804070494</v>
      </c>
      <c r="G252" s="44">
        <v>3.2</v>
      </c>
      <c r="H252" s="10" t="str">
        <f t="shared" si="24"/>
        <v>alto</v>
      </c>
      <c r="I252" s="10">
        <f t="shared" si="29"/>
        <v>3</v>
      </c>
      <c r="J252" s="3">
        <v>6104</v>
      </c>
      <c r="K252" s="3">
        <v>6104</v>
      </c>
      <c r="L252" s="15">
        <f t="shared" si="30"/>
        <v>1</v>
      </c>
      <c r="M252" s="10" t="str">
        <f t="shared" si="25"/>
        <v>alto</v>
      </c>
      <c r="N252" s="10">
        <f t="shared" si="31"/>
        <v>3</v>
      </c>
      <c r="O252" s="50">
        <v>1</v>
      </c>
      <c r="P252" s="10" t="str">
        <f t="shared" si="26"/>
        <v>Cumple</v>
      </c>
      <c r="Q252" s="10">
        <f t="shared" si="27"/>
        <v>3</v>
      </c>
      <c r="R252" s="10">
        <f>+IF(OR(Table19[[#This Row],[Valor Ind. Económico]]=1,Table19[[#This Row],[Valor Ind. Social]]=1,Table19[[#This Row],[Valor Ind. Ambiental]]=1),1,ROUNDDOWN((Table19[[#This Row],[Valor Ind. Económico]]+Table19[[#This Row],[Valor Ind. Social]]+Table19[[#This Row],[Valor Ind. Ambiental]])/3,0))</f>
        <v>3</v>
      </c>
      <c r="S252" s="10" t="str">
        <f t="shared" si="28"/>
        <v>Sostenible</v>
      </c>
      <c r="T252" s="10" t="s">
        <v>885</v>
      </c>
      <c r="U252" s="10" t="s">
        <v>638</v>
      </c>
      <c r="V252" s="43" t="s">
        <v>654</v>
      </c>
    </row>
    <row r="253" spans="1:22" ht="16" x14ac:dyDescent="0.2">
      <c r="A253" s="28">
        <v>20181301010176</v>
      </c>
      <c r="B253" s="3" t="s">
        <v>271</v>
      </c>
      <c r="C253" s="3" t="s">
        <v>816</v>
      </c>
      <c r="D253" s="3" t="s">
        <v>846</v>
      </c>
      <c r="E253" s="4">
        <v>4521639640.0100002</v>
      </c>
      <c r="F253" s="4">
        <v>4521639640.0100002</v>
      </c>
      <c r="G253" s="44">
        <v>1.94</v>
      </c>
      <c r="H253" s="10" t="str">
        <f t="shared" si="24"/>
        <v>alto</v>
      </c>
      <c r="I253" s="10">
        <f t="shared" si="29"/>
        <v>3</v>
      </c>
      <c r="J253" s="3">
        <v>5154</v>
      </c>
      <c r="K253" s="3">
        <v>15170</v>
      </c>
      <c r="L253" s="15">
        <f t="shared" si="30"/>
        <v>0.33974950560316414</v>
      </c>
      <c r="M253" s="10" t="str">
        <f t="shared" si="25"/>
        <v>bajo</v>
      </c>
      <c r="N253" s="10">
        <f t="shared" si="31"/>
        <v>1</v>
      </c>
      <c r="O253" s="50">
        <v>1</v>
      </c>
      <c r="P253" s="10" t="str">
        <f t="shared" si="26"/>
        <v>Cumple</v>
      </c>
      <c r="Q253" s="10">
        <f t="shared" si="27"/>
        <v>3</v>
      </c>
      <c r="R253" s="10">
        <f>+IF(OR(Table19[[#This Row],[Valor Ind. Económico]]=1,Table19[[#This Row],[Valor Ind. Social]]=1,Table19[[#This Row],[Valor Ind. Ambiental]]=1),1,ROUNDDOWN((Table19[[#This Row],[Valor Ind. Económico]]+Table19[[#This Row],[Valor Ind. Social]]+Table19[[#This Row],[Valor Ind. Ambiental]])/3,0))</f>
        <v>1</v>
      </c>
      <c r="S253" s="10" t="str">
        <f t="shared" si="28"/>
        <v>No sostenible</v>
      </c>
      <c r="T253" s="10" t="s">
        <v>885</v>
      </c>
      <c r="U253" s="10"/>
      <c r="V253" s="43"/>
    </row>
    <row r="254" spans="1:22" ht="48" x14ac:dyDescent="0.2">
      <c r="A254" s="28">
        <v>2019203830002</v>
      </c>
      <c r="B254" s="3" t="s">
        <v>272</v>
      </c>
      <c r="C254" s="3" t="s">
        <v>816</v>
      </c>
      <c r="D254" s="3" t="s">
        <v>846</v>
      </c>
      <c r="E254" s="4">
        <v>377558328</v>
      </c>
      <c r="F254" s="4">
        <v>785369034</v>
      </c>
      <c r="G254" s="44">
        <v>2.5099999999999998</v>
      </c>
      <c r="H254" s="10" t="str">
        <f t="shared" si="24"/>
        <v>alto</v>
      </c>
      <c r="I254" s="10">
        <f t="shared" si="29"/>
        <v>3</v>
      </c>
      <c r="J254" s="3">
        <v>1176</v>
      </c>
      <c r="K254" s="3">
        <v>1176</v>
      </c>
      <c r="L254" s="15">
        <f t="shared" si="30"/>
        <v>1</v>
      </c>
      <c r="M254" s="10" t="str">
        <f t="shared" si="25"/>
        <v>alto</v>
      </c>
      <c r="N254" s="10">
        <f t="shared" si="31"/>
        <v>3</v>
      </c>
      <c r="O254" s="49" t="s">
        <v>27</v>
      </c>
      <c r="P254" s="10" t="str">
        <f t="shared" si="26"/>
        <v>No requiere</v>
      </c>
      <c r="Q254" s="10">
        <f t="shared" si="27"/>
        <v>3</v>
      </c>
      <c r="R254" s="10">
        <f>+IF(OR(Table19[[#This Row],[Valor Ind. Económico]]=1,Table19[[#This Row],[Valor Ind. Social]]=1,Table19[[#This Row],[Valor Ind. Ambiental]]=1),1,ROUNDDOWN((Table19[[#This Row],[Valor Ind. Económico]]+Table19[[#This Row],[Valor Ind. Social]]+Table19[[#This Row],[Valor Ind. Ambiental]])/3,0))</f>
        <v>3</v>
      </c>
      <c r="S254" s="10" t="str">
        <f t="shared" si="28"/>
        <v>Sostenible</v>
      </c>
      <c r="T254" s="10" t="s">
        <v>891</v>
      </c>
      <c r="U254" s="10" t="s">
        <v>636</v>
      </c>
      <c r="V254" s="43" t="s">
        <v>652</v>
      </c>
    </row>
    <row r="255" spans="1:22" ht="48" x14ac:dyDescent="0.2">
      <c r="A255" s="28">
        <v>2016204000001</v>
      </c>
      <c r="B255" s="3" t="s">
        <v>273</v>
      </c>
      <c r="C255" s="3" t="s">
        <v>816</v>
      </c>
      <c r="D255" s="3" t="s">
        <v>833</v>
      </c>
      <c r="E255" s="4">
        <v>4973107815</v>
      </c>
      <c r="F255" s="4">
        <v>4973107815</v>
      </c>
      <c r="G255" s="44">
        <v>2.95</v>
      </c>
      <c r="H255" s="10" t="str">
        <f t="shared" si="24"/>
        <v>alto</v>
      </c>
      <c r="I255" s="10">
        <f t="shared" si="29"/>
        <v>3</v>
      </c>
      <c r="J255" s="3">
        <v>6043</v>
      </c>
      <c r="K255" s="3">
        <v>6043</v>
      </c>
      <c r="L255" s="15">
        <f t="shared" si="30"/>
        <v>1</v>
      </c>
      <c r="M255" s="10" t="str">
        <f t="shared" si="25"/>
        <v>alto</v>
      </c>
      <c r="N255" s="10">
        <f t="shared" si="31"/>
        <v>3</v>
      </c>
      <c r="O255" s="50">
        <v>0.5</v>
      </c>
      <c r="P255" s="10" t="str">
        <f t="shared" si="26"/>
        <v>Cumple parcialmente</v>
      </c>
      <c r="Q255" s="10">
        <f t="shared" si="27"/>
        <v>2</v>
      </c>
      <c r="R255" s="10">
        <f>+IF(OR(Table19[[#This Row],[Valor Ind. Económico]]=1,Table19[[#This Row],[Valor Ind. Social]]=1,Table19[[#This Row],[Valor Ind. Ambiental]]=1),1,ROUNDDOWN((Table19[[#This Row],[Valor Ind. Económico]]+Table19[[#This Row],[Valor Ind. Social]]+Table19[[#This Row],[Valor Ind. Ambiental]])/3,0))</f>
        <v>2</v>
      </c>
      <c r="S255" s="10" t="str">
        <f t="shared" si="28"/>
        <v>Parcialmente sostenible</v>
      </c>
      <c r="T255" s="10" t="s">
        <v>887</v>
      </c>
      <c r="U255" s="10" t="s">
        <v>640</v>
      </c>
      <c r="V255" s="43" t="s">
        <v>690</v>
      </c>
    </row>
    <row r="256" spans="1:22" ht="48" x14ac:dyDescent="0.2">
      <c r="A256" s="28">
        <v>2016204000002</v>
      </c>
      <c r="B256" s="3" t="s">
        <v>274</v>
      </c>
      <c r="C256" s="3" t="s">
        <v>816</v>
      </c>
      <c r="D256" s="3" t="s">
        <v>833</v>
      </c>
      <c r="E256" s="4">
        <v>1936599901.5</v>
      </c>
      <c r="F256" s="4">
        <v>1936599901.5</v>
      </c>
      <c r="G256" s="44">
        <v>1.0900000000000001</v>
      </c>
      <c r="H256" s="10" t="str">
        <f t="shared" si="24"/>
        <v>medio</v>
      </c>
      <c r="I256" s="10">
        <f t="shared" si="29"/>
        <v>2</v>
      </c>
      <c r="J256" s="3">
        <v>1637</v>
      </c>
      <c r="K256" s="3">
        <v>26597</v>
      </c>
      <c r="L256" s="15">
        <f t="shared" si="30"/>
        <v>6.1548294920479751E-2</v>
      </c>
      <c r="M256" s="10" t="str">
        <f t="shared" si="25"/>
        <v>bajo</v>
      </c>
      <c r="N256" s="10">
        <f t="shared" si="31"/>
        <v>1</v>
      </c>
      <c r="O256" s="50">
        <v>0.5</v>
      </c>
      <c r="P256" s="10" t="str">
        <f t="shared" si="26"/>
        <v>Cumple parcialmente</v>
      </c>
      <c r="Q256" s="10">
        <f t="shared" si="27"/>
        <v>2</v>
      </c>
      <c r="R256" s="10">
        <f>+IF(OR(Table19[[#This Row],[Valor Ind. Económico]]=1,Table19[[#This Row],[Valor Ind. Social]]=1,Table19[[#This Row],[Valor Ind. Ambiental]]=1),1,ROUNDDOWN((Table19[[#This Row],[Valor Ind. Económico]]+Table19[[#This Row],[Valor Ind. Social]]+Table19[[#This Row],[Valor Ind. Ambiental]])/3,0))</f>
        <v>1</v>
      </c>
      <c r="S256" s="10" t="str">
        <f t="shared" si="28"/>
        <v>No sostenible</v>
      </c>
      <c r="T256" s="10" t="s">
        <v>887</v>
      </c>
      <c r="U256" s="10"/>
      <c r="V256" s="43"/>
    </row>
    <row r="257" spans="1:22" ht="16" x14ac:dyDescent="0.2">
      <c r="A257" s="28">
        <v>2017204000001</v>
      </c>
      <c r="B257" s="3" t="s">
        <v>275</v>
      </c>
      <c r="C257" s="3" t="s">
        <v>816</v>
      </c>
      <c r="D257" s="3" t="s">
        <v>833</v>
      </c>
      <c r="E257" s="4">
        <v>2405635200</v>
      </c>
      <c r="F257" s="4">
        <v>2405635200</v>
      </c>
      <c r="G257" s="44">
        <v>1.79</v>
      </c>
      <c r="H257" s="10" t="str">
        <f t="shared" si="24"/>
        <v>alto</v>
      </c>
      <c r="I257" s="10">
        <f t="shared" si="29"/>
        <v>3</v>
      </c>
      <c r="J257" s="3">
        <v>343</v>
      </c>
      <c r="K257" s="3">
        <v>8509</v>
      </c>
      <c r="L257" s="15">
        <f t="shared" si="30"/>
        <v>4.0310259724997063E-2</v>
      </c>
      <c r="M257" s="10" t="str">
        <f t="shared" si="25"/>
        <v>bajo</v>
      </c>
      <c r="N257" s="10">
        <f t="shared" si="31"/>
        <v>1</v>
      </c>
      <c r="O257" s="49" t="s">
        <v>27</v>
      </c>
      <c r="P257" s="10" t="str">
        <f t="shared" si="26"/>
        <v>No requiere</v>
      </c>
      <c r="Q257" s="10">
        <f t="shared" si="27"/>
        <v>3</v>
      </c>
      <c r="R257" s="10">
        <f>+IF(OR(Table19[[#This Row],[Valor Ind. Económico]]=1,Table19[[#This Row],[Valor Ind. Social]]=1,Table19[[#This Row],[Valor Ind. Ambiental]]=1),1,ROUNDDOWN((Table19[[#This Row],[Valor Ind. Económico]]+Table19[[#This Row],[Valor Ind. Social]]+Table19[[#This Row],[Valor Ind. Ambiental]])/3,0))</f>
        <v>1</v>
      </c>
      <c r="S257" s="10" t="str">
        <f t="shared" si="28"/>
        <v>No sostenible</v>
      </c>
      <c r="T257" s="10" t="s">
        <v>888</v>
      </c>
      <c r="U257" s="10"/>
      <c r="V257" s="43"/>
    </row>
    <row r="258" spans="1:22" ht="48" x14ac:dyDescent="0.2">
      <c r="A258" s="28">
        <v>2017204000002</v>
      </c>
      <c r="B258" s="3" t="s">
        <v>276</v>
      </c>
      <c r="C258" s="3" t="s">
        <v>816</v>
      </c>
      <c r="D258" s="3" t="s">
        <v>833</v>
      </c>
      <c r="E258" s="4">
        <v>17361591595.25</v>
      </c>
      <c r="F258" s="4">
        <v>17361591595.25</v>
      </c>
      <c r="G258" s="44">
        <v>2.63</v>
      </c>
      <c r="H258" s="10" t="str">
        <f t="shared" si="24"/>
        <v>alto</v>
      </c>
      <c r="I258" s="10">
        <f t="shared" si="29"/>
        <v>3</v>
      </c>
      <c r="J258" s="3">
        <v>22184</v>
      </c>
      <c r="K258" s="3">
        <v>22184</v>
      </c>
      <c r="L258" s="15">
        <f t="shared" si="30"/>
        <v>1</v>
      </c>
      <c r="M258" s="10" t="str">
        <f t="shared" si="25"/>
        <v>alto</v>
      </c>
      <c r="N258" s="10">
        <f t="shared" si="31"/>
        <v>3</v>
      </c>
      <c r="O258" s="50">
        <v>0.5</v>
      </c>
      <c r="P258" s="10" t="str">
        <f t="shared" si="26"/>
        <v>Cumple parcialmente</v>
      </c>
      <c r="Q258" s="10">
        <f t="shared" si="27"/>
        <v>2</v>
      </c>
      <c r="R258" s="10">
        <f>+IF(OR(Table19[[#This Row],[Valor Ind. Económico]]=1,Table19[[#This Row],[Valor Ind. Social]]=1,Table19[[#This Row],[Valor Ind. Ambiental]]=1),1,ROUNDDOWN((Table19[[#This Row],[Valor Ind. Económico]]+Table19[[#This Row],[Valor Ind. Social]]+Table19[[#This Row],[Valor Ind. Ambiental]])/3,0))</f>
        <v>2</v>
      </c>
      <c r="S258" s="10" t="str">
        <f t="shared" si="28"/>
        <v>Parcialmente sostenible</v>
      </c>
      <c r="T258" s="10" t="s">
        <v>895</v>
      </c>
      <c r="U258" s="10" t="s">
        <v>637</v>
      </c>
      <c r="V258" s="43" t="s">
        <v>670</v>
      </c>
    </row>
    <row r="259" spans="1:22" ht="48" x14ac:dyDescent="0.2">
      <c r="A259" s="28">
        <v>2017204000003</v>
      </c>
      <c r="B259" s="3" t="s">
        <v>277</v>
      </c>
      <c r="C259" s="3" t="s">
        <v>816</v>
      </c>
      <c r="D259" s="3" t="s">
        <v>833</v>
      </c>
      <c r="E259" s="4">
        <v>4998781500</v>
      </c>
      <c r="F259" s="4">
        <v>4998781500</v>
      </c>
      <c r="G259" s="44">
        <v>5.07</v>
      </c>
      <c r="H259" s="10" t="str">
        <f t="shared" si="24"/>
        <v>alto</v>
      </c>
      <c r="I259" s="10">
        <f t="shared" si="29"/>
        <v>3</v>
      </c>
      <c r="J259" s="3">
        <v>2774</v>
      </c>
      <c r="K259" s="3">
        <v>2774</v>
      </c>
      <c r="L259" s="15">
        <f t="shared" si="30"/>
        <v>1</v>
      </c>
      <c r="M259" s="10" t="str">
        <f t="shared" si="25"/>
        <v>alto</v>
      </c>
      <c r="N259" s="10">
        <f t="shared" si="31"/>
        <v>3</v>
      </c>
      <c r="O259" s="50">
        <v>0.5</v>
      </c>
      <c r="P259" s="10" t="str">
        <f t="shared" si="26"/>
        <v>Cumple parcialmente</v>
      </c>
      <c r="Q259" s="10">
        <f t="shared" si="27"/>
        <v>2</v>
      </c>
      <c r="R259" s="10">
        <f>+IF(OR(Table19[[#This Row],[Valor Ind. Económico]]=1,Table19[[#This Row],[Valor Ind. Social]]=1,Table19[[#This Row],[Valor Ind. Ambiental]]=1),1,ROUNDDOWN((Table19[[#This Row],[Valor Ind. Económico]]+Table19[[#This Row],[Valor Ind. Social]]+Table19[[#This Row],[Valor Ind. Ambiental]])/3,0))</f>
        <v>2</v>
      </c>
      <c r="S259" s="10" t="str">
        <f t="shared" si="28"/>
        <v>Parcialmente sostenible</v>
      </c>
      <c r="T259" s="10" t="s">
        <v>885</v>
      </c>
      <c r="U259" s="10" t="s">
        <v>638</v>
      </c>
      <c r="V259" s="43" t="s">
        <v>654</v>
      </c>
    </row>
    <row r="260" spans="1:22" ht="48" x14ac:dyDescent="0.2">
      <c r="A260" s="28">
        <v>2017204000004</v>
      </c>
      <c r="B260" s="3" t="s">
        <v>278</v>
      </c>
      <c r="C260" s="3" t="s">
        <v>816</v>
      </c>
      <c r="D260" s="3" t="s">
        <v>833</v>
      </c>
      <c r="E260" s="4">
        <v>3537312305</v>
      </c>
      <c r="F260" s="4">
        <v>3537312305</v>
      </c>
      <c r="G260" s="44">
        <v>10.97</v>
      </c>
      <c r="H260" s="10" t="str">
        <f t="shared" si="24"/>
        <v>alto</v>
      </c>
      <c r="I260" s="10">
        <f t="shared" si="29"/>
        <v>3</v>
      </c>
      <c r="J260" s="16">
        <v>2834</v>
      </c>
      <c r="K260" s="3">
        <v>26744</v>
      </c>
      <c r="L260" s="15">
        <f t="shared" si="30"/>
        <v>0.10596769368830392</v>
      </c>
      <c r="M260" s="10" t="str">
        <f t="shared" si="25"/>
        <v>bajo</v>
      </c>
      <c r="N260" s="10">
        <f t="shared" si="31"/>
        <v>1</v>
      </c>
      <c r="O260" s="49" t="s">
        <v>27</v>
      </c>
      <c r="P260" s="10" t="str">
        <f t="shared" si="26"/>
        <v>No requiere</v>
      </c>
      <c r="Q260" s="10">
        <f t="shared" si="27"/>
        <v>3</v>
      </c>
      <c r="R260" s="10">
        <f>+IF(OR(Table19[[#This Row],[Valor Ind. Económico]]=1,Table19[[#This Row],[Valor Ind. Social]]=1,Table19[[#This Row],[Valor Ind. Ambiental]]=1),1,ROUNDDOWN((Table19[[#This Row],[Valor Ind. Económico]]+Table19[[#This Row],[Valor Ind. Social]]+Table19[[#This Row],[Valor Ind. Ambiental]])/3,0))</f>
        <v>1</v>
      </c>
      <c r="S260" s="10" t="str">
        <f t="shared" si="28"/>
        <v>No sostenible</v>
      </c>
      <c r="T260" s="10" t="s">
        <v>887</v>
      </c>
      <c r="U260" s="10"/>
      <c r="V260" s="43"/>
    </row>
    <row r="261" spans="1:22" ht="16" x14ac:dyDescent="0.2">
      <c r="A261" s="28">
        <v>2017204000010</v>
      </c>
      <c r="B261" s="3" t="s">
        <v>279</v>
      </c>
      <c r="C261" s="3" t="s">
        <v>816</v>
      </c>
      <c r="D261" s="3" t="s">
        <v>833</v>
      </c>
      <c r="E261" s="4">
        <v>3265528948</v>
      </c>
      <c r="F261" s="4">
        <v>3265528948</v>
      </c>
      <c r="G261" s="44">
        <v>2</v>
      </c>
      <c r="H261" s="10" t="str">
        <f t="shared" si="24"/>
        <v>alto</v>
      </c>
      <c r="I261" s="10">
        <f t="shared" si="29"/>
        <v>3</v>
      </c>
      <c r="J261" s="3">
        <v>1100</v>
      </c>
      <c r="K261" s="3">
        <v>8762</v>
      </c>
      <c r="L261" s="15">
        <f t="shared" si="30"/>
        <v>0.12554211367267748</v>
      </c>
      <c r="M261" s="10" t="str">
        <f t="shared" si="25"/>
        <v>bajo</v>
      </c>
      <c r="N261" s="10">
        <f t="shared" si="31"/>
        <v>1</v>
      </c>
      <c r="O261" s="50">
        <v>0.5</v>
      </c>
      <c r="P261" s="10" t="str">
        <f t="shared" si="26"/>
        <v>Cumple parcialmente</v>
      </c>
      <c r="Q261" s="10">
        <f t="shared" si="27"/>
        <v>2</v>
      </c>
      <c r="R261" s="10">
        <f>+IF(OR(Table19[[#This Row],[Valor Ind. Económico]]=1,Table19[[#This Row],[Valor Ind. Social]]=1,Table19[[#This Row],[Valor Ind. Ambiental]]=1),1,ROUNDDOWN((Table19[[#This Row],[Valor Ind. Económico]]+Table19[[#This Row],[Valor Ind. Social]]+Table19[[#This Row],[Valor Ind. Ambiental]])/3,0))</f>
        <v>1</v>
      </c>
      <c r="S261" s="10" t="str">
        <f t="shared" si="28"/>
        <v>No sostenible</v>
      </c>
      <c r="T261" s="10" t="s">
        <v>885</v>
      </c>
      <c r="U261" s="10"/>
      <c r="V261" s="43"/>
    </row>
    <row r="262" spans="1:22" ht="48" x14ac:dyDescent="0.2">
      <c r="A262" s="28">
        <v>2017204000011</v>
      </c>
      <c r="B262" s="3" t="s">
        <v>280</v>
      </c>
      <c r="C262" s="3" t="s">
        <v>816</v>
      </c>
      <c r="D262" s="3" t="s">
        <v>833</v>
      </c>
      <c r="E262" s="4">
        <v>5660951526</v>
      </c>
      <c r="F262" s="4">
        <v>5660951526</v>
      </c>
      <c r="G262" s="44">
        <v>22.82</v>
      </c>
      <c r="H262" s="10" t="str">
        <f t="shared" si="24"/>
        <v>alto</v>
      </c>
      <c r="I262" s="10">
        <f t="shared" si="29"/>
        <v>3</v>
      </c>
      <c r="J262" s="16">
        <v>4725</v>
      </c>
      <c r="K262" s="3">
        <v>10268</v>
      </c>
      <c r="L262" s="15">
        <f t="shared" si="30"/>
        <v>0.46016751071289441</v>
      </c>
      <c r="M262" s="10" t="str">
        <f t="shared" si="25"/>
        <v>bajo</v>
      </c>
      <c r="N262" s="10">
        <f t="shared" si="31"/>
        <v>1</v>
      </c>
      <c r="O262" s="49" t="s">
        <v>27</v>
      </c>
      <c r="P262" s="10" t="str">
        <f t="shared" si="26"/>
        <v>No requiere</v>
      </c>
      <c r="Q262" s="10">
        <f t="shared" si="27"/>
        <v>3</v>
      </c>
      <c r="R262" s="10">
        <f>+IF(OR(Table19[[#This Row],[Valor Ind. Económico]]=1,Table19[[#This Row],[Valor Ind. Social]]=1,Table19[[#This Row],[Valor Ind. Ambiental]]=1),1,ROUNDDOWN((Table19[[#This Row],[Valor Ind. Económico]]+Table19[[#This Row],[Valor Ind. Social]]+Table19[[#This Row],[Valor Ind. Ambiental]])/3,0))</f>
        <v>1</v>
      </c>
      <c r="S262" s="10" t="str">
        <f t="shared" si="28"/>
        <v>No sostenible</v>
      </c>
      <c r="T262" s="10" t="s">
        <v>887</v>
      </c>
      <c r="U262" s="10"/>
      <c r="V262" s="43"/>
    </row>
    <row r="263" spans="1:22" ht="48" x14ac:dyDescent="0.2">
      <c r="A263" s="28">
        <v>2017204000012</v>
      </c>
      <c r="B263" s="3" t="s">
        <v>281</v>
      </c>
      <c r="C263" s="3" t="s">
        <v>816</v>
      </c>
      <c r="D263" s="3" t="s">
        <v>833</v>
      </c>
      <c r="E263" s="4">
        <v>1997696710</v>
      </c>
      <c r="F263" s="4">
        <v>1997696710</v>
      </c>
      <c r="G263" s="44">
        <v>2.75</v>
      </c>
      <c r="H263" s="10" t="str">
        <f t="shared" si="24"/>
        <v>alto</v>
      </c>
      <c r="I263" s="10">
        <f t="shared" si="29"/>
        <v>3</v>
      </c>
      <c r="J263" s="3">
        <v>3089</v>
      </c>
      <c r="K263" s="3">
        <v>3089</v>
      </c>
      <c r="L263" s="15">
        <f t="shared" si="30"/>
        <v>1</v>
      </c>
      <c r="M263" s="10" t="str">
        <f t="shared" si="25"/>
        <v>alto</v>
      </c>
      <c r="N263" s="10">
        <f t="shared" si="31"/>
        <v>3</v>
      </c>
      <c r="O263" s="50">
        <v>0.5</v>
      </c>
      <c r="P263" s="10" t="str">
        <f t="shared" si="26"/>
        <v>Cumple parcialmente</v>
      </c>
      <c r="Q263" s="10">
        <f t="shared" si="27"/>
        <v>2</v>
      </c>
      <c r="R263" s="10">
        <f>+IF(OR(Table19[[#This Row],[Valor Ind. Económico]]=1,Table19[[#This Row],[Valor Ind. Social]]=1,Table19[[#This Row],[Valor Ind. Ambiental]]=1),1,ROUNDDOWN((Table19[[#This Row],[Valor Ind. Económico]]+Table19[[#This Row],[Valor Ind. Social]]+Table19[[#This Row],[Valor Ind. Ambiental]])/3,0))</f>
        <v>2</v>
      </c>
      <c r="S263" s="10" t="str">
        <f t="shared" si="28"/>
        <v>Parcialmente sostenible</v>
      </c>
      <c r="T263" s="10" t="s">
        <v>884</v>
      </c>
      <c r="U263" s="10" t="s">
        <v>640</v>
      </c>
      <c r="V263" s="43" t="s">
        <v>690</v>
      </c>
    </row>
    <row r="264" spans="1:22" ht="48" x14ac:dyDescent="0.2">
      <c r="A264" s="28">
        <v>2017204000013</v>
      </c>
      <c r="B264" s="3" t="s">
        <v>282</v>
      </c>
      <c r="C264" s="3" t="s">
        <v>816</v>
      </c>
      <c r="D264" s="3" t="s">
        <v>833</v>
      </c>
      <c r="E264" s="4">
        <v>1678768100</v>
      </c>
      <c r="F264" s="4">
        <v>1678768100</v>
      </c>
      <c r="G264" s="44">
        <v>3.44</v>
      </c>
      <c r="H264" s="10" t="str">
        <f t="shared" si="24"/>
        <v>alto</v>
      </c>
      <c r="I264" s="10">
        <f t="shared" si="29"/>
        <v>3</v>
      </c>
      <c r="J264" s="3">
        <v>1000</v>
      </c>
      <c r="K264" s="3">
        <v>1000</v>
      </c>
      <c r="L264" s="15">
        <f t="shared" si="30"/>
        <v>1</v>
      </c>
      <c r="M264" s="10" t="str">
        <f t="shared" si="25"/>
        <v>alto</v>
      </c>
      <c r="N264" s="10">
        <f t="shared" si="31"/>
        <v>3</v>
      </c>
      <c r="O264" s="49" t="s">
        <v>27</v>
      </c>
      <c r="P264" s="10" t="str">
        <f t="shared" si="26"/>
        <v>No requiere</v>
      </c>
      <c r="Q264" s="10">
        <f t="shared" si="27"/>
        <v>3</v>
      </c>
      <c r="R264" s="10">
        <f>+IF(OR(Table19[[#This Row],[Valor Ind. Económico]]=1,Table19[[#This Row],[Valor Ind. Social]]=1,Table19[[#This Row],[Valor Ind. Ambiental]]=1),1,ROUNDDOWN((Table19[[#This Row],[Valor Ind. Económico]]+Table19[[#This Row],[Valor Ind. Social]]+Table19[[#This Row],[Valor Ind. Ambiental]])/3,0))</f>
        <v>3</v>
      </c>
      <c r="S264" s="10" t="str">
        <f t="shared" si="28"/>
        <v>Sostenible</v>
      </c>
      <c r="T264" s="10" t="s">
        <v>889</v>
      </c>
      <c r="U264" s="10" t="s">
        <v>28</v>
      </c>
      <c r="V264" s="43" t="s">
        <v>29</v>
      </c>
    </row>
    <row r="265" spans="1:22" ht="48" x14ac:dyDescent="0.2">
      <c r="A265" s="28">
        <v>2017204000014</v>
      </c>
      <c r="B265" s="3" t="s">
        <v>283</v>
      </c>
      <c r="C265" s="3" t="s">
        <v>816</v>
      </c>
      <c r="D265" s="3" t="s">
        <v>833</v>
      </c>
      <c r="E265" s="4">
        <v>1606680569</v>
      </c>
      <c r="F265" s="4">
        <v>1888388139</v>
      </c>
      <c r="G265" s="44">
        <v>3.06</v>
      </c>
      <c r="H265" s="10" t="str">
        <f t="shared" si="24"/>
        <v>alto</v>
      </c>
      <c r="I265" s="10">
        <f t="shared" si="29"/>
        <v>3</v>
      </c>
      <c r="J265" s="3">
        <v>3119</v>
      </c>
      <c r="K265" s="3">
        <v>3119</v>
      </c>
      <c r="L265" s="15">
        <f t="shared" si="30"/>
        <v>1</v>
      </c>
      <c r="M265" s="10" t="str">
        <f t="shared" si="25"/>
        <v>alto</v>
      </c>
      <c r="N265" s="10">
        <f t="shared" si="31"/>
        <v>3</v>
      </c>
      <c r="O265" s="50">
        <v>0.5</v>
      </c>
      <c r="P265" s="10" t="str">
        <f t="shared" si="26"/>
        <v>Cumple parcialmente</v>
      </c>
      <c r="Q265" s="10">
        <f t="shared" si="27"/>
        <v>2</v>
      </c>
      <c r="R265" s="10">
        <f>+IF(OR(Table19[[#This Row],[Valor Ind. Económico]]=1,Table19[[#This Row],[Valor Ind. Social]]=1,Table19[[#This Row],[Valor Ind. Ambiental]]=1),1,ROUNDDOWN((Table19[[#This Row],[Valor Ind. Económico]]+Table19[[#This Row],[Valor Ind. Social]]+Table19[[#This Row],[Valor Ind. Ambiental]])/3,0))</f>
        <v>2</v>
      </c>
      <c r="S265" s="10" t="str">
        <f t="shared" si="28"/>
        <v>Parcialmente sostenible</v>
      </c>
      <c r="T265" s="10" t="s">
        <v>891</v>
      </c>
      <c r="U265" s="10" t="s">
        <v>636</v>
      </c>
      <c r="V265" s="43" t="s">
        <v>652</v>
      </c>
    </row>
    <row r="266" spans="1:22" ht="16" x14ac:dyDescent="0.2">
      <c r="A266" s="28">
        <v>2017204000015</v>
      </c>
      <c r="B266" s="3" t="s">
        <v>284</v>
      </c>
      <c r="C266" s="3" t="s">
        <v>816</v>
      </c>
      <c r="D266" s="3" t="s">
        <v>833</v>
      </c>
      <c r="E266" s="4">
        <v>10777674579.33</v>
      </c>
      <c r="F266" s="4">
        <v>10777674579.33</v>
      </c>
      <c r="G266" s="44">
        <v>5.26</v>
      </c>
      <c r="H266" s="10" t="str">
        <f t="shared" si="24"/>
        <v>alto</v>
      </c>
      <c r="I266" s="10">
        <f t="shared" si="29"/>
        <v>3</v>
      </c>
      <c r="J266" s="16">
        <v>3297</v>
      </c>
      <c r="K266" s="3">
        <v>26527</v>
      </c>
      <c r="L266" s="15">
        <f t="shared" si="30"/>
        <v>0.12428846081351076</v>
      </c>
      <c r="M266" s="10" t="str">
        <f t="shared" si="25"/>
        <v>bajo</v>
      </c>
      <c r="N266" s="10">
        <f t="shared" si="31"/>
        <v>1</v>
      </c>
      <c r="O266" s="50">
        <v>0</v>
      </c>
      <c r="P266" s="10" t="str">
        <f t="shared" si="26"/>
        <v>No cumple</v>
      </c>
      <c r="Q266" s="10">
        <f t="shared" si="27"/>
        <v>1</v>
      </c>
      <c r="R266" s="10">
        <f>+IF(OR(Table19[[#This Row],[Valor Ind. Económico]]=1,Table19[[#This Row],[Valor Ind. Social]]=1,Table19[[#This Row],[Valor Ind. Ambiental]]=1),1,ROUNDDOWN((Table19[[#This Row],[Valor Ind. Económico]]+Table19[[#This Row],[Valor Ind. Social]]+Table19[[#This Row],[Valor Ind. Ambiental]])/3,0))</f>
        <v>1</v>
      </c>
      <c r="S266" s="10" t="str">
        <f t="shared" si="28"/>
        <v>No sostenible</v>
      </c>
      <c r="T266" s="10" t="s">
        <v>885</v>
      </c>
      <c r="U266" s="10"/>
      <c r="V266" s="43"/>
    </row>
    <row r="267" spans="1:22" ht="48" x14ac:dyDescent="0.2">
      <c r="A267" s="28">
        <v>2017204000016</v>
      </c>
      <c r="B267" s="3" t="s">
        <v>285</v>
      </c>
      <c r="C267" s="3" t="s">
        <v>816</v>
      </c>
      <c r="D267" s="3" t="s">
        <v>833</v>
      </c>
      <c r="E267" s="4">
        <v>2573025806.2399998</v>
      </c>
      <c r="F267" s="4">
        <v>2573025806.2399998</v>
      </c>
      <c r="G267" s="44">
        <v>2.02</v>
      </c>
      <c r="H267" s="10" t="str">
        <f t="shared" si="24"/>
        <v>alto</v>
      </c>
      <c r="I267" s="10">
        <f t="shared" si="29"/>
        <v>3</v>
      </c>
      <c r="J267" s="3">
        <v>1458</v>
      </c>
      <c r="K267" s="3">
        <v>1458</v>
      </c>
      <c r="L267" s="15">
        <f t="shared" si="30"/>
        <v>1</v>
      </c>
      <c r="M267" s="10" t="str">
        <f t="shared" si="25"/>
        <v>alto</v>
      </c>
      <c r="N267" s="10">
        <f t="shared" si="31"/>
        <v>3</v>
      </c>
      <c r="O267" s="50">
        <v>0.5</v>
      </c>
      <c r="P267" s="10" t="str">
        <f t="shared" si="26"/>
        <v>Cumple parcialmente</v>
      </c>
      <c r="Q267" s="10">
        <f t="shared" si="27"/>
        <v>2</v>
      </c>
      <c r="R267" s="10">
        <f>+IF(OR(Table19[[#This Row],[Valor Ind. Económico]]=1,Table19[[#This Row],[Valor Ind. Social]]=1,Table19[[#This Row],[Valor Ind. Ambiental]]=1),1,ROUNDDOWN((Table19[[#This Row],[Valor Ind. Económico]]+Table19[[#This Row],[Valor Ind. Social]]+Table19[[#This Row],[Valor Ind. Ambiental]])/3,0))</f>
        <v>2</v>
      </c>
      <c r="S267" s="10" t="str">
        <f t="shared" si="28"/>
        <v>Parcialmente sostenible</v>
      </c>
      <c r="T267" s="10" t="s">
        <v>887</v>
      </c>
      <c r="U267" s="10" t="s">
        <v>635</v>
      </c>
      <c r="V267" s="43" t="s">
        <v>651</v>
      </c>
    </row>
    <row r="268" spans="1:22" ht="48" x14ac:dyDescent="0.2">
      <c r="A268" s="28">
        <v>2018204000001</v>
      </c>
      <c r="B268" s="3" t="s">
        <v>286</v>
      </c>
      <c r="C268" s="3" t="s">
        <v>816</v>
      </c>
      <c r="D268" s="3" t="s">
        <v>833</v>
      </c>
      <c r="E268" s="4">
        <v>2539716339</v>
      </c>
      <c r="F268" s="4">
        <v>2539716339</v>
      </c>
      <c r="G268" s="44">
        <v>1.45</v>
      </c>
      <c r="H268" s="10" t="str">
        <f t="shared" si="24"/>
        <v>alto</v>
      </c>
      <c r="I268" s="10">
        <f t="shared" si="29"/>
        <v>3</v>
      </c>
      <c r="J268" s="3">
        <v>26527</v>
      </c>
      <c r="K268" s="3">
        <v>26527</v>
      </c>
      <c r="L268" s="15">
        <f t="shared" si="30"/>
        <v>1</v>
      </c>
      <c r="M268" s="10" t="str">
        <f t="shared" si="25"/>
        <v>alto</v>
      </c>
      <c r="N268" s="10">
        <f t="shared" si="31"/>
        <v>3</v>
      </c>
      <c r="O268" s="50">
        <v>0.5</v>
      </c>
      <c r="P268" s="10" t="str">
        <f t="shared" si="26"/>
        <v>Cumple parcialmente</v>
      </c>
      <c r="Q268" s="10">
        <f t="shared" si="27"/>
        <v>2</v>
      </c>
      <c r="R268" s="10">
        <f>+IF(OR(Table19[[#This Row],[Valor Ind. Económico]]=1,Table19[[#This Row],[Valor Ind. Social]]=1,Table19[[#This Row],[Valor Ind. Ambiental]]=1),1,ROUNDDOWN((Table19[[#This Row],[Valor Ind. Económico]]+Table19[[#This Row],[Valor Ind. Social]]+Table19[[#This Row],[Valor Ind. Ambiental]])/3,0))</f>
        <v>2</v>
      </c>
      <c r="S268" s="10" t="str">
        <f t="shared" si="28"/>
        <v>Parcialmente sostenible</v>
      </c>
      <c r="T268" s="10" t="s">
        <v>884</v>
      </c>
      <c r="U268" s="10" t="s">
        <v>640</v>
      </c>
      <c r="V268" s="43" t="s">
        <v>690</v>
      </c>
    </row>
    <row r="269" spans="1:22" ht="16" x14ac:dyDescent="0.2">
      <c r="A269" s="28">
        <v>2018204000002</v>
      </c>
      <c r="B269" s="3" t="s">
        <v>287</v>
      </c>
      <c r="C269" s="3" t="s">
        <v>816</v>
      </c>
      <c r="D269" s="3" t="s">
        <v>833</v>
      </c>
      <c r="E269" s="4">
        <v>3598760759.0300002</v>
      </c>
      <c r="F269" s="4">
        <v>3598760759.0300002</v>
      </c>
      <c r="G269" s="44">
        <v>1.37</v>
      </c>
      <c r="H269" s="10" t="str">
        <f t="shared" ref="H269:H332" si="32">+IF(G269&gt;120%,"alto",IF(G269&gt;100%,"medio","bajo"))</f>
        <v>alto</v>
      </c>
      <c r="I269" s="10">
        <f t="shared" si="29"/>
        <v>3</v>
      </c>
      <c r="J269" s="3">
        <v>2800</v>
      </c>
      <c r="K269" s="3">
        <v>6200</v>
      </c>
      <c r="L269" s="15">
        <f t="shared" si="30"/>
        <v>0.45161290322580644</v>
      </c>
      <c r="M269" s="10" t="str">
        <f t="shared" ref="M269:M332" si="33">+IF(L269&gt;75%,"alto",IF(L269&gt;50%,"medio","bajo"))</f>
        <v>bajo</v>
      </c>
      <c r="N269" s="10">
        <f t="shared" si="31"/>
        <v>1</v>
      </c>
      <c r="O269" s="50">
        <v>1</v>
      </c>
      <c r="P269" s="10" t="str">
        <f t="shared" ref="P269:P332" si="34">+IF(O269=100%,"Cumple",IF(50%=O269,"Cumple parcialmente",IF(O269="N/A","No requiere","No cumple")))</f>
        <v>Cumple</v>
      </c>
      <c r="Q269" s="10">
        <f t="shared" ref="Q269:Q332" si="35">+IF(P269="no cumple", 1,IF(P269="cumple parcialmente", 2,IF(P269="No requiere",3,3)))</f>
        <v>3</v>
      </c>
      <c r="R269" s="10">
        <f>+IF(OR(Table19[[#This Row],[Valor Ind. Económico]]=1,Table19[[#This Row],[Valor Ind. Social]]=1,Table19[[#This Row],[Valor Ind. Ambiental]]=1),1,ROUNDDOWN((Table19[[#This Row],[Valor Ind. Económico]]+Table19[[#This Row],[Valor Ind. Social]]+Table19[[#This Row],[Valor Ind. Ambiental]])/3,0))</f>
        <v>1</v>
      </c>
      <c r="S269" s="10" t="str">
        <f t="shared" ref="S269:S332" si="36">+IF(R269=1,"No sostenible",IF(R269=2,"Parcialmente sostenible","Sostenible"))</f>
        <v>No sostenible</v>
      </c>
      <c r="T269" s="10" t="s">
        <v>885</v>
      </c>
      <c r="U269" s="10"/>
      <c r="V269" s="43"/>
    </row>
    <row r="270" spans="1:22" ht="16" x14ac:dyDescent="0.2">
      <c r="A270" s="28">
        <v>2018204000003</v>
      </c>
      <c r="B270" s="3" t="s">
        <v>288</v>
      </c>
      <c r="C270" s="3" t="s">
        <v>816</v>
      </c>
      <c r="D270" s="3" t="s">
        <v>833</v>
      </c>
      <c r="E270" s="4">
        <v>8312358982.5200005</v>
      </c>
      <c r="F270" s="4">
        <v>8312358982.5200005</v>
      </c>
      <c r="G270" s="44">
        <v>1.65</v>
      </c>
      <c r="H270" s="10" t="str">
        <f t="shared" si="32"/>
        <v>alto</v>
      </c>
      <c r="I270" s="10">
        <f t="shared" ref="I270:I333" si="37">+IF(H270="bajo", 1,IF(H270="medio", 2,3))</f>
        <v>3</v>
      </c>
      <c r="J270" s="3">
        <v>1100</v>
      </c>
      <c r="K270" s="3">
        <v>8762</v>
      </c>
      <c r="L270" s="15">
        <f t="shared" ref="L270:L333" si="38">J270/K270</f>
        <v>0.12554211367267748</v>
      </c>
      <c r="M270" s="10" t="str">
        <f t="shared" si="33"/>
        <v>bajo</v>
      </c>
      <c r="N270" s="10">
        <f t="shared" ref="N270:N333" si="39">+IF(M270="bajo", 1,IF(M270="medio", 2,3))</f>
        <v>1</v>
      </c>
      <c r="O270" s="50">
        <v>1</v>
      </c>
      <c r="P270" s="10" t="str">
        <f t="shared" si="34"/>
        <v>Cumple</v>
      </c>
      <c r="Q270" s="10">
        <f t="shared" si="35"/>
        <v>3</v>
      </c>
      <c r="R270" s="10">
        <f>+IF(OR(Table19[[#This Row],[Valor Ind. Económico]]=1,Table19[[#This Row],[Valor Ind. Social]]=1,Table19[[#This Row],[Valor Ind. Ambiental]]=1),1,ROUNDDOWN((Table19[[#This Row],[Valor Ind. Económico]]+Table19[[#This Row],[Valor Ind. Social]]+Table19[[#This Row],[Valor Ind. Ambiental]])/3,0))</f>
        <v>1</v>
      </c>
      <c r="S270" s="10" t="str">
        <f t="shared" si="36"/>
        <v>No sostenible</v>
      </c>
      <c r="T270" s="10" t="s">
        <v>885</v>
      </c>
      <c r="U270" s="10"/>
      <c r="V270" s="43"/>
    </row>
    <row r="271" spans="1:22" ht="48" x14ac:dyDescent="0.2">
      <c r="A271" s="28">
        <v>2018204000004</v>
      </c>
      <c r="B271" s="3" t="s">
        <v>289</v>
      </c>
      <c r="C271" s="3" t="s">
        <v>816</v>
      </c>
      <c r="D271" s="3" t="s">
        <v>833</v>
      </c>
      <c r="E271" s="4">
        <v>1390916464</v>
      </c>
      <c r="F271" s="4">
        <v>1390916464</v>
      </c>
      <c r="G271" s="44">
        <v>2.36</v>
      </c>
      <c r="H271" s="10" t="str">
        <f t="shared" si="32"/>
        <v>alto</v>
      </c>
      <c r="I271" s="10">
        <f t="shared" si="37"/>
        <v>3</v>
      </c>
      <c r="J271" s="16">
        <v>26527</v>
      </c>
      <c r="K271" s="16">
        <v>26527</v>
      </c>
      <c r="L271" s="15">
        <f t="shared" si="38"/>
        <v>1</v>
      </c>
      <c r="M271" s="10" t="str">
        <f t="shared" si="33"/>
        <v>alto</v>
      </c>
      <c r="N271" s="10">
        <f t="shared" si="39"/>
        <v>3</v>
      </c>
      <c r="O271" s="49" t="s">
        <v>27</v>
      </c>
      <c r="P271" s="10" t="str">
        <f t="shared" si="34"/>
        <v>No requiere</v>
      </c>
      <c r="Q271" s="10">
        <f t="shared" si="35"/>
        <v>3</v>
      </c>
      <c r="R271" s="10">
        <f>+IF(OR(Table19[[#This Row],[Valor Ind. Económico]]=1,Table19[[#This Row],[Valor Ind. Social]]=1,Table19[[#This Row],[Valor Ind. Ambiental]]=1),1,ROUNDDOWN((Table19[[#This Row],[Valor Ind. Económico]]+Table19[[#This Row],[Valor Ind. Social]]+Table19[[#This Row],[Valor Ind. Ambiental]])/3,0))</f>
        <v>3</v>
      </c>
      <c r="S271" s="10" t="str">
        <f t="shared" si="36"/>
        <v>Sostenible</v>
      </c>
      <c r="T271" s="10" t="s">
        <v>884</v>
      </c>
      <c r="U271" s="10" t="s">
        <v>640</v>
      </c>
      <c r="V271" s="43" t="s">
        <v>690</v>
      </c>
    </row>
    <row r="272" spans="1:22" ht="48" x14ac:dyDescent="0.2">
      <c r="A272" s="28">
        <v>2018204000005</v>
      </c>
      <c r="B272" s="3" t="s">
        <v>290</v>
      </c>
      <c r="C272" s="3" t="s">
        <v>816</v>
      </c>
      <c r="D272" s="3" t="s">
        <v>833</v>
      </c>
      <c r="E272" s="4">
        <v>14496438706</v>
      </c>
      <c r="F272" s="4">
        <v>14496438706</v>
      </c>
      <c r="G272" s="44">
        <v>2.06</v>
      </c>
      <c r="H272" s="10" t="str">
        <f t="shared" si="32"/>
        <v>alto</v>
      </c>
      <c r="I272" s="10">
        <f t="shared" si="37"/>
        <v>3</v>
      </c>
      <c r="J272" s="3">
        <v>26527</v>
      </c>
      <c r="K272" s="3">
        <v>26527</v>
      </c>
      <c r="L272" s="15">
        <f t="shared" si="38"/>
        <v>1</v>
      </c>
      <c r="M272" s="10" t="str">
        <f t="shared" si="33"/>
        <v>alto</v>
      </c>
      <c r="N272" s="10">
        <f t="shared" si="39"/>
        <v>3</v>
      </c>
      <c r="O272" s="50">
        <v>0.5</v>
      </c>
      <c r="P272" s="10" t="str">
        <f t="shared" si="34"/>
        <v>Cumple parcialmente</v>
      </c>
      <c r="Q272" s="10">
        <f t="shared" si="35"/>
        <v>2</v>
      </c>
      <c r="R272" s="10">
        <f>+IF(OR(Table19[[#This Row],[Valor Ind. Económico]]=1,Table19[[#This Row],[Valor Ind. Social]]=1,Table19[[#This Row],[Valor Ind. Ambiental]]=1),1,ROUNDDOWN((Table19[[#This Row],[Valor Ind. Económico]]+Table19[[#This Row],[Valor Ind. Social]]+Table19[[#This Row],[Valor Ind. Ambiental]])/3,0))</f>
        <v>2</v>
      </c>
      <c r="S272" s="10" t="str">
        <f t="shared" si="36"/>
        <v>Parcialmente sostenible</v>
      </c>
      <c r="T272" s="10" t="s">
        <v>887</v>
      </c>
      <c r="U272" s="10" t="s">
        <v>640</v>
      </c>
      <c r="V272" s="43" t="s">
        <v>690</v>
      </c>
    </row>
    <row r="273" spans="1:22" ht="48" x14ac:dyDescent="0.2">
      <c r="A273" s="28">
        <v>2018204000006</v>
      </c>
      <c r="B273" s="3" t="s">
        <v>291</v>
      </c>
      <c r="C273" s="3" t="s">
        <v>816</v>
      </c>
      <c r="D273" s="3" t="s">
        <v>833</v>
      </c>
      <c r="E273" s="4">
        <v>1699873178.3699999</v>
      </c>
      <c r="F273" s="4">
        <v>1699873178.3699999</v>
      </c>
      <c r="G273" s="44">
        <v>3.01</v>
      </c>
      <c r="H273" s="10" t="str">
        <f t="shared" si="32"/>
        <v>alto</v>
      </c>
      <c r="I273" s="10">
        <f t="shared" si="37"/>
        <v>3</v>
      </c>
      <c r="J273" s="3">
        <v>19643</v>
      </c>
      <c r="K273" s="3">
        <v>26527</v>
      </c>
      <c r="L273" s="15">
        <f t="shared" si="38"/>
        <v>0.74049082067327632</v>
      </c>
      <c r="M273" s="10" t="str">
        <f t="shared" si="33"/>
        <v>medio</v>
      </c>
      <c r="N273" s="10">
        <f t="shared" si="39"/>
        <v>2</v>
      </c>
      <c r="O273" s="49" t="s">
        <v>27</v>
      </c>
      <c r="P273" s="10" t="str">
        <f t="shared" si="34"/>
        <v>No requiere</v>
      </c>
      <c r="Q273" s="10">
        <f t="shared" si="35"/>
        <v>3</v>
      </c>
      <c r="R273" s="10">
        <f>+IF(OR(Table19[[#This Row],[Valor Ind. Económico]]=1,Table19[[#This Row],[Valor Ind. Social]]=1,Table19[[#This Row],[Valor Ind. Ambiental]]=1),1,ROUNDDOWN((Table19[[#This Row],[Valor Ind. Económico]]+Table19[[#This Row],[Valor Ind. Social]]+Table19[[#This Row],[Valor Ind. Ambiental]])/3,0))</f>
        <v>2</v>
      </c>
      <c r="S273" s="10" t="str">
        <f t="shared" si="36"/>
        <v>Parcialmente sostenible</v>
      </c>
      <c r="T273" s="10" t="s">
        <v>885</v>
      </c>
      <c r="U273" s="10" t="s">
        <v>638</v>
      </c>
      <c r="V273" s="43" t="s">
        <v>654</v>
      </c>
    </row>
    <row r="274" spans="1:22" ht="32" x14ac:dyDescent="0.2">
      <c r="A274" s="28">
        <v>2018204000012</v>
      </c>
      <c r="B274" s="3" t="s">
        <v>292</v>
      </c>
      <c r="C274" s="3" t="s">
        <v>816</v>
      </c>
      <c r="D274" s="3" t="s">
        <v>833</v>
      </c>
      <c r="E274" s="4">
        <v>6271620459</v>
      </c>
      <c r="F274" s="4">
        <v>6271620459</v>
      </c>
      <c r="G274" s="44">
        <v>1.8</v>
      </c>
      <c r="H274" s="10" t="str">
        <f t="shared" si="32"/>
        <v>alto</v>
      </c>
      <c r="I274" s="10">
        <f t="shared" si="37"/>
        <v>3</v>
      </c>
      <c r="J274" s="3">
        <v>601</v>
      </c>
      <c r="K274" s="3">
        <v>703</v>
      </c>
      <c r="L274" s="15">
        <f t="shared" si="38"/>
        <v>0.85490753911806538</v>
      </c>
      <c r="M274" s="10" t="str">
        <f t="shared" si="33"/>
        <v>alto</v>
      </c>
      <c r="N274" s="10">
        <f t="shared" si="39"/>
        <v>3</v>
      </c>
      <c r="O274" s="50">
        <v>0</v>
      </c>
      <c r="P274" s="10" t="str">
        <f t="shared" si="34"/>
        <v>No cumple</v>
      </c>
      <c r="Q274" s="10">
        <f t="shared" si="35"/>
        <v>1</v>
      </c>
      <c r="R274" s="10">
        <f>+IF(OR(Table19[[#This Row],[Valor Ind. Económico]]=1,Table19[[#This Row],[Valor Ind. Social]]=1,Table19[[#This Row],[Valor Ind. Ambiental]]=1),1,ROUNDDOWN((Table19[[#This Row],[Valor Ind. Económico]]+Table19[[#This Row],[Valor Ind. Social]]+Table19[[#This Row],[Valor Ind. Ambiental]])/3,0))</f>
        <v>1</v>
      </c>
      <c r="S274" s="10" t="str">
        <f t="shared" si="36"/>
        <v>No sostenible</v>
      </c>
      <c r="T274" s="10" t="s">
        <v>891</v>
      </c>
      <c r="U274" s="10"/>
      <c r="V274" s="43"/>
    </row>
    <row r="275" spans="1:22" ht="48" x14ac:dyDescent="0.2">
      <c r="A275" s="28">
        <v>2018204000013</v>
      </c>
      <c r="B275" s="3" t="s">
        <v>293</v>
      </c>
      <c r="C275" s="3" t="s">
        <v>816</v>
      </c>
      <c r="D275" s="3" t="s">
        <v>833</v>
      </c>
      <c r="E275" s="4">
        <v>10989407870.67</v>
      </c>
      <c r="F275" s="4">
        <v>11380153075.67</v>
      </c>
      <c r="G275" s="44">
        <v>1.54</v>
      </c>
      <c r="H275" s="10" t="str">
        <f t="shared" si="32"/>
        <v>alto</v>
      </c>
      <c r="I275" s="10">
        <f t="shared" si="37"/>
        <v>3</v>
      </c>
      <c r="J275" s="3">
        <v>2893</v>
      </c>
      <c r="K275" s="3">
        <v>5520</v>
      </c>
      <c r="L275" s="15">
        <f t="shared" si="38"/>
        <v>0.52409420289855069</v>
      </c>
      <c r="M275" s="10" t="str">
        <f t="shared" si="33"/>
        <v>medio</v>
      </c>
      <c r="N275" s="10">
        <f t="shared" si="39"/>
        <v>2</v>
      </c>
      <c r="O275" s="50">
        <v>1</v>
      </c>
      <c r="P275" s="10" t="str">
        <f t="shared" si="34"/>
        <v>Cumple</v>
      </c>
      <c r="Q275" s="10">
        <f t="shared" si="35"/>
        <v>3</v>
      </c>
      <c r="R275" s="10">
        <f>+IF(OR(Table19[[#This Row],[Valor Ind. Económico]]=1,Table19[[#This Row],[Valor Ind. Social]]=1,Table19[[#This Row],[Valor Ind. Ambiental]]=1),1,ROUNDDOWN((Table19[[#This Row],[Valor Ind. Económico]]+Table19[[#This Row],[Valor Ind. Social]]+Table19[[#This Row],[Valor Ind. Ambiental]])/3,0))</f>
        <v>2</v>
      </c>
      <c r="S275" s="10" t="str">
        <f t="shared" si="36"/>
        <v>Parcialmente sostenible</v>
      </c>
      <c r="T275" s="10" t="s">
        <v>887</v>
      </c>
      <c r="U275" s="10" t="s">
        <v>640</v>
      </c>
      <c r="V275" s="43" t="s">
        <v>740</v>
      </c>
    </row>
    <row r="276" spans="1:22" ht="48" x14ac:dyDescent="0.2">
      <c r="A276" s="28">
        <v>2018204000014</v>
      </c>
      <c r="B276" s="3" t="s">
        <v>294</v>
      </c>
      <c r="C276" s="3" t="s">
        <v>816</v>
      </c>
      <c r="D276" s="3" t="s">
        <v>833</v>
      </c>
      <c r="E276" s="4">
        <v>5433380612</v>
      </c>
      <c r="F276" s="4">
        <v>5433380612</v>
      </c>
      <c r="G276" s="44">
        <v>3.49</v>
      </c>
      <c r="H276" s="10" t="str">
        <f t="shared" si="32"/>
        <v>alto</v>
      </c>
      <c r="I276" s="10">
        <f t="shared" si="37"/>
        <v>3</v>
      </c>
      <c r="J276" s="3">
        <v>500</v>
      </c>
      <c r="K276" s="3">
        <v>3272</v>
      </c>
      <c r="L276" s="15">
        <f t="shared" si="38"/>
        <v>0.1528117359413203</v>
      </c>
      <c r="M276" s="10" t="str">
        <f t="shared" si="33"/>
        <v>bajo</v>
      </c>
      <c r="N276" s="10">
        <f t="shared" si="39"/>
        <v>1</v>
      </c>
      <c r="O276" s="50">
        <v>1</v>
      </c>
      <c r="P276" s="10" t="str">
        <f t="shared" si="34"/>
        <v>Cumple</v>
      </c>
      <c r="Q276" s="10">
        <f t="shared" si="35"/>
        <v>3</v>
      </c>
      <c r="R276" s="10">
        <f>+IF(OR(Table19[[#This Row],[Valor Ind. Económico]]=1,Table19[[#This Row],[Valor Ind. Social]]=1,Table19[[#This Row],[Valor Ind. Ambiental]]=1),1,ROUNDDOWN((Table19[[#This Row],[Valor Ind. Económico]]+Table19[[#This Row],[Valor Ind. Social]]+Table19[[#This Row],[Valor Ind. Ambiental]])/3,0))</f>
        <v>1</v>
      </c>
      <c r="S276" s="10" t="str">
        <f t="shared" si="36"/>
        <v>No sostenible</v>
      </c>
      <c r="T276" s="10" t="s">
        <v>895</v>
      </c>
      <c r="U276" s="10"/>
      <c r="V276" s="43"/>
    </row>
    <row r="277" spans="1:22" ht="16" x14ac:dyDescent="0.2">
      <c r="A277" s="28">
        <v>2018204000019</v>
      </c>
      <c r="B277" s="3" t="s">
        <v>295</v>
      </c>
      <c r="C277" s="3" t="s">
        <v>816</v>
      </c>
      <c r="D277" s="3" t="s">
        <v>833</v>
      </c>
      <c r="E277" s="4">
        <v>5540268652.1400003</v>
      </c>
      <c r="F277" s="4">
        <v>5540268652.1400003</v>
      </c>
      <c r="G277" s="44">
        <v>1.74</v>
      </c>
      <c r="H277" s="10" t="str">
        <f t="shared" si="32"/>
        <v>alto</v>
      </c>
      <c r="I277" s="10">
        <f t="shared" si="37"/>
        <v>3</v>
      </c>
      <c r="J277" s="3">
        <v>800</v>
      </c>
      <c r="K277" s="3">
        <v>23818</v>
      </c>
      <c r="L277" s="15">
        <f t="shared" si="38"/>
        <v>3.3588042656814171E-2</v>
      </c>
      <c r="M277" s="10" t="str">
        <f t="shared" si="33"/>
        <v>bajo</v>
      </c>
      <c r="N277" s="10">
        <f t="shared" si="39"/>
        <v>1</v>
      </c>
      <c r="O277" s="49" t="s">
        <v>27</v>
      </c>
      <c r="P277" s="10" t="str">
        <f t="shared" si="34"/>
        <v>No requiere</v>
      </c>
      <c r="Q277" s="10">
        <f t="shared" si="35"/>
        <v>3</v>
      </c>
      <c r="R277" s="10">
        <f>+IF(OR(Table19[[#This Row],[Valor Ind. Económico]]=1,Table19[[#This Row],[Valor Ind. Social]]=1,Table19[[#This Row],[Valor Ind. Ambiental]]=1),1,ROUNDDOWN((Table19[[#This Row],[Valor Ind. Económico]]+Table19[[#This Row],[Valor Ind. Social]]+Table19[[#This Row],[Valor Ind. Ambiental]])/3,0))</f>
        <v>1</v>
      </c>
      <c r="S277" s="10" t="str">
        <f t="shared" si="36"/>
        <v>No sostenible</v>
      </c>
      <c r="T277" s="10" t="s">
        <v>885</v>
      </c>
      <c r="U277" s="10"/>
      <c r="V277" s="43"/>
    </row>
    <row r="278" spans="1:22" ht="48" x14ac:dyDescent="0.2">
      <c r="A278" s="28">
        <v>2018204000021</v>
      </c>
      <c r="B278" s="3" t="s">
        <v>296</v>
      </c>
      <c r="C278" s="3" t="s">
        <v>816</v>
      </c>
      <c r="D278" s="3" t="s">
        <v>833</v>
      </c>
      <c r="E278" s="4">
        <v>15741952035.370001</v>
      </c>
      <c r="F278" s="4">
        <v>15741952035.370001</v>
      </c>
      <c r="G278" s="44">
        <v>1.69</v>
      </c>
      <c r="H278" s="10" t="str">
        <f t="shared" si="32"/>
        <v>alto</v>
      </c>
      <c r="I278" s="10">
        <f t="shared" si="37"/>
        <v>3</v>
      </c>
      <c r="J278" s="3">
        <v>22282</v>
      </c>
      <c r="K278" s="3">
        <v>22282</v>
      </c>
      <c r="L278" s="15">
        <f t="shared" si="38"/>
        <v>1</v>
      </c>
      <c r="M278" s="10" t="str">
        <f t="shared" si="33"/>
        <v>alto</v>
      </c>
      <c r="N278" s="10">
        <f t="shared" si="39"/>
        <v>3</v>
      </c>
      <c r="O278" s="50">
        <v>1</v>
      </c>
      <c r="P278" s="10" t="str">
        <f t="shared" si="34"/>
        <v>Cumple</v>
      </c>
      <c r="Q278" s="10">
        <f t="shared" si="35"/>
        <v>3</v>
      </c>
      <c r="R278" s="10">
        <f>+IF(OR(Table19[[#This Row],[Valor Ind. Económico]]=1,Table19[[#This Row],[Valor Ind. Social]]=1,Table19[[#This Row],[Valor Ind. Ambiental]]=1),1,ROUNDDOWN((Table19[[#This Row],[Valor Ind. Económico]]+Table19[[#This Row],[Valor Ind. Social]]+Table19[[#This Row],[Valor Ind. Ambiental]])/3,0))</f>
        <v>3</v>
      </c>
      <c r="S278" s="10" t="str">
        <f t="shared" si="36"/>
        <v>Sostenible</v>
      </c>
      <c r="T278" s="10" t="s">
        <v>887</v>
      </c>
      <c r="U278" s="10" t="s">
        <v>645</v>
      </c>
      <c r="V278" s="43" t="s">
        <v>744</v>
      </c>
    </row>
    <row r="279" spans="1:22" ht="16" x14ac:dyDescent="0.2">
      <c r="A279" s="28">
        <v>2018204000022</v>
      </c>
      <c r="B279" s="3" t="s">
        <v>297</v>
      </c>
      <c r="C279" s="3" t="s">
        <v>816</v>
      </c>
      <c r="D279" s="3" t="s">
        <v>833</v>
      </c>
      <c r="E279" s="4">
        <v>12449188712.98</v>
      </c>
      <c r="F279" s="4">
        <v>12449188712.98</v>
      </c>
      <c r="G279" s="44">
        <v>2.23</v>
      </c>
      <c r="H279" s="10" t="str">
        <f t="shared" si="32"/>
        <v>alto</v>
      </c>
      <c r="I279" s="10">
        <f t="shared" si="37"/>
        <v>3</v>
      </c>
      <c r="J279" s="3">
        <v>11250</v>
      </c>
      <c r="K279" s="3">
        <v>23818</v>
      </c>
      <c r="L279" s="15">
        <f t="shared" si="38"/>
        <v>0.47233184986144933</v>
      </c>
      <c r="M279" s="10" t="str">
        <f t="shared" si="33"/>
        <v>bajo</v>
      </c>
      <c r="N279" s="10">
        <f t="shared" si="39"/>
        <v>1</v>
      </c>
      <c r="O279" s="50">
        <v>1</v>
      </c>
      <c r="P279" s="10" t="str">
        <f t="shared" si="34"/>
        <v>Cumple</v>
      </c>
      <c r="Q279" s="10">
        <f t="shared" si="35"/>
        <v>3</v>
      </c>
      <c r="R279" s="10">
        <f>+IF(OR(Table19[[#This Row],[Valor Ind. Económico]]=1,Table19[[#This Row],[Valor Ind. Social]]=1,Table19[[#This Row],[Valor Ind. Ambiental]]=1),1,ROUNDDOWN((Table19[[#This Row],[Valor Ind. Económico]]+Table19[[#This Row],[Valor Ind. Social]]+Table19[[#This Row],[Valor Ind. Ambiental]])/3,0))</f>
        <v>1</v>
      </c>
      <c r="S279" s="10" t="str">
        <f t="shared" si="36"/>
        <v>No sostenible</v>
      </c>
      <c r="T279" s="10" t="s">
        <v>885</v>
      </c>
      <c r="U279" s="10"/>
      <c r="V279" s="43"/>
    </row>
    <row r="280" spans="1:22" ht="16" x14ac:dyDescent="0.2">
      <c r="A280" s="28">
        <v>2019204000001</v>
      </c>
      <c r="B280" s="3" t="s">
        <v>298</v>
      </c>
      <c r="C280" s="3" t="s">
        <v>816</v>
      </c>
      <c r="D280" s="3" t="s">
        <v>833</v>
      </c>
      <c r="E280" s="4">
        <v>5379386428</v>
      </c>
      <c r="F280" s="4">
        <v>5379386428</v>
      </c>
      <c r="G280" s="44">
        <v>6.11</v>
      </c>
      <c r="H280" s="10" t="str">
        <f t="shared" si="32"/>
        <v>alto</v>
      </c>
      <c r="I280" s="10">
        <f t="shared" si="37"/>
        <v>3</v>
      </c>
      <c r="J280" s="3">
        <v>792</v>
      </c>
      <c r="K280" s="3">
        <v>8762</v>
      </c>
      <c r="L280" s="15">
        <f t="shared" si="38"/>
        <v>9.0390321844327784E-2</v>
      </c>
      <c r="M280" s="10" t="str">
        <f t="shared" si="33"/>
        <v>bajo</v>
      </c>
      <c r="N280" s="10">
        <f t="shared" si="39"/>
        <v>1</v>
      </c>
      <c r="O280" s="50">
        <v>1</v>
      </c>
      <c r="P280" s="10" t="str">
        <f t="shared" si="34"/>
        <v>Cumple</v>
      </c>
      <c r="Q280" s="10">
        <f t="shared" si="35"/>
        <v>3</v>
      </c>
      <c r="R280" s="10">
        <f>+IF(OR(Table19[[#This Row],[Valor Ind. Económico]]=1,Table19[[#This Row],[Valor Ind. Social]]=1,Table19[[#This Row],[Valor Ind. Ambiental]]=1),1,ROUNDDOWN((Table19[[#This Row],[Valor Ind. Económico]]+Table19[[#This Row],[Valor Ind. Social]]+Table19[[#This Row],[Valor Ind. Ambiental]])/3,0))</f>
        <v>1</v>
      </c>
      <c r="S280" s="10" t="str">
        <f t="shared" si="36"/>
        <v>No sostenible</v>
      </c>
      <c r="T280" s="10" t="s">
        <v>885</v>
      </c>
      <c r="U280" s="10"/>
      <c r="V280" s="43"/>
    </row>
    <row r="281" spans="1:22" ht="16" x14ac:dyDescent="0.2">
      <c r="A281" s="28">
        <v>2019204000002</v>
      </c>
      <c r="B281" s="3" t="s">
        <v>299</v>
      </c>
      <c r="C281" s="3" t="s">
        <v>816</v>
      </c>
      <c r="D281" s="3" t="s">
        <v>833</v>
      </c>
      <c r="E281" s="4">
        <v>7005410665.7799997</v>
      </c>
      <c r="F281" s="4">
        <v>7005410665.7799997</v>
      </c>
      <c r="G281" s="44">
        <v>1.32</v>
      </c>
      <c r="H281" s="10" t="str">
        <f t="shared" si="32"/>
        <v>alto</v>
      </c>
      <c r="I281" s="10">
        <f t="shared" si="37"/>
        <v>3</v>
      </c>
      <c r="J281" s="3">
        <v>3277</v>
      </c>
      <c r="K281" s="3">
        <v>33411</v>
      </c>
      <c r="L281" s="15">
        <f t="shared" si="38"/>
        <v>9.8081470174493424E-2</v>
      </c>
      <c r="M281" s="10" t="str">
        <f t="shared" si="33"/>
        <v>bajo</v>
      </c>
      <c r="N281" s="10">
        <f t="shared" si="39"/>
        <v>1</v>
      </c>
      <c r="O281" s="50">
        <v>1</v>
      </c>
      <c r="P281" s="10" t="str">
        <f t="shared" si="34"/>
        <v>Cumple</v>
      </c>
      <c r="Q281" s="10">
        <f t="shared" si="35"/>
        <v>3</v>
      </c>
      <c r="R281" s="10">
        <f>+IF(OR(Table19[[#This Row],[Valor Ind. Económico]]=1,Table19[[#This Row],[Valor Ind. Social]]=1,Table19[[#This Row],[Valor Ind. Ambiental]]=1),1,ROUNDDOWN((Table19[[#This Row],[Valor Ind. Económico]]+Table19[[#This Row],[Valor Ind. Social]]+Table19[[#This Row],[Valor Ind. Ambiental]])/3,0))</f>
        <v>1</v>
      </c>
      <c r="S281" s="10" t="str">
        <f t="shared" si="36"/>
        <v>No sostenible</v>
      </c>
      <c r="T281" s="10" t="s">
        <v>885</v>
      </c>
      <c r="U281" s="10"/>
      <c r="V281" s="43"/>
    </row>
    <row r="282" spans="1:22" ht="48" x14ac:dyDescent="0.2">
      <c r="A282" s="28">
        <v>2019204000004</v>
      </c>
      <c r="B282" s="3" t="s">
        <v>300</v>
      </c>
      <c r="C282" s="3" t="s">
        <v>816</v>
      </c>
      <c r="D282" s="3" t="s">
        <v>833</v>
      </c>
      <c r="E282" s="4">
        <v>9999763971</v>
      </c>
      <c r="F282" s="4">
        <v>9999763971</v>
      </c>
      <c r="G282" s="44">
        <v>2.31</v>
      </c>
      <c r="H282" s="10" t="str">
        <f t="shared" si="32"/>
        <v>alto</v>
      </c>
      <c r="I282" s="10">
        <f t="shared" si="37"/>
        <v>3</v>
      </c>
      <c r="J282" s="3">
        <v>19162</v>
      </c>
      <c r="K282" s="3">
        <v>22405</v>
      </c>
      <c r="L282" s="15">
        <f t="shared" si="38"/>
        <v>0.85525552332068733</v>
      </c>
      <c r="M282" s="10" t="str">
        <f t="shared" si="33"/>
        <v>alto</v>
      </c>
      <c r="N282" s="10">
        <f t="shared" si="39"/>
        <v>3</v>
      </c>
      <c r="O282" s="50">
        <v>0.5</v>
      </c>
      <c r="P282" s="10" t="str">
        <f t="shared" si="34"/>
        <v>Cumple parcialmente</v>
      </c>
      <c r="Q282" s="10">
        <f t="shared" si="35"/>
        <v>2</v>
      </c>
      <c r="R282" s="10">
        <f>+IF(OR(Table19[[#This Row],[Valor Ind. Económico]]=1,Table19[[#This Row],[Valor Ind. Social]]=1,Table19[[#This Row],[Valor Ind. Ambiental]]=1),1,ROUNDDOWN((Table19[[#This Row],[Valor Ind. Económico]]+Table19[[#This Row],[Valor Ind. Social]]+Table19[[#This Row],[Valor Ind. Ambiental]])/3,0))</f>
        <v>2</v>
      </c>
      <c r="S282" s="10" t="str">
        <f t="shared" si="36"/>
        <v>Parcialmente sostenible</v>
      </c>
      <c r="T282" s="10" t="s">
        <v>895</v>
      </c>
      <c r="U282" s="10" t="s">
        <v>637</v>
      </c>
      <c r="V282" s="43" t="s">
        <v>670</v>
      </c>
    </row>
    <row r="283" spans="1:22" ht="48" x14ac:dyDescent="0.2">
      <c r="A283" s="28">
        <v>2019204000005</v>
      </c>
      <c r="B283" s="3" t="s">
        <v>301</v>
      </c>
      <c r="C283" s="3" t="s">
        <v>816</v>
      </c>
      <c r="D283" s="3" t="s">
        <v>833</v>
      </c>
      <c r="E283" s="4">
        <v>3372002293</v>
      </c>
      <c r="F283" s="4">
        <v>3372002293</v>
      </c>
      <c r="G283" s="44">
        <v>19.39</v>
      </c>
      <c r="H283" s="10" t="str">
        <f t="shared" si="32"/>
        <v>alto</v>
      </c>
      <c r="I283" s="10">
        <f t="shared" si="37"/>
        <v>3</v>
      </c>
      <c r="J283" s="3">
        <v>28122</v>
      </c>
      <c r="K283" s="3">
        <v>28122</v>
      </c>
      <c r="L283" s="15">
        <f t="shared" si="38"/>
        <v>1</v>
      </c>
      <c r="M283" s="10" t="str">
        <f t="shared" si="33"/>
        <v>alto</v>
      </c>
      <c r="N283" s="10">
        <f t="shared" si="39"/>
        <v>3</v>
      </c>
      <c r="O283" s="50">
        <v>1</v>
      </c>
      <c r="P283" s="10" t="str">
        <f t="shared" si="34"/>
        <v>Cumple</v>
      </c>
      <c r="Q283" s="10">
        <f t="shared" si="35"/>
        <v>3</v>
      </c>
      <c r="R283" s="10">
        <f>+IF(OR(Table19[[#This Row],[Valor Ind. Económico]]=1,Table19[[#This Row],[Valor Ind. Social]]=1,Table19[[#This Row],[Valor Ind. Ambiental]]=1),1,ROUNDDOWN((Table19[[#This Row],[Valor Ind. Económico]]+Table19[[#This Row],[Valor Ind. Social]]+Table19[[#This Row],[Valor Ind. Ambiental]])/3,0))</f>
        <v>3</v>
      </c>
      <c r="S283" s="10" t="str">
        <f t="shared" si="36"/>
        <v>Sostenible</v>
      </c>
      <c r="T283" s="10" t="s">
        <v>884</v>
      </c>
      <c r="U283" s="10" t="s">
        <v>640</v>
      </c>
      <c r="V283" s="43" t="s">
        <v>690</v>
      </c>
    </row>
    <row r="284" spans="1:22" ht="48" x14ac:dyDescent="0.2">
      <c r="A284" s="28">
        <v>2019204000007</v>
      </c>
      <c r="B284" s="3" t="s">
        <v>302</v>
      </c>
      <c r="C284" s="3" t="s">
        <v>816</v>
      </c>
      <c r="D284" s="3" t="s">
        <v>833</v>
      </c>
      <c r="E284" s="4">
        <v>2604155502</v>
      </c>
      <c r="F284" s="4">
        <v>2604155502</v>
      </c>
      <c r="G284" s="44">
        <v>1.59</v>
      </c>
      <c r="H284" s="10" t="str">
        <f t="shared" si="32"/>
        <v>alto</v>
      </c>
      <c r="I284" s="10">
        <f t="shared" si="37"/>
        <v>3</v>
      </c>
      <c r="J284" s="3">
        <v>336</v>
      </c>
      <c r="K284" s="3">
        <v>336</v>
      </c>
      <c r="L284" s="15">
        <f t="shared" si="38"/>
        <v>1</v>
      </c>
      <c r="M284" s="10" t="str">
        <f t="shared" si="33"/>
        <v>alto</v>
      </c>
      <c r="N284" s="10">
        <f t="shared" si="39"/>
        <v>3</v>
      </c>
      <c r="O284" s="50">
        <v>1</v>
      </c>
      <c r="P284" s="10" t="str">
        <f t="shared" si="34"/>
        <v>Cumple</v>
      </c>
      <c r="Q284" s="10">
        <f t="shared" si="35"/>
        <v>3</v>
      </c>
      <c r="R284" s="10">
        <f>+IF(OR(Table19[[#This Row],[Valor Ind. Económico]]=1,Table19[[#This Row],[Valor Ind. Social]]=1,Table19[[#This Row],[Valor Ind. Ambiental]]=1),1,ROUNDDOWN((Table19[[#This Row],[Valor Ind. Económico]]+Table19[[#This Row],[Valor Ind. Social]]+Table19[[#This Row],[Valor Ind. Ambiental]])/3,0))</f>
        <v>3</v>
      </c>
      <c r="S284" s="10" t="str">
        <f t="shared" si="36"/>
        <v>Sostenible</v>
      </c>
      <c r="T284" s="10" t="s">
        <v>895</v>
      </c>
      <c r="U284" s="10" t="s">
        <v>637</v>
      </c>
      <c r="V284" s="43" t="s">
        <v>670</v>
      </c>
    </row>
    <row r="285" spans="1:22" ht="48" x14ac:dyDescent="0.2">
      <c r="A285" s="28">
        <v>2019204000011</v>
      </c>
      <c r="B285" s="3" t="s">
        <v>303</v>
      </c>
      <c r="C285" s="3" t="s">
        <v>816</v>
      </c>
      <c r="D285" s="3" t="s">
        <v>833</v>
      </c>
      <c r="E285" s="4">
        <v>8776992362</v>
      </c>
      <c r="F285" s="4">
        <v>8776992362</v>
      </c>
      <c r="G285" s="44">
        <v>1.23</v>
      </c>
      <c r="H285" s="10" t="str">
        <f t="shared" si="32"/>
        <v>alto</v>
      </c>
      <c r="I285" s="10">
        <f t="shared" si="37"/>
        <v>3</v>
      </c>
      <c r="J285" s="3">
        <v>6884</v>
      </c>
      <c r="K285" s="3">
        <v>6884</v>
      </c>
      <c r="L285" s="15">
        <f t="shared" si="38"/>
        <v>1</v>
      </c>
      <c r="M285" s="10" t="str">
        <f t="shared" si="33"/>
        <v>alto</v>
      </c>
      <c r="N285" s="10">
        <f t="shared" si="39"/>
        <v>3</v>
      </c>
      <c r="O285" s="50">
        <v>1</v>
      </c>
      <c r="P285" s="10" t="str">
        <f t="shared" si="34"/>
        <v>Cumple</v>
      </c>
      <c r="Q285" s="10">
        <f t="shared" si="35"/>
        <v>3</v>
      </c>
      <c r="R285" s="10">
        <f>+IF(OR(Table19[[#This Row],[Valor Ind. Económico]]=1,Table19[[#This Row],[Valor Ind. Social]]=1,Table19[[#This Row],[Valor Ind. Ambiental]]=1),1,ROUNDDOWN((Table19[[#This Row],[Valor Ind. Económico]]+Table19[[#This Row],[Valor Ind. Social]]+Table19[[#This Row],[Valor Ind. Ambiental]])/3,0))</f>
        <v>3</v>
      </c>
      <c r="S285" s="10" t="str">
        <f t="shared" si="36"/>
        <v>Sostenible</v>
      </c>
      <c r="T285" s="10" t="s">
        <v>885</v>
      </c>
      <c r="U285" s="10" t="s">
        <v>638</v>
      </c>
      <c r="V285" s="43" t="s">
        <v>654</v>
      </c>
    </row>
    <row r="286" spans="1:22" ht="32" x14ac:dyDescent="0.2">
      <c r="A286" s="28">
        <v>2019204000012</v>
      </c>
      <c r="B286" s="3" t="s">
        <v>304</v>
      </c>
      <c r="C286" s="3" t="s">
        <v>816</v>
      </c>
      <c r="D286" s="3" t="s">
        <v>833</v>
      </c>
      <c r="E286" s="4">
        <v>2362097640</v>
      </c>
      <c r="F286" s="4">
        <v>2362097640</v>
      </c>
      <c r="G286" s="44">
        <v>1.46</v>
      </c>
      <c r="H286" s="10" t="str">
        <f t="shared" si="32"/>
        <v>alto</v>
      </c>
      <c r="I286" s="10">
        <f t="shared" si="37"/>
        <v>3</v>
      </c>
      <c r="J286" s="3">
        <v>8722</v>
      </c>
      <c r="K286" s="3">
        <v>8722</v>
      </c>
      <c r="L286" s="15">
        <f t="shared" si="38"/>
        <v>1</v>
      </c>
      <c r="M286" s="10" t="str">
        <f t="shared" si="33"/>
        <v>alto</v>
      </c>
      <c r="N286" s="10">
        <f t="shared" si="39"/>
        <v>3</v>
      </c>
      <c r="O286" s="49" t="s">
        <v>27</v>
      </c>
      <c r="P286" s="10" t="str">
        <f t="shared" si="34"/>
        <v>No requiere</v>
      </c>
      <c r="Q286" s="10">
        <f t="shared" si="35"/>
        <v>3</v>
      </c>
      <c r="R286" s="10">
        <f>+IF(OR(Table19[[#This Row],[Valor Ind. Económico]]=1,Table19[[#This Row],[Valor Ind. Social]]=1,Table19[[#This Row],[Valor Ind. Ambiental]]=1),1,ROUNDDOWN((Table19[[#This Row],[Valor Ind. Económico]]+Table19[[#This Row],[Valor Ind. Social]]+Table19[[#This Row],[Valor Ind. Ambiental]])/3,0))</f>
        <v>3</v>
      </c>
      <c r="S286" s="10" t="str">
        <f t="shared" si="36"/>
        <v>Sostenible</v>
      </c>
      <c r="T286" s="10" t="s">
        <v>888</v>
      </c>
      <c r="U286" s="10" t="s">
        <v>32</v>
      </c>
      <c r="V286" s="43" t="s">
        <v>33</v>
      </c>
    </row>
    <row r="287" spans="1:22" ht="16" x14ac:dyDescent="0.2">
      <c r="A287" s="28">
        <v>2019204000014</v>
      </c>
      <c r="B287" s="3" t="s">
        <v>305</v>
      </c>
      <c r="C287" s="3" t="s">
        <v>816</v>
      </c>
      <c r="D287" s="3" t="s">
        <v>833</v>
      </c>
      <c r="E287" s="4">
        <v>7201372990</v>
      </c>
      <c r="F287" s="4">
        <v>7201372990</v>
      </c>
      <c r="G287" s="44">
        <v>1.21</v>
      </c>
      <c r="H287" s="10" t="str">
        <f t="shared" si="32"/>
        <v>alto</v>
      </c>
      <c r="I287" s="10">
        <f t="shared" si="37"/>
        <v>3</v>
      </c>
      <c r="J287" s="3">
        <v>6884</v>
      </c>
      <c r="K287" s="3">
        <v>6884</v>
      </c>
      <c r="L287" s="15">
        <f t="shared" si="38"/>
        <v>1</v>
      </c>
      <c r="M287" s="10" t="str">
        <f t="shared" si="33"/>
        <v>alto</v>
      </c>
      <c r="N287" s="10">
        <f t="shared" si="39"/>
        <v>3</v>
      </c>
      <c r="O287" s="50">
        <v>0</v>
      </c>
      <c r="P287" s="10" t="str">
        <f t="shared" si="34"/>
        <v>No cumple</v>
      </c>
      <c r="Q287" s="10">
        <f t="shared" si="35"/>
        <v>1</v>
      </c>
      <c r="R287" s="10">
        <f>+IF(OR(Table19[[#This Row],[Valor Ind. Económico]]=1,Table19[[#This Row],[Valor Ind. Social]]=1,Table19[[#This Row],[Valor Ind. Ambiental]]=1),1,ROUNDDOWN((Table19[[#This Row],[Valor Ind. Económico]]+Table19[[#This Row],[Valor Ind. Social]]+Table19[[#This Row],[Valor Ind. Ambiental]])/3,0))</f>
        <v>1</v>
      </c>
      <c r="S287" s="10" t="str">
        <f t="shared" si="36"/>
        <v>No sostenible</v>
      </c>
      <c r="T287" s="10" t="s">
        <v>885</v>
      </c>
      <c r="U287" s="10"/>
      <c r="V287" s="43"/>
    </row>
    <row r="288" spans="1:22" ht="48" x14ac:dyDescent="0.2">
      <c r="A288" s="28">
        <v>2019204000015</v>
      </c>
      <c r="B288" s="3" t="s">
        <v>306</v>
      </c>
      <c r="C288" s="3" t="s">
        <v>816</v>
      </c>
      <c r="D288" s="3" t="s">
        <v>833</v>
      </c>
      <c r="E288" s="4">
        <v>7134320852</v>
      </c>
      <c r="F288" s="4">
        <v>7134320852</v>
      </c>
      <c r="G288" s="44">
        <v>2.65</v>
      </c>
      <c r="H288" s="10" t="str">
        <f t="shared" si="32"/>
        <v>alto</v>
      </c>
      <c r="I288" s="10">
        <f t="shared" si="37"/>
        <v>3</v>
      </c>
      <c r="J288" s="3">
        <v>500</v>
      </c>
      <c r="K288" s="3">
        <v>2559</v>
      </c>
      <c r="L288" s="15">
        <f t="shared" si="38"/>
        <v>0.19538882375928096</v>
      </c>
      <c r="M288" s="10" t="str">
        <f t="shared" si="33"/>
        <v>bajo</v>
      </c>
      <c r="N288" s="10">
        <f t="shared" si="39"/>
        <v>1</v>
      </c>
      <c r="O288" s="50">
        <v>1</v>
      </c>
      <c r="P288" s="10" t="str">
        <f t="shared" si="34"/>
        <v>Cumple</v>
      </c>
      <c r="Q288" s="10">
        <f t="shared" si="35"/>
        <v>3</v>
      </c>
      <c r="R288" s="10">
        <f>+IF(OR(Table19[[#This Row],[Valor Ind. Económico]]=1,Table19[[#This Row],[Valor Ind. Social]]=1,Table19[[#This Row],[Valor Ind. Ambiental]]=1),1,ROUNDDOWN((Table19[[#This Row],[Valor Ind. Económico]]+Table19[[#This Row],[Valor Ind. Social]]+Table19[[#This Row],[Valor Ind. Ambiental]])/3,0))</f>
        <v>1</v>
      </c>
      <c r="S288" s="10" t="str">
        <f t="shared" si="36"/>
        <v>No sostenible</v>
      </c>
      <c r="T288" s="10" t="s">
        <v>887</v>
      </c>
      <c r="U288" s="10"/>
      <c r="V288" s="43"/>
    </row>
    <row r="289" spans="1:22" ht="48" x14ac:dyDescent="0.2">
      <c r="A289" s="28">
        <v>2019204000016</v>
      </c>
      <c r="B289" s="3" t="s">
        <v>307</v>
      </c>
      <c r="C289" s="3" t="s">
        <v>816</v>
      </c>
      <c r="D289" s="3" t="s">
        <v>833</v>
      </c>
      <c r="E289" s="4">
        <v>2326283126</v>
      </c>
      <c r="F289" s="4">
        <v>2326283126</v>
      </c>
      <c r="G289" s="44">
        <v>2.4900000000000002</v>
      </c>
      <c r="H289" s="10" t="str">
        <f t="shared" si="32"/>
        <v>alto</v>
      </c>
      <c r="I289" s="10">
        <f t="shared" si="37"/>
        <v>3</v>
      </c>
      <c r="J289" s="3">
        <v>9350</v>
      </c>
      <c r="K289" s="3">
        <v>36572</v>
      </c>
      <c r="L289" s="15">
        <f t="shared" si="38"/>
        <v>0.25566006781144046</v>
      </c>
      <c r="M289" s="10" t="str">
        <f t="shared" si="33"/>
        <v>bajo</v>
      </c>
      <c r="N289" s="10">
        <f t="shared" si="39"/>
        <v>1</v>
      </c>
      <c r="O289" s="50">
        <v>1</v>
      </c>
      <c r="P289" s="10" t="str">
        <f t="shared" si="34"/>
        <v>Cumple</v>
      </c>
      <c r="Q289" s="10">
        <f t="shared" si="35"/>
        <v>3</v>
      </c>
      <c r="R289" s="10">
        <f>+IF(OR(Table19[[#This Row],[Valor Ind. Económico]]=1,Table19[[#This Row],[Valor Ind. Social]]=1,Table19[[#This Row],[Valor Ind. Ambiental]]=1),1,ROUNDDOWN((Table19[[#This Row],[Valor Ind. Económico]]+Table19[[#This Row],[Valor Ind. Social]]+Table19[[#This Row],[Valor Ind. Ambiental]])/3,0))</f>
        <v>1</v>
      </c>
      <c r="S289" s="10" t="str">
        <f t="shared" si="36"/>
        <v>No sostenible</v>
      </c>
      <c r="T289" s="10" t="s">
        <v>887</v>
      </c>
      <c r="U289" s="10"/>
      <c r="V289" s="43"/>
    </row>
    <row r="290" spans="1:22" ht="48" x14ac:dyDescent="0.2">
      <c r="A290" s="28">
        <v>2019204000017</v>
      </c>
      <c r="B290" s="3" t="s">
        <v>308</v>
      </c>
      <c r="C290" s="3" t="s">
        <v>816</v>
      </c>
      <c r="D290" s="3" t="s">
        <v>833</v>
      </c>
      <c r="E290" s="4">
        <v>11249807665.799999</v>
      </c>
      <c r="F290" s="4">
        <v>11249807665.799999</v>
      </c>
      <c r="G290" s="44">
        <v>1.32</v>
      </c>
      <c r="H290" s="10" t="str">
        <f t="shared" si="32"/>
        <v>alto</v>
      </c>
      <c r="I290" s="10">
        <f t="shared" si="37"/>
        <v>3</v>
      </c>
      <c r="J290" s="3">
        <v>6884</v>
      </c>
      <c r="K290" s="3">
        <v>6884</v>
      </c>
      <c r="L290" s="15">
        <f t="shared" si="38"/>
        <v>1</v>
      </c>
      <c r="M290" s="10" t="str">
        <f t="shared" si="33"/>
        <v>alto</v>
      </c>
      <c r="N290" s="10">
        <f t="shared" si="39"/>
        <v>3</v>
      </c>
      <c r="O290" s="50">
        <v>1</v>
      </c>
      <c r="P290" s="10" t="str">
        <f t="shared" si="34"/>
        <v>Cumple</v>
      </c>
      <c r="Q290" s="10">
        <f t="shared" si="35"/>
        <v>3</v>
      </c>
      <c r="R290" s="10">
        <f>+IF(OR(Table19[[#This Row],[Valor Ind. Económico]]=1,Table19[[#This Row],[Valor Ind. Social]]=1,Table19[[#This Row],[Valor Ind. Ambiental]]=1),1,ROUNDDOWN((Table19[[#This Row],[Valor Ind. Económico]]+Table19[[#This Row],[Valor Ind. Social]]+Table19[[#This Row],[Valor Ind. Ambiental]])/3,0))</f>
        <v>3</v>
      </c>
      <c r="S290" s="10" t="str">
        <f t="shared" si="36"/>
        <v>Sostenible</v>
      </c>
      <c r="T290" s="10" t="s">
        <v>885</v>
      </c>
      <c r="U290" s="10" t="s">
        <v>638</v>
      </c>
      <c r="V290" s="43" t="s">
        <v>654</v>
      </c>
    </row>
    <row r="291" spans="1:22" ht="16" x14ac:dyDescent="0.2">
      <c r="A291" s="28">
        <v>2019204000018</v>
      </c>
      <c r="B291" s="3" t="s">
        <v>309</v>
      </c>
      <c r="C291" s="3" t="s">
        <v>816</v>
      </c>
      <c r="D291" s="3" t="s">
        <v>833</v>
      </c>
      <c r="E291" s="4">
        <v>2550000000</v>
      </c>
      <c r="F291" s="4">
        <v>2550000000</v>
      </c>
      <c r="G291" s="44">
        <v>17.46</v>
      </c>
      <c r="H291" s="10" t="str">
        <f t="shared" si="32"/>
        <v>alto</v>
      </c>
      <c r="I291" s="10">
        <f t="shared" si="37"/>
        <v>3</v>
      </c>
      <c r="J291" s="3">
        <v>1100</v>
      </c>
      <c r="K291" s="3">
        <v>9613</v>
      </c>
      <c r="L291" s="15">
        <f t="shared" si="38"/>
        <v>0.11442837823780297</v>
      </c>
      <c r="M291" s="10" t="str">
        <f t="shared" si="33"/>
        <v>bajo</v>
      </c>
      <c r="N291" s="10">
        <f t="shared" si="39"/>
        <v>1</v>
      </c>
      <c r="O291" s="50">
        <v>1</v>
      </c>
      <c r="P291" s="10" t="str">
        <f t="shared" si="34"/>
        <v>Cumple</v>
      </c>
      <c r="Q291" s="10">
        <f t="shared" si="35"/>
        <v>3</v>
      </c>
      <c r="R291" s="10">
        <f>+IF(OR(Table19[[#This Row],[Valor Ind. Económico]]=1,Table19[[#This Row],[Valor Ind. Social]]=1,Table19[[#This Row],[Valor Ind. Ambiental]]=1),1,ROUNDDOWN((Table19[[#This Row],[Valor Ind. Económico]]+Table19[[#This Row],[Valor Ind. Social]]+Table19[[#This Row],[Valor Ind. Ambiental]])/3,0))</f>
        <v>1</v>
      </c>
      <c r="S291" s="10" t="str">
        <f t="shared" si="36"/>
        <v>No sostenible</v>
      </c>
      <c r="T291" s="10" t="s">
        <v>885</v>
      </c>
      <c r="U291" s="10"/>
      <c r="V291" s="43"/>
    </row>
    <row r="292" spans="1:22" ht="16" x14ac:dyDescent="0.2">
      <c r="A292" s="28">
        <v>2019204000019</v>
      </c>
      <c r="B292" s="3" t="s">
        <v>310</v>
      </c>
      <c r="C292" s="3" t="s">
        <v>816</v>
      </c>
      <c r="D292" s="3" t="s">
        <v>833</v>
      </c>
      <c r="E292" s="4">
        <v>2191455460</v>
      </c>
      <c r="F292" s="4">
        <v>2303125220.5599999</v>
      </c>
      <c r="G292" s="44">
        <v>1.88</v>
      </c>
      <c r="H292" s="10" t="str">
        <f t="shared" si="32"/>
        <v>alto</v>
      </c>
      <c r="I292" s="10">
        <f t="shared" si="37"/>
        <v>3</v>
      </c>
      <c r="J292" s="3">
        <v>2850</v>
      </c>
      <c r="K292" s="3">
        <v>33411</v>
      </c>
      <c r="L292" s="15">
        <f t="shared" si="38"/>
        <v>8.5301248091945767E-2</v>
      </c>
      <c r="M292" s="10" t="str">
        <f t="shared" si="33"/>
        <v>bajo</v>
      </c>
      <c r="N292" s="10">
        <f t="shared" si="39"/>
        <v>1</v>
      </c>
      <c r="O292" s="49" t="s">
        <v>27</v>
      </c>
      <c r="P292" s="10" t="str">
        <f t="shared" si="34"/>
        <v>No requiere</v>
      </c>
      <c r="Q292" s="10">
        <f t="shared" si="35"/>
        <v>3</v>
      </c>
      <c r="R292" s="10">
        <f>+IF(OR(Table19[[#This Row],[Valor Ind. Económico]]=1,Table19[[#This Row],[Valor Ind. Social]]=1,Table19[[#This Row],[Valor Ind. Ambiental]]=1),1,ROUNDDOWN((Table19[[#This Row],[Valor Ind. Económico]]+Table19[[#This Row],[Valor Ind. Social]]+Table19[[#This Row],[Valor Ind. Ambiental]])/3,0))</f>
        <v>1</v>
      </c>
      <c r="S292" s="10" t="str">
        <f t="shared" si="36"/>
        <v>No sostenible</v>
      </c>
      <c r="T292" s="10" t="s">
        <v>885</v>
      </c>
      <c r="U292" s="10"/>
      <c r="V292" s="43"/>
    </row>
    <row r="293" spans="1:22" ht="48" x14ac:dyDescent="0.2">
      <c r="A293" s="28">
        <v>2019204000020</v>
      </c>
      <c r="B293" s="3" t="s">
        <v>311</v>
      </c>
      <c r="C293" s="3" t="s">
        <v>816</v>
      </c>
      <c r="D293" s="3" t="s">
        <v>833</v>
      </c>
      <c r="E293" s="4">
        <v>1150000000</v>
      </c>
      <c r="F293" s="4">
        <v>1150000000</v>
      </c>
      <c r="G293" s="44">
        <v>1.73</v>
      </c>
      <c r="H293" s="10" t="str">
        <f t="shared" si="32"/>
        <v>alto</v>
      </c>
      <c r="I293" s="10">
        <f t="shared" si="37"/>
        <v>3</v>
      </c>
      <c r="J293" s="3">
        <v>3470</v>
      </c>
      <c r="K293" s="3">
        <v>3470</v>
      </c>
      <c r="L293" s="15">
        <f t="shared" si="38"/>
        <v>1</v>
      </c>
      <c r="M293" s="10" t="str">
        <f t="shared" si="33"/>
        <v>alto</v>
      </c>
      <c r="N293" s="10">
        <f t="shared" si="39"/>
        <v>3</v>
      </c>
      <c r="O293" s="50">
        <v>1</v>
      </c>
      <c r="P293" s="10" t="str">
        <f t="shared" si="34"/>
        <v>Cumple</v>
      </c>
      <c r="Q293" s="10">
        <f t="shared" si="35"/>
        <v>3</v>
      </c>
      <c r="R293" s="10">
        <f>+IF(OR(Table19[[#This Row],[Valor Ind. Económico]]=1,Table19[[#This Row],[Valor Ind. Social]]=1,Table19[[#This Row],[Valor Ind. Ambiental]]=1),1,ROUNDDOWN((Table19[[#This Row],[Valor Ind. Económico]]+Table19[[#This Row],[Valor Ind. Social]]+Table19[[#This Row],[Valor Ind. Ambiental]])/3,0))</f>
        <v>3</v>
      </c>
      <c r="S293" s="10" t="str">
        <f t="shared" si="36"/>
        <v>Sostenible</v>
      </c>
      <c r="T293" s="10" t="s">
        <v>887</v>
      </c>
      <c r="U293" s="10" t="s">
        <v>635</v>
      </c>
      <c r="V293" s="43" t="s">
        <v>651</v>
      </c>
    </row>
    <row r="294" spans="1:22" ht="16" x14ac:dyDescent="0.2">
      <c r="A294" s="28">
        <v>2017206210001</v>
      </c>
      <c r="B294" s="3" t="s">
        <v>312</v>
      </c>
      <c r="C294" s="3" t="s">
        <v>816</v>
      </c>
      <c r="D294" s="3" t="s">
        <v>834</v>
      </c>
      <c r="E294" s="4">
        <v>774835122</v>
      </c>
      <c r="F294" s="4">
        <v>774835122</v>
      </c>
      <c r="G294" s="44">
        <v>60.85</v>
      </c>
      <c r="H294" s="10" t="str">
        <f t="shared" si="32"/>
        <v>alto</v>
      </c>
      <c r="I294" s="10">
        <f t="shared" si="37"/>
        <v>3</v>
      </c>
      <c r="J294" s="3">
        <v>3963</v>
      </c>
      <c r="K294" s="16">
        <v>14872</v>
      </c>
      <c r="L294" s="15">
        <f t="shared" si="38"/>
        <v>0.26647391070467996</v>
      </c>
      <c r="M294" s="10" t="str">
        <f t="shared" si="33"/>
        <v>bajo</v>
      </c>
      <c r="N294" s="10">
        <f t="shared" si="39"/>
        <v>1</v>
      </c>
      <c r="O294" s="50">
        <v>0.5</v>
      </c>
      <c r="P294" s="10" t="str">
        <f t="shared" si="34"/>
        <v>Cumple parcialmente</v>
      </c>
      <c r="Q294" s="10">
        <f t="shared" si="35"/>
        <v>2</v>
      </c>
      <c r="R294" s="10">
        <f>+IF(OR(Table19[[#This Row],[Valor Ind. Económico]]=1,Table19[[#This Row],[Valor Ind. Social]]=1,Table19[[#This Row],[Valor Ind. Ambiental]]=1),1,ROUNDDOWN((Table19[[#This Row],[Valor Ind. Económico]]+Table19[[#This Row],[Valor Ind. Social]]+Table19[[#This Row],[Valor Ind. Ambiental]])/3,0))</f>
        <v>1</v>
      </c>
      <c r="S294" s="10" t="str">
        <f t="shared" si="36"/>
        <v>No sostenible</v>
      </c>
      <c r="T294" s="10" t="s">
        <v>885</v>
      </c>
      <c r="U294" s="10"/>
      <c r="V294" s="43"/>
    </row>
    <row r="295" spans="1:22" ht="16" x14ac:dyDescent="0.2">
      <c r="A295" s="28">
        <v>2017206210003</v>
      </c>
      <c r="B295" s="3" t="s">
        <v>313</v>
      </c>
      <c r="C295" s="3" t="s">
        <v>816</v>
      </c>
      <c r="D295" s="3" t="s">
        <v>834</v>
      </c>
      <c r="E295" s="4">
        <v>856335256</v>
      </c>
      <c r="F295" s="4">
        <v>856335256</v>
      </c>
      <c r="G295" s="44">
        <v>1.84</v>
      </c>
      <c r="H295" s="10" t="str">
        <f t="shared" si="32"/>
        <v>alto</v>
      </c>
      <c r="I295" s="10">
        <f t="shared" si="37"/>
        <v>3</v>
      </c>
      <c r="J295" s="16">
        <v>4283</v>
      </c>
      <c r="K295" s="3">
        <v>11771</v>
      </c>
      <c r="L295" s="15">
        <f t="shared" si="38"/>
        <v>0.36386033472092433</v>
      </c>
      <c r="M295" s="10" t="str">
        <f t="shared" si="33"/>
        <v>bajo</v>
      </c>
      <c r="N295" s="10">
        <f t="shared" si="39"/>
        <v>1</v>
      </c>
      <c r="O295" s="50">
        <v>0</v>
      </c>
      <c r="P295" s="10" t="str">
        <f t="shared" si="34"/>
        <v>No cumple</v>
      </c>
      <c r="Q295" s="10">
        <f t="shared" si="35"/>
        <v>1</v>
      </c>
      <c r="R295" s="10">
        <f>+IF(OR(Table19[[#This Row],[Valor Ind. Económico]]=1,Table19[[#This Row],[Valor Ind. Social]]=1,Table19[[#This Row],[Valor Ind. Ambiental]]=1),1,ROUNDDOWN((Table19[[#This Row],[Valor Ind. Económico]]+Table19[[#This Row],[Valor Ind. Social]]+Table19[[#This Row],[Valor Ind. Ambiental]])/3,0))</f>
        <v>1</v>
      </c>
      <c r="S295" s="10" t="str">
        <f t="shared" si="36"/>
        <v>No sostenible</v>
      </c>
      <c r="T295" s="10" t="s">
        <v>885</v>
      </c>
      <c r="U295" s="10"/>
      <c r="V295" s="43"/>
    </row>
    <row r="296" spans="1:22" ht="48" x14ac:dyDescent="0.2">
      <c r="A296" s="28">
        <v>2018206210044</v>
      </c>
      <c r="B296" s="3" t="s">
        <v>314</v>
      </c>
      <c r="C296" s="3" t="s">
        <v>816</v>
      </c>
      <c r="D296" s="3" t="s">
        <v>834</v>
      </c>
      <c r="E296" s="4">
        <v>1517201772</v>
      </c>
      <c r="F296" s="4">
        <v>1599625642</v>
      </c>
      <c r="G296" s="44">
        <v>1.34</v>
      </c>
      <c r="H296" s="10" t="str">
        <f t="shared" si="32"/>
        <v>alto</v>
      </c>
      <c r="I296" s="10">
        <f t="shared" si="37"/>
        <v>3</v>
      </c>
      <c r="J296" s="3">
        <v>14872</v>
      </c>
      <c r="K296" s="3">
        <v>14872</v>
      </c>
      <c r="L296" s="15">
        <f t="shared" si="38"/>
        <v>1</v>
      </c>
      <c r="M296" s="10" t="str">
        <f t="shared" si="33"/>
        <v>alto</v>
      </c>
      <c r="N296" s="10">
        <f t="shared" si="39"/>
        <v>3</v>
      </c>
      <c r="O296" s="50">
        <v>0.5</v>
      </c>
      <c r="P296" s="10" t="str">
        <f t="shared" si="34"/>
        <v>Cumple parcialmente</v>
      </c>
      <c r="Q296" s="10">
        <f t="shared" si="35"/>
        <v>2</v>
      </c>
      <c r="R296" s="10">
        <f>+IF(OR(Table19[[#This Row],[Valor Ind. Económico]]=1,Table19[[#This Row],[Valor Ind. Social]]=1,Table19[[#This Row],[Valor Ind. Ambiental]]=1),1,ROUNDDOWN((Table19[[#This Row],[Valor Ind. Económico]]+Table19[[#This Row],[Valor Ind. Social]]+Table19[[#This Row],[Valor Ind. Ambiental]])/3,0))</f>
        <v>2</v>
      </c>
      <c r="S296" s="10" t="str">
        <f t="shared" si="36"/>
        <v>Parcialmente sostenible</v>
      </c>
      <c r="T296" s="10" t="s">
        <v>892</v>
      </c>
      <c r="U296" s="10" t="s">
        <v>637</v>
      </c>
      <c r="V296" s="43" t="s">
        <v>670</v>
      </c>
    </row>
    <row r="297" spans="1:22" ht="32" x14ac:dyDescent="0.2">
      <c r="A297" s="28">
        <v>2018206210063</v>
      </c>
      <c r="B297" s="3" t="s">
        <v>315</v>
      </c>
      <c r="C297" s="3" t="s">
        <v>816</v>
      </c>
      <c r="D297" s="3" t="s">
        <v>834</v>
      </c>
      <c r="E297" s="4">
        <v>260474396</v>
      </c>
      <c r="F297" s="4">
        <v>869432332</v>
      </c>
      <c r="G297" s="44">
        <v>1.24</v>
      </c>
      <c r="H297" s="10" t="str">
        <f t="shared" si="32"/>
        <v>alto</v>
      </c>
      <c r="I297" s="10">
        <f t="shared" si="37"/>
        <v>3</v>
      </c>
      <c r="J297" s="3">
        <v>975</v>
      </c>
      <c r="K297" s="3">
        <v>22977</v>
      </c>
      <c r="L297" s="15">
        <f t="shared" si="38"/>
        <v>4.2433738085911998E-2</v>
      </c>
      <c r="M297" s="10" t="str">
        <f t="shared" si="33"/>
        <v>bajo</v>
      </c>
      <c r="N297" s="10">
        <f t="shared" si="39"/>
        <v>1</v>
      </c>
      <c r="O297" s="50">
        <v>0.5</v>
      </c>
      <c r="P297" s="10" t="str">
        <f t="shared" si="34"/>
        <v>Cumple parcialmente</v>
      </c>
      <c r="Q297" s="10">
        <f t="shared" si="35"/>
        <v>2</v>
      </c>
      <c r="R297" s="10">
        <f>+IF(OR(Table19[[#This Row],[Valor Ind. Económico]]=1,Table19[[#This Row],[Valor Ind. Social]]=1,Table19[[#This Row],[Valor Ind. Ambiental]]=1),1,ROUNDDOWN((Table19[[#This Row],[Valor Ind. Económico]]+Table19[[#This Row],[Valor Ind. Social]]+Table19[[#This Row],[Valor Ind. Ambiental]])/3,0))</f>
        <v>1</v>
      </c>
      <c r="S297" s="10" t="str">
        <f t="shared" si="36"/>
        <v>No sostenible</v>
      </c>
      <c r="T297" s="10" t="s">
        <v>884</v>
      </c>
      <c r="U297" s="10"/>
      <c r="V297" s="43"/>
    </row>
    <row r="298" spans="1:22" ht="32" x14ac:dyDescent="0.2">
      <c r="A298" s="28">
        <v>2018206210064</v>
      </c>
      <c r="B298" s="3" t="s">
        <v>316</v>
      </c>
      <c r="C298" s="3" t="s">
        <v>816</v>
      </c>
      <c r="D298" s="3" t="s">
        <v>834</v>
      </c>
      <c r="E298" s="4">
        <v>1614000000</v>
      </c>
      <c r="F298" s="4">
        <v>1614000000</v>
      </c>
      <c r="G298" s="44">
        <v>2.76</v>
      </c>
      <c r="H298" s="10" t="str">
        <f t="shared" si="32"/>
        <v>alto</v>
      </c>
      <c r="I298" s="10">
        <f t="shared" si="37"/>
        <v>3</v>
      </c>
      <c r="J298" s="3">
        <v>3990</v>
      </c>
      <c r="K298" s="3">
        <v>4490</v>
      </c>
      <c r="L298" s="15">
        <f t="shared" si="38"/>
        <v>0.88864142538975499</v>
      </c>
      <c r="M298" s="10" t="str">
        <f t="shared" si="33"/>
        <v>alto</v>
      </c>
      <c r="N298" s="10">
        <f t="shared" si="39"/>
        <v>3</v>
      </c>
      <c r="O298" s="50">
        <v>0.5</v>
      </c>
      <c r="P298" s="10" t="str">
        <f t="shared" si="34"/>
        <v>Cumple parcialmente</v>
      </c>
      <c r="Q298" s="10">
        <f t="shared" si="35"/>
        <v>2</v>
      </c>
      <c r="R298" s="10">
        <f>+IF(OR(Table19[[#This Row],[Valor Ind. Económico]]=1,Table19[[#This Row],[Valor Ind. Social]]=1,Table19[[#This Row],[Valor Ind. Ambiental]]=1),1,ROUNDDOWN((Table19[[#This Row],[Valor Ind. Económico]]+Table19[[#This Row],[Valor Ind. Social]]+Table19[[#This Row],[Valor Ind. Ambiental]])/3,0))</f>
        <v>2</v>
      </c>
      <c r="S298" s="10" t="str">
        <f t="shared" si="36"/>
        <v>Parcialmente sostenible</v>
      </c>
      <c r="T298" s="10" t="s">
        <v>888</v>
      </c>
      <c r="U298" s="10" t="s">
        <v>32</v>
      </c>
      <c r="V298" s="43" t="s">
        <v>33</v>
      </c>
    </row>
    <row r="299" spans="1:22" ht="48" x14ac:dyDescent="0.2">
      <c r="A299" s="28">
        <v>20191301010238</v>
      </c>
      <c r="B299" s="3" t="s">
        <v>317</v>
      </c>
      <c r="C299" s="3" t="s">
        <v>816</v>
      </c>
      <c r="D299" s="3" t="s">
        <v>834</v>
      </c>
      <c r="E299" s="4">
        <v>7991914688</v>
      </c>
      <c r="F299" s="4">
        <v>7991914688</v>
      </c>
      <c r="G299" s="44">
        <v>3.08</v>
      </c>
      <c r="H299" s="10" t="str">
        <f t="shared" si="32"/>
        <v>alto</v>
      </c>
      <c r="I299" s="10">
        <f t="shared" si="37"/>
        <v>3</v>
      </c>
      <c r="J299" s="3">
        <v>3245</v>
      </c>
      <c r="K299" s="3">
        <v>3245</v>
      </c>
      <c r="L299" s="15">
        <f t="shared" si="38"/>
        <v>1</v>
      </c>
      <c r="M299" s="10" t="str">
        <f t="shared" si="33"/>
        <v>alto</v>
      </c>
      <c r="N299" s="10">
        <f t="shared" si="39"/>
        <v>3</v>
      </c>
      <c r="O299" s="50">
        <v>1</v>
      </c>
      <c r="P299" s="10" t="str">
        <f t="shared" si="34"/>
        <v>Cumple</v>
      </c>
      <c r="Q299" s="10">
        <f t="shared" si="35"/>
        <v>3</v>
      </c>
      <c r="R299" s="10">
        <f>+IF(OR(Table19[[#This Row],[Valor Ind. Económico]]=1,Table19[[#This Row],[Valor Ind. Social]]=1,Table19[[#This Row],[Valor Ind. Ambiental]]=1),1,ROUNDDOWN((Table19[[#This Row],[Valor Ind. Económico]]+Table19[[#This Row],[Valor Ind. Social]]+Table19[[#This Row],[Valor Ind. Ambiental]])/3,0))</f>
        <v>3</v>
      </c>
      <c r="S299" s="10" t="str">
        <f t="shared" si="36"/>
        <v>Sostenible</v>
      </c>
      <c r="T299" s="10" t="s">
        <v>885</v>
      </c>
      <c r="U299" s="10" t="s">
        <v>638</v>
      </c>
      <c r="V299" s="43" t="s">
        <v>654</v>
      </c>
    </row>
    <row r="300" spans="1:22" ht="16" x14ac:dyDescent="0.2">
      <c r="A300" s="28">
        <v>20171301010038</v>
      </c>
      <c r="B300" s="3" t="s">
        <v>318</v>
      </c>
      <c r="C300" s="3" t="s">
        <v>816</v>
      </c>
      <c r="D300" s="3" t="s">
        <v>835</v>
      </c>
      <c r="E300" s="4">
        <v>8051751788</v>
      </c>
      <c r="F300" s="4">
        <v>8051751788</v>
      </c>
      <c r="G300" s="44">
        <v>1.69</v>
      </c>
      <c r="H300" s="10" t="str">
        <f t="shared" si="32"/>
        <v>alto</v>
      </c>
      <c r="I300" s="10">
        <f t="shared" si="37"/>
        <v>3</v>
      </c>
      <c r="J300" s="3">
        <v>5408</v>
      </c>
      <c r="K300" s="3">
        <v>15200</v>
      </c>
      <c r="L300" s="15">
        <f t="shared" si="38"/>
        <v>0.35578947368421054</v>
      </c>
      <c r="M300" s="10" t="str">
        <f t="shared" si="33"/>
        <v>bajo</v>
      </c>
      <c r="N300" s="10">
        <f t="shared" si="39"/>
        <v>1</v>
      </c>
      <c r="O300" s="50">
        <v>1</v>
      </c>
      <c r="P300" s="10" t="str">
        <f t="shared" si="34"/>
        <v>Cumple</v>
      </c>
      <c r="Q300" s="10">
        <f t="shared" si="35"/>
        <v>3</v>
      </c>
      <c r="R300" s="10">
        <f>+IF(OR(Table19[[#This Row],[Valor Ind. Económico]]=1,Table19[[#This Row],[Valor Ind. Social]]=1,Table19[[#This Row],[Valor Ind. Ambiental]]=1),1,ROUNDDOWN((Table19[[#This Row],[Valor Ind. Económico]]+Table19[[#This Row],[Valor Ind. Social]]+Table19[[#This Row],[Valor Ind. Ambiental]])/3,0))</f>
        <v>1</v>
      </c>
      <c r="S300" s="10" t="str">
        <f t="shared" si="36"/>
        <v>No sostenible</v>
      </c>
      <c r="T300" s="10" t="s">
        <v>885</v>
      </c>
      <c r="U300" s="10"/>
      <c r="V300" s="43"/>
    </row>
    <row r="301" spans="1:22" ht="16" x14ac:dyDescent="0.2">
      <c r="A301" s="28">
        <v>2018002200014</v>
      </c>
      <c r="B301" s="3" t="s">
        <v>319</v>
      </c>
      <c r="C301" s="3" t="s">
        <v>816</v>
      </c>
      <c r="D301" s="3" t="s">
        <v>835</v>
      </c>
      <c r="E301" s="4">
        <v>696704517.51999998</v>
      </c>
      <c r="F301" s="4">
        <v>696704517.51999998</v>
      </c>
      <c r="G301" s="44">
        <v>2.33</v>
      </c>
      <c r="H301" s="10" t="str">
        <f t="shared" si="32"/>
        <v>alto</v>
      </c>
      <c r="I301" s="10">
        <f t="shared" si="37"/>
        <v>3</v>
      </c>
      <c r="J301" s="16">
        <v>1141</v>
      </c>
      <c r="K301" s="3">
        <v>15200</v>
      </c>
      <c r="L301" s="15">
        <f t="shared" si="38"/>
        <v>7.5065789473684211E-2</v>
      </c>
      <c r="M301" s="10" t="str">
        <f t="shared" si="33"/>
        <v>bajo</v>
      </c>
      <c r="N301" s="10">
        <f t="shared" si="39"/>
        <v>1</v>
      </c>
      <c r="O301" s="50">
        <v>1</v>
      </c>
      <c r="P301" s="10" t="str">
        <f t="shared" si="34"/>
        <v>Cumple</v>
      </c>
      <c r="Q301" s="10">
        <f t="shared" si="35"/>
        <v>3</v>
      </c>
      <c r="R301" s="10">
        <f>+IF(OR(Table19[[#This Row],[Valor Ind. Económico]]=1,Table19[[#This Row],[Valor Ind. Social]]=1,Table19[[#This Row],[Valor Ind. Ambiental]]=1),1,ROUNDDOWN((Table19[[#This Row],[Valor Ind. Económico]]+Table19[[#This Row],[Valor Ind. Social]]+Table19[[#This Row],[Valor Ind. Ambiental]])/3,0))</f>
        <v>1</v>
      </c>
      <c r="S301" s="10" t="str">
        <f t="shared" si="36"/>
        <v>No sostenible</v>
      </c>
      <c r="T301" s="10" t="s">
        <v>885</v>
      </c>
      <c r="U301" s="10"/>
      <c r="V301" s="43"/>
    </row>
    <row r="302" spans="1:22" ht="48" x14ac:dyDescent="0.2">
      <c r="A302" s="28">
        <v>20191301010228</v>
      </c>
      <c r="B302" s="3" t="s">
        <v>320</v>
      </c>
      <c r="C302" s="3" t="s">
        <v>816</v>
      </c>
      <c r="D302" s="3" t="s">
        <v>835</v>
      </c>
      <c r="E302" s="4">
        <v>9557242356</v>
      </c>
      <c r="F302" s="4">
        <v>9557242356</v>
      </c>
      <c r="G302" s="44">
        <v>2.75</v>
      </c>
      <c r="H302" s="10" t="str">
        <f t="shared" si="32"/>
        <v>alto</v>
      </c>
      <c r="I302" s="10">
        <f t="shared" si="37"/>
        <v>3</v>
      </c>
      <c r="J302" s="3">
        <v>15905</v>
      </c>
      <c r="K302" s="3">
        <v>15905</v>
      </c>
      <c r="L302" s="15">
        <f t="shared" si="38"/>
        <v>1</v>
      </c>
      <c r="M302" s="10" t="str">
        <f t="shared" si="33"/>
        <v>alto</v>
      </c>
      <c r="N302" s="10">
        <f t="shared" si="39"/>
        <v>3</v>
      </c>
      <c r="O302" s="50">
        <v>1</v>
      </c>
      <c r="P302" s="10" t="str">
        <f t="shared" si="34"/>
        <v>Cumple</v>
      </c>
      <c r="Q302" s="10">
        <f t="shared" si="35"/>
        <v>3</v>
      </c>
      <c r="R302" s="10">
        <f>+IF(OR(Table19[[#This Row],[Valor Ind. Económico]]=1,Table19[[#This Row],[Valor Ind. Social]]=1,Table19[[#This Row],[Valor Ind. Ambiental]]=1),1,ROUNDDOWN((Table19[[#This Row],[Valor Ind. Económico]]+Table19[[#This Row],[Valor Ind. Social]]+Table19[[#This Row],[Valor Ind. Ambiental]])/3,0))</f>
        <v>3</v>
      </c>
      <c r="S302" s="10" t="str">
        <f t="shared" si="36"/>
        <v>Sostenible</v>
      </c>
      <c r="T302" s="10" t="s">
        <v>885</v>
      </c>
      <c r="U302" s="10" t="s">
        <v>638</v>
      </c>
      <c r="V302" s="43" t="s">
        <v>654</v>
      </c>
    </row>
    <row r="303" spans="1:22" ht="16" x14ac:dyDescent="0.2">
      <c r="A303" s="28">
        <v>2019204430019</v>
      </c>
      <c r="B303" s="3" t="s">
        <v>321</v>
      </c>
      <c r="C303" s="3" t="s">
        <v>816</v>
      </c>
      <c r="D303" s="3" t="s">
        <v>835</v>
      </c>
      <c r="E303" s="4">
        <v>1760288039</v>
      </c>
      <c r="F303" s="4">
        <v>1760288039</v>
      </c>
      <c r="G303" s="44">
        <v>1.52</v>
      </c>
      <c r="H303" s="10" t="str">
        <f t="shared" si="32"/>
        <v>alto</v>
      </c>
      <c r="I303" s="10">
        <f t="shared" si="37"/>
        <v>3</v>
      </c>
      <c r="J303" s="3">
        <v>5408</v>
      </c>
      <c r="K303" s="3">
        <v>15905</v>
      </c>
      <c r="L303" s="15">
        <f t="shared" si="38"/>
        <v>0.34001886199308395</v>
      </c>
      <c r="M303" s="10" t="str">
        <f t="shared" si="33"/>
        <v>bajo</v>
      </c>
      <c r="N303" s="10">
        <f t="shared" si="39"/>
        <v>1</v>
      </c>
      <c r="O303" s="50">
        <v>1</v>
      </c>
      <c r="P303" s="10" t="str">
        <f t="shared" si="34"/>
        <v>Cumple</v>
      </c>
      <c r="Q303" s="10">
        <f t="shared" si="35"/>
        <v>3</v>
      </c>
      <c r="R303" s="10">
        <f>+IF(OR(Table19[[#This Row],[Valor Ind. Económico]]=1,Table19[[#This Row],[Valor Ind. Social]]=1,Table19[[#This Row],[Valor Ind. Ambiental]]=1),1,ROUNDDOWN((Table19[[#This Row],[Valor Ind. Económico]]+Table19[[#This Row],[Valor Ind. Social]]+Table19[[#This Row],[Valor Ind. Ambiental]])/3,0))</f>
        <v>1</v>
      </c>
      <c r="S303" s="10" t="str">
        <f t="shared" si="36"/>
        <v>No sostenible</v>
      </c>
      <c r="T303" s="10" t="s">
        <v>885</v>
      </c>
      <c r="U303" s="10"/>
      <c r="V303" s="43"/>
    </row>
    <row r="304" spans="1:22" ht="16" x14ac:dyDescent="0.2">
      <c r="A304" s="28">
        <v>2017205170007</v>
      </c>
      <c r="B304" s="3" t="s">
        <v>322</v>
      </c>
      <c r="C304" s="3" t="s">
        <v>816</v>
      </c>
      <c r="D304" s="3" t="s">
        <v>836</v>
      </c>
      <c r="E304" s="4">
        <v>1367746048</v>
      </c>
      <c r="F304" s="4">
        <v>1367746048</v>
      </c>
      <c r="G304" s="44">
        <v>1.65</v>
      </c>
      <c r="H304" s="10" t="str">
        <f t="shared" si="32"/>
        <v>alto</v>
      </c>
      <c r="I304" s="10">
        <f t="shared" si="37"/>
        <v>3</v>
      </c>
      <c r="J304" s="16">
        <v>3790</v>
      </c>
      <c r="K304" s="3">
        <v>14475</v>
      </c>
      <c r="L304" s="15">
        <f t="shared" si="38"/>
        <v>0.2618307426597582</v>
      </c>
      <c r="M304" s="10" t="str">
        <f t="shared" si="33"/>
        <v>bajo</v>
      </c>
      <c r="N304" s="10">
        <f t="shared" si="39"/>
        <v>1</v>
      </c>
      <c r="O304" s="50">
        <v>1</v>
      </c>
      <c r="P304" s="10" t="str">
        <f t="shared" si="34"/>
        <v>Cumple</v>
      </c>
      <c r="Q304" s="10">
        <f t="shared" si="35"/>
        <v>3</v>
      </c>
      <c r="R304" s="10">
        <f>+IF(OR(Table19[[#This Row],[Valor Ind. Económico]]=1,Table19[[#This Row],[Valor Ind. Social]]=1,Table19[[#This Row],[Valor Ind. Ambiental]]=1),1,ROUNDDOWN((Table19[[#This Row],[Valor Ind. Económico]]+Table19[[#This Row],[Valor Ind. Social]]+Table19[[#This Row],[Valor Ind. Ambiental]])/3,0))</f>
        <v>1</v>
      </c>
      <c r="S304" s="10" t="str">
        <f t="shared" si="36"/>
        <v>No sostenible</v>
      </c>
      <c r="T304" s="10" t="s">
        <v>885</v>
      </c>
      <c r="U304" s="10"/>
      <c r="V304" s="43"/>
    </row>
    <row r="305" spans="1:22" ht="48" x14ac:dyDescent="0.2">
      <c r="A305" s="28">
        <v>2017205500001</v>
      </c>
      <c r="B305" s="3" t="s">
        <v>323</v>
      </c>
      <c r="C305" s="3" t="s">
        <v>816</v>
      </c>
      <c r="D305" s="3" t="s">
        <v>837</v>
      </c>
      <c r="E305" s="4">
        <v>779279373</v>
      </c>
      <c r="F305" s="4">
        <v>779279373</v>
      </c>
      <c r="G305" s="44">
        <v>1.74</v>
      </c>
      <c r="H305" s="10" t="str">
        <f t="shared" si="32"/>
        <v>alto</v>
      </c>
      <c r="I305" s="10">
        <f t="shared" si="37"/>
        <v>3</v>
      </c>
      <c r="J305" s="3">
        <v>6554</v>
      </c>
      <c r="K305" s="3">
        <v>6554</v>
      </c>
      <c r="L305" s="15">
        <f t="shared" si="38"/>
        <v>1</v>
      </c>
      <c r="M305" s="10" t="str">
        <f t="shared" si="33"/>
        <v>alto</v>
      </c>
      <c r="N305" s="10">
        <f t="shared" si="39"/>
        <v>3</v>
      </c>
      <c r="O305" s="50">
        <v>0.5</v>
      </c>
      <c r="P305" s="10" t="str">
        <f t="shared" si="34"/>
        <v>Cumple parcialmente</v>
      </c>
      <c r="Q305" s="10">
        <f t="shared" si="35"/>
        <v>2</v>
      </c>
      <c r="R305" s="10">
        <f>+IF(OR(Table19[[#This Row],[Valor Ind. Económico]]=1,Table19[[#This Row],[Valor Ind. Social]]=1,Table19[[#This Row],[Valor Ind. Ambiental]]=1),1,ROUNDDOWN((Table19[[#This Row],[Valor Ind. Económico]]+Table19[[#This Row],[Valor Ind. Social]]+Table19[[#This Row],[Valor Ind. Ambiental]])/3,0))</f>
        <v>2</v>
      </c>
      <c r="S305" s="10" t="str">
        <f t="shared" si="36"/>
        <v>Parcialmente sostenible</v>
      </c>
      <c r="T305" s="10" t="s">
        <v>885</v>
      </c>
      <c r="U305" s="10" t="s">
        <v>638</v>
      </c>
      <c r="V305" s="43" t="s">
        <v>654</v>
      </c>
    </row>
    <row r="306" spans="1:22" ht="48" x14ac:dyDescent="0.2">
      <c r="A306" s="28">
        <v>20181301010127</v>
      </c>
      <c r="B306" s="3" t="s">
        <v>324</v>
      </c>
      <c r="C306" s="3" t="s">
        <v>816</v>
      </c>
      <c r="D306" s="3" t="s">
        <v>837</v>
      </c>
      <c r="E306" s="4">
        <v>4325338484</v>
      </c>
      <c r="F306" s="4">
        <v>4325338484</v>
      </c>
      <c r="G306" s="44">
        <v>1.32</v>
      </c>
      <c r="H306" s="10" t="str">
        <f t="shared" si="32"/>
        <v>alto</v>
      </c>
      <c r="I306" s="10">
        <f t="shared" si="37"/>
        <v>3</v>
      </c>
      <c r="J306" s="3">
        <v>5352</v>
      </c>
      <c r="K306" s="3">
        <v>5882</v>
      </c>
      <c r="L306" s="15">
        <f t="shared" si="38"/>
        <v>0.90989459367562053</v>
      </c>
      <c r="M306" s="10" t="str">
        <f t="shared" si="33"/>
        <v>alto</v>
      </c>
      <c r="N306" s="10">
        <f t="shared" si="39"/>
        <v>3</v>
      </c>
      <c r="O306" s="50">
        <v>1</v>
      </c>
      <c r="P306" s="10" t="str">
        <f t="shared" si="34"/>
        <v>Cumple</v>
      </c>
      <c r="Q306" s="10">
        <f t="shared" si="35"/>
        <v>3</v>
      </c>
      <c r="R306" s="10">
        <f>+IF(OR(Table19[[#This Row],[Valor Ind. Económico]]=1,Table19[[#This Row],[Valor Ind. Social]]=1,Table19[[#This Row],[Valor Ind. Ambiental]]=1),1,ROUNDDOWN((Table19[[#This Row],[Valor Ind. Económico]]+Table19[[#This Row],[Valor Ind. Social]]+Table19[[#This Row],[Valor Ind. Ambiental]])/3,0))</f>
        <v>3</v>
      </c>
      <c r="S306" s="10" t="str">
        <f t="shared" si="36"/>
        <v>Sostenible</v>
      </c>
      <c r="T306" s="10" t="s">
        <v>885</v>
      </c>
      <c r="U306" s="10" t="s">
        <v>638</v>
      </c>
      <c r="V306" s="43" t="s">
        <v>654</v>
      </c>
    </row>
    <row r="307" spans="1:22" ht="48" x14ac:dyDescent="0.2">
      <c r="A307" s="28">
        <v>2018205500001</v>
      </c>
      <c r="B307" s="3" t="s">
        <v>325</v>
      </c>
      <c r="C307" s="3" t="s">
        <v>816</v>
      </c>
      <c r="D307" s="3" t="s">
        <v>837</v>
      </c>
      <c r="E307" s="4">
        <v>920470646</v>
      </c>
      <c r="F307" s="4">
        <v>920470646</v>
      </c>
      <c r="G307" s="44">
        <v>1.39</v>
      </c>
      <c r="H307" s="10" t="str">
        <f t="shared" si="32"/>
        <v>alto</v>
      </c>
      <c r="I307" s="10">
        <f t="shared" si="37"/>
        <v>3</v>
      </c>
      <c r="J307" s="3">
        <v>16242</v>
      </c>
      <c r="K307" s="3">
        <v>16242</v>
      </c>
      <c r="L307" s="15">
        <f t="shared" si="38"/>
        <v>1</v>
      </c>
      <c r="M307" s="10" t="str">
        <f t="shared" si="33"/>
        <v>alto</v>
      </c>
      <c r="N307" s="10">
        <f t="shared" si="39"/>
        <v>3</v>
      </c>
      <c r="O307" s="50">
        <v>0.5</v>
      </c>
      <c r="P307" s="10" t="str">
        <f t="shared" si="34"/>
        <v>Cumple parcialmente</v>
      </c>
      <c r="Q307" s="10">
        <f t="shared" si="35"/>
        <v>2</v>
      </c>
      <c r="R307" s="10">
        <f>+IF(OR(Table19[[#This Row],[Valor Ind. Económico]]=1,Table19[[#This Row],[Valor Ind. Social]]=1,Table19[[#This Row],[Valor Ind. Ambiental]]=1),1,ROUNDDOWN((Table19[[#This Row],[Valor Ind. Económico]]+Table19[[#This Row],[Valor Ind. Social]]+Table19[[#This Row],[Valor Ind. Ambiental]])/3,0))</f>
        <v>2</v>
      </c>
      <c r="S307" s="10" t="str">
        <f t="shared" si="36"/>
        <v>Parcialmente sostenible</v>
      </c>
      <c r="T307" s="10" t="s">
        <v>884</v>
      </c>
      <c r="U307" s="10" t="s">
        <v>640</v>
      </c>
      <c r="V307" s="43" t="s">
        <v>690</v>
      </c>
    </row>
    <row r="308" spans="1:22" ht="48" x14ac:dyDescent="0.2">
      <c r="A308" s="28">
        <v>2019205500005</v>
      </c>
      <c r="B308" s="3" t="s">
        <v>326</v>
      </c>
      <c r="C308" s="3" t="s">
        <v>816</v>
      </c>
      <c r="D308" s="3" t="s">
        <v>837</v>
      </c>
      <c r="E308" s="4">
        <v>1065999851</v>
      </c>
      <c r="F308" s="4">
        <v>1065999851</v>
      </c>
      <c r="G308" s="44">
        <v>4</v>
      </c>
      <c r="H308" s="10" t="str">
        <f t="shared" si="32"/>
        <v>alto</v>
      </c>
      <c r="I308" s="10">
        <f t="shared" si="37"/>
        <v>3</v>
      </c>
      <c r="J308" s="3">
        <v>13860</v>
      </c>
      <c r="K308" s="3">
        <v>21619</v>
      </c>
      <c r="L308" s="15">
        <f t="shared" si="38"/>
        <v>0.64110273370646187</v>
      </c>
      <c r="M308" s="10" t="str">
        <f t="shared" si="33"/>
        <v>medio</v>
      </c>
      <c r="N308" s="10">
        <f t="shared" si="39"/>
        <v>2</v>
      </c>
      <c r="O308" s="50">
        <v>0.5</v>
      </c>
      <c r="P308" s="10" t="str">
        <f t="shared" si="34"/>
        <v>Cumple parcialmente</v>
      </c>
      <c r="Q308" s="10">
        <f t="shared" si="35"/>
        <v>2</v>
      </c>
      <c r="R308" s="10">
        <f>+IF(OR(Table19[[#This Row],[Valor Ind. Económico]]=1,Table19[[#This Row],[Valor Ind. Social]]=1,Table19[[#This Row],[Valor Ind. Ambiental]]=1),1,ROUNDDOWN((Table19[[#This Row],[Valor Ind. Económico]]+Table19[[#This Row],[Valor Ind. Social]]+Table19[[#This Row],[Valor Ind. Ambiental]])/3,0))</f>
        <v>2</v>
      </c>
      <c r="S308" s="10" t="str">
        <f t="shared" si="36"/>
        <v>Parcialmente sostenible</v>
      </c>
      <c r="T308" s="10" t="s">
        <v>884</v>
      </c>
      <c r="U308" s="10" t="s">
        <v>640</v>
      </c>
      <c r="V308" s="43" t="s">
        <v>690</v>
      </c>
    </row>
    <row r="309" spans="1:22" ht="48" x14ac:dyDescent="0.2">
      <c r="A309" s="28">
        <v>2018205700001</v>
      </c>
      <c r="B309" s="3" t="s">
        <v>327</v>
      </c>
      <c r="C309" s="3" t="s">
        <v>816</v>
      </c>
      <c r="D309" s="3" t="s">
        <v>838</v>
      </c>
      <c r="E309" s="4">
        <v>3172980951.9000001</v>
      </c>
      <c r="F309" s="4">
        <v>3261467815.98</v>
      </c>
      <c r="G309" s="44">
        <v>4.6500000000000004</v>
      </c>
      <c r="H309" s="10" t="str">
        <f t="shared" si="32"/>
        <v>alto</v>
      </c>
      <c r="I309" s="10">
        <f t="shared" si="37"/>
        <v>3</v>
      </c>
      <c r="J309" s="3">
        <v>2540</v>
      </c>
      <c r="K309" s="3">
        <v>2540</v>
      </c>
      <c r="L309" s="15">
        <f t="shared" si="38"/>
        <v>1</v>
      </c>
      <c r="M309" s="10" t="str">
        <f t="shared" si="33"/>
        <v>alto</v>
      </c>
      <c r="N309" s="10">
        <f t="shared" si="39"/>
        <v>3</v>
      </c>
      <c r="O309" s="50">
        <v>1</v>
      </c>
      <c r="P309" s="10" t="str">
        <f t="shared" si="34"/>
        <v>Cumple</v>
      </c>
      <c r="Q309" s="10">
        <f t="shared" si="35"/>
        <v>3</v>
      </c>
      <c r="R309" s="10">
        <f>+IF(OR(Table19[[#This Row],[Valor Ind. Económico]]=1,Table19[[#This Row],[Valor Ind. Social]]=1,Table19[[#This Row],[Valor Ind. Ambiental]]=1),1,ROUNDDOWN((Table19[[#This Row],[Valor Ind. Económico]]+Table19[[#This Row],[Valor Ind. Social]]+Table19[[#This Row],[Valor Ind. Ambiental]])/3,0))</f>
        <v>3</v>
      </c>
      <c r="S309" s="10" t="str">
        <f t="shared" si="36"/>
        <v>Sostenible</v>
      </c>
      <c r="T309" s="10" t="s">
        <v>885</v>
      </c>
      <c r="U309" s="10" t="s">
        <v>638</v>
      </c>
      <c r="V309" s="43" t="s">
        <v>654</v>
      </c>
    </row>
    <row r="310" spans="1:22" ht="48" x14ac:dyDescent="0.2">
      <c r="A310" s="28">
        <v>2019205700001</v>
      </c>
      <c r="B310" s="3" t="s">
        <v>328</v>
      </c>
      <c r="C310" s="3" t="s">
        <v>816</v>
      </c>
      <c r="D310" s="3" t="s">
        <v>838</v>
      </c>
      <c r="E310" s="4">
        <v>639994168.61000001</v>
      </c>
      <c r="F310" s="4">
        <v>639994168.61000001</v>
      </c>
      <c r="G310" s="44">
        <v>6.64</v>
      </c>
      <c r="H310" s="10" t="str">
        <f t="shared" si="32"/>
        <v>alto</v>
      </c>
      <c r="I310" s="10">
        <f t="shared" si="37"/>
        <v>3</v>
      </c>
      <c r="J310" s="3">
        <v>986</v>
      </c>
      <c r="K310" s="3">
        <v>986</v>
      </c>
      <c r="L310" s="15">
        <f t="shared" si="38"/>
        <v>1</v>
      </c>
      <c r="M310" s="10" t="str">
        <f t="shared" si="33"/>
        <v>alto</v>
      </c>
      <c r="N310" s="10">
        <f t="shared" si="39"/>
        <v>3</v>
      </c>
      <c r="O310" s="50">
        <v>1</v>
      </c>
      <c r="P310" s="10" t="str">
        <f t="shared" si="34"/>
        <v>Cumple</v>
      </c>
      <c r="Q310" s="10">
        <f t="shared" si="35"/>
        <v>3</v>
      </c>
      <c r="R310" s="10">
        <f>+IF(OR(Table19[[#This Row],[Valor Ind. Económico]]=1,Table19[[#This Row],[Valor Ind. Social]]=1,Table19[[#This Row],[Valor Ind. Ambiental]]=1),1,ROUNDDOWN((Table19[[#This Row],[Valor Ind. Económico]]+Table19[[#This Row],[Valor Ind. Social]]+Table19[[#This Row],[Valor Ind. Ambiental]])/3,0))</f>
        <v>3</v>
      </c>
      <c r="S310" s="10" t="str">
        <f t="shared" si="36"/>
        <v>Sostenible</v>
      </c>
      <c r="T310" s="10" t="s">
        <v>885</v>
      </c>
      <c r="U310" s="10" t="s">
        <v>638</v>
      </c>
      <c r="V310" s="43" t="s">
        <v>654</v>
      </c>
    </row>
    <row r="311" spans="1:22" ht="48" x14ac:dyDescent="0.2">
      <c r="A311" s="28">
        <v>2019205700002</v>
      </c>
      <c r="B311" s="3" t="s">
        <v>329</v>
      </c>
      <c r="C311" s="3" t="s">
        <v>816</v>
      </c>
      <c r="D311" s="3" t="s">
        <v>838</v>
      </c>
      <c r="E311" s="4">
        <v>1737775492</v>
      </c>
      <c r="F311" s="4">
        <v>1737775492</v>
      </c>
      <c r="G311" s="44">
        <v>4.74</v>
      </c>
      <c r="H311" s="10" t="str">
        <f t="shared" si="32"/>
        <v>alto</v>
      </c>
      <c r="I311" s="10">
        <f t="shared" si="37"/>
        <v>3</v>
      </c>
      <c r="J311" s="3">
        <v>2471</v>
      </c>
      <c r="K311" s="3">
        <v>2471</v>
      </c>
      <c r="L311" s="15">
        <f t="shared" si="38"/>
        <v>1</v>
      </c>
      <c r="M311" s="10" t="str">
        <f t="shared" si="33"/>
        <v>alto</v>
      </c>
      <c r="N311" s="10">
        <f t="shared" si="39"/>
        <v>3</v>
      </c>
      <c r="O311" s="49" t="s">
        <v>27</v>
      </c>
      <c r="P311" s="10" t="str">
        <f t="shared" si="34"/>
        <v>No requiere</v>
      </c>
      <c r="Q311" s="10">
        <f t="shared" si="35"/>
        <v>3</v>
      </c>
      <c r="R311" s="10">
        <f>+IF(OR(Table19[[#This Row],[Valor Ind. Económico]]=1,Table19[[#This Row],[Valor Ind. Social]]=1,Table19[[#This Row],[Valor Ind. Ambiental]]=1),1,ROUNDDOWN((Table19[[#This Row],[Valor Ind. Económico]]+Table19[[#This Row],[Valor Ind. Social]]+Table19[[#This Row],[Valor Ind. Ambiental]])/3,0))</f>
        <v>3</v>
      </c>
      <c r="S311" s="10" t="str">
        <f t="shared" si="36"/>
        <v>Sostenible</v>
      </c>
      <c r="T311" s="10" t="s">
        <v>887</v>
      </c>
      <c r="U311" s="10" t="s">
        <v>635</v>
      </c>
      <c r="V311" s="43" t="s">
        <v>685</v>
      </c>
    </row>
    <row r="312" spans="1:22" ht="16" x14ac:dyDescent="0.2">
      <c r="A312" s="28">
        <v>2017206140001</v>
      </c>
      <c r="B312" s="3" t="s">
        <v>330</v>
      </c>
      <c r="C312" s="3" t="s">
        <v>816</v>
      </c>
      <c r="D312" s="3" t="s">
        <v>839</v>
      </c>
      <c r="E312" s="4">
        <v>781814735</v>
      </c>
      <c r="F312" s="4">
        <v>781814735</v>
      </c>
      <c r="G312" s="44">
        <v>1.75</v>
      </c>
      <c r="H312" s="10" t="str">
        <f t="shared" si="32"/>
        <v>alto</v>
      </c>
      <c r="I312" s="10">
        <f t="shared" si="37"/>
        <v>3</v>
      </c>
      <c r="J312" s="16">
        <v>2897</v>
      </c>
      <c r="K312" s="3">
        <v>6500</v>
      </c>
      <c r="L312" s="15">
        <f t="shared" si="38"/>
        <v>0.44569230769230767</v>
      </c>
      <c r="M312" s="10" t="str">
        <f t="shared" si="33"/>
        <v>bajo</v>
      </c>
      <c r="N312" s="10">
        <f t="shared" si="39"/>
        <v>1</v>
      </c>
      <c r="O312" s="49" t="s">
        <v>27</v>
      </c>
      <c r="P312" s="10" t="str">
        <f t="shared" si="34"/>
        <v>No requiere</v>
      </c>
      <c r="Q312" s="10">
        <f t="shared" si="35"/>
        <v>3</v>
      </c>
      <c r="R312" s="10">
        <f>+IF(OR(Table19[[#This Row],[Valor Ind. Económico]]=1,Table19[[#This Row],[Valor Ind. Social]]=1,Table19[[#This Row],[Valor Ind. Ambiental]]=1),1,ROUNDDOWN((Table19[[#This Row],[Valor Ind. Económico]]+Table19[[#This Row],[Valor Ind. Social]]+Table19[[#This Row],[Valor Ind. Ambiental]])/3,0))</f>
        <v>1</v>
      </c>
      <c r="S312" s="10" t="str">
        <f t="shared" si="36"/>
        <v>No sostenible</v>
      </c>
      <c r="T312" s="10" t="s">
        <v>888</v>
      </c>
      <c r="U312" s="10"/>
      <c r="V312" s="43"/>
    </row>
    <row r="313" spans="1:22" ht="48" x14ac:dyDescent="0.2">
      <c r="A313" s="28">
        <v>2018206140002</v>
      </c>
      <c r="B313" s="3" t="s">
        <v>331</v>
      </c>
      <c r="C313" s="3" t="s">
        <v>816</v>
      </c>
      <c r="D313" s="3" t="s">
        <v>839</v>
      </c>
      <c r="E313" s="4">
        <v>1211510147</v>
      </c>
      <c r="F313" s="4">
        <v>1211510147</v>
      </c>
      <c r="G313" s="44">
        <v>2.27</v>
      </c>
      <c r="H313" s="10" t="str">
        <f t="shared" si="32"/>
        <v>alto</v>
      </c>
      <c r="I313" s="10">
        <f t="shared" si="37"/>
        <v>3</v>
      </c>
      <c r="J313" s="3">
        <v>455</v>
      </c>
      <c r="K313" s="3">
        <v>455</v>
      </c>
      <c r="L313" s="15">
        <f t="shared" si="38"/>
        <v>1</v>
      </c>
      <c r="M313" s="10" t="str">
        <f t="shared" si="33"/>
        <v>alto</v>
      </c>
      <c r="N313" s="10">
        <f t="shared" si="39"/>
        <v>3</v>
      </c>
      <c r="O313" s="50">
        <v>1</v>
      </c>
      <c r="P313" s="10" t="str">
        <f t="shared" si="34"/>
        <v>Cumple</v>
      </c>
      <c r="Q313" s="10">
        <f t="shared" si="35"/>
        <v>3</v>
      </c>
      <c r="R313" s="10">
        <f>+IF(OR(Table19[[#This Row],[Valor Ind. Económico]]=1,Table19[[#This Row],[Valor Ind. Social]]=1,Table19[[#This Row],[Valor Ind. Ambiental]]=1),1,ROUNDDOWN((Table19[[#This Row],[Valor Ind. Económico]]+Table19[[#This Row],[Valor Ind. Social]]+Table19[[#This Row],[Valor Ind. Ambiental]])/3,0))</f>
        <v>3</v>
      </c>
      <c r="S313" s="10" t="str">
        <f t="shared" si="36"/>
        <v>Sostenible</v>
      </c>
      <c r="T313" s="10" t="s">
        <v>885</v>
      </c>
      <c r="U313" s="10" t="s">
        <v>638</v>
      </c>
      <c r="V313" s="43" t="s">
        <v>654</v>
      </c>
    </row>
    <row r="314" spans="1:22" ht="48" x14ac:dyDescent="0.2">
      <c r="A314" s="28">
        <v>2018206140003</v>
      </c>
      <c r="B314" s="3" t="s">
        <v>332</v>
      </c>
      <c r="C314" s="3" t="s">
        <v>816</v>
      </c>
      <c r="D314" s="3" t="s">
        <v>839</v>
      </c>
      <c r="E314" s="4">
        <v>3431794988</v>
      </c>
      <c r="F314" s="4">
        <v>3431794988</v>
      </c>
      <c r="G314" s="44">
        <v>4.45</v>
      </c>
      <c r="H314" s="10" t="str">
        <f t="shared" si="32"/>
        <v>alto</v>
      </c>
      <c r="I314" s="10">
        <f t="shared" si="37"/>
        <v>3</v>
      </c>
      <c r="J314" s="3">
        <v>1068</v>
      </c>
      <c r="K314" s="3">
        <v>1068</v>
      </c>
      <c r="L314" s="15">
        <f t="shared" si="38"/>
        <v>1</v>
      </c>
      <c r="M314" s="10" t="str">
        <f t="shared" si="33"/>
        <v>alto</v>
      </c>
      <c r="N314" s="10">
        <f t="shared" si="39"/>
        <v>3</v>
      </c>
      <c r="O314" s="50">
        <v>1</v>
      </c>
      <c r="P314" s="10" t="str">
        <f t="shared" si="34"/>
        <v>Cumple</v>
      </c>
      <c r="Q314" s="10">
        <f t="shared" si="35"/>
        <v>3</v>
      </c>
      <c r="R314" s="10">
        <f>+IF(OR(Table19[[#This Row],[Valor Ind. Económico]]=1,Table19[[#This Row],[Valor Ind. Social]]=1,Table19[[#This Row],[Valor Ind. Ambiental]]=1),1,ROUNDDOWN((Table19[[#This Row],[Valor Ind. Económico]]+Table19[[#This Row],[Valor Ind. Social]]+Table19[[#This Row],[Valor Ind. Ambiental]])/3,0))</f>
        <v>3</v>
      </c>
      <c r="S314" s="10" t="str">
        <f t="shared" si="36"/>
        <v>Sostenible</v>
      </c>
      <c r="T314" s="10" t="s">
        <v>885</v>
      </c>
      <c r="U314" s="10" t="s">
        <v>638</v>
      </c>
      <c r="V314" s="43" t="s">
        <v>654</v>
      </c>
    </row>
    <row r="315" spans="1:22" ht="48" x14ac:dyDescent="0.2">
      <c r="A315" s="28">
        <v>2019206140001</v>
      </c>
      <c r="B315" s="3" t="s">
        <v>333</v>
      </c>
      <c r="C315" s="3" t="s">
        <v>816</v>
      </c>
      <c r="D315" s="3" t="s">
        <v>839</v>
      </c>
      <c r="E315" s="4">
        <v>1313848533</v>
      </c>
      <c r="F315" s="4">
        <v>1313848533</v>
      </c>
      <c r="G315" s="44">
        <v>1.25</v>
      </c>
      <c r="H315" s="10" t="str">
        <f t="shared" si="32"/>
        <v>alto</v>
      </c>
      <c r="I315" s="10">
        <f t="shared" si="37"/>
        <v>3</v>
      </c>
      <c r="J315" s="3">
        <v>2218</v>
      </c>
      <c r="K315" s="3">
        <v>2218</v>
      </c>
      <c r="L315" s="15">
        <f t="shared" si="38"/>
        <v>1</v>
      </c>
      <c r="M315" s="10" t="str">
        <f t="shared" si="33"/>
        <v>alto</v>
      </c>
      <c r="N315" s="10">
        <f t="shared" si="39"/>
        <v>3</v>
      </c>
      <c r="O315" s="49" t="s">
        <v>27</v>
      </c>
      <c r="P315" s="10" t="str">
        <f t="shared" si="34"/>
        <v>No requiere</v>
      </c>
      <c r="Q315" s="10">
        <f t="shared" si="35"/>
        <v>3</v>
      </c>
      <c r="R315" s="10">
        <f>+IF(OR(Table19[[#This Row],[Valor Ind. Económico]]=1,Table19[[#This Row],[Valor Ind. Social]]=1,Table19[[#This Row],[Valor Ind. Ambiental]]=1),1,ROUNDDOWN((Table19[[#This Row],[Valor Ind. Económico]]+Table19[[#This Row],[Valor Ind. Social]]+Table19[[#This Row],[Valor Ind. Ambiental]])/3,0))</f>
        <v>3</v>
      </c>
      <c r="S315" s="10" t="str">
        <f t="shared" si="36"/>
        <v>Sostenible</v>
      </c>
      <c r="T315" s="10" t="s">
        <v>884</v>
      </c>
      <c r="U315" s="10" t="s">
        <v>640</v>
      </c>
      <c r="V315" s="43" t="s">
        <v>690</v>
      </c>
    </row>
    <row r="316" spans="1:22" ht="32" x14ac:dyDescent="0.2">
      <c r="A316" s="28">
        <v>2019206140003</v>
      </c>
      <c r="B316" s="3" t="s">
        <v>334</v>
      </c>
      <c r="C316" s="3" t="s">
        <v>816</v>
      </c>
      <c r="D316" s="3" t="s">
        <v>839</v>
      </c>
      <c r="E316" s="4">
        <v>766278838</v>
      </c>
      <c r="F316" s="4">
        <v>766278838</v>
      </c>
      <c r="G316" s="44">
        <v>1.24</v>
      </c>
      <c r="H316" s="10" t="str">
        <f t="shared" si="32"/>
        <v>alto</v>
      </c>
      <c r="I316" s="10">
        <f t="shared" si="37"/>
        <v>3</v>
      </c>
      <c r="J316" s="3">
        <v>176</v>
      </c>
      <c r="K316" s="3">
        <v>176</v>
      </c>
      <c r="L316" s="15">
        <f t="shared" si="38"/>
        <v>1</v>
      </c>
      <c r="M316" s="10" t="str">
        <f t="shared" si="33"/>
        <v>alto</v>
      </c>
      <c r="N316" s="10">
        <f t="shared" si="39"/>
        <v>3</v>
      </c>
      <c r="O316" s="50">
        <v>0.5</v>
      </c>
      <c r="P316" s="10" t="str">
        <f t="shared" si="34"/>
        <v>Cumple parcialmente</v>
      </c>
      <c r="Q316" s="10">
        <f t="shared" si="35"/>
        <v>2</v>
      </c>
      <c r="R316" s="10">
        <f>+IF(OR(Table19[[#This Row],[Valor Ind. Económico]]=1,Table19[[#This Row],[Valor Ind. Social]]=1,Table19[[#This Row],[Valor Ind. Ambiental]]=1),1,ROUNDDOWN((Table19[[#This Row],[Valor Ind. Económico]]+Table19[[#This Row],[Valor Ind. Social]]+Table19[[#This Row],[Valor Ind. Ambiental]])/3,0))</f>
        <v>2</v>
      </c>
      <c r="S316" s="10" t="str">
        <f t="shared" si="36"/>
        <v>Parcialmente sostenible</v>
      </c>
      <c r="T316" s="10" t="s">
        <v>888</v>
      </c>
      <c r="U316" s="10" t="s">
        <v>32</v>
      </c>
      <c r="V316" s="43" t="s">
        <v>33</v>
      </c>
    </row>
    <row r="317" spans="1:22" ht="48" x14ac:dyDescent="0.2">
      <c r="A317" s="28">
        <v>2017207100001</v>
      </c>
      <c r="B317" s="3" t="s">
        <v>335</v>
      </c>
      <c r="C317" s="3" t="s">
        <v>816</v>
      </c>
      <c r="D317" s="3" t="s">
        <v>840</v>
      </c>
      <c r="E317" s="4">
        <v>1101017349</v>
      </c>
      <c r="F317" s="4">
        <v>1101017349</v>
      </c>
      <c r="G317" s="44">
        <v>2</v>
      </c>
      <c r="H317" s="10" t="str">
        <f t="shared" si="32"/>
        <v>alto</v>
      </c>
      <c r="I317" s="10">
        <f t="shared" si="37"/>
        <v>3</v>
      </c>
      <c r="J317" s="3">
        <v>18687</v>
      </c>
      <c r="K317" s="16">
        <v>25348</v>
      </c>
      <c r="L317" s="15">
        <f t="shared" si="38"/>
        <v>0.73721792646362627</v>
      </c>
      <c r="M317" s="10" t="str">
        <f t="shared" si="33"/>
        <v>medio</v>
      </c>
      <c r="N317" s="10">
        <f t="shared" si="39"/>
        <v>2</v>
      </c>
      <c r="O317" s="50">
        <v>0.5</v>
      </c>
      <c r="P317" s="10" t="str">
        <f t="shared" si="34"/>
        <v>Cumple parcialmente</v>
      </c>
      <c r="Q317" s="10">
        <f t="shared" si="35"/>
        <v>2</v>
      </c>
      <c r="R317" s="10">
        <f>+IF(OR(Table19[[#This Row],[Valor Ind. Económico]]=1,Table19[[#This Row],[Valor Ind. Social]]=1,Table19[[#This Row],[Valor Ind. Ambiental]]=1),1,ROUNDDOWN((Table19[[#This Row],[Valor Ind. Económico]]+Table19[[#This Row],[Valor Ind. Social]]+Table19[[#This Row],[Valor Ind. Ambiental]])/3,0))</f>
        <v>2</v>
      </c>
      <c r="S317" s="10" t="str">
        <f t="shared" si="36"/>
        <v>Parcialmente sostenible</v>
      </c>
      <c r="T317" s="10" t="s">
        <v>884</v>
      </c>
      <c r="U317" s="10" t="s">
        <v>640</v>
      </c>
      <c r="V317" s="43" t="s">
        <v>690</v>
      </c>
    </row>
    <row r="318" spans="1:22" ht="48" x14ac:dyDescent="0.2">
      <c r="A318" s="28">
        <v>2017207100002</v>
      </c>
      <c r="B318" s="3" t="s">
        <v>336</v>
      </c>
      <c r="C318" s="3" t="s">
        <v>816</v>
      </c>
      <c r="D318" s="3" t="s">
        <v>840</v>
      </c>
      <c r="E318" s="4">
        <v>996675560</v>
      </c>
      <c r="F318" s="4">
        <v>996675560</v>
      </c>
      <c r="G318" s="44">
        <v>1.74</v>
      </c>
      <c r="H318" s="10" t="str">
        <f t="shared" si="32"/>
        <v>alto</v>
      </c>
      <c r="I318" s="10">
        <f t="shared" si="37"/>
        <v>3</v>
      </c>
      <c r="J318" s="3">
        <v>1214</v>
      </c>
      <c r="K318" s="3">
        <v>1214</v>
      </c>
      <c r="L318" s="15">
        <f t="shared" si="38"/>
        <v>1</v>
      </c>
      <c r="M318" s="10" t="str">
        <f t="shared" si="33"/>
        <v>alto</v>
      </c>
      <c r="N318" s="10">
        <f t="shared" si="39"/>
        <v>3</v>
      </c>
      <c r="O318" s="49" t="s">
        <v>27</v>
      </c>
      <c r="P318" s="10" t="str">
        <f t="shared" si="34"/>
        <v>No requiere</v>
      </c>
      <c r="Q318" s="10">
        <f t="shared" si="35"/>
        <v>3</v>
      </c>
      <c r="R318" s="10">
        <f>+IF(OR(Table19[[#This Row],[Valor Ind. Económico]]=1,Table19[[#This Row],[Valor Ind. Social]]=1,Table19[[#This Row],[Valor Ind. Ambiental]]=1),1,ROUNDDOWN((Table19[[#This Row],[Valor Ind. Económico]]+Table19[[#This Row],[Valor Ind. Social]]+Table19[[#This Row],[Valor Ind. Ambiental]])/3,0))</f>
        <v>3</v>
      </c>
      <c r="S318" s="10" t="str">
        <f t="shared" si="36"/>
        <v>Sostenible</v>
      </c>
      <c r="T318" s="10" t="s">
        <v>884</v>
      </c>
      <c r="U318" s="10" t="s">
        <v>640</v>
      </c>
      <c r="V318" s="43" t="s">
        <v>690</v>
      </c>
    </row>
    <row r="319" spans="1:22" ht="16" x14ac:dyDescent="0.2">
      <c r="A319" s="28">
        <v>2017207500003</v>
      </c>
      <c r="B319" s="3" t="s">
        <v>337</v>
      </c>
      <c r="C319" s="3" t="s">
        <v>816</v>
      </c>
      <c r="D319" s="3" t="s">
        <v>841</v>
      </c>
      <c r="E319" s="4">
        <v>912088601</v>
      </c>
      <c r="F319" s="4">
        <v>912088601</v>
      </c>
      <c r="G319" s="44">
        <v>1.32</v>
      </c>
      <c r="H319" s="10" t="str">
        <f t="shared" si="32"/>
        <v>alto</v>
      </c>
      <c r="I319" s="10">
        <f t="shared" si="37"/>
        <v>3</v>
      </c>
      <c r="J319" s="16">
        <v>2259</v>
      </c>
      <c r="K319" s="3">
        <v>19742</v>
      </c>
      <c r="L319" s="15">
        <f t="shared" si="38"/>
        <v>0.11442609664674298</v>
      </c>
      <c r="M319" s="10" t="str">
        <f t="shared" si="33"/>
        <v>bajo</v>
      </c>
      <c r="N319" s="10">
        <f t="shared" si="39"/>
        <v>1</v>
      </c>
      <c r="O319" s="49" t="s">
        <v>27</v>
      </c>
      <c r="P319" s="10" t="str">
        <f t="shared" si="34"/>
        <v>No requiere</v>
      </c>
      <c r="Q319" s="10">
        <f t="shared" si="35"/>
        <v>3</v>
      </c>
      <c r="R319" s="10">
        <f>+IF(OR(Table19[[#This Row],[Valor Ind. Económico]]=1,Table19[[#This Row],[Valor Ind. Social]]=1,Table19[[#This Row],[Valor Ind. Ambiental]]=1),1,ROUNDDOWN((Table19[[#This Row],[Valor Ind. Económico]]+Table19[[#This Row],[Valor Ind. Social]]+Table19[[#This Row],[Valor Ind. Ambiental]])/3,0))</f>
        <v>1</v>
      </c>
      <c r="S319" s="10" t="str">
        <f t="shared" si="36"/>
        <v>No sostenible</v>
      </c>
      <c r="T319" s="10" t="s">
        <v>888</v>
      </c>
      <c r="U319" s="10"/>
      <c r="V319" s="43"/>
    </row>
    <row r="320" spans="1:22" ht="48" x14ac:dyDescent="0.2">
      <c r="A320" s="28">
        <v>2018207500008</v>
      </c>
      <c r="B320" s="3" t="s">
        <v>338</v>
      </c>
      <c r="C320" s="3" t="s">
        <v>816</v>
      </c>
      <c r="D320" s="3" t="s">
        <v>841</v>
      </c>
      <c r="E320" s="4">
        <v>1392421214</v>
      </c>
      <c r="F320" s="4">
        <v>1399947758</v>
      </c>
      <c r="G320" s="44">
        <v>1.44</v>
      </c>
      <c r="H320" s="10" t="str">
        <f t="shared" si="32"/>
        <v>alto</v>
      </c>
      <c r="I320" s="10">
        <f t="shared" si="37"/>
        <v>3</v>
      </c>
      <c r="J320" s="3">
        <v>5209</v>
      </c>
      <c r="K320" s="3">
        <v>19910</v>
      </c>
      <c r="L320" s="15">
        <f t="shared" si="38"/>
        <v>0.26162732295328983</v>
      </c>
      <c r="M320" s="10" t="str">
        <f t="shared" si="33"/>
        <v>bajo</v>
      </c>
      <c r="N320" s="10">
        <f t="shared" si="39"/>
        <v>1</v>
      </c>
      <c r="O320" s="49" t="s">
        <v>27</v>
      </c>
      <c r="P320" s="10" t="str">
        <f t="shared" si="34"/>
        <v>No requiere</v>
      </c>
      <c r="Q320" s="10">
        <f t="shared" si="35"/>
        <v>3</v>
      </c>
      <c r="R320" s="10">
        <f>+IF(OR(Table19[[#This Row],[Valor Ind. Económico]]=1,Table19[[#This Row],[Valor Ind. Social]]=1,Table19[[#This Row],[Valor Ind. Ambiental]]=1),1,ROUNDDOWN((Table19[[#This Row],[Valor Ind. Económico]]+Table19[[#This Row],[Valor Ind. Social]]+Table19[[#This Row],[Valor Ind. Ambiental]])/3,0))</f>
        <v>1</v>
      </c>
      <c r="S320" s="10" t="str">
        <f t="shared" si="36"/>
        <v>No sostenible</v>
      </c>
      <c r="T320" s="10" t="s">
        <v>887</v>
      </c>
      <c r="U320" s="10"/>
      <c r="V320" s="43"/>
    </row>
    <row r="321" spans="1:22" ht="48" x14ac:dyDescent="0.2">
      <c r="A321" s="28">
        <v>2017207700001</v>
      </c>
      <c r="B321" s="3" t="s">
        <v>339</v>
      </c>
      <c r="C321" s="3" t="s">
        <v>816</v>
      </c>
      <c r="D321" s="3" t="s">
        <v>842</v>
      </c>
      <c r="E321" s="4">
        <v>1881512648.1300001</v>
      </c>
      <c r="F321" s="4">
        <v>1881512648.1300001</v>
      </c>
      <c r="G321" s="44">
        <v>3.59</v>
      </c>
      <c r="H321" s="10" t="str">
        <f t="shared" si="32"/>
        <v>alto</v>
      </c>
      <c r="I321" s="10">
        <f t="shared" si="37"/>
        <v>3</v>
      </c>
      <c r="J321" s="16">
        <v>1468</v>
      </c>
      <c r="K321" s="3">
        <v>2252</v>
      </c>
      <c r="L321" s="15">
        <f t="shared" si="38"/>
        <v>0.65186500888099463</v>
      </c>
      <c r="M321" s="10" t="str">
        <f t="shared" si="33"/>
        <v>medio</v>
      </c>
      <c r="N321" s="10">
        <f t="shared" si="39"/>
        <v>2</v>
      </c>
      <c r="O321" s="50">
        <v>0.5</v>
      </c>
      <c r="P321" s="10" t="str">
        <f t="shared" si="34"/>
        <v>Cumple parcialmente</v>
      </c>
      <c r="Q321" s="10">
        <f t="shared" si="35"/>
        <v>2</v>
      </c>
      <c r="R321" s="10">
        <f>+IF(OR(Table19[[#This Row],[Valor Ind. Económico]]=1,Table19[[#This Row],[Valor Ind. Social]]=1,Table19[[#This Row],[Valor Ind. Ambiental]]=1),1,ROUNDDOWN((Table19[[#This Row],[Valor Ind. Económico]]+Table19[[#This Row],[Valor Ind. Social]]+Table19[[#This Row],[Valor Ind. Ambiental]])/3,0))</f>
        <v>2</v>
      </c>
      <c r="S321" s="10" t="str">
        <f t="shared" si="36"/>
        <v>Parcialmente sostenible</v>
      </c>
      <c r="T321" s="10" t="s">
        <v>885</v>
      </c>
      <c r="U321" s="10" t="s">
        <v>638</v>
      </c>
      <c r="V321" s="43" t="s">
        <v>654</v>
      </c>
    </row>
    <row r="322" spans="1:22" ht="16" x14ac:dyDescent="0.2">
      <c r="A322" s="28">
        <v>2017207700002</v>
      </c>
      <c r="B322" s="3" t="s">
        <v>340</v>
      </c>
      <c r="C322" s="3" t="s">
        <v>816</v>
      </c>
      <c r="D322" s="3" t="s">
        <v>842</v>
      </c>
      <c r="E322" s="4">
        <v>2563369604.23</v>
      </c>
      <c r="F322" s="4">
        <v>2563369604.23</v>
      </c>
      <c r="G322" s="44">
        <v>3.01</v>
      </c>
      <c r="H322" s="10" t="str">
        <f t="shared" si="32"/>
        <v>alto</v>
      </c>
      <c r="I322" s="10">
        <f t="shared" si="37"/>
        <v>3</v>
      </c>
      <c r="J322" s="3">
        <v>834</v>
      </c>
      <c r="K322" s="16">
        <v>9223</v>
      </c>
      <c r="L322" s="15">
        <f t="shared" si="38"/>
        <v>9.0426108641439878E-2</v>
      </c>
      <c r="M322" s="10" t="str">
        <f t="shared" si="33"/>
        <v>bajo</v>
      </c>
      <c r="N322" s="10">
        <f t="shared" si="39"/>
        <v>1</v>
      </c>
      <c r="O322" s="50">
        <v>0.5</v>
      </c>
      <c r="P322" s="10" t="str">
        <f t="shared" si="34"/>
        <v>Cumple parcialmente</v>
      </c>
      <c r="Q322" s="10">
        <f t="shared" si="35"/>
        <v>2</v>
      </c>
      <c r="R322" s="10">
        <f>+IF(OR(Table19[[#This Row],[Valor Ind. Económico]]=1,Table19[[#This Row],[Valor Ind. Social]]=1,Table19[[#This Row],[Valor Ind. Ambiental]]=1),1,ROUNDDOWN((Table19[[#This Row],[Valor Ind. Económico]]+Table19[[#This Row],[Valor Ind. Social]]+Table19[[#This Row],[Valor Ind. Ambiental]])/3,0))</f>
        <v>1</v>
      </c>
      <c r="S322" s="10" t="str">
        <f t="shared" si="36"/>
        <v>No sostenible</v>
      </c>
      <c r="T322" s="10" t="s">
        <v>885</v>
      </c>
      <c r="U322" s="10"/>
      <c r="V322" s="43"/>
    </row>
    <row r="323" spans="1:22" ht="48" x14ac:dyDescent="0.2">
      <c r="A323" s="28">
        <v>2017207700004</v>
      </c>
      <c r="B323" s="3" t="s">
        <v>341</v>
      </c>
      <c r="C323" s="3" t="s">
        <v>816</v>
      </c>
      <c r="D323" s="3" t="s">
        <v>842</v>
      </c>
      <c r="E323" s="4">
        <v>2555056870.6500001</v>
      </c>
      <c r="F323" s="4">
        <v>2555056870.6500001</v>
      </c>
      <c r="G323" s="44">
        <v>2.76</v>
      </c>
      <c r="H323" s="10" t="str">
        <f t="shared" si="32"/>
        <v>alto</v>
      </c>
      <c r="I323" s="10">
        <f t="shared" si="37"/>
        <v>3</v>
      </c>
      <c r="J323" s="16">
        <v>4253</v>
      </c>
      <c r="K323" s="3">
        <v>9223</v>
      </c>
      <c r="L323" s="15">
        <f t="shared" si="38"/>
        <v>0.46112978423506451</v>
      </c>
      <c r="M323" s="10" t="str">
        <f t="shared" si="33"/>
        <v>bajo</v>
      </c>
      <c r="N323" s="10">
        <f t="shared" si="39"/>
        <v>1</v>
      </c>
      <c r="O323" s="50">
        <v>0</v>
      </c>
      <c r="P323" s="10" t="str">
        <f t="shared" si="34"/>
        <v>No cumple</v>
      </c>
      <c r="Q323" s="10">
        <f t="shared" si="35"/>
        <v>1</v>
      </c>
      <c r="R323" s="10">
        <f>+IF(OR(Table19[[#This Row],[Valor Ind. Económico]]=1,Table19[[#This Row],[Valor Ind. Social]]=1,Table19[[#This Row],[Valor Ind. Ambiental]]=1),1,ROUNDDOWN((Table19[[#This Row],[Valor Ind. Económico]]+Table19[[#This Row],[Valor Ind. Social]]+Table19[[#This Row],[Valor Ind. Ambiental]])/3,0))</f>
        <v>1</v>
      </c>
      <c r="S323" s="10" t="str">
        <f t="shared" si="36"/>
        <v>No sostenible</v>
      </c>
      <c r="T323" s="10" t="s">
        <v>887</v>
      </c>
      <c r="U323" s="10"/>
      <c r="V323" s="43"/>
    </row>
    <row r="324" spans="1:22" ht="32" x14ac:dyDescent="0.2">
      <c r="A324" s="28">
        <v>2017207700005</v>
      </c>
      <c r="B324" s="3" t="s">
        <v>342</v>
      </c>
      <c r="C324" s="3" t="s">
        <v>816</v>
      </c>
      <c r="D324" s="3" t="s">
        <v>842</v>
      </c>
      <c r="E324" s="4">
        <v>917392867.91999996</v>
      </c>
      <c r="F324" s="4">
        <v>917392867.91999996</v>
      </c>
      <c r="G324" s="44">
        <v>3.98</v>
      </c>
      <c r="H324" s="10" t="str">
        <f t="shared" si="32"/>
        <v>alto</v>
      </c>
      <c r="I324" s="10">
        <f t="shared" si="37"/>
        <v>3</v>
      </c>
      <c r="J324" s="16">
        <v>9120</v>
      </c>
      <c r="K324" s="3">
        <v>18650</v>
      </c>
      <c r="L324" s="15">
        <f t="shared" si="38"/>
        <v>0.48900804289544236</v>
      </c>
      <c r="M324" s="10" t="str">
        <f t="shared" si="33"/>
        <v>bajo</v>
      </c>
      <c r="N324" s="10">
        <f t="shared" si="39"/>
        <v>1</v>
      </c>
      <c r="O324" s="49" t="s">
        <v>27</v>
      </c>
      <c r="P324" s="10" t="str">
        <f t="shared" si="34"/>
        <v>No requiere</v>
      </c>
      <c r="Q324" s="10">
        <f t="shared" si="35"/>
        <v>3</v>
      </c>
      <c r="R324" s="10">
        <f>+IF(OR(Table19[[#This Row],[Valor Ind. Económico]]=1,Table19[[#This Row],[Valor Ind. Social]]=1,Table19[[#This Row],[Valor Ind. Ambiental]]=1),1,ROUNDDOWN((Table19[[#This Row],[Valor Ind. Económico]]+Table19[[#This Row],[Valor Ind. Social]]+Table19[[#This Row],[Valor Ind. Ambiental]])/3,0))</f>
        <v>1</v>
      </c>
      <c r="S324" s="10" t="str">
        <f t="shared" si="36"/>
        <v>No sostenible</v>
      </c>
      <c r="T324" s="10" t="s">
        <v>884</v>
      </c>
      <c r="U324" s="10"/>
      <c r="V324" s="43"/>
    </row>
    <row r="325" spans="1:22" ht="48" x14ac:dyDescent="0.2">
      <c r="A325" s="28">
        <v>2018207700001</v>
      </c>
      <c r="B325" s="3" t="s">
        <v>343</v>
      </c>
      <c r="C325" s="3" t="s">
        <v>816</v>
      </c>
      <c r="D325" s="3" t="s">
        <v>842</v>
      </c>
      <c r="E325" s="4">
        <v>2022783792.71</v>
      </c>
      <c r="F325" s="4">
        <v>2022783792.71</v>
      </c>
      <c r="G325" s="44">
        <v>2.73</v>
      </c>
      <c r="H325" s="10" t="str">
        <f t="shared" si="32"/>
        <v>alto</v>
      </c>
      <c r="I325" s="10">
        <f t="shared" si="37"/>
        <v>3</v>
      </c>
      <c r="J325" s="3">
        <v>9216</v>
      </c>
      <c r="K325" s="3">
        <v>9216</v>
      </c>
      <c r="L325" s="15">
        <f t="shared" si="38"/>
        <v>1</v>
      </c>
      <c r="M325" s="10" t="str">
        <f t="shared" si="33"/>
        <v>alto</v>
      </c>
      <c r="N325" s="10">
        <f t="shared" si="39"/>
        <v>3</v>
      </c>
      <c r="O325" s="50">
        <v>1</v>
      </c>
      <c r="P325" s="10" t="str">
        <f t="shared" si="34"/>
        <v>Cumple</v>
      </c>
      <c r="Q325" s="10">
        <f t="shared" si="35"/>
        <v>3</v>
      </c>
      <c r="R325" s="10">
        <f>+IF(OR(Table19[[#This Row],[Valor Ind. Económico]]=1,Table19[[#This Row],[Valor Ind. Social]]=1,Table19[[#This Row],[Valor Ind. Ambiental]]=1),1,ROUNDDOWN((Table19[[#This Row],[Valor Ind. Económico]]+Table19[[#This Row],[Valor Ind. Social]]+Table19[[#This Row],[Valor Ind. Ambiental]])/3,0))</f>
        <v>3</v>
      </c>
      <c r="S325" s="10" t="str">
        <f t="shared" si="36"/>
        <v>Sostenible</v>
      </c>
      <c r="T325" s="10" t="s">
        <v>885</v>
      </c>
      <c r="U325" s="10" t="s">
        <v>638</v>
      </c>
      <c r="V325" s="43" t="s">
        <v>654</v>
      </c>
    </row>
    <row r="326" spans="1:22" ht="16" x14ac:dyDescent="0.2">
      <c r="A326" s="28">
        <v>2019207700001</v>
      </c>
      <c r="B326" s="3" t="s">
        <v>344</v>
      </c>
      <c r="C326" s="3" t="s">
        <v>816</v>
      </c>
      <c r="D326" s="3" t="s">
        <v>842</v>
      </c>
      <c r="E326" s="4">
        <v>2858606797</v>
      </c>
      <c r="F326" s="4">
        <v>2858606797</v>
      </c>
      <c r="G326" s="44">
        <v>5.12</v>
      </c>
      <c r="H326" s="10" t="str">
        <f t="shared" si="32"/>
        <v>alto</v>
      </c>
      <c r="I326" s="10">
        <f t="shared" si="37"/>
        <v>3</v>
      </c>
      <c r="J326" s="3">
        <v>2830</v>
      </c>
      <c r="K326" s="3">
        <v>9216</v>
      </c>
      <c r="L326" s="15">
        <f t="shared" si="38"/>
        <v>0.30707465277777779</v>
      </c>
      <c r="M326" s="10" t="str">
        <f t="shared" si="33"/>
        <v>bajo</v>
      </c>
      <c r="N326" s="10">
        <f t="shared" si="39"/>
        <v>1</v>
      </c>
      <c r="O326" s="50">
        <v>1</v>
      </c>
      <c r="P326" s="10" t="str">
        <f t="shared" si="34"/>
        <v>Cumple</v>
      </c>
      <c r="Q326" s="10">
        <f t="shared" si="35"/>
        <v>3</v>
      </c>
      <c r="R326" s="10">
        <f>+IF(OR(Table19[[#This Row],[Valor Ind. Económico]]=1,Table19[[#This Row],[Valor Ind. Social]]=1,Table19[[#This Row],[Valor Ind. Ambiental]]=1),1,ROUNDDOWN((Table19[[#This Row],[Valor Ind. Económico]]+Table19[[#This Row],[Valor Ind. Social]]+Table19[[#This Row],[Valor Ind. Ambiental]])/3,0))</f>
        <v>1</v>
      </c>
      <c r="S326" s="10" t="str">
        <f t="shared" si="36"/>
        <v>No sostenible</v>
      </c>
      <c r="T326" s="10" t="s">
        <v>885</v>
      </c>
      <c r="U326" s="10"/>
      <c r="V326" s="43"/>
    </row>
    <row r="327" spans="1:22" ht="32" x14ac:dyDescent="0.2">
      <c r="A327" s="28">
        <v>2019207700002</v>
      </c>
      <c r="B327" s="3" t="s">
        <v>345</v>
      </c>
      <c r="C327" s="3" t="s">
        <v>816</v>
      </c>
      <c r="D327" s="3" t="s">
        <v>842</v>
      </c>
      <c r="E327" s="4">
        <v>4328625135.25</v>
      </c>
      <c r="F327" s="4">
        <v>4328625135.25</v>
      </c>
      <c r="G327" s="44">
        <v>2.04</v>
      </c>
      <c r="H327" s="10" t="str">
        <f t="shared" si="32"/>
        <v>alto</v>
      </c>
      <c r="I327" s="10">
        <f t="shared" si="37"/>
        <v>3</v>
      </c>
      <c r="J327" s="3">
        <v>3854</v>
      </c>
      <c r="K327" s="3">
        <v>18650</v>
      </c>
      <c r="L327" s="15">
        <f t="shared" si="38"/>
        <v>0.20664879356568364</v>
      </c>
      <c r="M327" s="10" t="str">
        <f t="shared" si="33"/>
        <v>bajo</v>
      </c>
      <c r="N327" s="10">
        <f t="shared" si="39"/>
        <v>1</v>
      </c>
      <c r="O327" s="50">
        <v>0.5</v>
      </c>
      <c r="P327" s="10" t="str">
        <f t="shared" si="34"/>
        <v>Cumple parcialmente</v>
      </c>
      <c r="Q327" s="10">
        <f t="shared" si="35"/>
        <v>2</v>
      </c>
      <c r="R327" s="10">
        <f>+IF(OR(Table19[[#This Row],[Valor Ind. Económico]]=1,Table19[[#This Row],[Valor Ind. Social]]=1,Table19[[#This Row],[Valor Ind. Ambiental]]=1),1,ROUNDDOWN((Table19[[#This Row],[Valor Ind. Económico]]+Table19[[#This Row],[Valor Ind. Social]]+Table19[[#This Row],[Valor Ind. Ambiental]])/3,0))</f>
        <v>1</v>
      </c>
      <c r="S327" s="10" t="str">
        <f t="shared" si="36"/>
        <v>No sostenible</v>
      </c>
      <c r="T327" s="10" t="s">
        <v>884</v>
      </c>
      <c r="U327" s="10"/>
      <c r="V327" s="43"/>
    </row>
    <row r="328" spans="1:22" ht="16" x14ac:dyDescent="0.2">
      <c r="A328" s="28">
        <v>2017207870001</v>
      </c>
      <c r="B328" s="3" t="s">
        <v>346</v>
      </c>
      <c r="C328" s="3" t="s">
        <v>816</v>
      </c>
      <c r="D328" s="3" t="s">
        <v>843</v>
      </c>
      <c r="E328" s="4">
        <v>3099498978.4099998</v>
      </c>
      <c r="F328" s="4">
        <v>3550474330.4099998</v>
      </c>
      <c r="G328" s="44">
        <v>2.23</v>
      </c>
      <c r="H328" s="10" t="str">
        <f t="shared" si="32"/>
        <v>alto</v>
      </c>
      <c r="I328" s="10">
        <f t="shared" si="37"/>
        <v>3</v>
      </c>
      <c r="J328" s="3">
        <v>792</v>
      </c>
      <c r="K328" s="3">
        <v>5655</v>
      </c>
      <c r="L328" s="15">
        <f t="shared" si="38"/>
        <v>0.14005305039787799</v>
      </c>
      <c r="M328" s="10" t="str">
        <f t="shared" si="33"/>
        <v>bajo</v>
      </c>
      <c r="N328" s="10">
        <f t="shared" si="39"/>
        <v>1</v>
      </c>
      <c r="O328" s="50">
        <v>0.5</v>
      </c>
      <c r="P328" s="10" t="str">
        <f t="shared" si="34"/>
        <v>Cumple parcialmente</v>
      </c>
      <c r="Q328" s="10">
        <f t="shared" si="35"/>
        <v>2</v>
      </c>
      <c r="R328" s="10">
        <f>+IF(OR(Table19[[#This Row],[Valor Ind. Económico]]=1,Table19[[#This Row],[Valor Ind. Social]]=1,Table19[[#This Row],[Valor Ind. Ambiental]]=1),1,ROUNDDOWN((Table19[[#This Row],[Valor Ind. Económico]]+Table19[[#This Row],[Valor Ind. Social]]+Table19[[#This Row],[Valor Ind. Ambiental]])/3,0))</f>
        <v>1</v>
      </c>
      <c r="S328" s="10" t="str">
        <f t="shared" si="36"/>
        <v>No sostenible</v>
      </c>
      <c r="T328" s="10" t="s">
        <v>885</v>
      </c>
      <c r="U328" s="10"/>
      <c r="V328" s="43"/>
    </row>
    <row r="329" spans="1:22" ht="16" x14ac:dyDescent="0.2">
      <c r="A329" s="28">
        <v>2016500060001</v>
      </c>
      <c r="B329" s="3" t="s">
        <v>347</v>
      </c>
      <c r="C329" s="3" t="s">
        <v>817</v>
      </c>
      <c r="D329" s="3" t="s">
        <v>849</v>
      </c>
      <c r="E329" s="4">
        <v>18028973748.799999</v>
      </c>
      <c r="F329" s="4">
        <v>18028973748.799999</v>
      </c>
      <c r="G329" s="44">
        <v>1.02</v>
      </c>
      <c r="H329" s="10" t="str">
        <f t="shared" si="32"/>
        <v>medio</v>
      </c>
      <c r="I329" s="10">
        <f t="shared" si="37"/>
        <v>2</v>
      </c>
      <c r="J329" s="3">
        <v>880</v>
      </c>
      <c r="K329" s="3">
        <v>5370</v>
      </c>
      <c r="L329" s="15">
        <f t="shared" si="38"/>
        <v>0.16387337057728119</v>
      </c>
      <c r="M329" s="10" t="str">
        <f t="shared" si="33"/>
        <v>bajo</v>
      </c>
      <c r="N329" s="10">
        <f t="shared" si="39"/>
        <v>1</v>
      </c>
      <c r="O329" s="50">
        <v>0.5</v>
      </c>
      <c r="P329" s="10" t="str">
        <f t="shared" si="34"/>
        <v>Cumple parcialmente</v>
      </c>
      <c r="Q329" s="10">
        <f t="shared" si="35"/>
        <v>2</v>
      </c>
      <c r="R329" s="10">
        <f>+IF(OR(Table19[[#This Row],[Valor Ind. Económico]]=1,Table19[[#This Row],[Valor Ind. Social]]=1,Table19[[#This Row],[Valor Ind. Ambiental]]=1),1,ROUNDDOWN((Table19[[#This Row],[Valor Ind. Económico]]+Table19[[#This Row],[Valor Ind. Social]]+Table19[[#This Row],[Valor Ind. Ambiental]])/3,0))</f>
        <v>1</v>
      </c>
      <c r="S329" s="10" t="str">
        <f t="shared" si="36"/>
        <v>No sostenible</v>
      </c>
      <c r="T329" s="10" t="s">
        <v>888</v>
      </c>
      <c r="U329" s="10"/>
      <c r="V329" s="43"/>
    </row>
    <row r="330" spans="1:22" ht="16" x14ac:dyDescent="0.2">
      <c r="A330" s="28">
        <v>2016500060002</v>
      </c>
      <c r="B330" s="3" t="s">
        <v>348</v>
      </c>
      <c r="C330" s="3" t="s">
        <v>817</v>
      </c>
      <c r="D330" s="3" t="s">
        <v>849</v>
      </c>
      <c r="E330" s="4">
        <v>3742397637</v>
      </c>
      <c r="F330" s="4">
        <v>3742397637</v>
      </c>
      <c r="G330" s="44">
        <v>1</v>
      </c>
      <c r="H330" s="10" t="str">
        <f t="shared" si="32"/>
        <v>bajo</v>
      </c>
      <c r="I330" s="10">
        <f t="shared" si="37"/>
        <v>1</v>
      </c>
      <c r="J330" s="3">
        <v>1937</v>
      </c>
      <c r="K330" s="3">
        <v>2985</v>
      </c>
      <c r="L330" s="15">
        <f t="shared" si="38"/>
        <v>0.64891122278056956</v>
      </c>
      <c r="M330" s="10" t="str">
        <f t="shared" si="33"/>
        <v>medio</v>
      </c>
      <c r="N330" s="10">
        <f t="shared" si="39"/>
        <v>2</v>
      </c>
      <c r="O330" s="50">
        <v>1</v>
      </c>
      <c r="P330" s="10" t="str">
        <f t="shared" si="34"/>
        <v>Cumple</v>
      </c>
      <c r="Q330" s="10">
        <f t="shared" si="35"/>
        <v>3</v>
      </c>
      <c r="R330" s="10">
        <f>+IF(OR(Table19[[#This Row],[Valor Ind. Económico]]=1,Table19[[#This Row],[Valor Ind. Social]]=1,Table19[[#This Row],[Valor Ind. Ambiental]]=1),1,ROUNDDOWN((Table19[[#This Row],[Valor Ind. Económico]]+Table19[[#This Row],[Valor Ind. Social]]+Table19[[#This Row],[Valor Ind. Ambiental]])/3,0))</f>
        <v>1</v>
      </c>
      <c r="S330" s="10" t="str">
        <f t="shared" si="36"/>
        <v>No sostenible</v>
      </c>
      <c r="T330" s="10" t="s">
        <v>885</v>
      </c>
      <c r="U330" s="10"/>
      <c r="V330" s="43"/>
    </row>
    <row r="331" spans="1:22" ht="48" x14ac:dyDescent="0.2">
      <c r="A331" s="28">
        <v>2017500060002</v>
      </c>
      <c r="B331" s="3" t="s">
        <v>349</v>
      </c>
      <c r="C331" s="3" t="s">
        <v>817</v>
      </c>
      <c r="D331" s="3" t="s">
        <v>849</v>
      </c>
      <c r="E331" s="4">
        <v>13126427951</v>
      </c>
      <c r="F331" s="4">
        <v>13126427951</v>
      </c>
      <c r="G331" s="44">
        <v>1.43</v>
      </c>
      <c r="H331" s="10" t="str">
        <f t="shared" si="32"/>
        <v>alto</v>
      </c>
      <c r="I331" s="10">
        <f t="shared" si="37"/>
        <v>3</v>
      </c>
      <c r="J331" s="3">
        <v>56268</v>
      </c>
      <c r="K331" s="3">
        <v>56268</v>
      </c>
      <c r="L331" s="15">
        <f t="shared" si="38"/>
        <v>1</v>
      </c>
      <c r="M331" s="10" t="str">
        <f t="shared" si="33"/>
        <v>alto</v>
      </c>
      <c r="N331" s="10">
        <f t="shared" si="39"/>
        <v>3</v>
      </c>
      <c r="O331" s="49" t="s">
        <v>27</v>
      </c>
      <c r="P331" s="10" t="str">
        <f t="shared" si="34"/>
        <v>No requiere</v>
      </c>
      <c r="Q331" s="10">
        <f t="shared" si="35"/>
        <v>3</v>
      </c>
      <c r="R331" s="10">
        <f>+IF(OR(Table19[[#This Row],[Valor Ind. Económico]]=1,Table19[[#This Row],[Valor Ind. Social]]=1,Table19[[#This Row],[Valor Ind. Ambiental]]=1),1,ROUNDDOWN((Table19[[#This Row],[Valor Ind. Económico]]+Table19[[#This Row],[Valor Ind. Social]]+Table19[[#This Row],[Valor Ind. Ambiental]])/3,0))</f>
        <v>3</v>
      </c>
      <c r="S331" s="10" t="str">
        <f t="shared" si="36"/>
        <v>Sostenible</v>
      </c>
      <c r="T331" s="10" t="s">
        <v>885</v>
      </c>
      <c r="U331" s="10" t="s">
        <v>635</v>
      </c>
      <c r="V331" s="43" t="s">
        <v>685</v>
      </c>
    </row>
    <row r="332" spans="1:22" ht="48" x14ac:dyDescent="0.2">
      <c r="A332" s="28">
        <v>2018500060001</v>
      </c>
      <c r="B332" s="3" t="s">
        <v>350</v>
      </c>
      <c r="C332" s="3" t="s">
        <v>817</v>
      </c>
      <c r="D332" s="3" t="s">
        <v>849</v>
      </c>
      <c r="E332" s="4">
        <v>2481581692</v>
      </c>
      <c r="F332" s="4">
        <v>2481581692</v>
      </c>
      <c r="G332" s="44">
        <v>1.92</v>
      </c>
      <c r="H332" s="10" t="str">
        <f t="shared" si="32"/>
        <v>alto</v>
      </c>
      <c r="I332" s="10">
        <f t="shared" si="37"/>
        <v>3</v>
      </c>
      <c r="J332" s="3">
        <v>678</v>
      </c>
      <c r="K332" s="3">
        <v>5980</v>
      </c>
      <c r="L332" s="15">
        <f t="shared" si="38"/>
        <v>0.11337792642140468</v>
      </c>
      <c r="M332" s="10" t="str">
        <f t="shared" si="33"/>
        <v>bajo</v>
      </c>
      <c r="N332" s="10">
        <f t="shared" si="39"/>
        <v>1</v>
      </c>
      <c r="O332" s="49" t="s">
        <v>27</v>
      </c>
      <c r="P332" s="10" t="str">
        <f t="shared" si="34"/>
        <v>No requiere</v>
      </c>
      <c r="Q332" s="10">
        <f t="shared" si="35"/>
        <v>3</v>
      </c>
      <c r="R332" s="10">
        <f>+IF(OR(Table19[[#This Row],[Valor Ind. Económico]]=1,Table19[[#This Row],[Valor Ind. Social]]=1,Table19[[#This Row],[Valor Ind. Ambiental]]=1),1,ROUNDDOWN((Table19[[#This Row],[Valor Ind. Económico]]+Table19[[#This Row],[Valor Ind. Social]]+Table19[[#This Row],[Valor Ind. Ambiental]])/3,0))</f>
        <v>1</v>
      </c>
      <c r="S332" s="10" t="str">
        <f t="shared" si="36"/>
        <v>No sostenible</v>
      </c>
      <c r="T332" s="10" t="s">
        <v>887</v>
      </c>
      <c r="U332" s="10"/>
      <c r="V332" s="43"/>
    </row>
    <row r="333" spans="1:22" ht="48" x14ac:dyDescent="0.2">
      <c r="A333" s="28">
        <v>2018500060004</v>
      </c>
      <c r="B333" s="3" t="s">
        <v>351</v>
      </c>
      <c r="C333" s="3" t="s">
        <v>817</v>
      </c>
      <c r="D333" s="3" t="s">
        <v>849</v>
      </c>
      <c r="E333" s="4">
        <v>10526276423.530001</v>
      </c>
      <c r="F333" s="4">
        <v>11696276423.530001</v>
      </c>
      <c r="G333" s="44">
        <v>1.91</v>
      </c>
      <c r="H333" s="10" t="str">
        <f t="shared" ref="H333:H396" si="40">+IF(G333&gt;120%,"alto",IF(G333&gt;100%,"medio","bajo"))</f>
        <v>alto</v>
      </c>
      <c r="I333" s="10">
        <f t="shared" si="37"/>
        <v>3</v>
      </c>
      <c r="J333" s="3">
        <v>720</v>
      </c>
      <c r="K333" s="3">
        <v>4620</v>
      </c>
      <c r="L333" s="15">
        <f t="shared" si="38"/>
        <v>0.15584415584415584</v>
      </c>
      <c r="M333" s="10" t="str">
        <f t="shared" ref="M333:M396" si="41">+IF(L333&gt;75%,"alto",IF(L333&gt;50%,"medio","bajo"))</f>
        <v>bajo</v>
      </c>
      <c r="N333" s="10">
        <f t="shared" si="39"/>
        <v>1</v>
      </c>
      <c r="O333" s="50">
        <v>0.5</v>
      </c>
      <c r="P333" s="10" t="str">
        <f t="shared" ref="P333:P396" si="42">+IF(O333=100%,"Cumple",IF(50%=O333,"Cumple parcialmente",IF(O333="N/A","No requiere","No cumple")))</f>
        <v>Cumple parcialmente</v>
      </c>
      <c r="Q333" s="10">
        <f t="shared" ref="Q333:Q396" si="43">+IF(P333="no cumple", 1,IF(P333="cumple parcialmente", 2,IF(P333="No requiere",3,3)))</f>
        <v>2</v>
      </c>
      <c r="R333" s="10">
        <f>+IF(OR(Table19[[#This Row],[Valor Ind. Económico]]=1,Table19[[#This Row],[Valor Ind. Social]]=1,Table19[[#This Row],[Valor Ind. Ambiental]]=1),1,ROUNDDOWN((Table19[[#This Row],[Valor Ind. Económico]]+Table19[[#This Row],[Valor Ind. Social]]+Table19[[#This Row],[Valor Ind. Ambiental]])/3,0))</f>
        <v>1</v>
      </c>
      <c r="S333" s="10" t="str">
        <f t="shared" ref="S333:S396" si="44">+IF(R333=1,"No sostenible",IF(R333=2,"Parcialmente sostenible","Sostenible"))</f>
        <v>No sostenible</v>
      </c>
      <c r="T333" s="10" t="s">
        <v>887</v>
      </c>
      <c r="U333" s="10"/>
      <c r="V333" s="43"/>
    </row>
    <row r="334" spans="1:22" ht="16" x14ac:dyDescent="0.2">
      <c r="A334" s="28">
        <v>2018500060005</v>
      </c>
      <c r="B334" s="3" t="s">
        <v>352</v>
      </c>
      <c r="C334" s="3" t="s">
        <v>817</v>
      </c>
      <c r="D334" s="3" t="s">
        <v>849</v>
      </c>
      <c r="E334" s="4">
        <v>2424221416</v>
      </c>
      <c r="F334" s="4">
        <v>2424221416</v>
      </c>
      <c r="G334" s="44">
        <v>3.38</v>
      </c>
      <c r="H334" s="10" t="str">
        <f t="shared" si="40"/>
        <v>alto</v>
      </c>
      <c r="I334" s="10">
        <f t="shared" ref="I334:I397" si="45">+IF(H334="bajo", 1,IF(H334="medio", 2,3))</f>
        <v>3</v>
      </c>
      <c r="J334" s="3">
        <v>678</v>
      </c>
      <c r="K334" s="3">
        <v>5980</v>
      </c>
      <c r="L334" s="15">
        <f t="shared" ref="L334:L397" si="46">J334/K334</f>
        <v>0.11337792642140468</v>
      </c>
      <c r="M334" s="10" t="str">
        <f t="shared" si="41"/>
        <v>bajo</v>
      </c>
      <c r="N334" s="10">
        <f t="shared" ref="N334:N397" si="47">+IF(M334="bajo", 1,IF(M334="medio", 2,3))</f>
        <v>1</v>
      </c>
      <c r="O334" s="50">
        <v>0.5</v>
      </c>
      <c r="P334" s="10" t="str">
        <f t="shared" si="42"/>
        <v>Cumple parcialmente</v>
      </c>
      <c r="Q334" s="10">
        <f t="shared" si="43"/>
        <v>2</v>
      </c>
      <c r="R334" s="10">
        <f>+IF(OR(Table19[[#This Row],[Valor Ind. Económico]]=1,Table19[[#This Row],[Valor Ind. Social]]=1,Table19[[#This Row],[Valor Ind. Ambiental]]=1),1,ROUNDDOWN((Table19[[#This Row],[Valor Ind. Económico]]+Table19[[#This Row],[Valor Ind. Social]]+Table19[[#This Row],[Valor Ind. Ambiental]])/3,0))</f>
        <v>1</v>
      </c>
      <c r="S334" s="10" t="str">
        <f t="shared" si="44"/>
        <v>No sostenible</v>
      </c>
      <c r="T334" s="10" t="s">
        <v>885</v>
      </c>
      <c r="U334" s="10"/>
      <c r="V334" s="43"/>
    </row>
    <row r="335" spans="1:22" ht="48" x14ac:dyDescent="0.2">
      <c r="A335" s="28">
        <v>2018500060065</v>
      </c>
      <c r="B335" s="3" t="s">
        <v>353</v>
      </c>
      <c r="C335" s="3" t="s">
        <v>817</v>
      </c>
      <c r="D335" s="3" t="s">
        <v>849</v>
      </c>
      <c r="E335" s="4">
        <v>1343782620</v>
      </c>
      <c r="F335" s="4">
        <v>1343782620</v>
      </c>
      <c r="G335" s="44">
        <v>2.5299999999999998</v>
      </c>
      <c r="H335" s="10" t="str">
        <f t="shared" si="40"/>
        <v>alto</v>
      </c>
      <c r="I335" s="10">
        <f t="shared" si="45"/>
        <v>3</v>
      </c>
      <c r="J335" s="3">
        <v>3110</v>
      </c>
      <c r="K335" s="3">
        <v>3110</v>
      </c>
      <c r="L335" s="15">
        <f t="shared" si="46"/>
        <v>1</v>
      </c>
      <c r="M335" s="10" t="str">
        <f t="shared" si="41"/>
        <v>alto</v>
      </c>
      <c r="N335" s="10">
        <f t="shared" si="47"/>
        <v>3</v>
      </c>
      <c r="O335" s="49" t="s">
        <v>27</v>
      </c>
      <c r="P335" s="10" t="str">
        <f t="shared" si="42"/>
        <v>No requiere</v>
      </c>
      <c r="Q335" s="10">
        <f t="shared" si="43"/>
        <v>3</v>
      </c>
      <c r="R335" s="10">
        <f>+IF(OR(Table19[[#This Row],[Valor Ind. Económico]]=1,Table19[[#This Row],[Valor Ind. Social]]=1,Table19[[#This Row],[Valor Ind. Ambiental]]=1),1,ROUNDDOWN((Table19[[#This Row],[Valor Ind. Económico]]+Table19[[#This Row],[Valor Ind. Social]]+Table19[[#This Row],[Valor Ind. Ambiental]])/3,0))</f>
        <v>3</v>
      </c>
      <c r="S335" s="10" t="str">
        <f t="shared" si="44"/>
        <v>Sostenible</v>
      </c>
      <c r="T335" s="10" t="s">
        <v>885</v>
      </c>
      <c r="U335" s="10" t="s">
        <v>635</v>
      </c>
      <c r="V335" s="43" t="s">
        <v>685</v>
      </c>
    </row>
    <row r="336" spans="1:22" ht="48" x14ac:dyDescent="0.2">
      <c r="A336" s="28">
        <v>2018500060066</v>
      </c>
      <c r="B336" s="3" t="s">
        <v>354</v>
      </c>
      <c r="C336" s="3" t="s">
        <v>817</v>
      </c>
      <c r="D336" s="3" t="s">
        <v>849</v>
      </c>
      <c r="E336" s="4">
        <v>1897180724</v>
      </c>
      <c r="F336" s="4">
        <v>1897180724</v>
      </c>
      <c r="G336" s="44">
        <v>3.27</v>
      </c>
      <c r="H336" s="10" t="str">
        <f t="shared" si="40"/>
        <v>alto</v>
      </c>
      <c r="I336" s="10">
        <f t="shared" si="45"/>
        <v>3</v>
      </c>
      <c r="J336" s="3">
        <v>288</v>
      </c>
      <c r="K336" s="3">
        <v>288</v>
      </c>
      <c r="L336" s="15">
        <f t="shared" si="46"/>
        <v>1</v>
      </c>
      <c r="M336" s="10" t="str">
        <f t="shared" si="41"/>
        <v>alto</v>
      </c>
      <c r="N336" s="10">
        <f t="shared" si="47"/>
        <v>3</v>
      </c>
      <c r="O336" s="50">
        <v>1</v>
      </c>
      <c r="P336" s="10" t="str">
        <f t="shared" si="42"/>
        <v>Cumple</v>
      </c>
      <c r="Q336" s="10">
        <f t="shared" si="43"/>
        <v>3</v>
      </c>
      <c r="R336" s="10">
        <f>+IF(OR(Table19[[#This Row],[Valor Ind. Económico]]=1,Table19[[#This Row],[Valor Ind. Social]]=1,Table19[[#This Row],[Valor Ind. Ambiental]]=1),1,ROUNDDOWN((Table19[[#This Row],[Valor Ind. Económico]]+Table19[[#This Row],[Valor Ind. Social]]+Table19[[#This Row],[Valor Ind. Ambiental]])/3,0))</f>
        <v>3</v>
      </c>
      <c r="S336" s="10" t="str">
        <f t="shared" si="44"/>
        <v>Sostenible</v>
      </c>
      <c r="T336" s="10" t="s">
        <v>885</v>
      </c>
      <c r="U336" s="10" t="s">
        <v>638</v>
      </c>
      <c r="V336" s="43" t="s">
        <v>654</v>
      </c>
    </row>
    <row r="337" spans="1:22" ht="16" x14ac:dyDescent="0.2">
      <c r="A337" s="28">
        <v>20191301010167</v>
      </c>
      <c r="B337" s="3" t="s">
        <v>355</v>
      </c>
      <c r="C337" s="3" t="s">
        <v>817</v>
      </c>
      <c r="D337" s="3" t="s">
        <v>849</v>
      </c>
      <c r="E337" s="4">
        <v>3984032993</v>
      </c>
      <c r="F337" s="4">
        <v>3984032993</v>
      </c>
      <c r="G337" s="44">
        <v>3.5</v>
      </c>
      <c r="H337" s="10" t="str">
        <f t="shared" si="40"/>
        <v>alto</v>
      </c>
      <c r="I337" s="10">
        <f t="shared" si="45"/>
        <v>3</v>
      </c>
      <c r="J337" s="3">
        <v>1295</v>
      </c>
      <c r="K337" s="3">
        <v>1295</v>
      </c>
      <c r="L337" s="15">
        <f t="shared" si="46"/>
        <v>1</v>
      </c>
      <c r="M337" s="10" t="str">
        <f t="shared" si="41"/>
        <v>alto</v>
      </c>
      <c r="N337" s="10">
        <f t="shared" si="47"/>
        <v>3</v>
      </c>
      <c r="O337" s="50">
        <v>0</v>
      </c>
      <c r="P337" s="10" t="str">
        <f t="shared" si="42"/>
        <v>No cumple</v>
      </c>
      <c r="Q337" s="10">
        <f t="shared" si="43"/>
        <v>1</v>
      </c>
      <c r="R337" s="10">
        <f>+IF(OR(Table19[[#This Row],[Valor Ind. Económico]]=1,Table19[[#This Row],[Valor Ind. Social]]=1,Table19[[#This Row],[Valor Ind. Ambiental]]=1),1,ROUNDDOWN((Table19[[#This Row],[Valor Ind. Económico]]+Table19[[#This Row],[Valor Ind. Social]]+Table19[[#This Row],[Valor Ind. Ambiental]])/3,0))</f>
        <v>1</v>
      </c>
      <c r="S337" s="10" t="str">
        <f t="shared" si="44"/>
        <v>No sostenible</v>
      </c>
      <c r="T337" s="10" t="s">
        <v>885</v>
      </c>
      <c r="U337" s="10"/>
      <c r="V337" s="43"/>
    </row>
    <row r="338" spans="1:22" ht="48" x14ac:dyDescent="0.2">
      <c r="A338" s="28">
        <v>20191301010169</v>
      </c>
      <c r="B338" s="3" t="s">
        <v>356</v>
      </c>
      <c r="C338" s="3" t="s">
        <v>817</v>
      </c>
      <c r="D338" s="3" t="s">
        <v>849</v>
      </c>
      <c r="E338" s="4">
        <v>1196648706</v>
      </c>
      <c r="F338" s="4">
        <v>1196648706</v>
      </c>
      <c r="G338" s="44">
        <v>2.93</v>
      </c>
      <c r="H338" s="10" t="str">
        <f t="shared" si="40"/>
        <v>alto</v>
      </c>
      <c r="I338" s="10">
        <f t="shared" si="45"/>
        <v>3</v>
      </c>
      <c r="J338" s="3">
        <v>18340</v>
      </c>
      <c r="K338" s="3">
        <v>18340</v>
      </c>
      <c r="L338" s="15">
        <f t="shared" si="46"/>
        <v>1</v>
      </c>
      <c r="M338" s="10" t="str">
        <f t="shared" si="41"/>
        <v>alto</v>
      </c>
      <c r="N338" s="10">
        <f t="shared" si="47"/>
        <v>3</v>
      </c>
      <c r="O338" s="50">
        <v>0.5</v>
      </c>
      <c r="P338" s="10" t="str">
        <f t="shared" si="42"/>
        <v>Cumple parcialmente</v>
      </c>
      <c r="Q338" s="10">
        <f t="shared" si="43"/>
        <v>2</v>
      </c>
      <c r="R338" s="10">
        <f>+IF(OR(Table19[[#This Row],[Valor Ind. Económico]]=1,Table19[[#This Row],[Valor Ind. Social]]=1,Table19[[#This Row],[Valor Ind. Ambiental]]=1),1,ROUNDDOWN((Table19[[#This Row],[Valor Ind. Económico]]+Table19[[#This Row],[Valor Ind. Social]]+Table19[[#This Row],[Valor Ind. Ambiental]])/3,0))</f>
        <v>2</v>
      </c>
      <c r="S338" s="10" t="str">
        <f t="shared" si="44"/>
        <v>Parcialmente sostenible</v>
      </c>
      <c r="T338" s="10" t="s">
        <v>885</v>
      </c>
      <c r="U338" s="10" t="s">
        <v>638</v>
      </c>
      <c r="V338" s="43" t="s">
        <v>654</v>
      </c>
    </row>
    <row r="339" spans="1:22" ht="16" x14ac:dyDescent="0.2">
      <c r="A339" s="28">
        <v>2019500060009</v>
      </c>
      <c r="B339" s="3" t="s">
        <v>357</v>
      </c>
      <c r="C339" s="3" t="s">
        <v>817</v>
      </c>
      <c r="D339" s="3" t="s">
        <v>849</v>
      </c>
      <c r="E339" s="4">
        <v>3434191160</v>
      </c>
      <c r="F339" s="4">
        <v>3434191160</v>
      </c>
      <c r="G339" s="44">
        <v>4.34</v>
      </c>
      <c r="H339" s="10" t="str">
        <f t="shared" si="40"/>
        <v>alto</v>
      </c>
      <c r="I339" s="10">
        <f t="shared" si="45"/>
        <v>3</v>
      </c>
      <c r="J339" s="3">
        <v>14600</v>
      </c>
      <c r="K339" s="3">
        <v>69139</v>
      </c>
      <c r="L339" s="15">
        <f t="shared" si="46"/>
        <v>0.21116880487134612</v>
      </c>
      <c r="M339" s="10" t="str">
        <f t="shared" si="41"/>
        <v>bajo</v>
      </c>
      <c r="N339" s="10">
        <f t="shared" si="47"/>
        <v>1</v>
      </c>
      <c r="O339" s="50">
        <v>0.5</v>
      </c>
      <c r="P339" s="10" t="str">
        <f t="shared" si="42"/>
        <v>Cumple parcialmente</v>
      </c>
      <c r="Q339" s="10">
        <f t="shared" si="43"/>
        <v>2</v>
      </c>
      <c r="R339" s="10">
        <f>+IF(OR(Table19[[#This Row],[Valor Ind. Económico]]=1,Table19[[#This Row],[Valor Ind. Social]]=1,Table19[[#This Row],[Valor Ind. Ambiental]]=1),1,ROUNDDOWN((Table19[[#This Row],[Valor Ind. Económico]]+Table19[[#This Row],[Valor Ind. Social]]+Table19[[#This Row],[Valor Ind. Ambiental]])/3,0))</f>
        <v>1</v>
      </c>
      <c r="S339" s="10" t="str">
        <f t="shared" si="44"/>
        <v>No sostenible</v>
      </c>
      <c r="T339" s="10" t="s">
        <v>885</v>
      </c>
      <c r="U339" s="10"/>
      <c r="V339" s="43"/>
    </row>
    <row r="340" spans="1:22" ht="16" x14ac:dyDescent="0.2">
      <c r="A340" s="28">
        <v>2019500060010</v>
      </c>
      <c r="B340" s="3" t="s">
        <v>358</v>
      </c>
      <c r="C340" s="3" t="s">
        <v>817</v>
      </c>
      <c r="D340" s="3" t="s">
        <v>849</v>
      </c>
      <c r="E340" s="4">
        <v>3054682324</v>
      </c>
      <c r="F340" s="4">
        <v>3054682324</v>
      </c>
      <c r="G340" s="44">
        <v>6.14</v>
      </c>
      <c r="H340" s="10" t="str">
        <f t="shared" si="40"/>
        <v>alto</v>
      </c>
      <c r="I340" s="10">
        <f t="shared" si="45"/>
        <v>3</v>
      </c>
      <c r="J340" s="3">
        <v>14600</v>
      </c>
      <c r="K340" s="3">
        <v>69139</v>
      </c>
      <c r="L340" s="15">
        <f t="shared" si="46"/>
        <v>0.21116880487134612</v>
      </c>
      <c r="M340" s="10" t="str">
        <f t="shared" si="41"/>
        <v>bajo</v>
      </c>
      <c r="N340" s="10">
        <f t="shared" si="47"/>
        <v>1</v>
      </c>
      <c r="O340" s="50">
        <v>0.5</v>
      </c>
      <c r="P340" s="10" t="str">
        <f t="shared" si="42"/>
        <v>Cumple parcialmente</v>
      </c>
      <c r="Q340" s="10">
        <f t="shared" si="43"/>
        <v>2</v>
      </c>
      <c r="R340" s="10">
        <f>+IF(OR(Table19[[#This Row],[Valor Ind. Económico]]=1,Table19[[#This Row],[Valor Ind. Social]]=1,Table19[[#This Row],[Valor Ind. Ambiental]]=1),1,ROUNDDOWN((Table19[[#This Row],[Valor Ind. Económico]]+Table19[[#This Row],[Valor Ind. Social]]+Table19[[#This Row],[Valor Ind. Ambiental]])/3,0))</f>
        <v>1</v>
      </c>
      <c r="S340" s="10" t="str">
        <f t="shared" si="44"/>
        <v>No sostenible</v>
      </c>
      <c r="T340" s="10" t="s">
        <v>885</v>
      </c>
      <c r="U340" s="10"/>
      <c r="V340" s="43"/>
    </row>
    <row r="341" spans="1:22" ht="16" x14ac:dyDescent="0.2">
      <c r="A341" s="28">
        <v>2019500060011</v>
      </c>
      <c r="B341" s="3" t="s">
        <v>359</v>
      </c>
      <c r="C341" s="3" t="s">
        <v>817</v>
      </c>
      <c r="D341" s="3" t="s">
        <v>849</v>
      </c>
      <c r="E341" s="4">
        <v>2479889996</v>
      </c>
      <c r="F341" s="4">
        <v>2479889996</v>
      </c>
      <c r="G341" s="44">
        <v>3.49</v>
      </c>
      <c r="H341" s="10" t="str">
        <f t="shared" si="40"/>
        <v>alto</v>
      </c>
      <c r="I341" s="10">
        <f t="shared" si="45"/>
        <v>3</v>
      </c>
      <c r="J341" s="3">
        <v>14787</v>
      </c>
      <c r="K341" s="3">
        <v>69139</v>
      </c>
      <c r="L341" s="15">
        <f t="shared" si="46"/>
        <v>0.21387350120771201</v>
      </c>
      <c r="M341" s="10" t="str">
        <f t="shared" si="41"/>
        <v>bajo</v>
      </c>
      <c r="N341" s="10">
        <f t="shared" si="47"/>
        <v>1</v>
      </c>
      <c r="O341" s="50">
        <v>0.5</v>
      </c>
      <c r="P341" s="10" t="str">
        <f t="shared" si="42"/>
        <v>Cumple parcialmente</v>
      </c>
      <c r="Q341" s="10">
        <f t="shared" si="43"/>
        <v>2</v>
      </c>
      <c r="R341" s="10">
        <f>+IF(OR(Table19[[#This Row],[Valor Ind. Económico]]=1,Table19[[#This Row],[Valor Ind. Social]]=1,Table19[[#This Row],[Valor Ind. Ambiental]]=1),1,ROUNDDOWN((Table19[[#This Row],[Valor Ind. Económico]]+Table19[[#This Row],[Valor Ind. Social]]+Table19[[#This Row],[Valor Ind. Ambiental]])/3,0))</f>
        <v>1</v>
      </c>
      <c r="S341" s="10" t="str">
        <f t="shared" si="44"/>
        <v>No sostenible</v>
      </c>
      <c r="T341" s="10" t="s">
        <v>885</v>
      </c>
      <c r="U341" s="10"/>
      <c r="V341" s="43"/>
    </row>
    <row r="342" spans="1:22" ht="16" x14ac:dyDescent="0.2">
      <c r="A342" s="28">
        <v>2019500060012</v>
      </c>
      <c r="B342" s="3" t="s">
        <v>360</v>
      </c>
      <c r="C342" s="3" t="s">
        <v>817</v>
      </c>
      <c r="D342" s="3" t="s">
        <v>849</v>
      </c>
      <c r="E342" s="4">
        <v>3175487479.5</v>
      </c>
      <c r="F342" s="4">
        <v>3175487479.5</v>
      </c>
      <c r="G342" s="44">
        <v>2.91</v>
      </c>
      <c r="H342" s="10" t="str">
        <f t="shared" si="40"/>
        <v>alto</v>
      </c>
      <c r="I342" s="10">
        <f t="shared" si="45"/>
        <v>3</v>
      </c>
      <c r="J342" s="3">
        <v>14600</v>
      </c>
      <c r="K342" s="3">
        <v>69139</v>
      </c>
      <c r="L342" s="15">
        <f t="shared" si="46"/>
        <v>0.21116880487134612</v>
      </c>
      <c r="M342" s="10" t="str">
        <f t="shared" si="41"/>
        <v>bajo</v>
      </c>
      <c r="N342" s="10">
        <f t="shared" si="47"/>
        <v>1</v>
      </c>
      <c r="O342" s="50">
        <v>0.5</v>
      </c>
      <c r="P342" s="10" t="str">
        <f t="shared" si="42"/>
        <v>Cumple parcialmente</v>
      </c>
      <c r="Q342" s="10">
        <f t="shared" si="43"/>
        <v>2</v>
      </c>
      <c r="R342" s="10">
        <f>+IF(OR(Table19[[#This Row],[Valor Ind. Económico]]=1,Table19[[#This Row],[Valor Ind. Social]]=1,Table19[[#This Row],[Valor Ind. Ambiental]]=1),1,ROUNDDOWN((Table19[[#This Row],[Valor Ind. Económico]]+Table19[[#This Row],[Valor Ind. Social]]+Table19[[#This Row],[Valor Ind. Ambiental]])/3,0))</f>
        <v>1</v>
      </c>
      <c r="S342" s="10" t="str">
        <f t="shared" si="44"/>
        <v>No sostenible</v>
      </c>
      <c r="T342" s="10" t="s">
        <v>885</v>
      </c>
      <c r="U342" s="10"/>
      <c r="V342" s="43"/>
    </row>
    <row r="343" spans="1:22" ht="16" x14ac:dyDescent="0.2">
      <c r="A343" s="28">
        <v>2019500060013</v>
      </c>
      <c r="B343" s="3" t="s">
        <v>361</v>
      </c>
      <c r="C343" s="3" t="s">
        <v>817</v>
      </c>
      <c r="D343" s="3" t="s">
        <v>849</v>
      </c>
      <c r="E343" s="4">
        <v>1521083398</v>
      </c>
      <c r="F343" s="4">
        <v>1521083398</v>
      </c>
      <c r="G343" s="44">
        <v>2.0699999999999998</v>
      </c>
      <c r="H343" s="10" t="str">
        <f t="shared" si="40"/>
        <v>alto</v>
      </c>
      <c r="I343" s="10">
        <f t="shared" si="45"/>
        <v>3</v>
      </c>
      <c r="J343" s="3">
        <v>21412</v>
      </c>
      <c r="K343" s="3">
        <v>69139</v>
      </c>
      <c r="L343" s="15">
        <f t="shared" si="46"/>
        <v>0.30969496232227833</v>
      </c>
      <c r="M343" s="10" t="str">
        <f t="shared" si="41"/>
        <v>bajo</v>
      </c>
      <c r="N343" s="10">
        <f t="shared" si="47"/>
        <v>1</v>
      </c>
      <c r="O343" s="50">
        <v>0.5</v>
      </c>
      <c r="P343" s="10" t="str">
        <f t="shared" si="42"/>
        <v>Cumple parcialmente</v>
      </c>
      <c r="Q343" s="10">
        <f t="shared" si="43"/>
        <v>2</v>
      </c>
      <c r="R343" s="10">
        <f>+IF(OR(Table19[[#This Row],[Valor Ind. Económico]]=1,Table19[[#This Row],[Valor Ind. Social]]=1,Table19[[#This Row],[Valor Ind. Ambiental]]=1),1,ROUNDDOWN((Table19[[#This Row],[Valor Ind. Económico]]+Table19[[#This Row],[Valor Ind. Social]]+Table19[[#This Row],[Valor Ind. Ambiental]])/3,0))</f>
        <v>1</v>
      </c>
      <c r="S343" s="10" t="str">
        <f t="shared" si="44"/>
        <v>No sostenible</v>
      </c>
      <c r="T343" s="10" t="s">
        <v>885</v>
      </c>
      <c r="U343" s="10"/>
      <c r="V343" s="43"/>
    </row>
    <row r="344" spans="1:22" ht="48" x14ac:dyDescent="0.2">
      <c r="A344" s="28">
        <v>2019500060017</v>
      </c>
      <c r="B344" s="3" t="s">
        <v>362</v>
      </c>
      <c r="C344" s="3" t="s">
        <v>817</v>
      </c>
      <c r="D344" s="3" t="s">
        <v>849</v>
      </c>
      <c r="E344" s="4">
        <v>2539937586</v>
      </c>
      <c r="F344" s="4">
        <v>2539937586</v>
      </c>
      <c r="G344" s="44">
        <v>2.74</v>
      </c>
      <c r="H344" s="10" t="str">
        <f t="shared" si="40"/>
        <v>alto</v>
      </c>
      <c r="I344" s="10">
        <f t="shared" si="45"/>
        <v>3</v>
      </c>
      <c r="J344" s="3">
        <v>75252</v>
      </c>
      <c r="K344" s="3">
        <v>75252</v>
      </c>
      <c r="L344" s="15">
        <f t="shared" si="46"/>
        <v>1</v>
      </c>
      <c r="M344" s="10" t="str">
        <f t="shared" si="41"/>
        <v>alto</v>
      </c>
      <c r="N344" s="10">
        <f t="shared" si="47"/>
        <v>3</v>
      </c>
      <c r="O344" s="50">
        <v>0.5</v>
      </c>
      <c r="P344" s="10" t="str">
        <f t="shared" si="42"/>
        <v>Cumple parcialmente</v>
      </c>
      <c r="Q344" s="10">
        <f t="shared" si="43"/>
        <v>2</v>
      </c>
      <c r="R344" s="10">
        <f>+IF(OR(Table19[[#This Row],[Valor Ind. Económico]]=1,Table19[[#This Row],[Valor Ind. Social]]=1,Table19[[#This Row],[Valor Ind. Ambiental]]=1),1,ROUNDDOWN((Table19[[#This Row],[Valor Ind. Económico]]+Table19[[#This Row],[Valor Ind. Social]]+Table19[[#This Row],[Valor Ind. Ambiental]])/3,0))</f>
        <v>2</v>
      </c>
      <c r="S344" s="10" t="str">
        <f t="shared" si="44"/>
        <v>Parcialmente sostenible</v>
      </c>
      <c r="T344" s="10" t="s">
        <v>887</v>
      </c>
      <c r="U344" s="10" t="s">
        <v>640</v>
      </c>
      <c r="V344" s="43" t="s">
        <v>690</v>
      </c>
    </row>
    <row r="345" spans="1:22" ht="48" x14ac:dyDescent="0.2">
      <c r="A345" s="28">
        <v>2019500060018</v>
      </c>
      <c r="B345" s="3" t="s">
        <v>363</v>
      </c>
      <c r="C345" s="3" t="s">
        <v>817</v>
      </c>
      <c r="D345" s="3" t="s">
        <v>849</v>
      </c>
      <c r="E345" s="4">
        <v>3536781333</v>
      </c>
      <c r="F345" s="4">
        <v>3536781333</v>
      </c>
      <c r="G345" s="44">
        <v>1.88</v>
      </c>
      <c r="H345" s="10" t="str">
        <f t="shared" si="40"/>
        <v>alto</v>
      </c>
      <c r="I345" s="10">
        <f t="shared" si="45"/>
        <v>3</v>
      </c>
      <c r="J345" s="3">
        <v>14600</v>
      </c>
      <c r="K345" s="3">
        <v>69139</v>
      </c>
      <c r="L345" s="15">
        <f t="shared" si="46"/>
        <v>0.21116880487134612</v>
      </c>
      <c r="M345" s="10" t="str">
        <f t="shared" si="41"/>
        <v>bajo</v>
      </c>
      <c r="N345" s="10">
        <f t="shared" si="47"/>
        <v>1</v>
      </c>
      <c r="O345" s="49" t="s">
        <v>27</v>
      </c>
      <c r="P345" s="10" t="str">
        <f t="shared" si="42"/>
        <v>No requiere</v>
      </c>
      <c r="Q345" s="10">
        <f t="shared" si="43"/>
        <v>3</v>
      </c>
      <c r="R345" s="10">
        <f>+IF(OR(Table19[[#This Row],[Valor Ind. Económico]]=1,Table19[[#This Row],[Valor Ind. Social]]=1,Table19[[#This Row],[Valor Ind. Ambiental]]=1),1,ROUNDDOWN((Table19[[#This Row],[Valor Ind. Económico]]+Table19[[#This Row],[Valor Ind. Social]]+Table19[[#This Row],[Valor Ind. Ambiental]])/3,0))</f>
        <v>1</v>
      </c>
      <c r="S345" s="10" t="str">
        <f t="shared" si="44"/>
        <v>No sostenible</v>
      </c>
      <c r="T345" s="10" t="s">
        <v>887</v>
      </c>
      <c r="U345" s="10"/>
      <c r="V345" s="43"/>
    </row>
    <row r="346" spans="1:22" ht="48" x14ac:dyDescent="0.2">
      <c r="A346" s="28">
        <v>2019500060019</v>
      </c>
      <c r="B346" s="3" t="s">
        <v>364</v>
      </c>
      <c r="C346" s="3" t="s">
        <v>817</v>
      </c>
      <c r="D346" s="3" t="s">
        <v>849</v>
      </c>
      <c r="E346" s="4">
        <v>704613576</v>
      </c>
      <c r="F346" s="4">
        <v>704613576</v>
      </c>
      <c r="G346" s="44">
        <v>2.4900000000000002</v>
      </c>
      <c r="H346" s="10" t="str">
        <f t="shared" si="40"/>
        <v>alto</v>
      </c>
      <c r="I346" s="10">
        <f t="shared" si="45"/>
        <v>3</v>
      </c>
      <c r="J346" s="3">
        <v>867</v>
      </c>
      <c r="K346" s="3">
        <v>867</v>
      </c>
      <c r="L346" s="15">
        <f t="shared" si="46"/>
        <v>1</v>
      </c>
      <c r="M346" s="10" t="str">
        <f t="shared" si="41"/>
        <v>alto</v>
      </c>
      <c r="N346" s="10">
        <f t="shared" si="47"/>
        <v>3</v>
      </c>
      <c r="O346" s="50">
        <v>0.5</v>
      </c>
      <c r="P346" s="10" t="str">
        <f t="shared" si="42"/>
        <v>Cumple parcialmente</v>
      </c>
      <c r="Q346" s="10">
        <f t="shared" si="43"/>
        <v>2</v>
      </c>
      <c r="R346" s="10">
        <f>+IF(OR(Table19[[#This Row],[Valor Ind. Económico]]=1,Table19[[#This Row],[Valor Ind. Social]]=1,Table19[[#This Row],[Valor Ind. Ambiental]]=1),1,ROUNDDOWN((Table19[[#This Row],[Valor Ind. Económico]]+Table19[[#This Row],[Valor Ind. Social]]+Table19[[#This Row],[Valor Ind. Ambiental]])/3,0))</f>
        <v>2</v>
      </c>
      <c r="S346" s="10" t="str">
        <f t="shared" si="44"/>
        <v>Parcialmente sostenible</v>
      </c>
      <c r="T346" s="10" t="s">
        <v>885</v>
      </c>
      <c r="U346" s="10" t="s">
        <v>638</v>
      </c>
      <c r="V346" s="43" t="s">
        <v>654</v>
      </c>
    </row>
    <row r="347" spans="1:22" ht="48" x14ac:dyDescent="0.2">
      <c r="A347" s="28">
        <v>2018501100002</v>
      </c>
      <c r="B347" s="3" t="s">
        <v>365</v>
      </c>
      <c r="C347" s="3" t="s">
        <v>817</v>
      </c>
      <c r="D347" s="3" t="s">
        <v>850</v>
      </c>
      <c r="E347" s="4">
        <v>3666811603</v>
      </c>
      <c r="F347" s="4">
        <v>4999359576</v>
      </c>
      <c r="G347" s="44">
        <v>2.2400000000000002</v>
      </c>
      <c r="H347" s="10" t="str">
        <f t="shared" si="40"/>
        <v>alto</v>
      </c>
      <c r="I347" s="10">
        <f t="shared" si="45"/>
        <v>3</v>
      </c>
      <c r="J347" s="3">
        <v>3609</v>
      </c>
      <c r="K347" s="3">
        <v>3609</v>
      </c>
      <c r="L347" s="15">
        <f t="shared" si="46"/>
        <v>1</v>
      </c>
      <c r="M347" s="10" t="str">
        <f t="shared" si="41"/>
        <v>alto</v>
      </c>
      <c r="N347" s="10">
        <f t="shared" si="47"/>
        <v>3</v>
      </c>
      <c r="O347" s="50">
        <v>0.5</v>
      </c>
      <c r="P347" s="10" t="str">
        <f t="shared" si="42"/>
        <v>Cumple parcialmente</v>
      </c>
      <c r="Q347" s="10">
        <f t="shared" si="43"/>
        <v>2</v>
      </c>
      <c r="R347" s="10">
        <f>+IF(OR(Table19[[#This Row],[Valor Ind. Económico]]=1,Table19[[#This Row],[Valor Ind. Social]]=1,Table19[[#This Row],[Valor Ind. Ambiental]]=1),1,ROUNDDOWN((Table19[[#This Row],[Valor Ind. Económico]]+Table19[[#This Row],[Valor Ind. Social]]+Table19[[#This Row],[Valor Ind. Ambiental]])/3,0))</f>
        <v>2</v>
      </c>
      <c r="S347" s="10" t="str">
        <f t="shared" si="44"/>
        <v>Parcialmente sostenible</v>
      </c>
      <c r="T347" s="10" t="s">
        <v>884</v>
      </c>
      <c r="U347" s="10" t="s">
        <v>640</v>
      </c>
      <c r="V347" s="43" t="s">
        <v>690</v>
      </c>
    </row>
    <row r="348" spans="1:22" ht="32" x14ac:dyDescent="0.2">
      <c r="A348" s="28">
        <v>2019501100033</v>
      </c>
      <c r="B348" s="3" t="s">
        <v>366</v>
      </c>
      <c r="C348" s="3" t="s">
        <v>817</v>
      </c>
      <c r="D348" s="3" t="s">
        <v>850</v>
      </c>
      <c r="E348" s="4">
        <v>2096720916.1600001</v>
      </c>
      <c r="F348" s="4">
        <v>2096720916.1600001</v>
      </c>
      <c r="G348" s="44">
        <v>2.78</v>
      </c>
      <c r="H348" s="10" t="str">
        <f t="shared" si="40"/>
        <v>alto</v>
      </c>
      <c r="I348" s="10">
        <f t="shared" si="45"/>
        <v>3</v>
      </c>
      <c r="J348" s="3">
        <v>703</v>
      </c>
      <c r="K348" s="3">
        <v>703</v>
      </c>
      <c r="L348" s="15">
        <f t="shared" si="46"/>
        <v>1</v>
      </c>
      <c r="M348" s="10" t="str">
        <f t="shared" si="41"/>
        <v>alto</v>
      </c>
      <c r="N348" s="10">
        <f t="shared" si="47"/>
        <v>3</v>
      </c>
      <c r="O348" s="50">
        <v>0.5</v>
      </c>
      <c r="P348" s="10" t="str">
        <f t="shared" si="42"/>
        <v>Cumple parcialmente</v>
      </c>
      <c r="Q348" s="10">
        <f t="shared" si="43"/>
        <v>2</v>
      </c>
      <c r="R348" s="10">
        <f>+IF(OR(Table19[[#This Row],[Valor Ind. Económico]]=1,Table19[[#This Row],[Valor Ind. Social]]=1,Table19[[#This Row],[Valor Ind. Ambiental]]=1),1,ROUNDDOWN((Table19[[#This Row],[Valor Ind. Económico]]+Table19[[#This Row],[Valor Ind. Social]]+Table19[[#This Row],[Valor Ind. Ambiental]])/3,0))</f>
        <v>2</v>
      </c>
      <c r="S348" s="10" t="str">
        <f t="shared" si="44"/>
        <v>Parcialmente sostenible</v>
      </c>
      <c r="T348" s="10" t="s">
        <v>888</v>
      </c>
      <c r="U348" s="10" t="s">
        <v>32</v>
      </c>
      <c r="V348" s="43" t="s">
        <v>33</v>
      </c>
    </row>
    <row r="349" spans="1:22" ht="32" x14ac:dyDescent="0.2">
      <c r="A349" s="28">
        <v>2019501100036</v>
      </c>
      <c r="B349" s="3" t="s">
        <v>367</v>
      </c>
      <c r="C349" s="3" t="s">
        <v>817</v>
      </c>
      <c r="D349" s="3" t="s">
        <v>850</v>
      </c>
      <c r="E349" s="4">
        <v>2794966275.8099999</v>
      </c>
      <c r="F349" s="4">
        <v>2794966275.8099999</v>
      </c>
      <c r="G349" s="44">
        <v>2.0499999999999998</v>
      </c>
      <c r="H349" s="10" t="str">
        <f t="shared" si="40"/>
        <v>alto</v>
      </c>
      <c r="I349" s="10">
        <f t="shared" si="45"/>
        <v>3</v>
      </c>
      <c r="J349" s="3">
        <v>748</v>
      </c>
      <c r="K349" s="3">
        <v>748</v>
      </c>
      <c r="L349" s="15">
        <f t="shared" si="46"/>
        <v>1</v>
      </c>
      <c r="M349" s="10" t="str">
        <f t="shared" si="41"/>
        <v>alto</v>
      </c>
      <c r="N349" s="10">
        <f t="shared" si="47"/>
        <v>3</v>
      </c>
      <c r="O349" s="50">
        <v>0.5</v>
      </c>
      <c r="P349" s="10" t="str">
        <f t="shared" si="42"/>
        <v>Cumple parcialmente</v>
      </c>
      <c r="Q349" s="10">
        <f t="shared" si="43"/>
        <v>2</v>
      </c>
      <c r="R349" s="10">
        <f>+IF(OR(Table19[[#This Row],[Valor Ind. Económico]]=1,Table19[[#This Row],[Valor Ind. Social]]=1,Table19[[#This Row],[Valor Ind. Ambiental]]=1),1,ROUNDDOWN((Table19[[#This Row],[Valor Ind. Económico]]+Table19[[#This Row],[Valor Ind. Social]]+Table19[[#This Row],[Valor Ind. Ambiental]])/3,0))</f>
        <v>2</v>
      </c>
      <c r="S349" s="10" t="str">
        <f t="shared" si="44"/>
        <v>Parcialmente sostenible</v>
      </c>
      <c r="T349" s="10" t="s">
        <v>888</v>
      </c>
      <c r="U349" s="10" t="s">
        <v>32</v>
      </c>
      <c r="V349" s="43" t="s">
        <v>33</v>
      </c>
    </row>
    <row r="350" spans="1:22" ht="48" x14ac:dyDescent="0.2">
      <c r="A350" s="28">
        <v>2018501240001</v>
      </c>
      <c r="B350" s="3" t="s">
        <v>368</v>
      </c>
      <c r="C350" s="3" t="s">
        <v>817</v>
      </c>
      <c r="D350" s="3" t="s">
        <v>851</v>
      </c>
      <c r="E350" s="4">
        <v>1451115174</v>
      </c>
      <c r="F350" s="4">
        <v>1748108617.1800001</v>
      </c>
      <c r="G350" s="44">
        <v>2.1</v>
      </c>
      <c r="H350" s="10" t="str">
        <f t="shared" si="40"/>
        <v>alto</v>
      </c>
      <c r="I350" s="10">
        <f t="shared" si="45"/>
        <v>3</v>
      </c>
      <c r="J350" s="3">
        <v>6639</v>
      </c>
      <c r="K350" s="3">
        <v>6639</v>
      </c>
      <c r="L350" s="15">
        <f t="shared" si="46"/>
        <v>1</v>
      </c>
      <c r="M350" s="10" t="str">
        <f t="shared" si="41"/>
        <v>alto</v>
      </c>
      <c r="N350" s="10">
        <f t="shared" si="47"/>
        <v>3</v>
      </c>
      <c r="O350" s="50">
        <v>0.5</v>
      </c>
      <c r="P350" s="10" t="str">
        <f t="shared" si="42"/>
        <v>Cumple parcialmente</v>
      </c>
      <c r="Q350" s="10">
        <f t="shared" si="43"/>
        <v>2</v>
      </c>
      <c r="R350" s="10">
        <f>+IF(OR(Table19[[#This Row],[Valor Ind. Económico]]=1,Table19[[#This Row],[Valor Ind. Social]]=1,Table19[[#This Row],[Valor Ind. Ambiental]]=1),1,ROUNDDOWN((Table19[[#This Row],[Valor Ind. Económico]]+Table19[[#This Row],[Valor Ind. Social]]+Table19[[#This Row],[Valor Ind. Ambiental]])/3,0))</f>
        <v>2</v>
      </c>
      <c r="S350" s="10" t="str">
        <f t="shared" si="44"/>
        <v>Parcialmente sostenible</v>
      </c>
      <c r="T350" s="10" t="s">
        <v>885</v>
      </c>
      <c r="U350" s="10" t="s">
        <v>638</v>
      </c>
      <c r="V350" s="43" t="s">
        <v>654</v>
      </c>
    </row>
    <row r="351" spans="1:22" ht="48" x14ac:dyDescent="0.2">
      <c r="A351" s="28">
        <v>2019501240001</v>
      </c>
      <c r="B351" s="3" t="s">
        <v>369</v>
      </c>
      <c r="C351" s="3" t="s">
        <v>817</v>
      </c>
      <c r="D351" s="3" t="s">
        <v>851</v>
      </c>
      <c r="E351" s="4">
        <v>11717900678.389999</v>
      </c>
      <c r="F351" s="4">
        <v>19102910328.389999</v>
      </c>
      <c r="G351" s="44">
        <v>3.08</v>
      </c>
      <c r="H351" s="10" t="str">
        <f t="shared" si="40"/>
        <v>alto</v>
      </c>
      <c r="I351" s="10">
        <f t="shared" si="45"/>
        <v>3</v>
      </c>
      <c r="J351" s="3">
        <v>37932</v>
      </c>
      <c r="K351" s="3">
        <v>37932</v>
      </c>
      <c r="L351" s="15">
        <f t="shared" si="46"/>
        <v>1</v>
      </c>
      <c r="M351" s="10" t="str">
        <f t="shared" si="41"/>
        <v>alto</v>
      </c>
      <c r="N351" s="10">
        <f t="shared" si="47"/>
        <v>3</v>
      </c>
      <c r="O351" s="50">
        <v>0.5</v>
      </c>
      <c r="P351" s="10" t="str">
        <f t="shared" si="42"/>
        <v>Cumple parcialmente</v>
      </c>
      <c r="Q351" s="10">
        <f t="shared" si="43"/>
        <v>2</v>
      </c>
      <c r="R351" s="10">
        <f>+IF(OR(Table19[[#This Row],[Valor Ind. Económico]]=1,Table19[[#This Row],[Valor Ind. Social]]=1,Table19[[#This Row],[Valor Ind. Ambiental]]=1),1,ROUNDDOWN((Table19[[#This Row],[Valor Ind. Económico]]+Table19[[#This Row],[Valor Ind. Social]]+Table19[[#This Row],[Valor Ind. Ambiental]])/3,0))</f>
        <v>2</v>
      </c>
      <c r="S351" s="10" t="str">
        <f t="shared" si="44"/>
        <v>Parcialmente sostenible</v>
      </c>
      <c r="T351" s="10" t="s">
        <v>885</v>
      </c>
      <c r="U351" s="10" t="s">
        <v>638</v>
      </c>
      <c r="V351" s="43" t="s">
        <v>654</v>
      </c>
    </row>
    <row r="352" spans="1:22" ht="48" x14ac:dyDescent="0.2">
      <c r="A352" s="28">
        <v>2019501240002</v>
      </c>
      <c r="B352" s="3" t="s">
        <v>370</v>
      </c>
      <c r="C352" s="3" t="s">
        <v>817</v>
      </c>
      <c r="D352" s="3" t="s">
        <v>851</v>
      </c>
      <c r="E352" s="4">
        <v>2146959424.8699999</v>
      </c>
      <c r="F352" s="4">
        <v>2146959424.8699999</v>
      </c>
      <c r="G352" s="44">
        <v>1.92</v>
      </c>
      <c r="H352" s="10" t="str">
        <f t="shared" si="40"/>
        <v>alto</v>
      </c>
      <c r="I352" s="10">
        <f t="shared" si="45"/>
        <v>3</v>
      </c>
      <c r="J352" s="3">
        <v>1803</v>
      </c>
      <c r="K352" s="3">
        <v>1803</v>
      </c>
      <c r="L352" s="15">
        <f t="shared" si="46"/>
        <v>1</v>
      </c>
      <c r="M352" s="10" t="str">
        <f t="shared" si="41"/>
        <v>alto</v>
      </c>
      <c r="N352" s="10">
        <f t="shared" si="47"/>
        <v>3</v>
      </c>
      <c r="O352" s="50">
        <v>1</v>
      </c>
      <c r="P352" s="10" t="str">
        <f t="shared" si="42"/>
        <v>Cumple</v>
      </c>
      <c r="Q352" s="10">
        <f t="shared" si="43"/>
        <v>3</v>
      </c>
      <c r="R352" s="10">
        <f>+IF(OR(Table19[[#This Row],[Valor Ind. Económico]]=1,Table19[[#This Row],[Valor Ind. Social]]=1,Table19[[#This Row],[Valor Ind. Ambiental]]=1),1,ROUNDDOWN((Table19[[#This Row],[Valor Ind. Económico]]+Table19[[#This Row],[Valor Ind. Social]]+Table19[[#This Row],[Valor Ind. Ambiental]])/3,0))</f>
        <v>3</v>
      </c>
      <c r="S352" s="10" t="str">
        <f t="shared" si="44"/>
        <v>Sostenible</v>
      </c>
      <c r="T352" s="10" t="s">
        <v>884</v>
      </c>
      <c r="U352" s="10" t="s">
        <v>640</v>
      </c>
      <c r="V352" s="43" t="s">
        <v>690</v>
      </c>
    </row>
    <row r="353" spans="1:22" ht="48" x14ac:dyDescent="0.2">
      <c r="A353" s="28">
        <v>2019501240004</v>
      </c>
      <c r="B353" s="3" t="s">
        <v>371</v>
      </c>
      <c r="C353" s="3" t="s">
        <v>817</v>
      </c>
      <c r="D353" s="3" t="s">
        <v>851</v>
      </c>
      <c r="E353" s="4">
        <v>762798883</v>
      </c>
      <c r="F353" s="4">
        <v>858273489</v>
      </c>
      <c r="G353" s="44">
        <v>2.2000000000000002</v>
      </c>
      <c r="H353" s="10" t="str">
        <f t="shared" si="40"/>
        <v>alto</v>
      </c>
      <c r="I353" s="10">
        <f t="shared" si="45"/>
        <v>3</v>
      </c>
      <c r="J353" s="3">
        <v>2342</v>
      </c>
      <c r="K353" s="3">
        <v>2342</v>
      </c>
      <c r="L353" s="15">
        <f t="shared" si="46"/>
        <v>1</v>
      </c>
      <c r="M353" s="10" t="str">
        <f t="shared" si="41"/>
        <v>alto</v>
      </c>
      <c r="N353" s="10">
        <f t="shared" si="47"/>
        <v>3</v>
      </c>
      <c r="O353" s="50">
        <v>1</v>
      </c>
      <c r="P353" s="10" t="str">
        <f t="shared" si="42"/>
        <v>Cumple</v>
      </c>
      <c r="Q353" s="10">
        <f t="shared" si="43"/>
        <v>3</v>
      </c>
      <c r="R353" s="10">
        <f>+IF(OR(Table19[[#This Row],[Valor Ind. Económico]]=1,Table19[[#This Row],[Valor Ind. Social]]=1,Table19[[#This Row],[Valor Ind. Ambiental]]=1),1,ROUNDDOWN((Table19[[#This Row],[Valor Ind. Económico]]+Table19[[#This Row],[Valor Ind. Social]]+Table19[[#This Row],[Valor Ind. Ambiental]])/3,0))</f>
        <v>3</v>
      </c>
      <c r="S353" s="10" t="str">
        <f t="shared" si="44"/>
        <v>Sostenible</v>
      </c>
      <c r="T353" s="10" t="s">
        <v>890</v>
      </c>
      <c r="U353" s="10" t="s">
        <v>642</v>
      </c>
      <c r="V353" s="43" t="s">
        <v>658</v>
      </c>
    </row>
    <row r="354" spans="1:22" ht="32" x14ac:dyDescent="0.2">
      <c r="A354" s="28">
        <v>2016501500001</v>
      </c>
      <c r="B354" s="3" t="s">
        <v>372</v>
      </c>
      <c r="C354" s="3" t="s">
        <v>817</v>
      </c>
      <c r="D354" s="3" t="s">
        <v>852</v>
      </c>
      <c r="E354" s="4">
        <v>7744392604</v>
      </c>
      <c r="F354" s="4">
        <v>8973629909.6200008</v>
      </c>
      <c r="G354" s="44">
        <v>1.1299999999999999</v>
      </c>
      <c r="H354" s="10" t="str">
        <f t="shared" si="40"/>
        <v>medio</v>
      </c>
      <c r="I354" s="10">
        <f t="shared" si="45"/>
        <v>2</v>
      </c>
      <c r="J354" s="3">
        <v>2962</v>
      </c>
      <c r="K354" s="3">
        <v>2962</v>
      </c>
      <c r="L354" s="15">
        <f t="shared" si="46"/>
        <v>1</v>
      </c>
      <c r="M354" s="10" t="str">
        <f t="shared" si="41"/>
        <v>alto</v>
      </c>
      <c r="N354" s="10">
        <f t="shared" si="47"/>
        <v>3</v>
      </c>
      <c r="O354" s="49" t="s">
        <v>27</v>
      </c>
      <c r="P354" s="10" t="str">
        <f t="shared" si="42"/>
        <v>No requiere</v>
      </c>
      <c r="Q354" s="10">
        <f t="shared" si="43"/>
        <v>3</v>
      </c>
      <c r="R354" s="10">
        <f>+IF(OR(Table19[[#This Row],[Valor Ind. Económico]]=1,Table19[[#This Row],[Valor Ind. Social]]=1,Table19[[#This Row],[Valor Ind. Ambiental]]=1),1,ROUNDDOWN((Table19[[#This Row],[Valor Ind. Económico]]+Table19[[#This Row],[Valor Ind. Social]]+Table19[[#This Row],[Valor Ind. Ambiental]])/3,0))</f>
        <v>2</v>
      </c>
      <c r="S354" s="10" t="str">
        <f t="shared" si="44"/>
        <v>Parcialmente sostenible</v>
      </c>
      <c r="T354" s="10" t="s">
        <v>888</v>
      </c>
      <c r="U354" s="10" t="s">
        <v>28</v>
      </c>
      <c r="V354" s="43" t="s">
        <v>29</v>
      </c>
    </row>
    <row r="355" spans="1:22" ht="48" x14ac:dyDescent="0.2">
      <c r="A355" s="28">
        <v>2016501500004</v>
      </c>
      <c r="B355" s="3" t="s">
        <v>373</v>
      </c>
      <c r="C355" s="3" t="s">
        <v>817</v>
      </c>
      <c r="D355" s="3" t="s">
        <v>852</v>
      </c>
      <c r="E355" s="4">
        <v>657326035</v>
      </c>
      <c r="F355" s="4">
        <v>707326035.20000005</v>
      </c>
      <c r="G355" s="44">
        <v>1.26</v>
      </c>
      <c r="H355" s="10" t="str">
        <f t="shared" si="40"/>
        <v>alto</v>
      </c>
      <c r="I355" s="10">
        <f t="shared" si="45"/>
        <v>3</v>
      </c>
      <c r="J355" s="3">
        <v>2937</v>
      </c>
      <c r="K355" s="3">
        <v>2937</v>
      </c>
      <c r="L355" s="15">
        <f t="shared" si="46"/>
        <v>1</v>
      </c>
      <c r="M355" s="10" t="str">
        <f t="shared" si="41"/>
        <v>alto</v>
      </c>
      <c r="N355" s="10">
        <f t="shared" si="47"/>
        <v>3</v>
      </c>
      <c r="O355" s="49" t="s">
        <v>27</v>
      </c>
      <c r="P355" s="10" t="str">
        <f t="shared" si="42"/>
        <v>No requiere</v>
      </c>
      <c r="Q355" s="10">
        <f t="shared" si="43"/>
        <v>3</v>
      </c>
      <c r="R355" s="10">
        <f>+IF(OR(Table19[[#This Row],[Valor Ind. Económico]]=1,Table19[[#This Row],[Valor Ind. Social]]=1,Table19[[#This Row],[Valor Ind. Ambiental]]=1),1,ROUNDDOWN((Table19[[#This Row],[Valor Ind. Económico]]+Table19[[#This Row],[Valor Ind. Social]]+Table19[[#This Row],[Valor Ind. Ambiental]])/3,0))</f>
        <v>3</v>
      </c>
      <c r="S355" s="10" t="str">
        <f t="shared" si="44"/>
        <v>Sostenible</v>
      </c>
      <c r="T355" s="10" t="s">
        <v>884</v>
      </c>
      <c r="U355" s="10" t="s">
        <v>640</v>
      </c>
      <c r="V355" s="43" t="s">
        <v>690</v>
      </c>
    </row>
    <row r="356" spans="1:22" ht="32" x14ac:dyDescent="0.2">
      <c r="A356" s="28">
        <v>2016501500005</v>
      </c>
      <c r="B356" s="3" t="s">
        <v>374</v>
      </c>
      <c r="C356" s="3" t="s">
        <v>817</v>
      </c>
      <c r="D356" s="3" t="s">
        <v>852</v>
      </c>
      <c r="E356" s="4">
        <v>3204010610</v>
      </c>
      <c r="F356" s="4">
        <v>3204010610</v>
      </c>
      <c r="G356" s="44">
        <v>1.49</v>
      </c>
      <c r="H356" s="10" t="str">
        <f t="shared" si="40"/>
        <v>alto</v>
      </c>
      <c r="I356" s="10">
        <f t="shared" si="45"/>
        <v>3</v>
      </c>
      <c r="J356" s="3">
        <v>775</v>
      </c>
      <c r="K356" s="3">
        <v>775</v>
      </c>
      <c r="L356" s="15">
        <f t="shared" si="46"/>
        <v>1</v>
      </c>
      <c r="M356" s="10" t="str">
        <f t="shared" si="41"/>
        <v>alto</v>
      </c>
      <c r="N356" s="10">
        <f t="shared" si="47"/>
        <v>3</v>
      </c>
      <c r="O356" s="50">
        <v>0.5</v>
      </c>
      <c r="P356" s="10" t="str">
        <f t="shared" si="42"/>
        <v>Cumple parcialmente</v>
      </c>
      <c r="Q356" s="10">
        <f t="shared" si="43"/>
        <v>2</v>
      </c>
      <c r="R356" s="10">
        <f>+IF(OR(Table19[[#This Row],[Valor Ind. Económico]]=1,Table19[[#This Row],[Valor Ind. Social]]=1,Table19[[#This Row],[Valor Ind. Ambiental]]=1),1,ROUNDDOWN((Table19[[#This Row],[Valor Ind. Económico]]+Table19[[#This Row],[Valor Ind. Social]]+Table19[[#This Row],[Valor Ind. Ambiental]])/3,0))</f>
        <v>2</v>
      </c>
      <c r="S356" s="10" t="str">
        <f t="shared" si="44"/>
        <v>Parcialmente sostenible</v>
      </c>
      <c r="T356" s="10" t="s">
        <v>888</v>
      </c>
      <c r="U356" s="10" t="s">
        <v>32</v>
      </c>
      <c r="V356" s="43" t="s">
        <v>33</v>
      </c>
    </row>
    <row r="357" spans="1:22" ht="48" x14ac:dyDescent="0.2">
      <c r="A357" s="28">
        <v>2016501500006</v>
      </c>
      <c r="B357" s="3" t="s">
        <v>375</v>
      </c>
      <c r="C357" s="3" t="s">
        <v>817</v>
      </c>
      <c r="D357" s="3" t="s">
        <v>852</v>
      </c>
      <c r="E357" s="4">
        <v>1629339150</v>
      </c>
      <c r="F357" s="4">
        <v>1629339150</v>
      </c>
      <c r="G357" s="44">
        <v>3.03</v>
      </c>
      <c r="H357" s="10" t="str">
        <f t="shared" si="40"/>
        <v>alto</v>
      </c>
      <c r="I357" s="10">
        <f t="shared" si="45"/>
        <v>3</v>
      </c>
      <c r="J357" s="3">
        <v>144</v>
      </c>
      <c r="K357" s="3">
        <v>576</v>
      </c>
      <c r="L357" s="15">
        <f t="shared" si="46"/>
        <v>0.25</v>
      </c>
      <c r="M357" s="10" t="str">
        <f t="shared" si="41"/>
        <v>bajo</v>
      </c>
      <c r="N357" s="10">
        <f t="shared" si="47"/>
        <v>1</v>
      </c>
      <c r="O357" s="49" t="s">
        <v>27</v>
      </c>
      <c r="P357" s="10" t="str">
        <f t="shared" si="42"/>
        <v>No requiere</v>
      </c>
      <c r="Q357" s="10">
        <f t="shared" si="43"/>
        <v>3</v>
      </c>
      <c r="R357" s="10">
        <f>+IF(OR(Table19[[#This Row],[Valor Ind. Económico]]=1,Table19[[#This Row],[Valor Ind. Social]]=1,Table19[[#This Row],[Valor Ind. Ambiental]]=1),1,ROUNDDOWN((Table19[[#This Row],[Valor Ind. Económico]]+Table19[[#This Row],[Valor Ind. Social]]+Table19[[#This Row],[Valor Ind. Ambiental]])/3,0))</f>
        <v>1</v>
      </c>
      <c r="S357" s="10" t="str">
        <f t="shared" si="44"/>
        <v>No sostenible</v>
      </c>
      <c r="T357" s="10" t="s">
        <v>887</v>
      </c>
      <c r="U357" s="10"/>
      <c r="V357" s="43"/>
    </row>
    <row r="358" spans="1:22" ht="48" x14ac:dyDescent="0.2">
      <c r="A358" s="28">
        <v>2016501500007</v>
      </c>
      <c r="B358" s="3" t="s">
        <v>376</v>
      </c>
      <c r="C358" s="3" t="s">
        <v>817</v>
      </c>
      <c r="D358" s="3" t="s">
        <v>852</v>
      </c>
      <c r="E358" s="4">
        <v>3369615311</v>
      </c>
      <c r="F358" s="4">
        <v>3369615311</v>
      </c>
      <c r="G358" s="44">
        <v>1.03</v>
      </c>
      <c r="H358" s="10" t="str">
        <f t="shared" si="40"/>
        <v>medio</v>
      </c>
      <c r="I358" s="10">
        <f t="shared" si="45"/>
        <v>2</v>
      </c>
      <c r="J358" s="3">
        <v>13278</v>
      </c>
      <c r="K358" s="3">
        <v>13278</v>
      </c>
      <c r="L358" s="15">
        <f t="shared" si="46"/>
        <v>1</v>
      </c>
      <c r="M358" s="10" t="str">
        <f t="shared" si="41"/>
        <v>alto</v>
      </c>
      <c r="N358" s="10">
        <f t="shared" si="47"/>
        <v>3</v>
      </c>
      <c r="O358" s="49" t="s">
        <v>27</v>
      </c>
      <c r="P358" s="10" t="str">
        <f t="shared" si="42"/>
        <v>No requiere</v>
      </c>
      <c r="Q358" s="10">
        <f t="shared" si="43"/>
        <v>3</v>
      </c>
      <c r="R358" s="10">
        <f>+IF(OR(Table19[[#This Row],[Valor Ind. Económico]]=1,Table19[[#This Row],[Valor Ind. Social]]=1,Table19[[#This Row],[Valor Ind. Ambiental]]=1),1,ROUNDDOWN((Table19[[#This Row],[Valor Ind. Económico]]+Table19[[#This Row],[Valor Ind. Social]]+Table19[[#This Row],[Valor Ind. Ambiental]])/3,0))</f>
        <v>2</v>
      </c>
      <c r="S358" s="10" t="str">
        <f t="shared" si="44"/>
        <v>Parcialmente sostenible</v>
      </c>
      <c r="T358" s="10" t="s">
        <v>893</v>
      </c>
      <c r="U358" s="10" t="s">
        <v>633</v>
      </c>
      <c r="V358" s="43" t="s">
        <v>762</v>
      </c>
    </row>
    <row r="359" spans="1:22" ht="16" x14ac:dyDescent="0.2">
      <c r="A359" s="28">
        <v>2017501500004</v>
      </c>
      <c r="B359" s="3" t="s">
        <v>377</v>
      </c>
      <c r="C359" s="3" t="s">
        <v>817</v>
      </c>
      <c r="D359" s="3" t="s">
        <v>852</v>
      </c>
      <c r="E359" s="4">
        <v>6649269413</v>
      </c>
      <c r="F359" s="4">
        <v>6649269413</v>
      </c>
      <c r="G359" s="44">
        <v>1.64</v>
      </c>
      <c r="H359" s="10" t="str">
        <f t="shared" si="40"/>
        <v>alto</v>
      </c>
      <c r="I359" s="10">
        <f t="shared" si="45"/>
        <v>3</v>
      </c>
      <c r="J359" s="16">
        <v>3671</v>
      </c>
      <c r="K359" s="3">
        <v>13287</v>
      </c>
      <c r="L359" s="15">
        <f t="shared" si="46"/>
        <v>0.27628509069014828</v>
      </c>
      <c r="M359" s="10" t="str">
        <f t="shared" si="41"/>
        <v>bajo</v>
      </c>
      <c r="N359" s="10">
        <f t="shared" si="47"/>
        <v>1</v>
      </c>
      <c r="O359" s="49" t="s">
        <v>27</v>
      </c>
      <c r="P359" s="10" t="str">
        <f t="shared" si="42"/>
        <v>No requiere</v>
      </c>
      <c r="Q359" s="10">
        <f t="shared" si="43"/>
        <v>3</v>
      </c>
      <c r="R359" s="10">
        <f>+IF(OR(Table19[[#This Row],[Valor Ind. Económico]]=1,Table19[[#This Row],[Valor Ind. Social]]=1,Table19[[#This Row],[Valor Ind. Ambiental]]=1),1,ROUNDDOWN((Table19[[#This Row],[Valor Ind. Económico]]+Table19[[#This Row],[Valor Ind. Social]]+Table19[[#This Row],[Valor Ind. Ambiental]])/3,0))</f>
        <v>1</v>
      </c>
      <c r="S359" s="10" t="str">
        <f t="shared" si="44"/>
        <v>No sostenible</v>
      </c>
      <c r="T359" s="10" t="s">
        <v>885</v>
      </c>
      <c r="U359" s="10"/>
      <c r="V359" s="43"/>
    </row>
    <row r="360" spans="1:22" ht="48" x14ac:dyDescent="0.2">
      <c r="A360" s="28">
        <v>2017501500006</v>
      </c>
      <c r="B360" s="3" t="s">
        <v>378</v>
      </c>
      <c r="C360" s="3" t="s">
        <v>817</v>
      </c>
      <c r="D360" s="3" t="s">
        <v>852</v>
      </c>
      <c r="E360" s="4">
        <v>665080719</v>
      </c>
      <c r="F360" s="4">
        <v>665080719</v>
      </c>
      <c r="G360" s="44">
        <v>1.48</v>
      </c>
      <c r="H360" s="10" t="str">
        <f t="shared" si="40"/>
        <v>alto</v>
      </c>
      <c r="I360" s="10">
        <f t="shared" si="45"/>
        <v>3</v>
      </c>
      <c r="J360" s="3">
        <v>1895</v>
      </c>
      <c r="K360" s="3">
        <v>1895</v>
      </c>
      <c r="L360" s="15">
        <f t="shared" si="46"/>
        <v>1</v>
      </c>
      <c r="M360" s="10" t="str">
        <f t="shared" si="41"/>
        <v>alto</v>
      </c>
      <c r="N360" s="10">
        <f t="shared" si="47"/>
        <v>3</v>
      </c>
      <c r="O360" s="50">
        <v>0.5</v>
      </c>
      <c r="P360" s="10" t="str">
        <f t="shared" si="42"/>
        <v>Cumple parcialmente</v>
      </c>
      <c r="Q360" s="10">
        <f t="shared" si="43"/>
        <v>2</v>
      </c>
      <c r="R360" s="10">
        <f>+IF(OR(Table19[[#This Row],[Valor Ind. Económico]]=1,Table19[[#This Row],[Valor Ind. Social]]=1,Table19[[#This Row],[Valor Ind. Ambiental]]=1),1,ROUNDDOWN((Table19[[#This Row],[Valor Ind. Económico]]+Table19[[#This Row],[Valor Ind. Social]]+Table19[[#This Row],[Valor Ind. Ambiental]])/3,0))</f>
        <v>2</v>
      </c>
      <c r="S360" s="10" t="str">
        <f t="shared" si="44"/>
        <v>Parcialmente sostenible</v>
      </c>
      <c r="T360" s="10" t="s">
        <v>885</v>
      </c>
      <c r="U360" s="10" t="s">
        <v>638</v>
      </c>
      <c r="V360" s="43" t="s">
        <v>654</v>
      </c>
    </row>
    <row r="361" spans="1:22" ht="32" x14ac:dyDescent="0.2">
      <c r="A361" s="28">
        <v>2017501500008</v>
      </c>
      <c r="B361" s="3" t="s">
        <v>379</v>
      </c>
      <c r="C361" s="3" t="s">
        <v>817</v>
      </c>
      <c r="D361" s="3" t="s">
        <v>852</v>
      </c>
      <c r="E361" s="4">
        <v>1296329428</v>
      </c>
      <c r="F361" s="4">
        <v>1296329428</v>
      </c>
      <c r="G361" s="44">
        <v>2.65</v>
      </c>
      <c r="H361" s="10" t="str">
        <f t="shared" si="40"/>
        <v>alto</v>
      </c>
      <c r="I361" s="10">
        <f t="shared" si="45"/>
        <v>3</v>
      </c>
      <c r="J361" s="3">
        <v>1699</v>
      </c>
      <c r="K361" s="3">
        <v>1699</v>
      </c>
      <c r="L361" s="15">
        <f t="shared" si="46"/>
        <v>1</v>
      </c>
      <c r="M361" s="10" t="str">
        <f t="shared" si="41"/>
        <v>alto</v>
      </c>
      <c r="N361" s="10">
        <f t="shared" si="47"/>
        <v>3</v>
      </c>
      <c r="O361" s="49" t="s">
        <v>27</v>
      </c>
      <c r="P361" s="10" t="str">
        <f t="shared" si="42"/>
        <v>No requiere</v>
      </c>
      <c r="Q361" s="10">
        <f t="shared" si="43"/>
        <v>3</v>
      </c>
      <c r="R361" s="10">
        <f>+IF(OR(Table19[[#This Row],[Valor Ind. Económico]]=1,Table19[[#This Row],[Valor Ind. Social]]=1,Table19[[#This Row],[Valor Ind. Ambiental]]=1),1,ROUNDDOWN((Table19[[#This Row],[Valor Ind. Económico]]+Table19[[#This Row],[Valor Ind. Social]]+Table19[[#This Row],[Valor Ind. Ambiental]])/3,0))</f>
        <v>3</v>
      </c>
      <c r="S361" s="10" t="str">
        <f t="shared" si="44"/>
        <v>Sostenible</v>
      </c>
      <c r="T361" s="10" t="s">
        <v>888</v>
      </c>
      <c r="U361" s="10" t="s">
        <v>32</v>
      </c>
      <c r="V361" s="43" t="s">
        <v>33</v>
      </c>
    </row>
    <row r="362" spans="1:22" ht="32" x14ac:dyDescent="0.2">
      <c r="A362" s="28">
        <v>2017501500009</v>
      </c>
      <c r="B362" s="3" t="s">
        <v>380</v>
      </c>
      <c r="C362" s="3" t="s">
        <v>817</v>
      </c>
      <c r="D362" s="3" t="s">
        <v>852</v>
      </c>
      <c r="E362" s="4">
        <v>1168800614</v>
      </c>
      <c r="F362" s="4">
        <v>1168800614</v>
      </c>
      <c r="G362" s="44">
        <v>1.88</v>
      </c>
      <c r="H362" s="10" t="str">
        <f t="shared" si="40"/>
        <v>alto</v>
      </c>
      <c r="I362" s="10">
        <f t="shared" si="45"/>
        <v>3</v>
      </c>
      <c r="J362" s="3">
        <v>843</v>
      </c>
      <c r="K362" s="3">
        <v>843</v>
      </c>
      <c r="L362" s="15">
        <f t="shared" si="46"/>
        <v>1</v>
      </c>
      <c r="M362" s="10" t="str">
        <f t="shared" si="41"/>
        <v>alto</v>
      </c>
      <c r="N362" s="10">
        <f t="shared" si="47"/>
        <v>3</v>
      </c>
      <c r="O362" s="49" t="s">
        <v>27</v>
      </c>
      <c r="P362" s="10" t="str">
        <f t="shared" si="42"/>
        <v>No requiere</v>
      </c>
      <c r="Q362" s="10">
        <f t="shared" si="43"/>
        <v>3</v>
      </c>
      <c r="R362" s="10">
        <f>+IF(OR(Table19[[#This Row],[Valor Ind. Económico]]=1,Table19[[#This Row],[Valor Ind. Social]]=1,Table19[[#This Row],[Valor Ind. Ambiental]]=1),1,ROUNDDOWN((Table19[[#This Row],[Valor Ind. Económico]]+Table19[[#This Row],[Valor Ind. Social]]+Table19[[#This Row],[Valor Ind. Ambiental]])/3,0))</f>
        <v>3</v>
      </c>
      <c r="S362" s="10" t="str">
        <f t="shared" si="44"/>
        <v>Sostenible</v>
      </c>
      <c r="T362" s="10" t="s">
        <v>888</v>
      </c>
      <c r="U362" s="10" t="s">
        <v>32</v>
      </c>
      <c r="V362" s="43" t="s">
        <v>33</v>
      </c>
    </row>
    <row r="363" spans="1:22" ht="48" x14ac:dyDescent="0.2">
      <c r="A363" s="28">
        <v>2017501500010</v>
      </c>
      <c r="B363" s="3" t="s">
        <v>381</v>
      </c>
      <c r="C363" s="3" t="s">
        <v>817</v>
      </c>
      <c r="D363" s="3" t="s">
        <v>852</v>
      </c>
      <c r="E363" s="4">
        <v>673956077</v>
      </c>
      <c r="F363" s="4">
        <v>673956077</v>
      </c>
      <c r="G363" s="44">
        <v>1.3</v>
      </c>
      <c r="H363" s="10" t="str">
        <f t="shared" si="40"/>
        <v>alto</v>
      </c>
      <c r="I363" s="10">
        <f t="shared" si="45"/>
        <v>3</v>
      </c>
      <c r="J363" s="3">
        <v>5444</v>
      </c>
      <c r="K363" s="3">
        <v>5444</v>
      </c>
      <c r="L363" s="15">
        <f t="shared" si="46"/>
        <v>1</v>
      </c>
      <c r="M363" s="10" t="str">
        <f t="shared" si="41"/>
        <v>alto</v>
      </c>
      <c r="N363" s="10">
        <f t="shared" si="47"/>
        <v>3</v>
      </c>
      <c r="O363" s="49" t="s">
        <v>27</v>
      </c>
      <c r="P363" s="10" t="str">
        <f t="shared" si="42"/>
        <v>No requiere</v>
      </c>
      <c r="Q363" s="10">
        <f t="shared" si="43"/>
        <v>3</v>
      </c>
      <c r="R363" s="10">
        <f>+IF(OR(Table19[[#This Row],[Valor Ind. Económico]]=1,Table19[[#This Row],[Valor Ind. Social]]=1,Table19[[#This Row],[Valor Ind. Ambiental]]=1),1,ROUNDDOWN((Table19[[#This Row],[Valor Ind. Económico]]+Table19[[#This Row],[Valor Ind. Social]]+Table19[[#This Row],[Valor Ind. Ambiental]])/3,0))</f>
        <v>3</v>
      </c>
      <c r="S363" s="10" t="str">
        <f t="shared" si="44"/>
        <v>Sostenible</v>
      </c>
      <c r="T363" s="10" t="s">
        <v>891</v>
      </c>
      <c r="U363" s="10" t="s">
        <v>636</v>
      </c>
      <c r="V363" s="43" t="s">
        <v>652</v>
      </c>
    </row>
    <row r="364" spans="1:22" ht="48" x14ac:dyDescent="0.2">
      <c r="A364" s="28">
        <v>2017501500011</v>
      </c>
      <c r="B364" s="3" t="s">
        <v>382</v>
      </c>
      <c r="C364" s="3" t="s">
        <v>817</v>
      </c>
      <c r="D364" s="3" t="s">
        <v>852</v>
      </c>
      <c r="E364" s="4">
        <v>902277954</v>
      </c>
      <c r="F364" s="4">
        <v>902277954</v>
      </c>
      <c r="G364" s="44">
        <v>1.43</v>
      </c>
      <c r="H364" s="10" t="str">
        <f t="shared" si="40"/>
        <v>alto</v>
      </c>
      <c r="I364" s="10">
        <f t="shared" si="45"/>
        <v>3</v>
      </c>
      <c r="J364" s="3">
        <v>13352</v>
      </c>
      <c r="K364" s="3">
        <v>13352</v>
      </c>
      <c r="L364" s="15">
        <f t="shared" si="46"/>
        <v>1</v>
      </c>
      <c r="M364" s="10" t="str">
        <f t="shared" si="41"/>
        <v>alto</v>
      </c>
      <c r="N364" s="10">
        <f t="shared" si="47"/>
        <v>3</v>
      </c>
      <c r="O364" s="49" t="s">
        <v>27</v>
      </c>
      <c r="P364" s="10" t="str">
        <f t="shared" si="42"/>
        <v>No requiere</v>
      </c>
      <c r="Q364" s="10">
        <f t="shared" si="43"/>
        <v>3</v>
      </c>
      <c r="R364" s="10">
        <f>+IF(OR(Table19[[#This Row],[Valor Ind. Económico]]=1,Table19[[#This Row],[Valor Ind. Social]]=1,Table19[[#This Row],[Valor Ind. Ambiental]]=1),1,ROUNDDOWN((Table19[[#This Row],[Valor Ind. Económico]]+Table19[[#This Row],[Valor Ind. Social]]+Table19[[#This Row],[Valor Ind. Ambiental]])/3,0))</f>
        <v>3</v>
      </c>
      <c r="S364" s="10" t="str">
        <f t="shared" si="44"/>
        <v>Sostenible</v>
      </c>
      <c r="T364" s="10" t="s">
        <v>887</v>
      </c>
      <c r="U364" s="10" t="s">
        <v>640</v>
      </c>
      <c r="V364" s="43" t="s">
        <v>740</v>
      </c>
    </row>
    <row r="365" spans="1:22" ht="48" x14ac:dyDescent="0.2">
      <c r="A365" s="28">
        <v>2017501500012</v>
      </c>
      <c r="B365" s="3" t="s">
        <v>383</v>
      </c>
      <c r="C365" s="3" t="s">
        <v>817</v>
      </c>
      <c r="D365" s="3" t="s">
        <v>852</v>
      </c>
      <c r="E365" s="4">
        <v>4837087736</v>
      </c>
      <c r="F365" s="4">
        <v>4897087736</v>
      </c>
      <c r="G365" s="44">
        <v>1.75</v>
      </c>
      <c r="H365" s="10" t="str">
        <f t="shared" si="40"/>
        <v>alto</v>
      </c>
      <c r="I365" s="10">
        <f t="shared" si="45"/>
        <v>3</v>
      </c>
      <c r="J365" s="3">
        <v>13352</v>
      </c>
      <c r="K365" s="3">
        <v>13352</v>
      </c>
      <c r="L365" s="15">
        <f t="shared" si="46"/>
        <v>1</v>
      </c>
      <c r="M365" s="10" t="str">
        <f t="shared" si="41"/>
        <v>alto</v>
      </c>
      <c r="N365" s="10">
        <f t="shared" si="47"/>
        <v>3</v>
      </c>
      <c r="O365" s="49" t="s">
        <v>27</v>
      </c>
      <c r="P365" s="10" t="str">
        <f t="shared" si="42"/>
        <v>No requiere</v>
      </c>
      <c r="Q365" s="10">
        <f t="shared" si="43"/>
        <v>3</v>
      </c>
      <c r="R365" s="10">
        <f>+IF(OR(Table19[[#This Row],[Valor Ind. Económico]]=1,Table19[[#This Row],[Valor Ind. Social]]=1,Table19[[#This Row],[Valor Ind. Ambiental]]=1),1,ROUNDDOWN((Table19[[#This Row],[Valor Ind. Económico]]+Table19[[#This Row],[Valor Ind. Social]]+Table19[[#This Row],[Valor Ind. Ambiental]])/3,0))</f>
        <v>3</v>
      </c>
      <c r="S365" s="10" t="str">
        <f t="shared" si="44"/>
        <v>Sostenible</v>
      </c>
      <c r="T365" s="10" t="s">
        <v>885</v>
      </c>
      <c r="U365" s="10" t="s">
        <v>638</v>
      </c>
      <c r="V365" s="43" t="s">
        <v>654</v>
      </c>
    </row>
    <row r="366" spans="1:22" ht="48" x14ac:dyDescent="0.2">
      <c r="A366" s="28">
        <v>2017501500013</v>
      </c>
      <c r="B366" s="3" t="s">
        <v>384</v>
      </c>
      <c r="C366" s="3" t="s">
        <v>817</v>
      </c>
      <c r="D366" s="3" t="s">
        <v>852</v>
      </c>
      <c r="E366" s="4">
        <v>1776167944</v>
      </c>
      <c r="F366" s="4">
        <v>1817967549</v>
      </c>
      <c r="G366" s="44">
        <v>1.46</v>
      </c>
      <c r="H366" s="10" t="str">
        <f t="shared" si="40"/>
        <v>alto</v>
      </c>
      <c r="I366" s="10">
        <f t="shared" si="45"/>
        <v>3</v>
      </c>
      <c r="J366" s="3">
        <v>140</v>
      </c>
      <c r="K366" s="3">
        <v>140</v>
      </c>
      <c r="L366" s="15">
        <f t="shared" si="46"/>
        <v>1</v>
      </c>
      <c r="M366" s="10" t="str">
        <f t="shared" si="41"/>
        <v>alto</v>
      </c>
      <c r="N366" s="10">
        <f t="shared" si="47"/>
        <v>3</v>
      </c>
      <c r="O366" s="50">
        <v>0.5</v>
      </c>
      <c r="P366" s="10" t="str">
        <f t="shared" si="42"/>
        <v>Cumple parcialmente</v>
      </c>
      <c r="Q366" s="10">
        <f t="shared" si="43"/>
        <v>2</v>
      </c>
      <c r="R366" s="10">
        <f>+IF(OR(Table19[[#This Row],[Valor Ind. Económico]]=1,Table19[[#This Row],[Valor Ind. Social]]=1,Table19[[#This Row],[Valor Ind. Ambiental]]=1),1,ROUNDDOWN((Table19[[#This Row],[Valor Ind. Económico]]+Table19[[#This Row],[Valor Ind. Social]]+Table19[[#This Row],[Valor Ind. Ambiental]])/3,0))</f>
        <v>2</v>
      </c>
      <c r="S366" s="10" t="str">
        <f t="shared" si="44"/>
        <v>Parcialmente sostenible</v>
      </c>
      <c r="T366" s="10" t="s">
        <v>887</v>
      </c>
      <c r="U366" s="10" t="s">
        <v>640</v>
      </c>
      <c r="V366" s="43" t="s">
        <v>656</v>
      </c>
    </row>
    <row r="367" spans="1:22" ht="48" x14ac:dyDescent="0.2">
      <c r="A367" s="28">
        <v>2017501500014</v>
      </c>
      <c r="B367" s="3" t="s">
        <v>385</v>
      </c>
      <c r="C367" s="3" t="s">
        <v>817</v>
      </c>
      <c r="D367" s="3" t="s">
        <v>852</v>
      </c>
      <c r="E367" s="4">
        <v>3324922558</v>
      </c>
      <c r="F367" s="4">
        <v>3425099399</v>
      </c>
      <c r="G367" s="44">
        <v>1.36</v>
      </c>
      <c r="H367" s="10" t="str">
        <f t="shared" si="40"/>
        <v>alto</v>
      </c>
      <c r="I367" s="10">
        <f t="shared" si="45"/>
        <v>3</v>
      </c>
      <c r="J367" s="3">
        <v>529</v>
      </c>
      <c r="K367" s="3">
        <v>529</v>
      </c>
      <c r="L367" s="15">
        <f t="shared" si="46"/>
        <v>1</v>
      </c>
      <c r="M367" s="10" t="str">
        <f t="shared" si="41"/>
        <v>alto</v>
      </c>
      <c r="N367" s="10">
        <f t="shared" si="47"/>
        <v>3</v>
      </c>
      <c r="O367" s="50">
        <v>0.5</v>
      </c>
      <c r="P367" s="10" t="str">
        <f t="shared" si="42"/>
        <v>Cumple parcialmente</v>
      </c>
      <c r="Q367" s="10">
        <f t="shared" si="43"/>
        <v>2</v>
      </c>
      <c r="R367" s="10">
        <f>+IF(OR(Table19[[#This Row],[Valor Ind. Económico]]=1,Table19[[#This Row],[Valor Ind. Social]]=1,Table19[[#This Row],[Valor Ind. Ambiental]]=1),1,ROUNDDOWN((Table19[[#This Row],[Valor Ind. Económico]]+Table19[[#This Row],[Valor Ind. Social]]+Table19[[#This Row],[Valor Ind. Ambiental]])/3,0))</f>
        <v>2</v>
      </c>
      <c r="S367" s="10" t="str">
        <f t="shared" si="44"/>
        <v>Parcialmente sostenible</v>
      </c>
      <c r="T367" s="10" t="s">
        <v>887</v>
      </c>
      <c r="U367" s="10" t="s">
        <v>640</v>
      </c>
      <c r="V367" s="43" t="s">
        <v>656</v>
      </c>
    </row>
    <row r="368" spans="1:22" ht="32" x14ac:dyDescent="0.2">
      <c r="A368" s="28">
        <v>2017501500016</v>
      </c>
      <c r="B368" s="3" t="s">
        <v>386</v>
      </c>
      <c r="C368" s="3" t="s">
        <v>817</v>
      </c>
      <c r="D368" s="3" t="s">
        <v>852</v>
      </c>
      <c r="E368" s="4">
        <v>2185724375</v>
      </c>
      <c r="F368" s="4">
        <v>2185724375</v>
      </c>
      <c r="G368" s="44">
        <v>1.52</v>
      </c>
      <c r="H368" s="10" t="str">
        <f t="shared" si="40"/>
        <v>alto</v>
      </c>
      <c r="I368" s="10">
        <f t="shared" si="45"/>
        <v>3</v>
      </c>
      <c r="J368" s="3">
        <v>459</v>
      </c>
      <c r="K368" s="3">
        <v>459</v>
      </c>
      <c r="L368" s="15">
        <f t="shared" si="46"/>
        <v>1</v>
      </c>
      <c r="M368" s="10" t="str">
        <f t="shared" si="41"/>
        <v>alto</v>
      </c>
      <c r="N368" s="10">
        <f t="shared" si="47"/>
        <v>3</v>
      </c>
      <c r="O368" s="49" t="s">
        <v>27</v>
      </c>
      <c r="P368" s="10" t="str">
        <f t="shared" si="42"/>
        <v>No requiere</v>
      </c>
      <c r="Q368" s="10">
        <f t="shared" si="43"/>
        <v>3</v>
      </c>
      <c r="R368" s="10">
        <f>+IF(OR(Table19[[#This Row],[Valor Ind. Económico]]=1,Table19[[#This Row],[Valor Ind. Social]]=1,Table19[[#This Row],[Valor Ind. Ambiental]]=1),1,ROUNDDOWN((Table19[[#This Row],[Valor Ind. Económico]]+Table19[[#This Row],[Valor Ind. Social]]+Table19[[#This Row],[Valor Ind. Ambiental]])/3,0))</f>
        <v>3</v>
      </c>
      <c r="S368" s="10" t="str">
        <f t="shared" si="44"/>
        <v>Sostenible</v>
      </c>
      <c r="T368" s="10" t="s">
        <v>888</v>
      </c>
      <c r="U368" s="10" t="s">
        <v>32</v>
      </c>
      <c r="V368" s="43" t="s">
        <v>33</v>
      </c>
    </row>
    <row r="369" spans="1:22" ht="48" x14ac:dyDescent="0.2">
      <c r="A369" s="28">
        <v>2018501500002</v>
      </c>
      <c r="B369" s="3" t="s">
        <v>387</v>
      </c>
      <c r="C369" s="3" t="s">
        <v>817</v>
      </c>
      <c r="D369" s="3" t="s">
        <v>852</v>
      </c>
      <c r="E369" s="4">
        <v>1905171131</v>
      </c>
      <c r="F369" s="4">
        <v>1905171131</v>
      </c>
      <c r="G369" s="44">
        <v>1.42</v>
      </c>
      <c r="H369" s="10" t="str">
        <f t="shared" si="40"/>
        <v>alto</v>
      </c>
      <c r="I369" s="10">
        <f t="shared" si="45"/>
        <v>3</v>
      </c>
      <c r="J369" s="3">
        <v>2965</v>
      </c>
      <c r="K369" s="3">
        <v>4563</v>
      </c>
      <c r="L369" s="15">
        <f t="shared" si="46"/>
        <v>0.64979180363795752</v>
      </c>
      <c r="M369" s="10" t="str">
        <f t="shared" si="41"/>
        <v>medio</v>
      </c>
      <c r="N369" s="10">
        <f t="shared" si="47"/>
        <v>2</v>
      </c>
      <c r="O369" s="49" t="s">
        <v>27</v>
      </c>
      <c r="P369" s="10" t="str">
        <f t="shared" si="42"/>
        <v>No requiere</v>
      </c>
      <c r="Q369" s="10">
        <f t="shared" si="43"/>
        <v>3</v>
      </c>
      <c r="R369" s="10">
        <f>+IF(OR(Table19[[#This Row],[Valor Ind. Económico]]=1,Table19[[#This Row],[Valor Ind. Social]]=1,Table19[[#This Row],[Valor Ind. Ambiental]]=1),1,ROUNDDOWN((Table19[[#This Row],[Valor Ind. Económico]]+Table19[[#This Row],[Valor Ind. Social]]+Table19[[#This Row],[Valor Ind. Ambiental]])/3,0))</f>
        <v>2</v>
      </c>
      <c r="S369" s="10" t="str">
        <f t="shared" si="44"/>
        <v>Parcialmente sostenible</v>
      </c>
      <c r="T369" s="10" t="s">
        <v>885</v>
      </c>
      <c r="U369" s="10" t="s">
        <v>638</v>
      </c>
      <c r="V369" s="43" t="s">
        <v>654</v>
      </c>
    </row>
    <row r="370" spans="1:22" ht="48" x14ac:dyDescent="0.2">
      <c r="A370" s="28">
        <v>2018501500003</v>
      </c>
      <c r="B370" s="3" t="s">
        <v>388</v>
      </c>
      <c r="C370" s="3" t="s">
        <v>817</v>
      </c>
      <c r="D370" s="3" t="s">
        <v>852</v>
      </c>
      <c r="E370" s="4">
        <v>2965855076</v>
      </c>
      <c r="F370" s="4">
        <v>2965855076</v>
      </c>
      <c r="G370" s="44">
        <v>1.77</v>
      </c>
      <c r="H370" s="10" t="str">
        <f t="shared" si="40"/>
        <v>alto</v>
      </c>
      <c r="I370" s="10">
        <f t="shared" si="45"/>
        <v>3</v>
      </c>
      <c r="J370" s="3">
        <v>921</v>
      </c>
      <c r="K370" s="3">
        <v>1244</v>
      </c>
      <c r="L370" s="15">
        <f t="shared" si="46"/>
        <v>0.74035369774919613</v>
      </c>
      <c r="M370" s="10" t="str">
        <f t="shared" si="41"/>
        <v>medio</v>
      </c>
      <c r="N370" s="10">
        <f t="shared" si="47"/>
        <v>2</v>
      </c>
      <c r="O370" s="49" t="s">
        <v>27</v>
      </c>
      <c r="P370" s="10" t="str">
        <f t="shared" si="42"/>
        <v>No requiere</v>
      </c>
      <c r="Q370" s="10">
        <f t="shared" si="43"/>
        <v>3</v>
      </c>
      <c r="R370" s="10">
        <f>+IF(OR(Table19[[#This Row],[Valor Ind. Económico]]=1,Table19[[#This Row],[Valor Ind. Social]]=1,Table19[[#This Row],[Valor Ind. Ambiental]]=1),1,ROUNDDOWN((Table19[[#This Row],[Valor Ind. Económico]]+Table19[[#This Row],[Valor Ind. Social]]+Table19[[#This Row],[Valor Ind. Ambiental]])/3,0))</f>
        <v>2</v>
      </c>
      <c r="S370" s="10" t="str">
        <f t="shared" si="44"/>
        <v>Parcialmente sostenible</v>
      </c>
      <c r="T370" s="10" t="s">
        <v>884</v>
      </c>
      <c r="U370" s="10" t="s">
        <v>640</v>
      </c>
      <c r="V370" s="43" t="s">
        <v>690</v>
      </c>
    </row>
    <row r="371" spans="1:22" ht="48" x14ac:dyDescent="0.2">
      <c r="A371" s="28">
        <v>2018501500004</v>
      </c>
      <c r="B371" s="3" t="s">
        <v>389</v>
      </c>
      <c r="C371" s="3" t="s">
        <v>817</v>
      </c>
      <c r="D371" s="3" t="s">
        <v>852</v>
      </c>
      <c r="E371" s="4">
        <v>1260343170</v>
      </c>
      <c r="F371" s="4">
        <v>1260343170</v>
      </c>
      <c r="G371" s="44">
        <v>1.37</v>
      </c>
      <c r="H371" s="10" t="str">
        <f t="shared" si="40"/>
        <v>alto</v>
      </c>
      <c r="I371" s="10">
        <f t="shared" si="45"/>
        <v>3</v>
      </c>
      <c r="J371" s="3">
        <v>467</v>
      </c>
      <c r="K371" s="3">
        <v>1400</v>
      </c>
      <c r="L371" s="15">
        <f t="shared" si="46"/>
        <v>0.33357142857142857</v>
      </c>
      <c r="M371" s="10" t="str">
        <f t="shared" si="41"/>
        <v>bajo</v>
      </c>
      <c r="N371" s="10">
        <f t="shared" si="47"/>
        <v>1</v>
      </c>
      <c r="O371" s="50">
        <v>1</v>
      </c>
      <c r="P371" s="10" t="str">
        <f t="shared" si="42"/>
        <v>Cumple</v>
      </c>
      <c r="Q371" s="10">
        <f t="shared" si="43"/>
        <v>3</v>
      </c>
      <c r="R371" s="10">
        <f>+IF(OR(Table19[[#This Row],[Valor Ind. Económico]]=1,Table19[[#This Row],[Valor Ind. Social]]=1,Table19[[#This Row],[Valor Ind. Ambiental]]=1),1,ROUNDDOWN((Table19[[#This Row],[Valor Ind. Económico]]+Table19[[#This Row],[Valor Ind. Social]]+Table19[[#This Row],[Valor Ind. Ambiental]])/3,0))</f>
        <v>1</v>
      </c>
      <c r="S371" s="10" t="str">
        <f t="shared" si="44"/>
        <v>No sostenible</v>
      </c>
      <c r="T371" s="10" t="s">
        <v>890</v>
      </c>
      <c r="U371" s="10"/>
      <c r="V371" s="43"/>
    </row>
    <row r="372" spans="1:22" ht="96" x14ac:dyDescent="0.2">
      <c r="A372" s="28">
        <v>2018501500005</v>
      </c>
      <c r="B372" s="3" t="s">
        <v>390</v>
      </c>
      <c r="C372" s="3" t="s">
        <v>817</v>
      </c>
      <c r="D372" s="3" t="s">
        <v>852</v>
      </c>
      <c r="E372" s="4">
        <v>2669344958</v>
      </c>
      <c r="F372" s="4">
        <v>2669344958</v>
      </c>
      <c r="G372" s="44">
        <v>1.47</v>
      </c>
      <c r="H372" s="10" t="str">
        <f t="shared" si="40"/>
        <v>alto</v>
      </c>
      <c r="I372" s="10">
        <f t="shared" si="45"/>
        <v>3</v>
      </c>
      <c r="J372" s="3">
        <v>7000</v>
      </c>
      <c r="K372" s="3">
        <v>13592</v>
      </c>
      <c r="L372" s="15">
        <f t="shared" si="46"/>
        <v>0.51500882872277809</v>
      </c>
      <c r="M372" s="10" t="str">
        <f t="shared" si="41"/>
        <v>medio</v>
      </c>
      <c r="N372" s="10">
        <f t="shared" si="47"/>
        <v>2</v>
      </c>
      <c r="O372" s="49" t="s">
        <v>27</v>
      </c>
      <c r="P372" s="10" t="str">
        <f t="shared" si="42"/>
        <v>No requiere</v>
      </c>
      <c r="Q372" s="10">
        <f t="shared" si="43"/>
        <v>3</v>
      </c>
      <c r="R372" s="10">
        <f>+IF(OR(Table19[[#This Row],[Valor Ind. Económico]]=1,Table19[[#This Row],[Valor Ind. Social]]=1,Table19[[#This Row],[Valor Ind. Ambiental]]=1),1,ROUNDDOWN((Table19[[#This Row],[Valor Ind. Económico]]+Table19[[#This Row],[Valor Ind. Social]]+Table19[[#This Row],[Valor Ind. Ambiental]])/3,0))</f>
        <v>2</v>
      </c>
      <c r="S372" s="10" t="str">
        <f t="shared" si="44"/>
        <v>Parcialmente sostenible</v>
      </c>
      <c r="T372" s="10" t="s">
        <v>900</v>
      </c>
      <c r="U372" s="10" t="s">
        <v>638</v>
      </c>
      <c r="V372" s="43" t="s">
        <v>766</v>
      </c>
    </row>
    <row r="373" spans="1:22" ht="32" x14ac:dyDescent="0.2">
      <c r="A373" s="28">
        <v>2018501500008</v>
      </c>
      <c r="B373" s="3" t="s">
        <v>391</v>
      </c>
      <c r="C373" s="3" t="s">
        <v>817</v>
      </c>
      <c r="D373" s="3" t="s">
        <v>852</v>
      </c>
      <c r="E373" s="4">
        <v>3789325663</v>
      </c>
      <c r="F373" s="4">
        <v>4645671785</v>
      </c>
      <c r="G373" s="44">
        <v>1.03</v>
      </c>
      <c r="H373" s="10" t="str">
        <f t="shared" si="40"/>
        <v>medio</v>
      </c>
      <c r="I373" s="10">
        <f t="shared" si="45"/>
        <v>2</v>
      </c>
      <c r="J373" s="3">
        <v>2656</v>
      </c>
      <c r="K373" s="3">
        <v>2656</v>
      </c>
      <c r="L373" s="15">
        <f t="shared" si="46"/>
        <v>1</v>
      </c>
      <c r="M373" s="10" t="str">
        <f t="shared" si="41"/>
        <v>alto</v>
      </c>
      <c r="N373" s="10">
        <f t="shared" si="47"/>
        <v>3</v>
      </c>
      <c r="O373" s="49" t="s">
        <v>27</v>
      </c>
      <c r="P373" s="10" t="str">
        <f t="shared" si="42"/>
        <v>No requiere</v>
      </c>
      <c r="Q373" s="10">
        <f t="shared" si="43"/>
        <v>3</v>
      </c>
      <c r="R373" s="10">
        <f>+IF(OR(Table19[[#This Row],[Valor Ind. Económico]]=1,Table19[[#This Row],[Valor Ind. Social]]=1,Table19[[#This Row],[Valor Ind. Ambiental]]=1),1,ROUNDDOWN((Table19[[#This Row],[Valor Ind. Económico]]+Table19[[#This Row],[Valor Ind. Social]]+Table19[[#This Row],[Valor Ind. Ambiental]])/3,0))</f>
        <v>2</v>
      </c>
      <c r="S373" s="10" t="str">
        <f t="shared" si="44"/>
        <v>Parcialmente sostenible</v>
      </c>
      <c r="T373" s="10" t="s">
        <v>888</v>
      </c>
      <c r="U373" s="10" t="s">
        <v>28</v>
      </c>
      <c r="V373" s="43" t="s">
        <v>29</v>
      </c>
    </row>
    <row r="374" spans="1:22" ht="48" x14ac:dyDescent="0.2">
      <c r="A374" s="28">
        <v>20191301010100</v>
      </c>
      <c r="B374" s="3" t="s">
        <v>392</v>
      </c>
      <c r="C374" s="3" t="s">
        <v>817</v>
      </c>
      <c r="D374" s="3" t="s">
        <v>852</v>
      </c>
      <c r="E374" s="4">
        <v>4041714774</v>
      </c>
      <c r="F374" s="4">
        <v>4041714774</v>
      </c>
      <c r="G374" s="44">
        <v>3.46</v>
      </c>
      <c r="H374" s="10" t="str">
        <f t="shared" si="40"/>
        <v>alto</v>
      </c>
      <c r="I374" s="10">
        <f t="shared" si="45"/>
        <v>3</v>
      </c>
      <c r="J374" s="3">
        <v>2796</v>
      </c>
      <c r="K374" s="3">
        <v>3195</v>
      </c>
      <c r="L374" s="15">
        <f t="shared" si="46"/>
        <v>0.8751173708920188</v>
      </c>
      <c r="M374" s="10" t="str">
        <f t="shared" si="41"/>
        <v>alto</v>
      </c>
      <c r="N374" s="10">
        <f t="shared" si="47"/>
        <v>3</v>
      </c>
      <c r="O374" s="50">
        <v>1</v>
      </c>
      <c r="P374" s="10" t="str">
        <f t="shared" si="42"/>
        <v>Cumple</v>
      </c>
      <c r="Q374" s="10">
        <f t="shared" si="43"/>
        <v>3</v>
      </c>
      <c r="R374" s="10">
        <f>+IF(OR(Table19[[#This Row],[Valor Ind. Económico]]=1,Table19[[#This Row],[Valor Ind. Social]]=1,Table19[[#This Row],[Valor Ind. Ambiental]]=1),1,ROUNDDOWN((Table19[[#This Row],[Valor Ind. Económico]]+Table19[[#This Row],[Valor Ind. Social]]+Table19[[#This Row],[Valor Ind. Ambiental]])/3,0))</f>
        <v>3</v>
      </c>
      <c r="S374" s="10" t="str">
        <f t="shared" si="44"/>
        <v>Sostenible</v>
      </c>
      <c r="T374" s="10" t="s">
        <v>885</v>
      </c>
      <c r="U374" s="10" t="s">
        <v>638</v>
      </c>
      <c r="V374" s="43" t="s">
        <v>654</v>
      </c>
    </row>
    <row r="375" spans="1:22" ht="48" x14ac:dyDescent="0.2">
      <c r="A375" s="28">
        <v>2019501500016</v>
      </c>
      <c r="B375" s="3" t="s">
        <v>393</v>
      </c>
      <c r="C375" s="3" t="s">
        <v>817</v>
      </c>
      <c r="D375" s="3" t="s">
        <v>852</v>
      </c>
      <c r="E375" s="4">
        <v>8347312207</v>
      </c>
      <c r="F375" s="4">
        <v>9147350575</v>
      </c>
      <c r="G375" s="44">
        <v>1.49</v>
      </c>
      <c r="H375" s="10" t="str">
        <f t="shared" si="40"/>
        <v>alto</v>
      </c>
      <c r="I375" s="10">
        <f t="shared" si="45"/>
        <v>3</v>
      </c>
      <c r="J375" s="3">
        <v>504</v>
      </c>
      <c r="K375" s="3">
        <v>4538</v>
      </c>
      <c r="L375" s="15">
        <f t="shared" si="46"/>
        <v>0.11106214191273689</v>
      </c>
      <c r="M375" s="10" t="str">
        <f t="shared" si="41"/>
        <v>bajo</v>
      </c>
      <c r="N375" s="10">
        <f t="shared" si="47"/>
        <v>1</v>
      </c>
      <c r="O375" s="50">
        <v>0.5</v>
      </c>
      <c r="P375" s="10" t="str">
        <f t="shared" si="42"/>
        <v>Cumple parcialmente</v>
      </c>
      <c r="Q375" s="10">
        <f t="shared" si="43"/>
        <v>2</v>
      </c>
      <c r="R375" s="10">
        <f>+IF(OR(Table19[[#This Row],[Valor Ind. Económico]]=1,Table19[[#This Row],[Valor Ind. Social]]=1,Table19[[#This Row],[Valor Ind. Ambiental]]=1),1,ROUNDDOWN((Table19[[#This Row],[Valor Ind. Económico]]+Table19[[#This Row],[Valor Ind. Social]]+Table19[[#This Row],[Valor Ind. Ambiental]])/3,0))</f>
        <v>1</v>
      </c>
      <c r="S375" s="10" t="str">
        <f t="shared" si="44"/>
        <v>No sostenible</v>
      </c>
      <c r="T375" s="10" t="s">
        <v>887</v>
      </c>
      <c r="U375" s="10"/>
      <c r="V375" s="43"/>
    </row>
    <row r="376" spans="1:22" ht="48" x14ac:dyDescent="0.2">
      <c r="A376" s="28">
        <v>2019501500020</v>
      </c>
      <c r="B376" s="3" t="s">
        <v>394</v>
      </c>
      <c r="C376" s="3" t="s">
        <v>817</v>
      </c>
      <c r="D376" s="3" t="s">
        <v>852</v>
      </c>
      <c r="E376" s="4">
        <v>1700000000</v>
      </c>
      <c r="F376" s="4">
        <v>1700000000</v>
      </c>
      <c r="G376" s="44">
        <v>1.47</v>
      </c>
      <c r="H376" s="10" t="str">
        <f t="shared" si="40"/>
        <v>alto</v>
      </c>
      <c r="I376" s="10">
        <f t="shared" si="45"/>
        <v>3</v>
      </c>
      <c r="J376" s="3">
        <v>14291</v>
      </c>
      <c r="K376" s="3">
        <v>14291</v>
      </c>
      <c r="L376" s="15">
        <f t="shared" si="46"/>
        <v>1</v>
      </c>
      <c r="M376" s="10" t="str">
        <f t="shared" si="41"/>
        <v>alto</v>
      </c>
      <c r="N376" s="10">
        <f t="shared" si="47"/>
        <v>3</v>
      </c>
      <c r="O376" s="49" t="s">
        <v>27</v>
      </c>
      <c r="P376" s="10" t="str">
        <f t="shared" si="42"/>
        <v>No requiere</v>
      </c>
      <c r="Q376" s="10">
        <f t="shared" si="43"/>
        <v>3</v>
      </c>
      <c r="R376" s="10">
        <f>+IF(OR(Table19[[#This Row],[Valor Ind. Económico]]=1,Table19[[#This Row],[Valor Ind. Social]]=1,Table19[[#This Row],[Valor Ind. Ambiental]]=1),1,ROUNDDOWN((Table19[[#This Row],[Valor Ind. Económico]]+Table19[[#This Row],[Valor Ind. Social]]+Table19[[#This Row],[Valor Ind. Ambiental]])/3,0))</f>
        <v>3</v>
      </c>
      <c r="S376" s="10" t="str">
        <f t="shared" si="44"/>
        <v>Sostenible</v>
      </c>
      <c r="T376" s="10" t="s">
        <v>893</v>
      </c>
      <c r="U376" s="10" t="s">
        <v>633</v>
      </c>
      <c r="V376" s="43" t="s">
        <v>762</v>
      </c>
    </row>
    <row r="377" spans="1:22" ht="32" x14ac:dyDescent="0.2">
      <c r="A377" s="28">
        <v>2019501500025</v>
      </c>
      <c r="B377" s="3" t="s">
        <v>395</v>
      </c>
      <c r="C377" s="3" t="s">
        <v>817</v>
      </c>
      <c r="D377" s="3" t="s">
        <v>852</v>
      </c>
      <c r="E377" s="4">
        <v>1508712133</v>
      </c>
      <c r="F377" s="4">
        <v>1508712133</v>
      </c>
      <c r="G377" s="44">
        <v>2.58</v>
      </c>
      <c r="H377" s="10" t="str">
        <f t="shared" si="40"/>
        <v>alto</v>
      </c>
      <c r="I377" s="10">
        <f t="shared" si="45"/>
        <v>3</v>
      </c>
      <c r="J377" s="3">
        <v>1294</v>
      </c>
      <c r="K377" s="3">
        <v>6338</v>
      </c>
      <c r="L377" s="15">
        <f t="shared" si="46"/>
        <v>0.2041653518460082</v>
      </c>
      <c r="M377" s="10" t="str">
        <f t="shared" si="41"/>
        <v>bajo</v>
      </c>
      <c r="N377" s="10">
        <f t="shared" si="47"/>
        <v>1</v>
      </c>
      <c r="O377" s="49" t="s">
        <v>27</v>
      </c>
      <c r="P377" s="10" t="str">
        <f t="shared" si="42"/>
        <v>No requiere</v>
      </c>
      <c r="Q377" s="10">
        <f t="shared" si="43"/>
        <v>3</v>
      </c>
      <c r="R377" s="10">
        <f>+IF(OR(Table19[[#This Row],[Valor Ind. Económico]]=1,Table19[[#This Row],[Valor Ind. Social]]=1,Table19[[#This Row],[Valor Ind. Ambiental]]=1),1,ROUNDDOWN((Table19[[#This Row],[Valor Ind. Económico]]+Table19[[#This Row],[Valor Ind. Social]]+Table19[[#This Row],[Valor Ind. Ambiental]])/3,0))</f>
        <v>1</v>
      </c>
      <c r="S377" s="10" t="str">
        <f t="shared" si="44"/>
        <v>No sostenible</v>
      </c>
      <c r="T377" s="10" t="s">
        <v>884</v>
      </c>
      <c r="U377" s="10"/>
      <c r="V377" s="43"/>
    </row>
    <row r="378" spans="1:22" ht="48" x14ac:dyDescent="0.2">
      <c r="A378" s="28">
        <v>2019501500027</v>
      </c>
      <c r="B378" s="3" t="s">
        <v>396</v>
      </c>
      <c r="C378" s="3" t="s">
        <v>817</v>
      </c>
      <c r="D378" s="3" t="s">
        <v>852</v>
      </c>
      <c r="E378" s="4">
        <v>4782927786</v>
      </c>
      <c r="F378" s="4">
        <v>4782927786</v>
      </c>
      <c r="G378" s="44">
        <v>1.38</v>
      </c>
      <c r="H378" s="10" t="str">
        <f t="shared" si="40"/>
        <v>alto</v>
      </c>
      <c r="I378" s="10">
        <f t="shared" si="45"/>
        <v>3</v>
      </c>
      <c r="J378" s="3">
        <v>266</v>
      </c>
      <c r="K378" s="3">
        <v>4538</v>
      </c>
      <c r="L378" s="15">
        <f t="shared" si="46"/>
        <v>5.8616130453944468E-2</v>
      </c>
      <c r="M378" s="10" t="str">
        <f t="shared" si="41"/>
        <v>bajo</v>
      </c>
      <c r="N378" s="10">
        <f t="shared" si="47"/>
        <v>1</v>
      </c>
      <c r="O378" s="50">
        <v>0.5</v>
      </c>
      <c r="P378" s="10" t="str">
        <f t="shared" si="42"/>
        <v>Cumple parcialmente</v>
      </c>
      <c r="Q378" s="10">
        <f t="shared" si="43"/>
        <v>2</v>
      </c>
      <c r="R378" s="10">
        <f>+IF(OR(Table19[[#This Row],[Valor Ind. Económico]]=1,Table19[[#This Row],[Valor Ind. Social]]=1,Table19[[#This Row],[Valor Ind. Ambiental]]=1),1,ROUNDDOWN((Table19[[#This Row],[Valor Ind. Económico]]+Table19[[#This Row],[Valor Ind. Social]]+Table19[[#This Row],[Valor Ind. Ambiental]])/3,0))</f>
        <v>1</v>
      </c>
      <c r="S378" s="10" t="str">
        <f t="shared" si="44"/>
        <v>No sostenible</v>
      </c>
      <c r="T378" s="10" t="s">
        <v>887</v>
      </c>
      <c r="U378" s="10"/>
      <c r="V378" s="43"/>
    </row>
    <row r="379" spans="1:22" ht="48" x14ac:dyDescent="0.2">
      <c r="A379" s="28">
        <v>2019501500028</v>
      </c>
      <c r="B379" s="3" t="s">
        <v>397</v>
      </c>
      <c r="C379" s="3" t="s">
        <v>817</v>
      </c>
      <c r="D379" s="3" t="s">
        <v>852</v>
      </c>
      <c r="E379" s="4">
        <v>9739311129</v>
      </c>
      <c r="F379" s="4">
        <v>9739311129</v>
      </c>
      <c r="G379" s="44">
        <v>1.89</v>
      </c>
      <c r="H379" s="10" t="str">
        <f t="shared" si="40"/>
        <v>alto</v>
      </c>
      <c r="I379" s="10">
        <f t="shared" si="45"/>
        <v>3</v>
      </c>
      <c r="J379" s="3">
        <v>467</v>
      </c>
      <c r="K379" s="3">
        <v>1400</v>
      </c>
      <c r="L379" s="15">
        <f t="shared" si="46"/>
        <v>0.33357142857142857</v>
      </c>
      <c r="M379" s="10" t="str">
        <f t="shared" si="41"/>
        <v>bajo</v>
      </c>
      <c r="N379" s="10">
        <f t="shared" si="47"/>
        <v>1</v>
      </c>
      <c r="O379" s="50">
        <v>0.5</v>
      </c>
      <c r="P379" s="10" t="str">
        <f t="shared" si="42"/>
        <v>Cumple parcialmente</v>
      </c>
      <c r="Q379" s="10">
        <f t="shared" si="43"/>
        <v>2</v>
      </c>
      <c r="R379" s="10">
        <f>+IF(OR(Table19[[#This Row],[Valor Ind. Económico]]=1,Table19[[#This Row],[Valor Ind. Social]]=1,Table19[[#This Row],[Valor Ind. Ambiental]]=1),1,ROUNDDOWN((Table19[[#This Row],[Valor Ind. Económico]]+Table19[[#This Row],[Valor Ind. Social]]+Table19[[#This Row],[Valor Ind. Ambiental]])/3,0))</f>
        <v>1</v>
      </c>
      <c r="S379" s="10" t="str">
        <f t="shared" si="44"/>
        <v>No sostenible</v>
      </c>
      <c r="T379" s="10" t="s">
        <v>890</v>
      </c>
      <c r="U379" s="10"/>
      <c r="V379" s="43"/>
    </row>
    <row r="380" spans="1:22" ht="48" x14ac:dyDescent="0.2">
      <c r="A380" s="28">
        <v>2019501500029</v>
      </c>
      <c r="B380" s="3" t="s">
        <v>398</v>
      </c>
      <c r="C380" s="3" t="s">
        <v>817</v>
      </c>
      <c r="D380" s="3" t="s">
        <v>852</v>
      </c>
      <c r="E380" s="4">
        <v>1671254722</v>
      </c>
      <c r="F380" s="4">
        <v>1671254722</v>
      </c>
      <c r="G380" s="44">
        <v>2.46</v>
      </c>
      <c r="H380" s="10" t="str">
        <f t="shared" si="40"/>
        <v>alto</v>
      </c>
      <c r="I380" s="10">
        <f t="shared" si="45"/>
        <v>3</v>
      </c>
      <c r="J380" s="3">
        <v>5342</v>
      </c>
      <c r="K380" s="3">
        <v>6485</v>
      </c>
      <c r="L380" s="15">
        <f t="shared" si="46"/>
        <v>0.8237471087124133</v>
      </c>
      <c r="M380" s="10" t="str">
        <f t="shared" si="41"/>
        <v>alto</v>
      </c>
      <c r="N380" s="10">
        <f t="shared" si="47"/>
        <v>3</v>
      </c>
      <c r="O380" s="50">
        <v>0.5</v>
      </c>
      <c r="P380" s="10" t="str">
        <f t="shared" si="42"/>
        <v>Cumple parcialmente</v>
      </c>
      <c r="Q380" s="10">
        <f t="shared" si="43"/>
        <v>2</v>
      </c>
      <c r="R380" s="10">
        <f>+IF(OR(Table19[[#This Row],[Valor Ind. Económico]]=1,Table19[[#This Row],[Valor Ind. Social]]=1,Table19[[#This Row],[Valor Ind. Ambiental]]=1),1,ROUNDDOWN((Table19[[#This Row],[Valor Ind. Económico]]+Table19[[#This Row],[Valor Ind. Social]]+Table19[[#This Row],[Valor Ind. Ambiental]])/3,0))</f>
        <v>2</v>
      </c>
      <c r="S380" s="10" t="str">
        <f t="shared" si="44"/>
        <v>Parcialmente sostenible</v>
      </c>
      <c r="T380" s="10" t="s">
        <v>884</v>
      </c>
      <c r="U380" s="10" t="s">
        <v>640</v>
      </c>
      <c r="V380" s="43" t="s">
        <v>690</v>
      </c>
    </row>
    <row r="381" spans="1:22" ht="48" x14ac:dyDescent="0.2">
      <c r="A381" s="28">
        <v>2019501500032</v>
      </c>
      <c r="B381" s="3" t="s">
        <v>399</v>
      </c>
      <c r="C381" s="3" t="s">
        <v>817</v>
      </c>
      <c r="D381" s="3" t="s">
        <v>852</v>
      </c>
      <c r="E381" s="4">
        <v>4303383973.1999998</v>
      </c>
      <c r="F381" s="4">
        <v>4303383973.1999998</v>
      </c>
      <c r="G381" s="44">
        <v>3.5</v>
      </c>
      <c r="H381" s="10" t="str">
        <f t="shared" si="40"/>
        <v>alto</v>
      </c>
      <c r="I381" s="10">
        <f t="shared" si="45"/>
        <v>3</v>
      </c>
      <c r="J381" s="3">
        <v>9411</v>
      </c>
      <c r="K381" s="3">
        <v>9411</v>
      </c>
      <c r="L381" s="15">
        <f t="shared" si="46"/>
        <v>1</v>
      </c>
      <c r="M381" s="10" t="str">
        <f t="shared" si="41"/>
        <v>alto</v>
      </c>
      <c r="N381" s="10">
        <f t="shared" si="47"/>
        <v>3</v>
      </c>
      <c r="O381" s="50">
        <v>0.5</v>
      </c>
      <c r="P381" s="10" t="str">
        <f t="shared" si="42"/>
        <v>Cumple parcialmente</v>
      </c>
      <c r="Q381" s="10">
        <f t="shared" si="43"/>
        <v>2</v>
      </c>
      <c r="R381" s="10">
        <f>+IF(OR(Table19[[#This Row],[Valor Ind. Económico]]=1,Table19[[#This Row],[Valor Ind. Social]]=1,Table19[[#This Row],[Valor Ind. Ambiental]]=1),1,ROUNDDOWN((Table19[[#This Row],[Valor Ind. Económico]]+Table19[[#This Row],[Valor Ind. Social]]+Table19[[#This Row],[Valor Ind. Ambiental]])/3,0))</f>
        <v>2</v>
      </c>
      <c r="S381" s="10" t="str">
        <f t="shared" si="44"/>
        <v>Parcialmente sostenible</v>
      </c>
      <c r="T381" s="10" t="s">
        <v>887</v>
      </c>
      <c r="U381" s="10" t="s">
        <v>635</v>
      </c>
      <c r="V381" s="43" t="s">
        <v>685</v>
      </c>
    </row>
    <row r="382" spans="1:22" ht="48" x14ac:dyDescent="0.2">
      <c r="A382" s="28">
        <v>2017502260066</v>
      </c>
      <c r="B382" s="3" t="s">
        <v>400</v>
      </c>
      <c r="C382" s="3" t="s">
        <v>817</v>
      </c>
      <c r="D382" s="3" t="s">
        <v>853</v>
      </c>
      <c r="E382" s="4">
        <v>1624203836</v>
      </c>
      <c r="F382" s="4">
        <v>4212544525</v>
      </c>
      <c r="G382" s="44">
        <v>3.4</v>
      </c>
      <c r="H382" s="10" t="str">
        <f t="shared" si="40"/>
        <v>alto</v>
      </c>
      <c r="I382" s="10">
        <f t="shared" si="45"/>
        <v>3</v>
      </c>
      <c r="J382" s="3">
        <v>13135</v>
      </c>
      <c r="K382" s="16">
        <v>18542</v>
      </c>
      <c r="L382" s="15">
        <f t="shared" si="46"/>
        <v>0.70839175924927189</v>
      </c>
      <c r="M382" s="10" t="str">
        <f t="shared" si="41"/>
        <v>medio</v>
      </c>
      <c r="N382" s="10">
        <f t="shared" si="47"/>
        <v>2</v>
      </c>
      <c r="O382" s="49" t="s">
        <v>27</v>
      </c>
      <c r="P382" s="10" t="str">
        <f t="shared" si="42"/>
        <v>No requiere</v>
      </c>
      <c r="Q382" s="10">
        <f t="shared" si="43"/>
        <v>3</v>
      </c>
      <c r="R382" s="10">
        <f>+IF(OR(Table19[[#This Row],[Valor Ind. Económico]]=1,Table19[[#This Row],[Valor Ind. Social]]=1,Table19[[#This Row],[Valor Ind. Ambiental]]=1),1,ROUNDDOWN((Table19[[#This Row],[Valor Ind. Económico]]+Table19[[#This Row],[Valor Ind. Social]]+Table19[[#This Row],[Valor Ind. Ambiental]])/3,0))</f>
        <v>2</v>
      </c>
      <c r="S382" s="10" t="str">
        <f t="shared" si="44"/>
        <v>Parcialmente sostenible</v>
      </c>
      <c r="T382" s="10" t="s">
        <v>887</v>
      </c>
      <c r="U382" s="10" t="s">
        <v>640</v>
      </c>
      <c r="V382" s="43" t="s">
        <v>690</v>
      </c>
    </row>
    <row r="383" spans="1:22" ht="48" x14ac:dyDescent="0.2">
      <c r="A383" s="28">
        <v>20181301010230</v>
      </c>
      <c r="B383" s="3" t="s">
        <v>401</v>
      </c>
      <c r="C383" s="3" t="s">
        <v>817</v>
      </c>
      <c r="D383" s="3" t="s">
        <v>853</v>
      </c>
      <c r="E383" s="4">
        <v>5096071035</v>
      </c>
      <c r="F383" s="4">
        <v>5096071035</v>
      </c>
      <c r="G383" s="44">
        <v>3.84</v>
      </c>
      <c r="H383" s="10" t="str">
        <f t="shared" si="40"/>
        <v>alto</v>
      </c>
      <c r="I383" s="10">
        <f t="shared" si="45"/>
        <v>3</v>
      </c>
      <c r="J383" s="3">
        <v>873</v>
      </c>
      <c r="K383" s="3">
        <v>873</v>
      </c>
      <c r="L383" s="15">
        <f t="shared" si="46"/>
        <v>1</v>
      </c>
      <c r="M383" s="10" t="str">
        <f t="shared" si="41"/>
        <v>alto</v>
      </c>
      <c r="N383" s="10">
        <f t="shared" si="47"/>
        <v>3</v>
      </c>
      <c r="O383" s="50">
        <v>1</v>
      </c>
      <c r="P383" s="10" t="str">
        <f t="shared" si="42"/>
        <v>Cumple</v>
      </c>
      <c r="Q383" s="10">
        <f t="shared" si="43"/>
        <v>3</v>
      </c>
      <c r="R383" s="10">
        <f>+IF(OR(Table19[[#This Row],[Valor Ind. Económico]]=1,Table19[[#This Row],[Valor Ind. Social]]=1,Table19[[#This Row],[Valor Ind. Ambiental]]=1),1,ROUNDDOWN((Table19[[#This Row],[Valor Ind. Económico]]+Table19[[#This Row],[Valor Ind. Social]]+Table19[[#This Row],[Valor Ind. Ambiental]])/3,0))</f>
        <v>3</v>
      </c>
      <c r="S383" s="10" t="str">
        <f t="shared" si="44"/>
        <v>Sostenible</v>
      </c>
      <c r="T383" s="10" t="s">
        <v>885</v>
      </c>
      <c r="U383" s="10" t="s">
        <v>638</v>
      </c>
      <c r="V383" s="43" t="s">
        <v>654</v>
      </c>
    </row>
    <row r="384" spans="1:22" ht="48" x14ac:dyDescent="0.2">
      <c r="A384" s="28">
        <v>2018502260098</v>
      </c>
      <c r="B384" s="3" t="s">
        <v>402</v>
      </c>
      <c r="C384" s="3" t="s">
        <v>817</v>
      </c>
      <c r="D384" s="3" t="s">
        <v>853</v>
      </c>
      <c r="E384" s="4">
        <v>916267426</v>
      </c>
      <c r="F384" s="4">
        <v>1388093919</v>
      </c>
      <c r="G384" s="44">
        <v>3.17</v>
      </c>
      <c r="H384" s="10" t="str">
        <f t="shared" si="40"/>
        <v>alto</v>
      </c>
      <c r="I384" s="10">
        <f t="shared" si="45"/>
        <v>3</v>
      </c>
      <c r="J384" s="3">
        <v>13600</v>
      </c>
      <c r="K384" s="3">
        <v>19421</v>
      </c>
      <c r="L384" s="15">
        <f t="shared" si="46"/>
        <v>0.70027290046856494</v>
      </c>
      <c r="M384" s="10" t="str">
        <f t="shared" si="41"/>
        <v>medio</v>
      </c>
      <c r="N384" s="10">
        <f t="shared" si="47"/>
        <v>2</v>
      </c>
      <c r="O384" s="50">
        <v>1</v>
      </c>
      <c r="P384" s="10" t="str">
        <f t="shared" si="42"/>
        <v>Cumple</v>
      </c>
      <c r="Q384" s="10">
        <f t="shared" si="43"/>
        <v>3</v>
      </c>
      <c r="R384" s="10">
        <f>+IF(OR(Table19[[#This Row],[Valor Ind. Económico]]=1,Table19[[#This Row],[Valor Ind. Social]]=1,Table19[[#This Row],[Valor Ind. Ambiental]]=1),1,ROUNDDOWN((Table19[[#This Row],[Valor Ind. Económico]]+Table19[[#This Row],[Valor Ind. Social]]+Table19[[#This Row],[Valor Ind. Ambiental]])/3,0))</f>
        <v>2</v>
      </c>
      <c r="S384" s="10" t="str">
        <f t="shared" si="44"/>
        <v>Parcialmente sostenible</v>
      </c>
      <c r="T384" s="10" t="s">
        <v>887</v>
      </c>
      <c r="U384" s="10" t="s">
        <v>640</v>
      </c>
      <c r="V384" s="43" t="s">
        <v>690</v>
      </c>
    </row>
    <row r="385" spans="1:22" ht="48" x14ac:dyDescent="0.2">
      <c r="A385" s="28">
        <v>2019502260046</v>
      </c>
      <c r="B385" s="3" t="s">
        <v>403</v>
      </c>
      <c r="C385" s="3" t="s">
        <v>817</v>
      </c>
      <c r="D385" s="3" t="s">
        <v>853</v>
      </c>
      <c r="E385" s="4">
        <v>1254347386</v>
      </c>
      <c r="F385" s="4">
        <v>1862489129.76</v>
      </c>
      <c r="G385" s="44">
        <v>3.99</v>
      </c>
      <c r="H385" s="10" t="str">
        <f t="shared" si="40"/>
        <v>alto</v>
      </c>
      <c r="I385" s="10">
        <f t="shared" si="45"/>
        <v>3</v>
      </c>
      <c r="J385" s="3">
        <v>1700</v>
      </c>
      <c r="K385" s="3">
        <v>1700</v>
      </c>
      <c r="L385" s="15">
        <f t="shared" si="46"/>
        <v>1</v>
      </c>
      <c r="M385" s="10" t="str">
        <f t="shared" si="41"/>
        <v>alto</v>
      </c>
      <c r="N385" s="10">
        <f t="shared" si="47"/>
        <v>3</v>
      </c>
      <c r="O385" s="50">
        <v>0.5</v>
      </c>
      <c r="P385" s="10" t="str">
        <f t="shared" si="42"/>
        <v>Cumple parcialmente</v>
      </c>
      <c r="Q385" s="10">
        <f t="shared" si="43"/>
        <v>2</v>
      </c>
      <c r="R385" s="10">
        <f>+IF(OR(Table19[[#This Row],[Valor Ind. Económico]]=1,Table19[[#This Row],[Valor Ind. Social]]=1,Table19[[#This Row],[Valor Ind. Ambiental]]=1),1,ROUNDDOWN((Table19[[#This Row],[Valor Ind. Económico]]+Table19[[#This Row],[Valor Ind. Social]]+Table19[[#This Row],[Valor Ind. Ambiental]])/3,0))</f>
        <v>2</v>
      </c>
      <c r="S385" s="10" t="str">
        <f t="shared" si="44"/>
        <v>Parcialmente sostenible</v>
      </c>
      <c r="T385" s="10" t="s">
        <v>884</v>
      </c>
      <c r="U385" s="10" t="s">
        <v>640</v>
      </c>
      <c r="V385" s="43" t="s">
        <v>690</v>
      </c>
    </row>
    <row r="386" spans="1:22" ht="48" x14ac:dyDescent="0.2">
      <c r="A386" s="28">
        <v>2019502260051</v>
      </c>
      <c r="B386" s="3" t="s">
        <v>404</v>
      </c>
      <c r="C386" s="3" t="s">
        <v>817</v>
      </c>
      <c r="D386" s="3" t="s">
        <v>853</v>
      </c>
      <c r="E386" s="4">
        <v>1094521963</v>
      </c>
      <c r="F386" s="4">
        <v>1094521963</v>
      </c>
      <c r="G386" s="44">
        <v>2.04</v>
      </c>
      <c r="H386" s="10" t="str">
        <f t="shared" si="40"/>
        <v>alto</v>
      </c>
      <c r="I386" s="10">
        <f t="shared" si="45"/>
        <v>3</v>
      </c>
      <c r="J386" s="3">
        <v>2306</v>
      </c>
      <c r="K386" s="3">
        <v>2306</v>
      </c>
      <c r="L386" s="15">
        <f t="shared" si="46"/>
        <v>1</v>
      </c>
      <c r="M386" s="10" t="str">
        <f t="shared" si="41"/>
        <v>alto</v>
      </c>
      <c r="N386" s="10">
        <f t="shared" si="47"/>
        <v>3</v>
      </c>
      <c r="O386" s="50">
        <v>1</v>
      </c>
      <c r="P386" s="10" t="str">
        <f t="shared" si="42"/>
        <v>Cumple</v>
      </c>
      <c r="Q386" s="10">
        <f t="shared" si="43"/>
        <v>3</v>
      </c>
      <c r="R386" s="10">
        <f>+IF(OR(Table19[[#This Row],[Valor Ind. Económico]]=1,Table19[[#This Row],[Valor Ind. Social]]=1,Table19[[#This Row],[Valor Ind. Ambiental]]=1),1,ROUNDDOWN((Table19[[#This Row],[Valor Ind. Económico]]+Table19[[#This Row],[Valor Ind. Social]]+Table19[[#This Row],[Valor Ind. Ambiental]])/3,0))</f>
        <v>3</v>
      </c>
      <c r="S386" s="10" t="str">
        <f t="shared" si="44"/>
        <v>Sostenible</v>
      </c>
      <c r="T386" s="10" t="s">
        <v>890</v>
      </c>
      <c r="U386" s="10" t="s">
        <v>642</v>
      </c>
      <c r="V386" s="43" t="s">
        <v>658</v>
      </c>
    </row>
    <row r="387" spans="1:22" ht="32" x14ac:dyDescent="0.2">
      <c r="A387" s="28">
        <v>20181301010856</v>
      </c>
      <c r="B387" s="3" t="s">
        <v>405</v>
      </c>
      <c r="C387" s="3" t="s">
        <v>817</v>
      </c>
      <c r="D387" s="3" t="s">
        <v>854</v>
      </c>
      <c r="E387" s="4">
        <v>4955121678</v>
      </c>
      <c r="F387" s="4">
        <v>4955121678</v>
      </c>
      <c r="G387" s="44">
        <v>2.96</v>
      </c>
      <c r="H387" s="10" t="str">
        <f t="shared" si="40"/>
        <v>alto</v>
      </c>
      <c r="I387" s="10">
        <f t="shared" si="45"/>
        <v>3</v>
      </c>
      <c r="J387" s="3">
        <v>1880</v>
      </c>
      <c r="K387" s="3">
        <v>6244</v>
      </c>
      <c r="L387" s="15">
        <f t="shared" si="46"/>
        <v>0.30108904548366433</v>
      </c>
      <c r="M387" s="10" t="str">
        <f t="shared" si="41"/>
        <v>bajo</v>
      </c>
      <c r="N387" s="10">
        <f t="shared" si="47"/>
        <v>1</v>
      </c>
      <c r="O387" s="50">
        <v>0</v>
      </c>
      <c r="P387" s="10" t="str">
        <f t="shared" si="42"/>
        <v>No cumple</v>
      </c>
      <c r="Q387" s="10">
        <f t="shared" si="43"/>
        <v>1</v>
      </c>
      <c r="R387" s="10">
        <f>+IF(OR(Table19[[#This Row],[Valor Ind. Económico]]=1,Table19[[#This Row],[Valor Ind. Social]]=1,Table19[[#This Row],[Valor Ind. Ambiental]]=1),1,ROUNDDOWN((Table19[[#This Row],[Valor Ind. Económico]]+Table19[[#This Row],[Valor Ind. Social]]+Table19[[#This Row],[Valor Ind. Ambiental]])/3,0))</f>
        <v>1</v>
      </c>
      <c r="S387" s="10" t="str">
        <f t="shared" si="44"/>
        <v>No sostenible</v>
      </c>
      <c r="T387" s="10" t="s">
        <v>891</v>
      </c>
      <c r="U387" s="10"/>
      <c r="V387" s="43"/>
    </row>
    <row r="388" spans="1:22" ht="48" x14ac:dyDescent="0.2">
      <c r="A388" s="28">
        <v>2019502510003</v>
      </c>
      <c r="B388" s="3" t="s">
        <v>406</v>
      </c>
      <c r="C388" s="3" t="s">
        <v>817</v>
      </c>
      <c r="D388" s="3" t="s">
        <v>854</v>
      </c>
      <c r="E388" s="4">
        <v>580664554</v>
      </c>
      <c r="F388" s="4">
        <v>699489554</v>
      </c>
      <c r="G388" s="44">
        <v>1.83</v>
      </c>
      <c r="H388" s="10" t="str">
        <f t="shared" si="40"/>
        <v>alto</v>
      </c>
      <c r="I388" s="10">
        <f t="shared" si="45"/>
        <v>3</v>
      </c>
      <c r="J388" s="3">
        <v>140</v>
      </c>
      <c r="K388" s="3">
        <v>7836</v>
      </c>
      <c r="L388" s="15">
        <f t="shared" si="46"/>
        <v>1.7866258295048495E-2</v>
      </c>
      <c r="M388" s="10" t="str">
        <f t="shared" si="41"/>
        <v>bajo</v>
      </c>
      <c r="N388" s="10">
        <f t="shared" si="47"/>
        <v>1</v>
      </c>
      <c r="O388" s="49" t="s">
        <v>27</v>
      </c>
      <c r="P388" s="10" t="str">
        <f t="shared" si="42"/>
        <v>No requiere</v>
      </c>
      <c r="Q388" s="10">
        <f t="shared" si="43"/>
        <v>3</v>
      </c>
      <c r="R388" s="10">
        <f>+IF(OR(Table19[[#This Row],[Valor Ind. Económico]]=1,Table19[[#This Row],[Valor Ind. Social]]=1,Table19[[#This Row],[Valor Ind. Ambiental]]=1),1,ROUNDDOWN((Table19[[#This Row],[Valor Ind. Económico]]+Table19[[#This Row],[Valor Ind. Social]]+Table19[[#This Row],[Valor Ind. Ambiental]])/3,0))</f>
        <v>1</v>
      </c>
      <c r="S388" s="10" t="str">
        <f t="shared" si="44"/>
        <v>No sostenible</v>
      </c>
      <c r="T388" s="10" t="s">
        <v>895</v>
      </c>
      <c r="U388" s="10"/>
      <c r="V388" s="43"/>
    </row>
    <row r="389" spans="1:22" ht="48" x14ac:dyDescent="0.2">
      <c r="A389" s="28">
        <v>2019502510004</v>
      </c>
      <c r="B389" s="3" t="s">
        <v>407</v>
      </c>
      <c r="C389" s="3" t="s">
        <v>817</v>
      </c>
      <c r="D389" s="3" t="s">
        <v>854</v>
      </c>
      <c r="E389" s="4">
        <v>1008583703</v>
      </c>
      <c r="F389" s="4">
        <v>1008583703</v>
      </c>
      <c r="G389" s="44">
        <v>2.6</v>
      </c>
      <c r="H389" s="10" t="str">
        <f t="shared" si="40"/>
        <v>alto</v>
      </c>
      <c r="I389" s="10">
        <f t="shared" si="45"/>
        <v>3</v>
      </c>
      <c r="J389" s="3">
        <v>1870</v>
      </c>
      <c r="K389" s="3">
        <v>3200</v>
      </c>
      <c r="L389" s="15">
        <f t="shared" si="46"/>
        <v>0.58437499999999998</v>
      </c>
      <c r="M389" s="10" t="str">
        <f t="shared" si="41"/>
        <v>medio</v>
      </c>
      <c r="N389" s="10">
        <f t="shared" si="47"/>
        <v>2</v>
      </c>
      <c r="O389" s="49" t="s">
        <v>27</v>
      </c>
      <c r="P389" s="10" t="str">
        <f t="shared" si="42"/>
        <v>No requiere</v>
      </c>
      <c r="Q389" s="10">
        <f t="shared" si="43"/>
        <v>3</v>
      </c>
      <c r="R389" s="10">
        <f>+IF(OR(Table19[[#This Row],[Valor Ind. Económico]]=1,Table19[[#This Row],[Valor Ind. Social]]=1,Table19[[#This Row],[Valor Ind. Ambiental]]=1),1,ROUNDDOWN((Table19[[#This Row],[Valor Ind. Económico]]+Table19[[#This Row],[Valor Ind. Social]]+Table19[[#This Row],[Valor Ind. Ambiental]])/3,0))</f>
        <v>2</v>
      </c>
      <c r="S389" s="10" t="str">
        <f t="shared" si="44"/>
        <v>Parcialmente sostenible</v>
      </c>
      <c r="T389" s="10" t="s">
        <v>890</v>
      </c>
      <c r="U389" s="10" t="s">
        <v>642</v>
      </c>
      <c r="V389" s="43" t="s">
        <v>658</v>
      </c>
    </row>
    <row r="390" spans="1:22" ht="48" x14ac:dyDescent="0.2">
      <c r="A390" s="28">
        <v>20191301010031</v>
      </c>
      <c r="B390" s="3" t="s">
        <v>408</v>
      </c>
      <c r="C390" s="3" t="s">
        <v>817</v>
      </c>
      <c r="D390" s="3" t="s">
        <v>855</v>
      </c>
      <c r="E390" s="4">
        <v>934463194</v>
      </c>
      <c r="F390" s="4">
        <v>934463194</v>
      </c>
      <c r="G390" s="44">
        <v>2.58</v>
      </c>
      <c r="H390" s="10" t="str">
        <f t="shared" si="40"/>
        <v>alto</v>
      </c>
      <c r="I390" s="10">
        <f t="shared" si="45"/>
        <v>3</v>
      </c>
      <c r="J390" s="3">
        <v>4102</v>
      </c>
      <c r="K390" s="3">
        <v>4102</v>
      </c>
      <c r="L390" s="15">
        <f t="shared" si="46"/>
        <v>1</v>
      </c>
      <c r="M390" s="10" t="str">
        <f t="shared" si="41"/>
        <v>alto</v>
      </c>
      <c r="N390" s="10">
        <f t="shared" si="47"/>
        <v>3</v>
      </c>
      <c r="O390" s="50">
        <v>1</v>
      </c>
      <c r="P390" s="10" t="str">
        <f t="shared" si="42"/>
        <v>Cumple</v>
      </c>
      <c r="Q390" s="10">
        <f t="shared" si="43"/>
        <v>3</v>
      </c>
      <c r="R390" s="10">
        <f>+IF(OR(Table19[[#This Row],[Valor Ind. Económico]]=1,Table19[[#This Row],[Valor Ind. Social]]=1,Table19[[#This Row],[Valor Ind. Ambiental]]=1),1,ROUNDDOWN((Table19[[#This Row],[Valor Ind. Económico]]+Table19[[#This Row],[Valor Ind. Social]]+Table19[[#This Row],[Valor Ind. Ambiental]])/3,0))</f>
        <v>3</v>
      </c>
      <c r="S390" s="10" t="str">
        <f t="shared" si="44"/>
        <v>Sostenible</v>
      </c>
      <c r="T390" s="10" t="s">
        <v>885</v>
      </c>
      <c r="U390" s="10" t="s">
        <v>638</v>
      </c>
      <c r="V390" s="43" t="s">
        <v>654</v>
      </c>
    </row>
    <row r="391" spans="1:22" ht="48" x14ac:dyDescent="0.2">
      <c r="A391" s="28">
        <v>2019502700030</v>
      </c>
      <c r="B391" s="3" t="s">
        <v>409</v>
      </c>
      <c r="C391" s="3" t="s">
        <v>817</v>
      </c>
      <c r="D391" s="3" t="s">
        <v>855</v>
      </c>
      <c r="E391" s="4">
        <v>390000000</v>
      </c>
      <c r="F391" s="4">
        <v>956062500</v>
      </c>
      <c r="G391" s="44">
        <v>0.89</v>
      </c>
      <c r="H391" s="10" t="str">
        <f t="shared" si="40"/>
        <v>bajo</v>
      </c>
      <c r="I391" s="10">
        <f t="shared" si="45"/>
        <v>1</v>
      </c>
      <c r="J391" s="3">
        <v>1121</v>
      </c>
      <c r="K391" s="3">
        <v>2100</v>
      </c>
      <c r="L391" s="15">
        <f t="shared" si="46"/>
        <v>0.53380952380952384</v>
      </c>
      <c r="M391" s="10" t="str">
        <f t="shared" si="41"/>
        <v>medio</v>
      </c>
      <c r="N391" s="10">
        <f t="shared" si="47"/>
        <v>2</v>
      </c>
      <c r="O391" s="50">
        <v>0.5</v>
      </c>
      <c r="P391" s="10" t="str">
        <f t="shared" si="42"/>
        <v>Cumple parcialmente</v>
      </c>
      <c r="Q391" s="10">
        <f t="shared" si="43"/>
        <v>2</v>
      </c>
      <c r="R391" s="10">
        <f>+IF(OR(Table19[[#This Row],[Valor Ind. Económico]]=1,Table19[[#This Row],[Valor Ind. Social]]=1,Table19[[#This Row],[Valor Ind. Ambiental]]=1),1,ROUNDDOWN((Table19[[#This Row],[Valor Ind. Económico]]+Table19[[#This Row],[Valor Ind. Social]]+Table19[[#This Row],[Valor Ind. Ambiental]])/3,0))</f>
        <v>1</v>
      </c>
      <c r="S391" s="10" t="str">
        <f t="shared" si="44"/>
        <v>No sostenible</v>
      </c>
      <c r="T391" s="10" t="s">
        <v>895</v>
      </c>
      <c r="U391" s="10"/>
      <c r="V391" s="43"/>
    </row>
    <row r="392" spans="1:22" ht="48" x14ac:dyDescent="0.2">
      <c r="A392" s="28">
        <v>2019502700031</v>
      </c>
      <c r="B392" s="3" t="s">
        <v>410</v>
      </c>
      <c r="C392" s="3" t="s">
        <v>817</v>
      </c>
      <c r="D392" s="3" t="s">
        <v>855</v>
      </c>
      <c r="E392" s="4">
        <v>1022926962</v>
      </c>
      <c r="F392" s="4">
        <v>1022926962</v>
      </c>
      <c r="G392" s="44">
        <v>1.54</v>
      </c>
      <c r="H392" s="10" t="str">
        <f t="shared" si="40"/>
        <v>alto</v>
      </c>
      <c r="I392" s="10">
        <f t="shared" si="45"/>
        <v>3</v>
      </c>
      <c r="J392" s="3">
        <v>1511</v>
      </c>
      <c r="K392" s="3">
        <v>1511</v>
      </c>
      <c r="L392" s="15">
        <f t="shared" si="46"/>
        <v>1</v>
      </c>
      <c r="M392" s="10" t="str">
        <f t="shared" si="41"/>
        <v>alto</v>
      </c>
      <c r="N392" s="10">
        <f t="shared" si="47"/>
        <v>3</v>
      </c>
      <c r="O392" s="50">
        <v>1</v>
      </c>
      <c r="P392" s="10" t="str">
        <f t="shared" si="42"/>
        <v>Cumple</v>
      </c>
      <c r="Q392" s="10">
        <f t="shared" si="43"/>
        <v>3</v>
      </c>
      <c r="R392" s="10">
        <f>+IF(OR(Table19[[#This Row],[Valor Ind. Económico]]=1,Table19[[#This Row],[Valor Ind. Social]]=1,Table19[[#This Row],[Valor Ind. Ambiental]]=1),1,ROUNDDOWN((Table19[[#This Row],[Valor Ind. Económico]]+Table19[[#This Row],[Valor Ind. Social]]+Table19[[#This Row],[Valor Ind. Ambiental]])/3,0))</f>
        <v>3</v>
      </c>
      <c r="S392" s="10" t="str">
        <f t="shared" si="44"/>
        <v>Sostenible</v>
      </c>
      <c r="T392" s="10" t="s">
        <v>890</v>
      </c>
      <c r="U392" s="10" t="s">
        <v>642</v>
      </c>
      <c r="V392" s="43" t="s">
        <v>658</v>
      </c>
    </row>
    <row r="393" spans="1:22" ht="48" x14ac:dyDescent="0.2">
      <c r="A393" s="28">
        <v>2017502870020</v>
      </c>
      <c r="B393" s="3" t="s">
        <v>411</v>
      </c>
      <c r="C393" s="3" t="s">
        <v>817</v>
      </c>
      <c r="D393" s="3" t="s">
        <v>856</v>
      </c>
      <c r="E393" s="4">
        <v>1535160324</v>
      </c>
      <c r="F393" s="4">
        <v>1535160324</v>
      </c>
      <c r="G393" s="44">
        <v>2.02</v>
      </c>
      <c r="H393" s="10" t="str">
        <f t="shared" si="40"/>
        <v>alto</v>
      </c>
      <c r="I393" s="10">
        <f t="shared" si="45"/>
        <v>3</v>
      </c>
      <c r="J393" s="3">
        <v>448</v>
      </c>
      <c r="K393" s="3">
        <v>448</v>
      </c>
      <c r="L393" s="15">
        <f t="shared" si="46"/>
        <v>1</v>
      </c>
      <c r="M393" s="10" t="str">
        <f t="shared" si="41"/>
        <v>alto</v>
      </c>
      <c r="N393" s="10">
        <f t="shared" si="47"/>
        <v>3</v>
      </c>
      <c r="O393" s="49" t="s">
        <v>27</v>
      </c>
      <c r="P393" s="10" t="str">
        <f t="shared" si="42"/>
        <v>No requiere</v>
      </c>
      <c r="Q393" s="10">
        <f t="shared" si="43"/>
        <v>3</v>
      </c>
      <c r="R393" s="10">
        <f>+IF(OR(Table19[[#This Row],[Valor Ind. Económico]]=1,Table19[[#This Row],[Valor Ind. Social]]=1,Table19[[#This Row],[Valor Ind. Ambiental]]=1),1,ROUNDDOWN((Table19[[#This Row],[Valor Ind. Económico]]+Table19[[#This Row],[Valor Ind. Social]]+Table19[[#This Row],[Valor Ind. Ambiental]])/3,0))</f>
        <v>3</v>
      </c>
      <c r="S393" s="10" t="str">
        <f t="shared" si="44"/>
        <v>Sostenible</v>
      </c>
      <c r="T393" s="10" t="s">
        <v>887</v>
      </c>
      <c r="U393" s="10" t="s">
        <v>635</v>
      </c>
      <c r="V393" s="43" t="s">
        <v>651</v>
      </c>
    </row>
    <row r="394" spans="1:22" ht="48" x14ac:dyDescent="0.2">
      <c r="A394" s="28">
        <v>2019502870019</v>
      </c>
      <c r="B394" s="3" t="s">
        <v>412</v>
      </c>
      <c r="C394" s="3" t="s">
        <v>817</v>
      </c>
      <c r="D394" s="3" t="s">
        <v>856</v>
      </c>
      <c r="E394" s="4">
        <v>1419898753</v>
      </c>
      <c r="F394" s="4">
        <v>1419898753</v>
      </c>
      <c r="G394" s="44">
        <v>1.71</v>
      </c>
      <c r="H394" s="10" t="str">
        <f t="shared" si="40"/>
        <v>alto</v>
      </c>
      <c r="I394" s="10">
        <f t="shared" si="45"/>
        <v>3</v>
      </c>
      <c r="J394" s="3">
        <v>1026</v>
      </c>
      <c r="K394" s="3">
        <v>1026</v>
      </c>
      <c r="L394" s="15">
        <f t="shared" si="46"/>
        <v>1</v>
      </c>
      <c r="M394" s="10" t="str">
        <f t="shared" si="41"/>
        <v>alto</v>
      </c>
      <c r="N394" s="10">
        <f t="shared" si="47"/>
        <v>3</v>
      </c>
      <c r="O394" s="49" t="s">
        <v>27</v>
      </c>
      <c r="P394" s="10" t="str">
        <f t="shared" si="42"/>
        <v>No requiere</v>
      </c>
      <c r="Q394" s="10">
        <f t="shared" si="43"/>
        <v>3</v>
      </c>
      <c r="R394" s="10">
        <f>+IF(OR(Table19[[#This Row],[Valor Ind. Económico]]=1,Table19[[#This Row],[Valor Ind. Social]]=1,Table19[[#This Row],[Valor Ind. Ambiental]]=1),1,ROUNDDOWN((Table19[[#This Row],[Valor Ind. Económico]]+Table19[[#This Row],[Valor Ind. Social]]+Table19[[#This Row],[Valor Ind. Ambiental]])/3,0))</f>
        <v>3</v>
      </c>
      <c r="S394" s="10" t="str">
        <f t="shared" si="44"/>
        <v>Sostenible</v>
      </c>
      <c r="T394" s="10" t="s">
        <v>890</v>
      </c>
      <c r="U394" s="10" t="s">
        <v>642</v>
      </c>
      <c r="V394" s="43" t="s">
        <v>658</v>
      </c>
    </row>
    <row r="395" spans="1:22" ht="48" x14ac:dyDescent="0.2">
      <c r="A395" s="28">
        <v>2019502870020</v>
      </c>
      <c r="B395" s="3" t="s">
        <v>413</v>
      </c>
      <c r="C395" s="3" t="s">
        <v>817</v>
      </c>
      <c r="D395" s="3" t="s">
        <v>856</v>
      </c>
      <c r="E395" s="4">
        <v>1378116735</v>
      </c>
      <c r="F395" s="4">
        <v>1378116735</v>
      </c>
      <c r="G395" s="44">
        <v>3.08</v>
      </c>
      <c r="H395" s="10" t="str">
        <f t="shared" si="40"/>
        <v>alto</v>
      </c>
      <c r="I395" s="10">
        <f t="shared" si="45"/>
        <v>3</v>
      </c>
      <c r="J395" s="3">
        <v>850</v>
      </c>
      <c r="K395" s="3">
        <v>1630</v>
      </c>
      <c r="L395" s="15">
        <f t="shared" si="46"/>
        <v>0.5214723926380368</v>
      </c>
      <c r="M395" s="10" t="str">
        <f t="shared" si="41"/>
        <v>medio</v>
      </c>
      <c r="N395" s="10">
        <f t="shared" si="47"/>
        <v>2</v>
      </c>
      <c r="O395" s="49" t="s">
        <v>27</v>
      </c>
      <c r="P395" s="10" t="str">
        <f t="shared" si="42"/>
        <v>No requiere</v>
      </c>
      <c r="Q395" s="10">
        <f t="shared" si="43"/>
        <v>3</v>
      </c>
      <c r="R395" s="10">
        <f>+IF(OR(Table19[[#This Row],[Valor Ind. Económico]]=1,Table19[[#This Row],[Valor Ind. Social]]=1,Table19[[#This Row],[Valor Ind. Ambiental]]=1),1,ROUNDDOWN((Table19[[#This Row],[Valor Ind. Económico]]+Table19[[#This Row],[Valor Ind. Social]]+Table19[[#This Row],[Valor Ind. Ambiental]])/3,0))</f>
        <v>2</v>
      </c>
      <c r="S395" s="10" t="str">
        <f t="shared" si="44"/>
        <v>Parcialmente sostenible</v>
      </c>
      <c r="T395" s="10" t="s">
        <v>895</v>
      </c>
      <c r="U395" s="10" t="s">
        <v>28</v>
      </c>
      <c r="V395" s="43" t="s">
        <v>29</v>
      </c>
    </row>
    <row r="396" spans="1:22" ht="48" x14ac:dyDescent="0.2">
      <c r="A396" s="28">
        <v>2017503130053</v>
      </c>
      <c r="B396" s="3" t="s">
        <v>414</v>
      </c>
      <c r="C396" s="3" t="s">
        <v>817</v>
      </c>
      <c r="D396" s="3" t="s">
        <v>857</v>
      </c>
      <c r="E396" s="4">
        <v>1300000000</v>
      </c>
      <c r="F396" s="4">
        <v>1300000000</v>
      </c>
      <c r="G396" s="44">
        <v>2.2200000000000002</v>
      </c>
      <c r="H396" s="10" t="str">
        <f t="shared" si="40"/>
        <v>alto</v>
      </c>
      <c r="I396" s="10">
        <f t="shared" si="45"/>
        <v>3</v>
      </c>
      <c r="J396" s="3">
        <v>54341</v>
      </c>
      <c r="K396" s="3">
        <v>54341</v>
      </c>
      <c r="L396" s="15">
        <f t="shared" si="46"/>
        <v>1</v>
      </c>
      <c r="M396" s="10" t="str">
        <f t="shared" si="41"/>
        <v>alto</v>
      </c>
      <c r="N396" s="10">
        <f t="shared" si="47"/>
        <v>3</v>
      </c>
      <c r="O396" s="50">
        <v>0.5</v>
      </c>
      <c r="P396" s="10" t="str">
        <f t="shared" si="42"/>
        <v>Cumple parcialmente</v>
      </c>
      <c r="Q396" s="10">
        <f t="shared" si="43"/>
        <v>2</v>
      </c>
      <c r="R396" s="10">
        <f>+IF(OR(Table19[[#This Row],[Valor Ind. Económico]]=1,Table19[[#This Row],[Valor Ind. Social]]=1,Table19[[#This Row],[Valor Ind. Ambiental]]=1),1,ROUNDDOWN((Table19[[#This Row],[Valor Ind. Económico]]+Table19[[#This Row],[Valor Ind. Social]]+Table19[[#This Row],[Valor Ind. Ambiental]])/3,0))</f>
        <v>2</v>
      </c>
      <c r="S396" s="10" t="str">
        <f t="shared" si="44"/>
        <v>Parcialmente sostenible</v>
      </c>
      <c r="T396" s="10" t="s">
        <v>885</v>
      </c>
      <c r="U396" s="10" t="s">
        <v>638</v>
      </c>
      <c r="V396" s="43" t="s">
        <v>654</v>
      </c>
    </row>
    <row r="397" spans="1:22" ht="48" x14ac:dyDescent="0.2">
      <c r="A397" s="28">
        <v>20181301011295</v>
      </c>
      <c r="B397" s="3" t="s">
        <v>415</v>
      </c>
      <c r="C397" s="3" t="s">
        <v>817</v>
      </c>
      <c r="D397" s="3" t="s">
        <v>857</v>
      </c>
      <c r="E397" s="4">
        <v>3000000000</v>
      </c>
      <c r="F397" s="4">
        <v>3000000000</v>
      </c>
      <c r="G397" s="44">
        <v>2.29</v>
      </c>
      <c r="H397" s="10" t="str">
        <f t="shared" ref="H397:H460" si="48">+IF(G397&gt;120%,"alto",IF(G397&gt;100%,"medio","bajo"))</f>
        <v>alto</v>
      </c>
      <c r="I397" s="10">
        <f t="shared" si="45"/>
        <v>3</v>
      </c>
      <c r="J397" s="3">
        <v>65952</v>
      </c>
      <c r="K397" s="3">
        <v>65952</v>
      </c>
      <c r="L397" s="15">
        <f t="shared" si="46"/>
        <v>1</v>
      </c>
      <c r="M397" s="10" t="str">
        <f t="shared" ref="M397:M460" si="49">+IF(L397&gt;75%,"alto",IF(L397&gt;50%,"medio","bajo"))</f>
        <v>alto</v>
      </c>
      <c r="N397" s="10">
        <f t="shared" si="47"/>
        <v>3</v>
      </c>
      <c r="O397" s="50">
        <v>1</v>
      </c>
      <c r="P397" s="10" t="str">
        <f t="shared" ref="P397:P460" si="50">+IF(O397=100%,"Cumple",IF(50%=O397,"Cumple parcialmente",IF(O397="N/A","No requiere","No cumple")))</f>
        <v>Cumple</v>
      </c>
      <c r="Q397" s="10">
        <f t="shared" ref="Q397:Q460" si="51">+IF(P397="no cumple", 1,IF(P397="cumple parcialmente", 2,IF(P397="No requiere",3,3)))</f>
        <v>3</v>
      </c>
      <c r="R397" s="10">
        <f>+IF(OR(Table19[[#This Row],[Valor Ind. Económico]]=1,Table19[[#This Row],[Valor Ind. Social]]=1,Table19[[#This Row],[Valor Ind. Ambiental]]=1),1,ROUNDDOWN((Table19[[#This Row],[Valor Ind. Económico]]+Table19[[#This Row],[Valor Ind. Social]]+Table19[[#This Row],[Valor Ind. Ambiental]])/3,0))</f>
        <v>3</v>
      </c>
      <c r="S397" s="10" t="str">
        <f t="shared" ref="S397:S460" si="52">+IF(R397=1,"No sostenible",IF(R397=2,"Parcialmente sostenible","Sostenible"))</f>
        <v>Sostenible</v>
      </c>
      <c r="T397" s="10" t="s">
        <v>885</v>
      </c>
      <c r="U397" s="10" t="s">
        <v>638</v>
      </c>
      <c r="V397" s="43" t="s">
        <v>654</v>
      </c>
    </row>
    <row r="398" spans="1:22" ht="48" x14ac:dyDescent="0.2">
      <c r="A398" s="28">
        <v>2018503130025</v>
      </c>
      <c r="B398" s="3" t="s">
        <v>416</v>
      </c>
      <c r="C398" s="3" t="s">
        <v>817</v>
      </c>
      <c r="D398" s="3" t="s">
        <v>857</v>
      </c>
      <c r="E398" s="4">
        <v>2000000000</v>
      </c>
      <c r="F398" s="4">
        <v>2000000000</v>
      </c>
      <c r="G398" s="44">
        <v>2.2400000000000002</v>
      </c>
      <c r="H398" s="10" t="str">
        <f t="shared" si="48"/>
        <v>alto</v>
      </c>
      <c r="I398" s="10">
        <f t="shared" ref="I398:I461" si="53">+IF(H398="bajo", 1,IF(H398="medio", 2,3))</f>
        <v>3</v>
      </c>
      <c r="J398" s="3">
        <v>65952</v>
      </c>
      <c r="K398" s="3">
        <v>65952</v>
      </c>
      <c r="L398" s="15">
        <f t="shared" ref="L398:L461" si="54">J398/K398</f>
        <v>1</v>
      </c>
      <c r="M398" s="10" t="str">
        <f t="shared" si="49"/>
        <v>alto</v>
      </c>
      <c r="N398" s="10">
        <f t="shared" ref="N398:N461" si="55">+IF(M398="bajo", 1,IF(M398="medio", 2,3))</f>
        <v>3</v>
      </c>
      <c r="O398" s="50">
        <v>0.5</v>
      </c>
      <c r="P398" s="10" t="str">
        <f t="shared" si="50"/>
        <v>Cumple parcialmente</v>
      </c>
      <c r="Q398" s="10">
        <f t="shared" si="51"/>
        <v>2</v>
      </c>
      <c r="R398" s="10">
        <f>+IF(OR(Table19[[#This Row],[Valor Ind. Económico]]=1,Table19[[#This Row],[Valor Ind. Social]]=1,Table19[[#This Row],[Valor Ind. Ambiental]]=1),1,ROUNDDOWN((Table19[[#This Row],[Valor Ind. Económico]]+Table19[[#This Row],[Valor Ind. Social]]+Table19[[#This Row],[Valor Ind. Ambiental]])/3,0))</f>
        <v>2</v>
      </c>
      <c r="S398" s="10" t="str">
        <f t="shared" si="52"/>
        <v>Parcialmente sostenible</v>
      </c>
      <c r="T398" s="10" t="s">
        <v>885</v>
      </c>
      <c r="U398" s="10" t="s">
        <v>638</v>
      </c>
      <c r="V398" s="43" t="s">
        <v>654</v>
      </c>
    </row>
    <row r="399" spans="1:22" ht="48" x14ac:dyDescent="0.2">
      <c r="A399" s="28">
        <v>2018503130091</v>
      </c>
      <c r="B399" s="3" t="s">
        <v>417</v>
      </c>
      <c r="C399" s="3" t="s">
        <v>817</v>
      </c>
      <c r="D399" s="3" t="s">
        <v>857</v>
      </c>
      <c r="E399" s="4">
        <v>1601076177</v>
      </c>
      <c r="F399" s="4">
        <v>1880000000</v>
      </c>
      <c r="G399" s="44">
        <v>2.99</v>
      </c>
      <c r="H399" s="10" t="str">
        <f t="shared" si="48"/>
        <v>alto</v>
      </c>
      <c r="I399" s="10">
        <f t="shared" si="53"/>
        <v>3</v>
      </c>
      <c r="J399" s="3">
        <v>66952</v>
      </c>
      <c r="K399" s="3">
        <v>66952</v>
      </c>
      <c r="L399" s="15">
        <f t="shared" si="54"/>
        <v>1</v>
      </c>
      <c r="M399" s="10" t="str">
        <f t="shared" si="49"/>
        <v>alto</v>
      </c>
      <c r="N399" s="10">
        <f t="shared" si="55"/>
        <v>3</v>
      </c>
      <c r="O399" s="49" t="s">
        <v>27</v>
      </c>
      <c r="P399" s="10" t="str">
        <f t="shared" si="50"/>
        <v>No requiere</v>
      </c>
      <c r="Q399" s="10">
        <f t="shared" si="51"/>
        <v>3</v>
      </c>
      <c r="R399" s="10">
        <f>+IF(OR(Table19[[#This Row],[Valor Ind. Económico]]=1,Table19[[#This Row],[Valor Ind. Social]]=1,Table19[[#This Row],[Valor Ind. Ambiental]]=1),1,ROUNDDOWN((Table19[[#This Row],[Valor Ind. Económico]]+Table19[[#This Row],[Valor Ind. Social]]+Table19[[#This Row],[Valor Ind. Ambiental]])/3,0))</f>
        <v>3</v>
      </c>
      <c r="S399" s="10" t="str">
        <f t="shared" si="52"/>
        <v>Sostenible</v>
      </c>
      <c r="T399" s="10" t="s">
        <v>887</v>
      </c>
      <c r="U399" s="10" t="s">
        <v>640</v>
      </c>
      <c r="V399" s="43" t="s">
        <v>690</v>
      </c>
    </row>
    <row r="400" spans="1:22" ht="48" x14ac:dyDescent="0.2">
      <c r="A400" s="28">
        <v>2019503130017</v>
      </c>
      <c r="B400" s="3" t="s">
        <v>418</v>
      </c>
      <c r="C400" s="3" t="s">
        <v>817</v>
      </c>
      <c r="D400" s="3" t="s">
        <v>857</v>
      </c>
      <c r="E400" s="4">
        <v>942272749.12</v>
      </c>
      <c r="F400" s="4">
        <v>942272749.12</v>
      </c>
      <c r="G400" s="44">
        <v>3.15</v>
      </c>
      <c r="H400" s="10" t="str">
        <f t="shared" si="48"/>
        <v>alto</v>
      </c>
      <c r="I400" s="10">
        <f t="shared" si="53"/>
        <v>3</v>
      </c>
      <c r="J400" s="3">
        <v>2000</v>
      </c>
      <c r="K400" s="3">
        <v>2000</v>
      </c>
      <c r="L400" s="15">
        <f t="shared" si="54"/>
        <v>1</v>
      </c>
      <c r="M400" s="10" t="str">
        <f t="shared" si="49"/>
        <v>alto</v>
      </c>
      <c r="N400" s="10">
        <f t="shared" si="55"/>
        <v>3</v>
      </c>
      <c r="O400" s="49" t="s">
        <v>27</v>
      </c>
      <c r="P400" s="10" t="str">
        <f t="shared" si="50"/>
        <v>No requiere</v>
      </c>
      <c r="Q400" s="10">
        <f t="shared" si="51"/>
        <v>3</v>
      </c>
      <c r="R400" s="10">
        <f>+IF(OR(Table19[[#This Row],[Valor Ind. Económico]]=1,Table19[[#This Row],[Valor Ind. Social]]=1,Table19[[#This Row],[Valor Ind. Ambiental]]=1),1,ROUNDDOWN((Table19[[#This Row],[Valor Ind. Económico]]+Table19[[#This Row],[Valor Ind. Social]]+Table19[[#This Row],[Valor Ind. Ambiental]])/3,0))</f>
        <v>3</v>
      </c>
      <c r="S400" s="10" t="str">
        <f t="shared" si="52"/>
        <v>Sostenible</v>
      </c>
      <c r="T400" s="10" t="s">
        <v>890</v>
      </c>
      <c r="U400" s="10" t="s">
        <v>642</v>
      </c>
      <c r="V400" s="43" t="s">
        <v>658</v>
      </c>
    </row>
    <row r="401" spans="1:22" ht="48" x14ac:dyDescent="0.2">
      <c r="A401" s="28">
        <v>2019503130038</v>
      </c>
      <c r="B401" s="3" t="s">
        <v>419</v>
      </c>
      <c r="C401" s="3" t="s">
        <v>817</v>
      </c>
      <c r="D401" s="3" t="s">
        <v>857</v>
      </c>
      <c r="E401" s="4">
        <v>1750000000</v>
      </c>
      <c r="F401" s="4">
        <v>1867781996</v>
      </c>
      <c r="G401" s="44">
        <v>1.83</v>
      </c>
      <c r="H401" s="10" t="str">
        <f t="shared" si="48"/>
        <v>alto</v>
      </c>
      <c r="I401" s="10">
        <f t="shared" si="53"/>
        <v>3</v>
      </c>
      <c r="J401" s="3">
        <v>25000</v>
      </c>
      <c r="K401" s="3">
        <v>25000</v>
      </c>
      <c r="L401" s="15">
        <f t="shared" si="54"/>
        <v>1</v>
      </c>
      <c r="M401" s="10" t="str">
        <f t="shared" si="49"/>
        <v>alto</v>
      </c>
      <c r="N401" s="10">
        <f t="shared" si="55"/>
        <v>3</v>
      </c>
      <c r="O401" s="49" t="s">
        <v>27</v>
      </c>
      <c r="P401" s="10" t="str">
        <f t="shared" si="50"/>
        <v>No requiere</v>
      </c>
      <c r="Q401" s="10">
        <f t="shared" si="51"/>
        <v>3</v>
      </c>
      <c r="R401" s="10">
        <f>+IF(OR(Table19[[#This Row],[Valor Ind. Económico]]=1,Table19[[#This Row],[Valor Ind. Social]]=1,Table19[[#This Row],[Valor Ind. Ambiental]]=1),1,ROUNDDOWN((Table19[[#This Row],[Valor Ind. Económico]]+Table19[[#This Row],[Valor Ind. Social]]+Table19[[#This Row],[Valor Ind. Ambiental]])/3,0))</f>
        <v>3</v>
      </c>
      <c r="S401" s="10" t="str">
        <f t="shared" si="52"/>
        <v>Sostenible</v>
      </c>
      <c r="T401" s="10" t="s">
        <v>887</v>
      </c>
      <c r="U401" s="10" t="s">
        <v>635</v>
      </c>
      <c r="V401" s="43" t="s">
        <v>685</v>
      </c>
    </row>
    <row r="402" spans="1:22" ht="48" x14ac:dyDescent="0.2">
      <c r="A402" s="28">
        <v>2016503180002</v>
      </c>
      <c r="B402" s="3" t="s">
        <v>420</v>
      </c>
      <c r="C402" s="3" t="s">
        <v>817</v>
      </c>
      <c r="D402" s="3" t="s">
        <v>858</v>
      </c>
      <c r="E402" s="4">
        <v>3927700288</v>
      </c>
      <c r="F402" s="4">
        <v>6486185068</v>
      </c>
      <c r="G402" s="44">
        <v>1</v>
      </c>
      <c r="H402" s="10" t="str">
        <f t="shared" si="48"/>
        <v>bajo</v>
      </c>
      <c r="I402" s="10">
        <f t="shared" si="53"/>
        <v>1</v>
      </c>
      <c r="J402" s="3">
        <v>640</v>
      </c>
      <c r="K402" s="3">
        <v>6544</v>
      </c>
      <c r="L402" s="15">
        <f t="shared" si="54"/>
        <v>9.7799511002444994E-2</v>
      </c>
      <c r="M402" s="10" t="str">
        <f t="shared" si="49"/>
        <v>bajo</v>
      </c>
      <c r="N402" s="10">
        <f t="shared" si="55"/>
        <v>1</v>
      </c>
      <c r="O402" s="50">
        <v>0.5</v>
      </c>
      <c r="P402" s="10" t="str">
        <f t="shared" si="50"/>
        <v>Cumple parcialmente</v>
      </c>
      <c r="Q402" s="10">
        <f t="shared" si="51"/>
        <v>2</v>
      </c>
      <c r="R402" s="10">
        <f>+IF(OR(Table19[[#This Row],[Valor Ind. Económico]]=1,Table19[[#This Row],[Valor Ind. Social]]=1,Table19[[#This Row],[Valor Ind. Ambiental]]=1),1,ROUNDDOWN((Table19[[#This Row],[Valor Ind. Económico]]+Table19[[#This Row],[Valor Ind. Social]]+Table19[[#This Row],[Valor Ind. Ambiental]])/3,0))</f>
        <v>1</v>
      </c>
      <c r="S402" s="10" t="str">
        <f t="shared" si="52"/>
        <v>No sostenible</v>
      </c>
      <c r="T402" s="10" t="s">
        <v>887</v>
      </c>
      <c r="U402" s="10"/>
      <c r="V402" s="43"/>
    </row>
    <row r="403" spans="1:22" ht="32" x14ac:dyDescent="0.2">
      <c r="A403" s="28">
        <v>2018503180051</v>
      </c>
      <c r="B403" s="3" t="s">
        <v>421</v>
      </c>
      <c r="C403" s="3" t="s">
        <v>817</v>
      </c>
      <c r="D403" s="3" t="s">
        <v>858</v>
      </c>
      <c r="E403" s="4">
        <v>3011789509</v>
      </c>
      <c r="F403" s="4">
        <v>5564807091</v>
      </c>
      <c r="G403" s="44">
        <v>2.75</v>
      </c>
      <c r="H403" s="10" t="str">
        <f t="shared" si="48"/>
        <v>alto</v>
      </c>
      <c r="I403" s="10">
        <f t="shared" si="53"/>
        <v>3</v>
      </c>
      <c r="J403" s="3">
        <v>1106</v>
      </c>
      <c r="K403" s="3">
        <v>1106</v>
      </c>
      <c r="L403" s="15">
        <f t="shared" si="54"/>
        <v>1</v>
      </c>
      <c r="M403" s="10" t="str">
        <f t="shared" si="49"/>
        <v>alto</v>
      </c>
      <c r="N403" s="10">
        <f t="shared" si="55"/>
        <v>3</v>
      </c>
      <c r="O403" s="49" t="s">
        <v>27</v>
      </c>
      <c r="P403" s="10" t="str">
        <f t="shared" si="50"/>
        <v>No requiere</v>
      </c>
      <c r="Q403" s="10">
        <f t="shared" si="51"/>
        <v>3</v>
      </c>
      <c r="R403" s="10">
        <f>+IF(OR(Table19[[#This Row],[Valor Ind. Económico]]=1,Table19[[#This Row],[Valor Ind. Social]]=1,Table19[[#This Row],[Valor Ind. Ambiental]]=1),1,ROUNDDOWN((Table19[[#This Row],[Valor Ind. Económico]]+Table19[[#This Row],[Valor Ind. Social]]+Table19[[#This Row],[Valor Ind. Ambiental]])/3,0))</f>
        <v>3</v>
      </c>
      <c r="S403" s="10" t="str">
        <f t="shared" si="52"/>
        <v>Sostenible</v>
      </c>
      <c r="T403" s="10" t="s">
        <v>888</v>
      </c>
      <c r="U403" s="10" t="s">
        <v>32</v>
      </c>
      <c r="V403" s="43" t="s">
        <v>33</v>
      </c>
    </row>
    <row r="404" spans="1:22" ht="48" x14ac:dyDescent="0.2">
      <c r="A404" s="28">
        <v>2018503180060</v>
      </c>
      <c r="B404" s="3" t="s">
        <v>422</v>
      </c>
      <c r="C404" s="3" t="s">
        <v>817</v>
      </c>
      <c r="D404" s="3" t="s">
        <v>858</v>
      </c>
      <c r="E404" s="4">
        <v>973063519</v>
      </c>
      <c r="F404" s="4">
        <v>973063519</v>
      </c>
      <c r="G404" s="44">
        <v>1.45</v>
      </c>
      <c r="H404" s="10" t="str">
        <f t="shared" si="48"/>
        <v>alto</v>
      </c>
      <c r="I404" s="10">
        <f t="shared" si="53"/>
        <v>3</v>
      </c>
      <c r="J404" s="3">
        <v>14340</v>
      </c>
      <c r="K404" s="3">
        <v>14340</v>
      </c>
      <c r="L404" s="15">
        <f t="shared" si="54"/>
        <v>1</v>
      </c>
      <c r="M404" s="10" t="str">
        <f t="shared" si="49"/>
        <v>alto</v>
      </c>
      <c r="N404" s="10">
        <f t="shared" si="55"/>
        <v>3</v>
      </c>
      <c r="O404" s="49" t="s">
        <v>27</v>
      </c>
      <c r="P404" s="10" t="str">
        <f t="shared" si="50"/>
        <v>No requiere</v>
      </c>
      <c r="Q404" s="10">
        <f t="shared" si="51"/>
        <v>3</v>
      </c>
      <c r="R404" s="10">
        <f>+IF(OR(Table19[[#This Row],[Valor Ind. Económico]]=1,Table19[[#This Row],[Valor Ind. Social]]=1,Table19[[#This Row],[Valor Ind. Ambiental]]=1),1,ROUNDDOWN((Table19[[#This Row],[Valor Ind. Económico]]+Table19[[#This Row],[Valor Ind. Social]]+Table19[[#This Row],[Valor Ind. Ambiental]])/3,0))</f>
        <v>3</v>
      </c>
      <c r="S404" s="10" t="str">
        <f t="shared" si="52"/>
        <v>Sostenible</v>
      </c>
      <c r="T404" s="10" t="s">
        <v>895</v>
      </c>
      <c r="U404" s="10" t="s">
        <v>637</v>
      </c>
      <c r="V404" s="43" t="s">
        <v>670</v>
      </c>
    </row>
    <row r="405" spans="1:22" ht="16" x14ac:dyDescent="0.2">
      <c r="A405" s="28">
        <v>2018503180062</v>
      </c>
      <c r="B405" s="3" t="s">
        <v>423</v>
      </c>
      <c r="C405" s="3" t="s">
        <v>817</v>
      </c>
      <c r="D405" s="3" t="s">
        <v>858</v>
      </c>
      <c r="E405" s="4">
        <v>6548406447</v>
      </c>
      <c r="F405" s="4">
        <v>6769622721.0100002</v>
      </c>
      <c r="G405" s="44">
        <v>2.29</v>
      </c>
      <c r="H405" s="10" t="str">
        <f t="shared" si="48"/>
        <v>alto</v>
      </c>
      <c r="I405" s="10">
        <f t="shared" si="53"/>
        <v>3</v>
      </c>
      <c r="J405" s="3">
        <v>2210</v>
      </c>
      <c r="K405" s="3">
        <v>9983</v>
      </c>
      <c r="L405" s="15">
        <f t="shared" si="54"/>
        <v>0.22137633977762194</v>
      </c>
      <c r="M405" s="10" t="str">
        <f t="shared" si="49"/>
        <v>bajo</v>
      </c>
      <c r="N405" s="10">
        <f t="shared" si="55"/>
        <v>1</v>
      </c>
      <c r="O405" s="50">
        <v>1</v>
      </c>
      <c r="P405" s="10" t="str">
        <f t="shared" si="50"/>
        <v>Cumple</v>
      </c>
      <c r="Q405" s="10">
        <f t="shared" si="51"/>
        <v>3</v>
      </c>
      <c r="R405" s="10">
        <f>+IF(OR(Table19[[#This Row],[Valor Ind. Económico]]=1,Table19[[#This Row],[Valor Ind. Social]]=1,Table19[[#This Row],[Valor Ind. Ambiental]]=1),1,ROUNDDOWN((Table19[[#This Row],[Valor Ind. Económico]]+Table19[[#This Row],[Valor Ind. Social]]+Table19[[#This Row],[Valor Ind. Ambiental]])/3,0))</f>
        <v>1</v>
      </c>
      <c r="S405" s="10" t="str">
        <f t="shared" si="52"/>
        <v>No sostenible</v>
      </c>
      <c r="T405" s="10" t="s">
        <v>885</v>
      </c>
      <c r="U405" s="10"/>
      <c r="V405" s="43"/>
    </row>
    <row r="406" spans="1:22" ht="16" x14ac:dyDescent="0.2">
      <c r="A406" s="28">
        <v>2018503180077</v>
      </c>
      <c r="B406" s="3" t="s">
        <v>424</v>
      </c>
      <c r="C406" s="3" t="s">
        <v>817</v>
      </c>
      <c r="D406" s="3" t="s">
        <v>858</v>
      </c>
      <c r="E406" s="4">
        <v>784832626</v>
      </c>
      <c r="F406" s="4">
        <v>784832626</v>
      </c>
      <c r="G406" s="44">
        <v>1.61</v>
      </c>
      <c r="H406" s="10" t="str">
        <f t="shared" si="48"/>
        <v>alto</v>
      </c>
      <c r="I406" s="10">
        <f t="shared" si="53"/>
        <v>3</v>
      </c>
      <c r="J406" s="3">
        <v>1132</v>
      </c>
      <c r="K406" s="3">
        <v>6510</v>
      </c>
      <c r="L406" s="15">
        <f t="shared" si="54"/>
        <v>0.1738863287250384</v>
      </c>
      <c r="M406" s="10" t="str">
        <f t="shared" si="49"/>
        <v>bajo</v>
      </c>
      <c r="N406" s="10">
        <f t="shared" si="55"/>
        <v>1</v>
      </c>
      <c r="O406" s="49" t="s">
        <v>27</v>
      </c>
      <c r="P406" s="10" t="str">
        <f t="shared" si="50"/>
        <v>No requiere</v>
      </c>
      <c r="Q406" s="10">
        <f t="shared" si="51"/>
        <v>3</v>
      </c>
      <c r="R406" s="10">
        <f>+IF(OR(Table19[[#This Row],[Valor Ind. Económico]]=1,Table19[[#This Row],[Valor Ind. Social]]=1,Table19[[#This Row],[Valor Ind. Ambiental]]=1),1,ROUNDDOWN((Table19[[#This Row],[Valor Ind. Económico]]+Table19[[#This Row],[Valor Ind. Social]]+Table19[[#This Row],[Valor Ind. Ambiental]])/3,0))</f>
        <v>1</v>
      </c>
      <c r="S406" s="10" t="str">
        <f t="shared" si="52"/>
        <v>No sostenible</v>
      </c>
      <c r="T406" s="10" t="s">
        <v>885</v>
      </c>
      <c r="U406" s="10"/>
      <c r="V406" s="43"/>
    </row>
    <row r="407" spans="1:22" ht="48" x14ac:dyDescent="0.2">
      <c r="A407" s="28">
        <v>2019503180027</v>
      </c>
      <c r="B407" s="3" t="s">
        <v>425</v>
      </c>
      <c r="C407" s="3" t="s">
        <v>817</v>
      </c>
      <c r="D407" s="3" t="s">
        <v>858</v>
      </c>
      <c r="E407" s="4">
        <v>1148305951.73</v>
      </c>
      <c r="F407" s="4">
        <v>1148305951.73</v>
      </c>
      <c r="G407" s="44">
        <v>1.27</v>
      </c>
      <c r="H407" s="10" t="str">
        <f t="shared" si="48"/>
        <v>alto</v>
      </c>
      <c r="I407" s="10">
        <f t="shared" si="53"/>
        <v>3</v>
      </c>
      <c r="J407" s="3">
        <v>13165</v>
      </c>
      <c r="K407" s="3">
        <v>13165</v>
      </c>
      <c r="L407" s="15">
        <f t="shared" si="54"/>
        <v>1</v>
      </c>
      <c r="M407" s="10" t="str">
        <f t="shared" si="49"/>
        <v>alto</v>
      </c>
      <c r="N407" s="10">
        <f t="shared" si="55"/>
        <v>3</v>
      </c>
      <c r="O407" s="50">
        <v>1</v>
      </c>
      <c r="P407" s="10" t="str">
        <f t="shared" si="50"/>
        <v>Cumple</v>
      </c>
      <c r="Q407" s="10">
        <f t="shared" si="51"/>
        <v>3</v>
      </c>
      <c r="R407" s="10">
        <f>+IF(OR(Table19[[#This Row],[Valor Ind. Económico]]=1,Table19[[#This Row],[Valor Ind. Social]]=1,Table19[[#This Row],[Valor Ind. Ambiental]]=1),1,ROUNDDOWN((Table19[[#This Row],[Valor Ind. Económico]]+Table19[[#This Row],[Valor Ind. Social]]+Table19[[#This Row],[Valor Ind. Ambiental]])/3,0))</f>
        <v>3</v>
      </c>
      <c r="S407" s="10" t="str">
        <f t="shared" si="52"/>
        <v>Sostenible</v>
      </c>
      <c r="T407" s="10" t="s">
        <v>890</v>
      </c>
      <c r="U407" s="10" t="s">
        <v>642</v>
      </c>
      <c r="V407" s="43" t="s">
        <v>658</v>
      </c>
    </row>
    <row r="408" spans="1:22" ht="48" x14ac:dyDescent="0.2">
      <c r="A408" s="28">
        <v>20181301010744</v>
      </c>
      <c r="B408" s="3" t="s">
        <v>426</v>
      </c>
      <c r="C408" s="3" t="s">
        <v>817</v>
      </c>
      <c r="D408" s="3" t="s">
        <v>859</v>
      </c>
      <c r="E408" s="4">
        <v>1290320078.2</v>
      </c>
      <c r="F408" s="4">
        <v>1290320078.2</v>
      </c>
      <c r="G408" s="44">
        <v>2.67</v>
      </c>
      <c r="H408" s="10" t="str">
        <f t="shared" si="48"/>
        <v>alto</v>
      </c>
      <c r="I408" s="10">
        <f t="shared" si="53"/>
        <v>3</v>
      </c>
      <c r="J408" s="3">
        <v>4639</v>
      </c>
      <c r="K408" s="3">
        <v>4639</v>
      </c>
      <c r="L408" s="15">
        <f t="shared" si="54"/>
        <v>1</v>
      </c>
      <c r="M408" s="10" t="str">
        <f t="shared" si="49"/>
        <v>alto</v>
      </c>
      <c r="N408" s="10">
        <f t="shared" si="55"/>
        <v>3</v>
      </c>
      <c r="O408" s="50">
        <v>1</v>
      </c>
      <c r="P408" s="10" t="str">
        <f t="shared" si="50"/>
        <v>Cumple</v>
      </c>
      <c r="Q408" s="10">
        <f t="shared" si="51"/>
        <v>3</v>
      </c>
      <c r="R408" s="10">
        <f>+IF(OR(Table19[[#This Row],[Valor Ind. Económico]]=1,Table19[[#This Row],[Valor Ind. Social]]=1,Table19[[#This Row],[Valor Ind. Ambiental]]=1),1,ROUNDDOWN((Table19[[#This Row],[Valor Ind. Económico]]+Table19[[#This Row],[Valor Ind. Social]]+Table19[[#This Row],[Valor Ind. Ambiental]])/3,0))</f>
        <v>3</v>
      </c>
      <c r="S408" s="10" t="str">
        <f t="shared" si="52"/>
        <v>Sostenible</v>
      </c>
      <c r="T408" s="10" t="s">
        <v>885</v>
      </c>
      <c r="U408" s="10" t="s">
        <v>638</v>
      </c>
      <c r="V408" s="43" t="s">
        <v>654</v>
      </c>
    </row>
    <row r="409" spans="1:22" ht="48" x14ac:dyDescent="0.2">
      <c r="A409" s="28">
        <v>20181301011233</v>
      </c>
      <c r="B409" s="3" t="s">
        <v>427</v>
      </c>
      <c r="C409" s="3" t="s">
        <v>817</v>
      </c>
      <c r="D409" s="3" t="s">
        <v>859</v>
      </c>
      <c r="E409" s="4">
        <v>4262369199</v>
      </c>
      <c r="F409" s="4">
        <v>4262369199</v>
      </c>
      <c r="G409" s="44">
        <v>1.69</v>
      </c>
      <c r="H409" s="10" t="str">
        <f t="shared" si="48"/>
        <v>alto</v>
      </c>
      <c r="I409" s="10">
        <f t="shared" si="53"/>
        <v>3</v>
      </c>
      <c r="J409" s="3">
        <v>715</v>
      </c>
      <c r="K409" s="3">
        <v>1138</v>
      </c>
      <c r="L409" s="15">
        <f t="shared" si="54"/>
        <v>0.62829525483304038</v>
      </c>
      <c r="M409" s="10" t="str">
        <f t="shared" si="49"/>
        <v>medio</v>
      </c>
      <c r="N409" s="10">
        <f t="shared" si="55"/>
        <v>2</v>
      </c>
      <c r="O409" s="49" t="s">
        <v>27</v>
      </c>
      <c r="P409" s="10" t="str">
        <f t="shared" si="50"/>
        <v>No requiere</v>
      </c>
      <c r="Q409" s="10">
        <f t="shared" si="51"/>
        <v>3</v>
      </c>
      <c r="R409" s="10">
        <f>+IF(OR(Table19[[#This Row],[Valor Ind. Económico]]=1,Table19[[#This Row],[Valor Ind. Social]]=1,Table19[[#This Row],[Valor Ind. Ambiental]]=1),1,ROUNDDOWN((Table19[[#This Row],[Valor Ind. Económico]]+Table19[[#This Row],[Valor Ind. Social]]+Table19[[#This Row],[Valor Ind. Ambiental]])/3,0))</f>
        <v>2</v>
      </c>
      <c r="S409" s="10" t="str">
        <f t="shared" si="52"/>
        <v>Parcialmente sostenible</v>
      </c>
      <c r="T409" s="10" t="s">
        <v>887</v>
      </c>
      <c r="U409" s="10" t="s">
        <v>635</v>
      </c>
      <c r="V409" s="43" t="s">
        <v>685</v>
      </c>
    </row>
    <row r="410" spans="1:22" ht="32" x14ac:dyDescent="0.2">
      <c r="A410" s="28">
        <v>20181301011316</v>
      </c>
      <c r="B410" s="3" t="s">
        <v>428</v>
      </c>
      <c r="C410" s="3" t="s">
        <v>817</v>
      </c>
      <c r="D410" s="3" t="s">
        <v>859</v>
      </c>
      <c r="E410" s="4">
        <v>2967783006</v>
      </c>
      <c r="F410" s="4">
        <v>2967783006</v>
      </c>
      <c r="G410" s="44">
        <v>1.87</v>
      </c>
      <c r="H410" s="10" t="str">
        <f t="shared" si="48"/>
        <v>alto</v>
      </c>
      <c r="I410" s="10">
        <f t="shared" si="53"/>
        <v>3</v>
      </c>
      <c r="J410" s="3">
        <v>126</v>
      </c>
      <c r="K410" s="3">
        <v>126</v>
      </c>
      <c r="L410" s="15">
        <f t="shared" si="54"/>
        <v>1</v>
      </c>
      <c r="M410" s="10" t="str">
        <f t="shared" si="49"/>
        <v>alto</v>
      </c>
      <c r="N410" s="10">
        <f t="shared" si="55"/>
        <v>3</v>
      </c>
      <c r="O410" s="50">
        <v>0.5</v>
      </c>
      <c r="P410" s="10" t="str">
        <f t="shared" si="50"/>
        <v>Cumple parcialmente</v>
      </c>
      <c r="Q410" s="10">
        <f t="shared" si="51"/>
        <v>2</v>
      </c>
      <c r="R410" s="10">
        <f>+IF(OR(Table19[[#This Row],[Valor Ind. Económico]]=1,Table19[[#This Row],[Valor Ind. Social]]=1,Table19[[#This Row],[Valor Ind. Ambiental]]=1),1,ROUNDDOWN((Table19[[#This Row],[Valor Ind. Económico]]+Table19[[#This Row],[Valor Ind. Social]]+Table19[[#This Row],[Valor Ind. Ambiental]])/3,0))</f>
        <v>2</v>
      </c>
      <c r="S410" s="10" t="str">
        <f t="shared" si="52"/>
        <v>Parcialmente sostenible</v>
      </c>
      <c r="T410" s="10" t="s">
        <v>888</v>
      </c>
      <c r="U410" s="10" t="s">
        <v>32</v>
      </c>
      <c r="V410" s="43" t="s">
        <v>33</v>
      </c>
    </row>
    <row r="411" spans="1:22" ht="48" x14ac:dyDescent="0.2">
      <c r="A411" s="28">
        <v>2018503500005</v>
      </c>
      <c r="B411" s="3" t="s">
        <v>429</v>
      </c>
      <c r="C411" s="3" t="s">
        <v>817</v>
      </c>
      <c r="D411" s="3" t="s">
        <v>859</v>
      </c>
      <c r="E411" s="4">
        <v>3194759077.4499998</v>
      </c>
      <c r="F411" s="4">
        <v>3194759077.4499998</v>
      </c>
      <c r="G411" s="44">
        <v>3.26</v>
      </c>
      <c r="H411" s="10" t="str">
        <f t="shared" si="48"/>
        <v>alto</v>
      </c>
      <c r="I411" s="10">
        <f t="shared" si="53"/>
        <v>3</v>
      </c>
      <c r="J411" s="3">
        <v>2216</v>
      </c>
      <c r="K411" s="3">
        <v>2216</v>
      </c>
      <c r="L411" s="15">
        <f t="shared" si="54"/>
        <v>1</v>
      </c>
      <c r="M411" s="10" t="str">
        <f t="shared" si="49"/>
        <v>alto</v>
      </c>
      <c r="N411" s="10">
        <f t="shared" si="55"/>
        <v>3</v>
      </c>
      <c r="O411" s="50">
        <v>1</v>
      </c>
      <c r="P411" s="10" t="str">
        <f t="shared" si="50"/>
        <v>Cumple</v>
      </c>
      <c r="Q411" s="10">
        <f t="shared" si="51"/>
        <v>3</v>
      </c>
      <c r="R411" s="10">
        <f>+IF(OR(Table19[[#This Row],[Valor Ind. Económico]]=1,Table19[[#This Row],[Valor Ind. Social]]=1,Table19[[#This Row],[Valor Ind. Ambiental]]=1),1,ROUNDDOWN((Table19[[#This Row],[Valor Ind. Económico]]+Table19[[#This Row],[Valor Ind. Social]]+Table19[[#This Row],[Valor Ind. Ambiental]])/3,0))</f>
        <v>3</v>
      </c>
      <c r="S411" s="10" t="str">
        <f t="shared" si="52"/>
        <v>Sostenible</v>
      </c>
      <c r="T411" s="10" t="s">
        <v>885</v>
      </c>
      <c r="U411" s="10" t="s">
        <v>638</v>
      </c>
      <c r="V411" s="43" t="s">
        <v>654</v>
      </c>
    </row>
    <row r="412" spans="1:22" ht="16" x14ac:dyDescent="0.2">
      <c r="A412" s="28">
        <v>2019503500002</v>
      </c>
      <c r="B412" s="3" t="s">
        <v>430</v>
      </c>
      <c r="C412" s="3" t="s">
        <v>817</v>
      </c>
      <c r="D412" s="3" t="s">
        <v>859</v>
      </c>
      <c r="E412" s="4">
        <v>3404904360</v>
      </c>
      <c r="F412" s="4">
        <v>3404904360</v>
      </c>
      <c r="G412" s="44">
        <v>3.65</v>
      </c>
      <c r="H412" s="10" t="str">
        <f t="shared" si="48"/>
        <v>alto</v>
      </c>
      <c r="I412" s="10">
        <f t="shared" si="53"/>
        <v>3</v>
      </c>
      <c r="J412" s="3">
        <v>4692</v>
      </c>
      <c r="K412" s="3">
        <v>36781</v>
      </c>
      <c r="L412" s="15">
        <f t="shared" si="54"/>
        <v>0.12756586280960278</v>
      </c>
      <c r="M412" s="10" t="str">
        <f t="shared" si="49"/>
        <v>bajo</v>
      </c>
      <c r="N412" s="10">
        <f t="shared" si="55"/>
        <v>1</v>
      </c>
      <c r="O412" s="50">
        <v>1</v>
      </c>
      <c r="P412" s="10" t="str">
        <f t="shared" si="50"/>
        <v>Cumple</v>
      </c>
      <c r="Q412" s="10">
        <f t="shared" si="51"/>
        <v>3</v>
      </c>
      <c r="R412" s="10">
        <f>+IF(OR(Table19[[#This Row],[Valor Ind. Económico]]=1,Table19[[#This Row],[Valor Ind. Social]]=1,Table19[[#This Row],[Valor Ind. Ambiental]]=1),1,ROUNDDOWN((Table19[[#This Row],[Valor Ind. Económico]]+Table19[[#This Row],[Valor Ind. Social]]+Table19[[#This Row],[Valor Ind. Ambiental]])/3,0))</f>
        <v>1</v>
      </c>
      <c r="S412" s="10" t="str">
        <f t="shared" si="52"/>
        <v>No sostenible</v>
      </c>
      <c r="T412" s="10" t="s">
        <v>885</v>
      </c>
      <c r="U412" s="10"/>
      <c r="V412" s="43"/>
    </row>
    <row r="413" spans="1:22" ht="48" x14ac:dyDescent="0.2">
      <c r="A413" s="28">
        <v>2019503500009</v>
      </c>
      <c r="B413" s="3" t="s">
        <v>431</v>
      </c>
      <c r="C413" s="3" t="s">
        <v>817</v>
      </c>
      <c r="D413" s="3" t="s">
        <v>859</v>
      </c>
      <c r="E413" s="4">
        <v>946000000</v>
      </c>
      <c r="F413" s="4">
        <v>946000000</v>
      </c>
      <c r="G413" s="44">
        <v>4.68</v>
      </c>
      <c r="H413" s="10" t="str">
        <f t="shared" si="48"/>
        <v>alto</v>
      </c>
      <c r="I413" s="10">
        <f t="shared" si="53"/>
        <v>3</v>
      </c>
      <c r="J413" s="3">
        <v>36781</v>
      </c>
      <c r="K413" s="3">
        <v>36781</v>
      </c>
      <c r="L413" s="15">
        <f t="shared" si="54"/>
        <v>1</v>
      </c>
      <c r="M413" s="10" t="str">
        <f t="shared" si="49"/>
        <v>alto</v>
      </c>
      <c r="N413" s="10">
        <f t="shared" si="55"/>
        <v>3</v>
      </c>
      <c r="O413" s="49" t="s">
        <v>27</v>
      </c>
      <c r="P413" s="10" t="str">
        <f t="shared" si="50"/>
        <v>No requiere</v>
      </c>
      <c r="Q413" s="10">
        <f t="shared" si="51"/>
        <v>3</v>
      </c>
      <c r="R413" s="10">
        <f>+IF(OR(Table19[[#This Row],[Valor Ind. Económico]]=1,Table19[[#This Row],[Valor Ind. Social]]=1,Table19[[#This Row],[Valor Ind. Ambiental]]=1),1,ROUNDDOWN((Table19[[#This Row],[Valor Ind. Económico]]+Table19[[#This Row],[Valor Ind. Social]]+Table19[[#This Row],[Valor Ind. Ambiental]])/3,0))</f>
        <v>3</v>
      </c>
      <c r="S413" s="10" t="str">
        <f t="shared" si="52"/>
        <v>Sostenible</v>
      </c>
      <c r="T413" s="10" t="s">
        <v>890</v>
      </c>
      <c r="U413" s="10" t="s">
        <v>642</v>
      </c>
      <c r="V413" s="43" t="s">
        <v>658</v>
      </c>
    </row>
    <row r="414" spans="1:22" ht="16" x14ac:dyDescent="0.2">
      <c r="A414" s="28">
        <v>2017000070054</v>
      </c>
      <c r="B414" s="3" t="s">
        <v>432</v>
      </c>
      <c r="C414" s="3" t="s">
        <v>817</v>
      </c>
      <c r="D414" s="3" t="s">
        <v>860</v>
      </c>
      <c r="E414" s="4">
        <v>35555299804.449997</v>
      </c>
      <c r="F414" s="4">
        <v>35555299804.449997</v>
      </c>
      <c r="G414" s="44">
        <v>2.5299999999999998</v>
      </c>
      <c r="H414" s="10" t="str">
        <f t="shared" si="48"/>
        <v>alto</v>
      </c>
      <c r="I414" s="10">
        <f t="shared" si="53"/>
        <v>3</v>
      </c>
      <c r="J414" s="16">
        <v>18129</v>
      </c>
      <c r="K414" s="16">
        <v>67522</v>
      </c>
      <c r="L414" s="15">
        <f t="shared" si="54"/>
        <v>0.26849026983797875</v>
      </c>
      <c r="M414" s="10" t="str">
        <f t="shared" si="49"/>
        <v>bajo</v>
      </c>
      <c r="N414" s="10">
        <f t="shared" si="55"/>
        <v>1</v>
      </c>
      <c r="O414" s="50">
        <v>1</v>
      </c>
      <c r="P414" s="10" t="str">
        <f t="shared" si="50"/>
        <v>Cumple</v>
      </c>
      <c r="Q414" s="10">
        <f t="shared" si="51"/>
        <v>3</v>
      </c>
      <c r="R414" s="10">
        <f>+IF(OR(Table19[[#This Row],[Valor Ind. Económico]]=1,Table19[[#This Row],[Valor Ind. Social]]=1,Table19[[#This Row],[Valor Ind. Ambiental]]=1),1,ROUNDDOWN((Table19[[#This Row],[Valor Ind. Económico]]+Table19[[#This Row],[Valor Ind. Social]]+Table19[[#This Row],[Valor Ind. Ambiental]])/3,0))</f>
        <v>1</v>
      </c>
      <c r="S414" s="10" t="str">
        <f t="shared" si="52"/>
        <v>No sostenible</v>
      </c>
      <c r="T414" s="10" t="s">
        <v>885</v>
      </c>
      <c r="U414" s="10"/>
      <c r="V414" s="43"/>
    </row>
    <row r="415" spans="1:22" ht="16" x14ac:dyDescent="0.2">
      <c r="A415" s="28">
        <v>20171301010043</v>
      </c>
      <c r="B415" s="3" t="s">
        <v>433</v>
      </c>
      <c r="C415" s="3" t="s">
        <v>817</v>
      </c>
      <c r="D415" s="3" t="s">
        <v>860</v>
      </c>
      <c r="E415" s="4">
        <v>1928371529.27</v>
      </c>
      <c r="F415" s="4">
        <v>1928371529.27</v>
      </c>
      <c r="G415" s="44">
        <v>2.85</v>
      </c>
      <c r="H415" s="10" t="str">
        <f t="shared" si="48"/>
        <v>alto</v>
      </c>
      <c r="I415" s="10">
        <f t="shared" si="53"/>
        <v>3</v>
      </c>
      <c r="J415" s="3">
        <v>2039</v>
      </c>
      <c r="K415" s="3">
        <v>6235</v>
      </c>
      <c r="L415" s="15">
        <f t="shared" si="54"/>
        <v>0.32702485966319167</v>
      </c>
      <c r="M415" s="10" t="str">
        <f t="shared" si="49"/>
        <v>bajo</v>
      </c>
      <c r="N415" s="10">
        <f t="shared" si="55"/>
        <v>1</v>
      </c>
      <c r="O415" s="50">
        <v>1</v>
      </c>
      <c r="P415" s="10" t="str">
        <f t="shared" si="50"/>
        <v>Cumple</v>
      </c>
      <c r="Q415" s="10">
        <f t="shared" si="51"/>
        <v>3</v>
      </c>
      <c r="R415" s="10">
        <f>+IF(OR(Table19[[#This Row],[Valor Ind. Económico]]=1,Table19[[#This Row],[Valor Ind. Social]]=1,Table19[[#This Row],[Valor Ind. Ambiental]]=1),1,ROUNDDOWN((Table19[[#This Row],[Valor Ind. Económico]]+Table19[[#This Row],[Valor Ind. Social]]+Table19[[#This Row],[Valor Ind. Ambiental]])/3,0))</f>
        <v>1</v>
      </c>
      <c r="S415" s="10" t="str">
        <f t="shared" si="52"/>
        <v>No sostenible</v>
      </c>
      <c r="T415" s="10" t="s">
        <v>885</v>
      </c>
      <c r="U415" s="10"/>
      <c r="V415" s="43"/>
    </row>
    <row r="416" spans="1:22" ht="48" x14ac:dyDescent="0.2">
      <c r="A416" s="28">
        <v>2017503700001</v>
      </c>
      <c r="B416" s="3" t="s">
        <v>434</v>
      </c>
      <c r="C416" s="3" t="s">
        <v>817</v>
      </c>
      <c r="D416" s="3" t="s">
        <v>860</v>
      </c>
      <c r="E416" s="4">
        <v>596182744.44000006</v>
      </c>
      <c r="F416" s="4">
        <v>625230502.63999999</v>
      </c>
      <c r="G416" s="44">
        <v>1.18</v>
      </c>
      <c r="H416" s="10" t="str">
        <f t="shared" si="48"/>
        <v>medio</v>
      </c>
      <c r="I416" s="10">
        <f t="shared" si="53"/>
        <v>2</v>
      </c>
      <c r="J416" s="16">
        <v>1438</v>
      </c>
      <c r="K416" s="3">
        <v>2825</v>
      </c>
      <c r="L416" s="15">
        <f t="shared" si="54"/>
        <v>0.50902654867256636</v>
      </c>
      <c r="M416" s="10" t="str">
        <f t="shared" si="49"/>
        <v>medio</v>
      </c>
      <c r="N416" s="10">
        <f t="shared" si="55"/>
        <v>2</v>
      </c>
      <c r="O416" s="50">
        <v>1</v>
      </c>
      <c r="P416" s="10" t="str">
        <f t="shared" si="50"/>
        <v>Cumple</v>
      </c>
      <c r="Q416" s="10">
        <f t="shared" si="51"/>
        <v>3</v>
      </c>
      <c r="R416" s="10">
        <f>+IF(OR(Table19[[#This Row],[Valor Ind. Económico]]=1,Table19[[#This Row],[Valor Ind. Social]]=1,Table19[[#This Row],[Valor Ind. Ambiental]]=1),1,ROUNDDOWN((Table19[[#This Row],[Valor Ind. Económico]]+Table19[[#This Row],[Valor Ind. Social]]+Table19[[#This Row],[Valor Ind. Ambiental]])/3,0))</f>
        <v>2</v>
      </c>
      <c r="S416" s="10" t="str">
        <f t="shared" si="52"/>
        <v>Parcialmente sostenible</v>
      </c>
      <c r="T416" s="10" t="s">
        <v>885</v>
      </c>
      <c r="U416" s="10" t="s">
        <v>638</v>
      </c>
      <c r="V416" s="43" t="s">
        <v>654</v>
      </c>
    </row>
    <row r="417" spans="1:22" ht="48" x14ac:dyDescent="0.2">
      <c r="A417" s="28">
        <v>20181301011030</v>
      </c>
      <c r="B417" s="3" t="s">
        <v>435</v>
      </c>
      <c r="C417" s="3" t="s">
        <v>817</v>
      </c>
      <c r="D417" s="3" t="s">
        <v>860</v>
      </c>
      <c r="E417" s="4">
        <v>5088717373.6499996</v>
      </c>
      <c r="F417" s="4">
        <v>5088717373.6499996</v>
      </c>
      <c r="G417" s="44">
        <v>1.7</v>
      </c>
      <c r="H417" s="10" t="str">
        <f t="shared" si="48"/>
        <v>alto</v>
      </c>
      <c r="I417" s="10">
        <f t="shared" si="53"/>
        <v>3</v>
      </c>
      <c r="J417" s="3">
        <v>3000</v>
      </c>
      <c r="K417" s="3">
        <v>3000</v>
      </c>
      <c r="L417" s="15">
        <f t="shared" si="54"/>
        <v>1</v>
      </c>
      <c r="M417" s="10" t="str">
        <f t="shared" si="49"/>
        <v>alto</v>
      </c>
      <c r="N417" s="10">
        <f t="shared" si="55"/>
        <v>3</v>
      </c>
      <c r="O417" s="50">
        <v>1</v>
      </c>
      <c r="P417" s="10" t="str">
        <f t="shared" si="50"/>
        <v>Cumple</v>
      </c>
      <c r="Q417" s="10">
        <f t="shared" si="51"/>
        <v>3</v>
      </c>
      <c r="R417" s="10">
        <f>+IF(OR(Table19[[#This Row],[Valor Ind. Económico]]=1,Table19[[#This Row],[Valor Ind. Social]]=1,Table19[[#This Row],[Valor Ind. Ambiental]]=1),1,ROUNDDOWN((Table19[[#This Row],[Valor Ind. Económico]]+Table19[[#This Row],[Valor Ind. Social]]+Table19[[#This Row],[Valor Ind. Ambiental]])/3,0))</f>
        <v>3</v>
      </c>
      <c r="S417" s="10" t="str">
        <f t="shared" si="52"/>
        <v>Sostenible</v>
      </c>
      <c r="T417" s="10" t="s">
        <v>885</v>
      </c>
      <c r="U417" s="10" t="s">
        <v>638</v>
      </c>
      <c r="V417" s="43" t="s">
        <v>654</v>
      </c>
    </row>
    <row r="418" spans="1:22" ht="32" x14ac:dyDescent="0.2">
      <c r="A418" s="28">
        <v>2019503700002</v>
      </c>
      <c r="B418" s="3" t="s">
        <v>436</v>
      </c>
      <c r="C418" s="3" t="s">
        <v>817</v>
      </c>
      <c r="D418" s="3" t="s">
        <v>860</v>
      </c>
      <c r="E418" s="4">
        <v>1122231656.54</v>
      </c>
      <c r="F418" s="4">
        <v>1122231656.54</v>
      </c>
      <c r="G418" s="44">
        <v>3.2</v>
      </c>
      <c r="H418" s="10" t="str">
        <f t="shared" si="48"/>
        <v>alto</v>
      </c>
      <c r="I418" s="10">
        <f t="shared" si="53"/>
        <v>3</v>
      </c>
      <c r="J418" s="3">
        <v>780</v>
      </c>
      <c r="K418" s="3">
        <v>867</v>
      </c>
      <c r="L418" s="15">
        <f t="shared" si="54"/>
        <v>0.89965397923875434</v>
      </c>
      <c r="M418" s="10" t="str">
        <f t="shared" si="49"/>
        <v>alto</v>
      </c>
      <c r="N418" s="10">
        <f t="shared" si="55"/>
        <v>3</v>
      </c>
      <c r="O418" s="50">
        <v>1</v>
      </c>
      <c r="P418" s="10" t="str">
        <f t="shared" si="50"/>
        <v>Cumple</v>
      </c>
      <c r="Q418" s="10">
        <f t="shared" si="51"/>
        <v>3</v>
      </c>
      <c r="R418" s="10">
        <f>+IF(OR(Table19[[#This Row],[Valor Ind. Económico]]=1,Table19[[#This Row],[Valor Ind. Social]]=1,Table19[[#This Row],[Valor Ind. Ambiental]]=1),1,ROUNDDOWN((Table19[[#This Row],[Valor Ind. Económico]]+Table19[[#This Row],[Valor Ind. Social]]+Table19[[#This Row],[Valor Ind. Ambiental]])/3,0))</f>
        <v>3</v>
      </c>
      <c r="S418" s="10" t="str">
        <f t="shared" si="52"/>
        <v>Sostenible</v>
      </c>
      <c r="T418" s="10" t="s">
        <v>884</v>
      </c>
      <c r="U418" s="10" t="s">
        <v>32</v>
      </c>
      <c r="V418" s="43" t="s">
        <v>33</v>
      </c>
    </row>
    <row r="419" spans="1:22" ht="48" x14ac:dyDescent="0.2">
      <c r="A419" s="28">
        <v>2019503700003</v>
      </c>
      <c r="B419" s="3" t="s">
        <v>437</v>
      </c>
      <c r="C419" s="3" t="s">
        <v>817</v>
      </c>
      <c r="D419" s="3" t="s">
        <v>860</v>
      </c>
      <c r="E419" s="4">
        <v>569689692</v>
      </c>
      <c r="F419" s="4">
        <v>569689692</v>
      </c>
      <c r="G419" s="44">
        <v>2.5499999999999998</v>
      </c>
      <c r="H419" s="10" t="str">
        <f t="shared" si="48"/>
        <v>alto</v>
      </c>
      <c r="I419" s="10">
        <f t="shared" si="53"/>
        <v>3</v>
      </c>
      <c r="J419" s="3">
        <v>800</v>
      </c>
      <c r="K419" s="3">
        <v>1262</v>
      </c>
      <c r="L419" s="15">
        <f t="shared" si="54"/>
        <v>0.6339144215530903</v>
      </c>
      <c r="M419" s="10" t="str">
        <f t="shared" si="49"/>
        <v>medio</v>
      </c>
      <c r="N419" s="10">
        <f t="shared" si="55"/>
        <v>2</v>
      </c>
      <c r="O419" s="50">
        <v>1</v>
      </c>
      <c r="P419" s="10" t="str">
        <f t="shared" si="50"/>
        <v>Cumple</v>
      </c>
      <c r="Q419" s="10">
        <f t="shared" si="51"/>
        <v>3</v>
      </c>
      <c r="R419" s="10">
        <f>+IF(OR(Table19[[#This Row],[Valor Ind. Económico]]=1,Table19[[#This Row],[Valor Ind. Social]]=1,Table19[[#This Row],[Valor Ind. Ambiental]]=1),1,ROUNDDOWN((Table19[[#This Row],[Valor Ind. Económico]]+Table19[[#This Row],[Valor Ind. Social]]+Table19[[#This Row],[Valor Ind. Ambiental]])/3,0))</f>
        <v>2</v>
      </c>
      <c r="S419" s="10" t="str">
        <f t="shared" si="52"/>
        <v>Parcialmente sostenible</v>
      </c>
      <c r="T419" s="10" t="s">
        <v>885</v>
      </c>
      <c r="U419" s="10" t="s">
        <v>638</v>
      </c>
      <c r="V419" s="43" t="s">
        <v>654</v>
      </c>
    </row>
    <row r="420" spans="1:22" ht="16" x14ac:dyDescent="0.2">
      <c r="A420" s="28">
        <v>2017504000001</v>
      </c>
      <c r="B420" s="3" t="s">
        <v>438</v>
      </c>
      <c r="C420" s="3" t="s">
        <v>817</v>
      </c>
      <c r="D420" s="3" t="s">
        <v>861</v>
      </c>
      <c r="E420" s="4">
        <v>795748232</v>
      </c>
      <c r="F420" s="4">
        <v>795748232</v>
      </c>
      <c r="G420" s="44">
        <v>2.0699999999999998</v>
      </c>
      <c r="H420" s="10" t="str">
        <f t="shared" si="48"/>
        <v>alto</v>
      </c>
      <c r="I420" s="10">
        <f t="shared" si="53"/>
        <v>3</v>
      </c>
      <c r="J420" s="16">
        <v>4361</v>
      </c>
      <c r="K420" s="3">
        <v>10303</v>
      </c>
      <c r="L420" s="15">
        <f t="shared" si="54"/>
        <v>0.4232747743375716</v>
      </c>
      <c r="M420" s="10" t="str">
        <f t="shared" si="49"/>
        <v>bajo</v>
      </c>
      <c r="N420" s="10">
        <f t="shared" si="55"/>
        <v>1</v>
      </c>
      <c r="O420" s="50">
        <v>0.5</v>
      </c>
      <c r="P420" s="10" t="str">
        <f t="shared" si="50"/>
        <v>Cumple parcialmente</v>
      </c>
      <c r="Q420" s="10">
        <f t="shared" si="51"/>
        <v>2</v>
      </c>
      <c r="R420" s="10">
        <f>+IF(OR(Table19[[#This Row],[Valor Ind. Económico]]=1,Table19[[#This Row],[Valor Ind. Social]]=1,Table19[[#This Row],[Valor Ind. Ambiental]]=1),1,ROUNDDOWN((Table19[[#This Row],[Valor Ind. Económico]]+Table19[[#This Row],[Valor Ind. Social]]+Table19[[#This Row],[Valor Ind. Ambiental]])/3,0))</f>
        <v>1</v>
      </c>
      <c r="S420" s="10" t="str">
        <f t="shared" si="52"/>
        <v>No sostenible</v>
      </c>
      <c r="T420" s="10" t="s">
        <v>885</v>
      </c>
      <c r="U420" s="10"/>
      <c r="V420" s="43"/>
    </row>
    <row r="421" spans="1:22" ht="16" x14ac:dyDescent="0.2">
      <c r="A421" s="28">
        <v>20181301010621</v>
      </c>
      <c r="B421" s="3" t="s">
        <v>439</v>
      </c>
      <c r="C421" s="3" t="s">
        <v>817</v>
      </c>
      <c r="D421" s="3" t="s">
        <v>861</v>
      </c>
      <c r="E421" s="4">
        <v>5048515757</v>
      </c>
      <c r="F421" s="4">
        <v>5098515757</v>
      </c>
      <c r="G421" s="44">
        <v>1.82</v>
      </c>
      <c r="H421" s="10" t="str">
        <f t="shared" si="48"/>
        <v>alto</v>
      </c>
      <c r="I421" s="10">
        <f t="shared" si="53"/>
        <v>3</v>
      </c>
      <c r="J421" s="3">
        <v>1106</v>
      </c>
      <c r="K421" s="3">
        <v>5952</v>
      </c>
      <c r="L421" s="15">
        <f t="shared" si="54"/>
        <v>0.18581989247311828</v>
      </c>
      <c r="M421" s="10" t="str">
        <f t="shared" si="49"/>
        <v>bajo</v>
      </c>
      <c r="N421" s="10">
        <f t="shared" si="55"/>
        <v>1</v>
      </c>
      <c r="O421" s="50">
        <v>0.5</v>
      </c>
      <c r="P421" s="10" t="str">
        <f t="shared" si="50"/>
        <v>Cumple parcialmente</v>
      </c>
      <c r="Q421" s="10">
        <f t="shared" si="51"/>
        <v>2</v>
      </c>
      <c r="R421" s="10">
        <f>+IF(OR(Table19[[#This Row],[Valor Ind. Económico]]=1,Table19[[#This Row],[Valor Ind. Social]]=1,Table19[[#This Row],[Valor Ind. Ambiental]]=1),1,ROUNDDOWN((Table19[[#This Row],[Valor Ind. Económico]]+Table19[[#This Row],[Valor Ind. Social]]+Table19[[#This Row],[Valor Ind. Ambiental]])/3,0))</f>
        <v>1</v>
      </c>
      <c r="S421" s="10" t="str">
        <f t="shared" si="52"/>
        <v>No sostenible</v>
      </c>
      <c r="T421" s="10" t="s">
        <v>885</v>
      </c>
      <c r="U421" s="10"/>
      <c r="V421" s="43"/>
    </row>
    <row r="422" spans="1:22" ht="48" x14ac:dyDescent="0.2">
      <c r="A422" s="28">
        <v>2017503250001</v>
      </c>
      <c r="B422" s="3" t="s">
        <v>440</v>
      </c>
      <c r="C422" s="3" t="s">
        <v>817</v>
      </c>
      <c r="D422" s="3" t="s">
        <v>862</v>
      </c>
      <c r="E422" s="4">
        <v>1838145415</v>
      </c>
      <c r="F422" s="4">
        <v>1838145415</v>
      </c>
      <c r="G422" s="44">
        <v>19.79</v>
      </c>
      <c r="H422" s="10" t="str">
        <f t="shared" si="48"/>
        <v>alto</v>
      </c>
      <c r="I422" s="10">
        <f t="shared" si="53"/>
        <v>3</v>
      </c>
      <c r="J422" s="3">
        <v>18091</v>
      </c>
      <c r="K422" s="3">
        <v>18091</v>
      </c>
      <c r="L422" s="15">
        <f t="shared" si="54"/>
        <v>1</v>
      </c>
      <c r="M422" s="10" t="str">
        <f t="shared" si="49"/>
        <v>alto</v>
      </c>
      <c r="N422" s="10">
        <f t="shared" si="55"/>
        <v>3</v>
      </c>
      <c r="O422" s="50">
        <v>0.5</v>
      </c>
      <c r="P422" s="10" t="str">
        <f t="shared" si="50"/>
        <v>Cumple parcialmente</v>
      </c>
      <c r="Q422" s="10">
        <f t="shared" si="51"/>
        <v>2</v>
      </c>
      <c r="R422" s="10">
        <f>+IF(OR(Table19[[#This Row],[Valor Ind. Económico]]=1,Table19[[#This Row],[Valor Ind. Social]]=1,Table19[[#This Row],[Valor Ind. Ambiental]]=1),1,ROUNDDOWN((Table19[[#This Row],[Valor Ind. Económico]]+Table19[[#This Row],[Valor Ind. Social]]+Table19[[#This Row],[Valor Ind. Ambiental]])/3,0))</f>
        <v>2</v>
      </c>
      <c r="S422" s="10" t="str">
        <f t="shared" si="52"/>
        <v>Parcialmente sostenible</v>
      </c>
      <c r="T422" s="10" t="s">
        <v>885</v>
      </c>
      <c r="U422" s="10" t="s">
        <v>638</v>
      </c>
      <c r="V422" s="43" t="s">
        <v>654</v>
      </c>
    </row>
    <row r="423" spans="1:22" ht="48" x14ac:dyDescent="0.2">
      <c r="A423" s="28">
        <v>2018503250001</v>
      </c>
      <c r="B423" s="3" t="s">
        <v>441</v>
      </c>
      <c r="C423" s="3" t="s">
        <v>817</v>
      </c>
      <c r="D423" s="3" t="s">
        <v>862</v>
      </c>
      <c r="E423" s="4">
        <v>930917490</v>
      </c>
      <c r="F423" s="4">
        <v>930917490</v>
      </c>
      <c r="G423" s="44">
        <v>2.39</v>
      </c>
      <c r="H423" s="10" t="str">
        <f t="shared" si="48"/>
        <v>alto</v>
      </c>
      <c r="I423" s="10">
        <f t="shared" si="53"/>
        <v>3</v>
      </c>
      <c r="J423" s="3">
        <v>4721</v>
      </c>
      <c r="K423" s="3">
        <v>4721</v>
      </c>
      <c r="L423" s="15">
        <f t="shared" si="54"/>
        <v>1</v>
      </c>
      <c r="M423" s="10" t="str">
        <f t="shared" si="49"/>
        <v>alto</v>
      </c>
      <c r="N423" s="10">
        <f t="shared" si="55"/>
        <v>3</v>
      </c>
      <c r="O423" s="50">
        <v>1</v>
      </c>
      <c r="P423" s="10" t="str">
        <f t="shared" si="50"/>
        <v>Cumple</v>
      </c>
      <c r="Q423" s="10">
        <f t="shared" si="51"/>
        <v>3</v>
      </c>
      <c r="R423" s="10">
        <f>+IF(OR(Table19[[#This Row],[Valor Ind. Económico]]=1,Table19[[#This Row],[Valor Ind. Social]]=1,Table19[[#This Row],[Valor Ind. Ambiental]]=1),1,ROUNDDOWN((Table19[[#This Row],[Valor Ind. Económico]]+Table19[[#This Row],[Valor Ind. Social]]+Table19[[#This Row],[Valor Ind. Ambiental]])/3,0))</f>
        <v>3</v>
      </c>
      <c r="S423" s="10" t="str">
        <f t="shared" si="52"/>
        <v>Sostenible</v>
      </c>
      <c r="T423" s="10" t="s">
        <v>885</v>
      </c>
      <c r="U423" s="10" t="s">
        <v>638</v>
      </c>
      <c r="V423" s="43" t="s">
        <v>654</v>
      </c>
    </row>
    <row r="424" spans="1:22" ht="48" x14ac:dyDescent="0.2">
      <c r="A424" s="28">
        <v>2018503300001</v>
      </c>
      <c r="B424" s="3" t="s">
        <v>442</v>
      </c>
      <c r="C424" s="3" t="s">
        <v>817</v>
      </c>
      <c r="D424" s="3" t="s">
        <v>863</v>
      </c>
      <c r="E424" s="4">
        <v>5899965371.6599998</v>
      </c>
      <c r="F424" s="4">
        <v>5899965371.6599998</v>
      </c>
      <c r="G424" s="44">
        <v>1.81</v>
      </c>
      <c r="H424" s="10" t="str">
        <f t="shared" si="48"/>
        <v>alto</v>
      </c>
      <c r="I424" s="10">
        <f t="shared" si="53"/>
        <v>3</v>
      </c>
      <c r="J424" s="3">
        <v>11481</v>
      </c>
      <c r="K424" s="3">
        <v>11481</v>
      </c>
      <c r="L424" s="15">
        <f t="shared" si="54"/>
        <v>1</v>
      </c>
      <c r="M424" s="10" t="str">
        <f t="shared" si="49"/>
        <v>alto</v>
      </c>
      <c r="N424" s="10">
        <f t="shared" si="55"/>
        <v>3</v>
      </c>
      <c r="O424" s="50">
        <v>1</v>
      </c>
      <c r="P424" s="10" t="str">
        <f t="shared" si="50"/>
        <v>Cumple</v>
      </c>
      <c r="Q424" s="10">
        <f t="shared" si="51"/>
        <v>3</v>
      </c>
      <c r="R424" s="10">
        <f>+IF(OR(Table19[[#This Row],[Valor Ind. Económico]]=1,Table19[[#This Row],[Valor Ind. Social]]=1,Table19[[#This Row],[Valor Ind. Ambiental]]=1),1,ROUNDDOWN((Table19[[#This Row],[Valor Ind. Económico]]+Table19[[#This Row],[Valor Ind. Social]]+Table19[[#This Row],[Valor Ind. Ambiental]])/3,0))</f>
        <v>3</v>
      </c>
      <c r="S424" s="10" t="str">
        <f t="shared" si="52"/>
        <v>Sostenible</v>
      </c>
      <c r="T424" s="10" t="s">
        <v>885</v>
      </c>
      <c r="U424" s="10" t="s">
        <v>638</v>
      </c>
      <c r="V424" s="43" t="s">
        <v>654</v>
      </c>
    </row>
    <row r="425" spans="1:22" ht="16" x14ac:dyDescent="0.2">
      <c r="A425" s="28">
        <v>2019503300024</v>
      </c>
      <c r="B425" s="3" t="s">
        <v>443</v>
      </c>
      <c r="C425" s="3" t="s">
        <v>817</v>
      </c>
      <c r="D425" s="3" t="s">
        <v>863</v>
      </c>
      <c r="E425" s="4">
        <v>1141928571.6199999</v>
      </c>
      <c r="F425" s="4">
        <v>1141928571.6199999</v>
      </c>
      <c r="G425" s="44">
        <v>2.4700000000000002</v>
      </c>
      <c r="H425" s="10" t="str">
        <f t="shared" si="48"/>
        <v>alto</v>
      </c>
      <c r="I425" s="10">
        <f t="shared" si="53"/>
        <v>3</v>
      </c>
      <c r="J425" s="3">
        <v>4387</v>
      </c>
      <c r="K425" s="3">
        <v>11031</v>
      </c>
      <c r="L425" s="15">
        <f t="shared" si="54"/>
        <v>0.39769739824131994</v>
      </c>
      <c r="M425" s="10" t="str">
        <f t="shared" si="49"/>
        <v>bajo</v>
      </c>
      <c r="N425" s="10">
        <f t="shared" si="55"/>
        <v>1</v>
      </c>
      <c r="O425" s="50">
        <v>1</v>
      </c>
      <c r="P425" s="10" t="str">
        <f t="shared" si="50"/>
        <v>Cumple</v>
      </c>
      <c r="Q425" s="10">
        <f t="shared" si="51"/>
        <v>3</v>
      </c>
      <c r="R425" s="10">
        <f>+IF(OR(Table19[[#This Row],[Valor Ind. Económico]]=1,Table19[[#This Row],[Valor Ind. Social]]=1,Table19[[#This Row],[Valor Ind. Ambiental]]=1),1,ROUNDDOWN((Table19[[#This Row],[Valor Ind. Económico]]+Table19[[#This Row],[Valor Ind. Social]]+Table19[[#This Row],[Valor Ind. Ambiental]])/3,0))</f>
        <v>1</v>
      </c>
      <c r="S425" s="10" t="str">
        <f t="shared" si="52"/>
        <v>No sostenible</v>
      </c>
      <c r="T425" s="10" t="s">
        <v>885</v>
      </c>
      <c r="U425" s="10"/>
      <c r="V425" s="43"/>
    </row>
    <row r="426" spans="1:22" ht="48" x14ac:dyDescent="0.2">
      <c r="A426" s="28">
        <v>2019503300025</v>
      </c>
      <c r="B426" s="3" t="s">
        <v>444</v>
      </c>
      <c r="C426" s="3" t="s">
        <v>817</v>
      </c>
      <c r="D426" s="3" t="s">
        <v>863</v>
      </c>
      <c r="E426" s="4">
        <v>815259101.95000005</v>
      </c>
      <c r="F426" s="4">
        <v>815259101.95000005</v>
      </c>
      <c r="G426" s="44">
        <v>1.52</v>
      </c>
      <c r="H426" s="10" t="str">
        <f t="shared" si="48"/>
        <v>alto</v>
      </c>
      <c r="I426" s="10">
        <f t="shared" si="53"/>
        <v>3</v>
      </c>
      <c r="J426" s="3">
        <v>484</v>
      </c>
      <c r="K426" s="3">
        <v>484</v>
      </c>
      <c r="L426" s="15">
        <f t="shared" si="54"/>
        <v>1</v>
      </c>
      <c r="M426" s="10" t="str">
        <f t="shared" si="49"/>
        <v>alto</v>
      </c>
      <c r="N426" s="10">
        <f t="shared" si="55"/>
        <v>3</v>
      </c>
      <c r="O426" s="49" t="s">
        <v>27</v>
      </c>
      <c r="P426" s="10" t="str">
        <f t="shared" si="50"/>
        <v>No requiere</v>
      </c>
      <c r="Q426" s="10">
        <f t="shared" si="51"/>
        <v>3</v>
      </c>
      <c r="R426" s="10">
        <f>+IF(OR(Table19[[#This Row],[Valor Ind. Económico]]=1,Table19[[#This Row],[Valor Ind. Social]]=1,Table19[[#This Row],[Valor Ind. Ambiental]]=1),1,ROUNDDOWN((Table19[[#This Row],[Valor Ind. Económico]]+Table19[[#This Row],[Valor Ind. Social]]+Table19[[#This Row],[Valor Ind. Ambiental]])/3,0))</f>
        <v>3</v>
      </c>
      <c r="S426" s="10" t="str">
        <f t="shared" si="52"/>
        <v>Sostenible</v>
      </c>
      <c r="T426" s="10" t="s">
        <v>890</v>
      </c>
      <c r="U426" s="10" t="s">
        <v>642</v>
      </c>
      <c r="V426" s="43" t="s">
        <v>658</v>
      </c>
    </row>
    <row r="427" spans="1:22" ht="48" x14ac:dyDescent="0.2">
      <c r="A427" s="28">
        <v>2015005500047</v>
      </c>
      <c r="B427" s="3" t="s">
        <v>445</v>
      </c>
      <c r="C427" s="3" t="s">
        <v>817</v>
      </c>
      <c r="D427" s="3" t="s">
        <v>864</v>
      </c>
      <c r="E427" s="4">
        <v>1000000</v>
      </c>
      <c r="F427" s="4">
        <v>36922445365</v>
      </c>
      <c r="G427" s="44">
        <v>2.21</v>
      </c>
      <c r="H427" s="10" t="str">
        <f t="shared" si="48"/>
        <v>alto</v>
      </c>
      <c r="I427" s="10">
        <f t="shared" si="53"/>
        <v>3</v>
      </c>
      <c r="J427" s="3">
        <v>460731</v>
      </c>
      <c r="K427" s="3">
        <v>460731</v>
      </c>
      <c r="L427" s="15">
        <f t="shared" si="54"/>
        <v>1</v>
      </c>
      <c r="M427" s="10" t="str">
        <f t="shared" si="49"/>
        <v>alto</v>
      </c>
      <c r="N427" s="10">
        <f t="shared" si="55"/>
        <v>3</v>
      </c>
      <c r="O427" s="50">
        <v>0.5</v>
      </c>
      <c r="P427" s="10" t="str">
        <f t="shared" si="50"/>
        <v>Cumple parcialmente</v>
      </c>
      <c r="Q427" s="10">
        <f t="shared" si="51"/>
        <v>2</v>
      </c>
      <c r="R427" s="10">
        <f>+IF(OR(Table19[[#This Row],[Valor Ind. Económico]]=1,Table19[[#This Row],[Valor Ind. Social]]=1,Table19[[#This Row],[Valor Ind. Ambiental]]=1),1,ROUNDDOWN((Table19[[#This Row],[Valor Ind. Económico]]+Table19[[#This Row],[Valor Ind. Social]]+Table19[[#This Row],[Valor Ind. Ambiental]])/3,0))</f>
        <v>2</v>
      </c>
      <c r="S427" s="10" t="str">
        <f t="shared" si="52"/>
        <v>Parcialmente sostenible</v>
      </c>
      <c r="T427" s="10" t="s">
        <v>885</v>
      </c>
      <c r="U427" s="10" t="s">
        <v>638</v>
      </c>
      <c r="V427" s="43" t="s">
        <v>654</v>
      </c>
    </row>
    <row r="428" spans="1:22" ht="48" x14ac:dyDescent="0.2">
      <c r="A428" s="28">
        <v>2015005500059</v>
      </c>
      <c r="B428" s="3" t="s">
        <v>446</v>
      </c>
      <c r="C428" s="3" t="s">
        <v>817</v>
      </c>
      <c r="D428" s="3" t="s">
        <v>864</v>
      </c>
      <c r="E428" s="4">
        <v>10502516585</v>
      </c>
      <c r="F428" s="4">
        <v>10502516585</v>
      </c>
      <c r="G428" s="44">
        <v>1.08</v>
      </c>
      <c r="H428" s="10" t="str">
        <f t="shared" si="48"/>
        <v>medio</v>
      </c>
      <c r="I428" s="10">
        <f t="shared" si="53"/>
        <v>2</v>
      </c>
      <c r="J428" s="3">
        <v>40000</v>
      </c>
      <c r="K428" s="3">
        <v>40000</v>
      </c>
      <c r="L428" s="15">
        <f t="shared" si="54"/>
        <v>1</v>
      </c>
      <c r="M428" s="10" t="str">
        <f t="shared" si="49"/>
        <v>alto</v>
      </c>
      <c r="N428" s="10">
        <f t="shared" si="55"/>
        <v>3</v>
      </c>
      <c r="O428" s="50">
        <v>0.5</v>
      </c>
      <c r="P428" s="10" t="str">
        <f t="shared" si="50"/>
        <v>Cumple parcialmente</v>
      </c>
      <c r="Q428" s="10">
        <f t="shared" si="51"/>
        <v>2</v>
      </c>
      <c r="R428" s="10">
        <f>+IF(OR(Table19[[#This Row],[Valor Ind. Económico]]=1,Table19[[#This Row],[Valor Ind. Social]]=1,Table19[[#This Row],[Valor Ind. Ambiental]]=1),1,ROUNDDOWN((Table19[[#This Row],[Valor Ind. Económico]]+Table19[[#This Row],[Valor Ind. Social]]+Table19[[#This Row],[Valor Ind. Ambiental]])/3,0))</f>
        <v>2</v>
      </c>
      <c r="S428" s="10" t="str">
        <f t="shared" si="52"/>
        <v>Parcialmente sostenible</v>
      </c>
      <c r="T428" s="10" t="s">
        <v>885</v>
      </c>
      <c r="U428" s="10" t="s">
        <v>638</v>
      </c>
      <c r="V428" s="43" t="s">
        <v>654</v>
      </c>
    </row>
    <row r="429" spans="1:22" ht="48" x14ac:dyDescent="0.2">
      <c r="A429" s="28">
        <v>2015005500066</v>
      </c>
      <c r="B429" s="3" t="s">
        <v>447</v>
      </c>
      <c r="C429" s="3" t="s">
        <v>817</v>
      </c>
      <c r="D429" s="3" t="s">
        <v>864</v>
      </c>
      <c r="E429" s="4">
        <v>4713745673</v>
      </c>
      <c r="F429" s="4">
        <v>4713745673</v>
      </c>
      <c r="G429" s="44">
        <v>1.07</v>
      </c>
      <c r="H429" s="10" t="str">
        <f t="shared" si="48"/>
        <v>medio</v>
      </c>
      <c r="I429" s="10">
        <f t="shared" si="53"/>
        <v>2</v>
      </c>
      <c r="J429" s="3">
        <v>1270</v>
      </c>
      <c r="K429" s="3">
        <v>1270</v>
      </c>
      <c r="L429" s="15">
        <f t="shared" si="54"/>
        <v>1</v>
      </c>
      <c r="M429" s="10" t="str">
        <f t="shared" si="49"/>
        <v>alto</v>
      </c>
      <c r="N429" s="10">
        <f t="shared" si="55"/>
        <v>3</v>
      </c>
      <c r="O429" s="50">
        <v>1</v>
      </c>
      <c r="P429" s="10" t="str">
        <f t="shared" si="50"/>
        <v>Cumple</v>
      </c>
      <c r="Q429" s="10">
        <f t="shared" si="51"/>
        <v>3</v>
      </c>
      <c r="R429" s="10">
        <f>+IF(OR(Table19[[#This Row],[Valor Ind. Económico]]=1,Table19[[#This Row],[Valor Ind. Social]]=1,Table19[[#This Row],[Valor Ind. Ambiental]]=1),1,ROUNDDOWN((Table19[[#This Row],[Valor Ind. Económico]]+Table19[[#This Row],[Valor Ind. Social]]+Table19[[#This Row],[Valor Ind. Ambiental]])/3,0))</f>
        <v>2</v>
      </c>
      <c r="S429" s="10" t="str">
        <f t="shared" si="52"/>
        <v>Parcialmente sostenible</v>
      </c>
      <c r="T429" s="10" t="s">
        <v>885</v>
      </c>
      <c r="U429" s="10" t="s">
        <v>638</v>
      </c>
      <c r="V429" s="43" t="s">
        <v>654</v>
      </c>
    </row>
    <row r="430" spans="1:22" ht="48" x14ac:dyDescent="0.2">
      <c r="A430" s="28">
        <v>2016005500004</v>
      </c>
      <c r="B430" s="3" t="s">
        <v>448</v>
      </c>
      <c r="C430" s="3" t="s">
        <v>817</v>
      </c>
      <c r="D430" s="3" t="s">
        <v>864</v>
      </c>
      <c r="E430" s="4">
        <v>81346539836.720001</v>
      </c>
      <c r="F430" s="4">
        <v>81346539836.720001</v>
      </c>
      <c r="G430" s="44">
        <v>1.08</v>
      </c>
      <c r="H430" s="10" t="str">
        <f t="shared" si="48"/>
        <v>medio</v>
      </c>
      <c r="I430" s="10">
        <f t="shared" si="53"/>
        <v>2</v>
      </c>
      <c r="J430" s="3">
        <v>17208</v>
      </c>
      <c r="K430" s="3">
        <v>17208</v>
      </c>
      <c r="L430" s="15">
        <f t="shared" si="54"/>
        <v>1</v>
      </c>
      <c r="M430" s="10" t="str">
        <f t="shared" si="49"/>
        <v>alto</v>
      </c>
      <c r="N430" s="10">
        <f t="shared" si="55"/>
        <v>3</v>
      </c>
      <c r="O430" s="50">
        <v>1</v>
      </c>
      <c r="P430" s="10" t="str">
        <f t="shared" si="50"/>
        <v>Cumple</v>
      </c>
      <c r="Q430" s="10">
        <f t="shared" si="51"/>
        <v>3</v>
      </c>
      <c r="R430" s="10">
        <f>+IF(OR(Table19[[#This Row],[Valor Ind. Económico]]=1,Table19[[#This Row],[Valor Ind. Social]]=1,Table19[[#This Row],[Valor Ind. Ambiental]]=1),1,ROUNDDOWN((Table19[[#This Row],[Valor Ind. Económico]]+Table19[[#This Row],[Valor Ind. Social]]+Table19[[#This Row],[Valor Ind. Ambiental]])/3,0))</f>
        <v>2</v>
      </c>
      <c r="S430" s="10" t="str">
        <f t="shared" si="52"/>
        <v>Parcialmente sostenible</v>
      </c>
      <c r="T430" s="10" t="s">
        <v>885</v>
      </c>
      <c r="U430" s="10" t="s">
        <v>638</v>
      </c>
      <c r="V430" s="43" t="s">
        <v>654</v>
      </c>
    </row>
    <row r="431" spans="1:22" ht="48" x14ac:dyDescent="0.2">
      <c r="A431" s="28">
        <v>2016005500005</v>
      </c>
      <c r="B431" s="3" t="s">
        <v>449</v>
      </c>
      <c r="C431" s="3" t="s">
        <v>817</v>
      </c>
      <c r="D431" s="3" t="s">
        <v>864</v>
      </c>
      <c r="E431" s="4">
        <v>4076961459</v>
      </c>
      <c r="F431" s="4">
        <v>4077961459</v>
      </c>
      <c r="G431" s="44">
        <v>1.1599999999999999</v>
      </c>
      <c r="H431" s="10" t="str">
        <f t="shared" si="48"/>
        <v>medio</v>
      </c>
      <c r="I431" s="10">
        <f t="shared" si="53"/>
        <v>2</v>
      </c>
      <c r="J431" s="3">
        <v>11432</v>
      </c>
      <c r="K431" s="3">
        <v>11432</v>
      </c>
      <c r="L431" s="15">
        <f t="shared" si="54"/>
        <v>1</v>
      </c>
      <c r="M431" s="10" t="str">
        <f t="shared" si="49"/>
        <v>alto</v>
      </c>
      <c r="N431" s="10">
        <f t="shared" si="55"/>
        <v>3</v>
      </c>
      <c r="O431" s="50">
        <v>0.5</v>
      </c>
      <c r="P431" s="10" t="str">
        <f t="shared" si="50"/>
        <v>Cumple parcialmente</v>
      </c>
      <c r="Q431" s="10">
        <f t="shared" si="51"/>
        <v>2</v>
      </c>
      <c r="R431" s="10">
        <f>+IF(OR(Table19[[#This Row],[Valor Ind. Económico]]=1,Table19[[#This Row],[Valor Ind. Social]]=1,Table19[[#This Row],[Valor Ind. Ambiental]]=1),1,ROUNDDOWN((Table19[[#This Row],[Valor Ind. Económico]]+Table19[[#This Row],[Valor Ind. Social]]+Table19[[#This Row],[Valor Ind. Ambiental]])/3,0))</f>
        <v>2</v>
      </c>
      <c r="S431" s="10" t="str">
        <f t="shared" si="52"/>
        <v>Parcialmente sostenible</v>
      </c>
      <c r="T431" s="10" t="s">
        <v>885</v>
      </c>
      <c r="U431" s="10" t="s">
        <v>638</v>
      </c>
      <c r="V431" s="43" t="s">
        <v>654</v>
      </c>
    </row>
    <row r="432" spans="1:22" ht="48" x14ac:dyDescent="0.2">
      <c r="A432" s="28">
        <v>2016005500020</v>
      </c>
      <c r="B432" s="3" t="s">
        <v>450</v>
      </c>
      <c r="C432" s="3" t="s">
        <v>817</v>
      </c>
      <c r="D432" s="3" t="s">
        <v>864</v>
      </c>
      <c r="E432" s="4">
        <v>2882173514</v>
      </c>
      <c r="F432" s="4">
        <v>2882173514</v>
      </c>
      <c r="G432" s="44">
        <v>1.07</v>
      </c>
      <c r="H432" s="10" t="str">
        <f t="shared" si="48"/>
        <v>medio</v>
      </c>
      <c r="I432" s="10">
        <f t="shared" si="53"/>
        <v>2</v>
      </c>
      <c r="J432" s="3">
        <v>37458</v>
      </c>
      <c r="K432" s="3">
        <v>37458</v>
      </c>
      <c r="L432" s="15">
        <f t="shared" si="54"/>
        <v>1</v>
      </c>
      <c r="M432" s="10" t="str">
        <f t="shared" si="49"/>
        <v>alto</v>
      </c>
      <c r="N432" s="10">
        <f t="shared" si="55"/>
        <v>3</v>
      </c>
      <c r="O432" s="49" t="s">
        <v>27</v>
      </c>
      <c r="P432" s="10" t="str">
        <f t="shared" si="50"/>
        <v>No requiere</v>
      </c>
      <c r="Q432" s="10">
        <f t="shared" si="51"/>
        <v>3</v>
      </c>
      <c r="R432" s="10">
        <f>+IF(OR(Table19[[#This Row],[Valor Ind. Económico]]=1,Table19[[#This Row],[Valor Ind. Social]]=1,Table19[[#This Row],[Valor Ind. Ambiental]]=1),1,ROUNDDOWN((Table19[[#This Row],[Valor Ind. Económico]]+Table19[[#This Row],[Valor Ind. Social]]+Table19[[#This Row],[Valor Ind. Ambiental]])/3,0))</f>
        <v>2</v>
      </c>
      <c r="S432" s="10" t="str">
        <f t="shared" si="52"/>
        <v>Parcialmente sostenible</v>
      </c>
      <c r="T432" s="10" t="s">
        <v>885</v>
      </c>
      <c r="U432" s="10" t="s">
        <v>638</v>
      </c>
      <c r="V432" s="43" t="s">
        <v>654</v>
      </c>
    </row>
    <row r="433" spans="1:22" ht="48" x14ac:dyDescent="0.2">
      <c r="A433" s="28">
        <v>2016005500023</v>
      </c>
      <c r="B433" s="3" t="s">
        <v>451</v>
      </c>
      <c r="C433" s="3" t="s">
        <v>817</v>
      </c>
      <c r="D433" s="3" t="s">
        <v>864</v>
      </c>
      <c r="E433" s="4">
        <v>14956759895</v>
      </c>
      <c r="F433" s="4">
        <v>14956759895</v>
      </c>
      <c r="G433" s="44">
        <v>1.1100000000000001</v>
      </c>
      <c r="H433" s="10" t="str">
        <f t="shared" si="48"/>
        <v>medio</v>
      </c>
      <c r="I433" s="10">
        <f t="shared" si="53"/>
        <v>2</v>
      </c>
      <c r="J433" s="3">
        <v>68571</v>
      </c>
      <c r="K433" s="3">
        <v>68571</v>
      </c>
      <c r="L433" s="15">
        <f t="shared" si="54"/>
        <v>1</v>
      </c>
      <c r="M433" s="10" t="str">
        <f t="shared" si="49"/>
        <v>alto</v>
      </c>
      <c r="N433" s="10">
        <f t="shared" si="55"/>
        <v>3</v>
      </c>
      <c r="O433" s="50">
        <v>1</v>
      </c>
      <c r="P433" s="10" t="str">
        <f t="shared" si="50"/>
        <v>Cumple</v>
      </c>
      <c r="Q433" s="10">
        <f t="shared" si="51"/>
        <v>3</v>
      </c>
      <c r="R433" s="10">
        <f>+IF(OR(Table19[[#This Row],[Valor Ind. Económico]]=1,Table19[[#This Row],[Valor Ind. Social]]=1,Table19[[#This Row],[Valor Ind. Ambiental]]=1),1,ROUNDDOWN((Table19[[#This Row],[Valor Ind. Económico]]+Table19[[#This Row],[Valor Ind. Social]]+Table19[[#This Row],[Valor Ind. Ambiental]])/3,0))</f>
        <v>2</v>
      </c>
      <c r="S433" s="10" t="str">
        <f t="shared" si="52"/>
        <v>Parcialmente sostenible</v>
      </c>
      <c r="T433" s="10" t="s">
        <v>885</v>
      </c>
      <c r="U433" s="10" t="s">
        <v>638</v>
      </c>
      <c r="V433" s="43" t="s">
        <v>654</v>
      </c>
    </row>
    <row r="434" spans="1:22" ht="48" x14ac:dyDescent="0.2">
      <c r="A434" s="28">
        <v>2016005500026</v>
      </c>
      <c r="B434" s="3" t="s">
        <v>452</v>
      </c>
      <c r="C434" s="3" t="s">
        <v>817</v>
      </c>
      <c r="D434" s="3" t="s">
        <v>864</v>
      </c>
      <c r="E434" s="4">
        <v>146855818495.34</v>
      </c>
      <c r="F434" s="4">
        <v>146855818495.34</v>
      </c>
      <c r="G434" s="44">
        <v>1.02</v>
      </c>
      <c r="H434" s="10" t="str">
        <f t="shared" si="48"/>
        <v>medio</v>
      </c>
      <c r="I434" s="10">
        <f t="shared" si="53"/>
        <v>2</v>
      </c>
      <c r="J434" s="3">
        <v>553359</v>
      </c>
      <c r="K434" s="3">
        <v>553359</v>
      </c>
      <c r="L434" s="15">
        <f t="shared" si="54"/>
        <v>1</v>
      </c>
      <c r="M434" s="10" t="str">
        <f t="shared" si="49"/>
        <v>alto</v>
      </c>
      <c r="N434" s="10">
        <f t="shared" si="55"/>
        <v>3</v>
      </c>
      <c r="O434" s="50">
        <v>1</v>
      </c>
      <c r="P434" s="10" t="str">
        <f t="shared" si="50"/>
        <v>Cumple</v>
      </c>
      <c r="Q434" s="10">
        <f t="shared" si="51"/>
        <v>3</v>
      </c>
      <c r="R434" s="10">
        <f>+IF(OR(Table19[[#This Row],[Valor Ind. Económico]]=1,Table19[[#This Row],[Valor Ind. Social]]=1,Table19[[#This Row],[Valor Ind. Ambiental]]=1),1,ROUNDDOWN((Table19[[#This Row],[Valor Ind. Económico]]+Table19[[#This Row],[Valor Ind. Social]]+Table19[[#This Row],[Valor Ind. Ambiental]])/3,0))</f>
        <v>2</v>
      </c>
      <c r="S434" s="10" t="str">
        <f t="shared" si="52"/>
        <v>Parcialmente sostenible</v>
      </c>
      <c r="T434" s="10" t="s">
        <v>885</v>
      </c>
      <c r="U434" s="10" t="s">
        <v>638</v>
      </c>
      <c r="V434" s="43" t="s">
        <v>654</v>
      </c>
    </row>
    <row r="435" spans="1:22" ht="48" x14ac:dyDescent="0.2">
      <c r="A435" s="28">
        <v>2016005500027</v>
      </c>
      <c r="B435" s="3" t="s">
        <v>453</v>
      </c>
      <c r="C435" s="3" t="s">
        <v>817</v>
      </c>
      <c r="D435" s="3" t="s">
        <v>864</v>
      </c>
      <c r="E435" s="4">
        <v>49273152065</v>
      </c>
      <c r="F435" s="4">
        <v>49273152065</v>
      </c>
      <c r="G435" s="44">
        <v>1.1000000000000001</v>
      </c>
      <c r="H435" s="10" t="str">
        <f t="shared" si="48"/>
        <v>medio</v>
      </c>
      <c r="I435" s="10">
        <f t="shared" si="53"/>
        <v>2</v>
      </c>
      <c r="J435" s="3">
        <v>536467</v>
      </c>
      <c r="K435" s="3">
        <v>536467</v>
      </c>
      <c r="L435" s="15">
        <f t="shared" si="54"/>
        <v>1</v>
      </c>
      <c r="M435" s="10" t="str">
        <f t="shared" si="49"/>
        <v>alto</v>
      </c>
      <c r="N435" s="10">
        <f t="shared" si="55"/>
        <v>3</v>
      </c>
      <c r="O435" s="50">
        <v>1</v>
      </c>
      <c r="P435" s="10" t="str">
        <f t="shared" si="50"/>
        <v>Cumple</v>
      </c>
      <c r="Q435" s="10">
        <f t="shared" si="51"/>
        <v>3</v>
      </c>
      <c r="R435" s="10">
        <f>+IF(OR(Table19[[#This Row],[Valor Ind. Económico]]=1,Table19[[#This Row],[Valor Ind. Social]]=1,Table19[[#This Row],[Valor Ind. Ambiental]]=1),1,ROUNDDOWN((Table19[[#This Row],[Valor Ind. Económico]]+Table19[[#This Row],[Valor Ind. Social]]+Table19[[#This Row],[Valor Ind. Ambiental]])/3,0))</f>
        <v>2</v>
      </c>
      <c r="S435" s="10" t="str">
        <f t="shared" si="52"/>
        <v>Parcialmente sostenible</v>
      </c>
      <c r="T435" s="10" t="s">
        <v>885</v>
      </c>
      <c r="U435" s="10" t="s">
        <v>638</v>
      </c>
      <c r="V435" s="43" t="s">
        <v>654</v>
      </c>
    </row>
    <row r="436" spans="1:22" ht="48" x14ac:dyDescent="0.2">
      <c r="A436" s="28">
        <v>2017005500002</v>
      </c>
      <c r="B436" s="3" t="s">
        <v>454</v>
      </c>
      <c r="C436" s="3" t="s">
        <v>817</v>
      </c>
      <c r="D436" s="3" t="s">
        <v>864</v>
      </c>
      <c r="E436" s="4">
        <v>15415208829.120001</v>
      </c>
      <c r="F436" s="4">
        <v>15415208829.120001</v>
      </c>
      <c r="G436" s="44">
        <v>1.66</v>
      </c>
      <c r="H436" s="10" t="str">
        <f t="shared" si="48"/>
        <v>alto</v>
      </c>
      <c r="I436" s="10">
        <f t="shared" si="53"/>
        <v>3</v>
      </c>
      <c r="J436" s="3">
        <v>460731</v>
      </c>
      <c r="K436" s="3">
        <v>460731</v>
      </c>
      <c r="L436" s="15">
        <f t="shared" si="54"/>
        <v>1</v>
      </c>
      <c r="M436" s="10" t="str">
        <f t="shared" si="49"/>
        <v>alto</v>
      </c>
      <c r="N436" s="10">
        <f t="shared" si="55"/>
        <v>3</v>
      </c>
      <c r="O436" s="50">
        <v>0.5</v>
      </c>
      <c r="P436" s="10" t="str">
        <f t="shared" si="50"/>
        <v>Cumple parcialmente</v>
      </c>
      <c r="Q436" s="10">
        <f t="shared" si="51"/>
        <v>2</v>
      </c>
      <c r="R436" s="10">
        <f>+IF(OR(Table19[[#This Row],[Valor Ind. Económico]]=1,Table19[[#This Row],[Valor Ind. Social]]=1,Table19[[#This Row],[Valor Ind. Ambiental]]=1),1,ROUNDDOWN((Table19[[#This Row],[Valor Ind. Económico]]+Table19[[#This Row],[Valor Ind. Social]]+Table19[[#This Row],[Valor Ind. Ambiental]])/3,0))</f>
        <v>2</v>
      </c>
      <c r="S436" s="10" t="str">
        <f t="shared" si="52"/>
        <v>Parcialmente sostenible</v>
      </c>
      <c r="T436" s="10" t="s">
        <v>885</v>
      </c>
      <c r="U436" s="10" t="s">
        <v>638</v>
      </c>
      <c r="V436" s="43" t="s">
        <v>654</v>
      </c>
    </row>
    <row r="437" spans="1:22" ht="48" x14ac:dyDescent="0.2">
      <c r="A437" s="28">
        <v>2017005500004</v>
      </c>
      <c r="B437" s="3" t="s">
        <v>455</v>
      </c>
      <c r="C437" s="3" t="s">
        <v>817</v>
      </c>
      <c r="D437" s="3" t="s">
        <v>864</v>
      </c>
      <c r="E437" s="4">
        <v>155393200915.32999</v>
      </c>
      <c r="F437" s="4">
        <v>155393200915.32999</v>
      </c>
      <c r="G437" s="44">
        <v>1.44</v>
      </c>
      <c r="H437" s="10" t="str">
        <f t="shared" si="48"/>
        <v>alto</v>
      </c>
      <c r="I437" s="10">
        <f t="shared" si="53"/>
        <v>3</v>
      </c>
      <c r="J437" s="3">
        <v>7944</v>
      </c>
      <c r="K437" s="3">
        <v>7944</v>
      </c>
      <c r="L437" s="15">
        <f t="shared" si="54"/>
        <v>1</v>
      </c>
      <c r="M437" s="10" t="str">
        <f t="shared" si="49"/>
        <v>alto</v>
      </c>
      <c r="N437" s="10">
        <f t="shared" si="55"/>
        <v>3</v>
      </c>
      <c r="O437" s="50">
        <v>1</v>
      </c>
      <c r="P437" s="10" t="str">
        <f t="shared" si="50"/>
        <v>Cumple</v>
      </c>
      <c r="Q437" s="10">
        <f t="shared" si="51"/>
        <v>3</v>
      </c>
      <c r="R437" s="10">
        <f>+IF(OR(Table19[[#This Row],[Valor Ind. Económico]]=1,Table19[[#This Row],[Valor Ind. Social]]=1,Table19[[#This Row],[Valor Ind. Ambiental]]=1),1,ROUNDDOWN((Table19[[#This Row],[Valor Ind. Económico]]+Table19[[#This Row],[Valor Ind. Social]]+Table19[[#This Row],[Valor Ind. Ambiental]])/3,0))</f>
        <v>3</v>
      </c>
      <c r="S437" s="10" t="str">
        <f t="shared" si="52"/>
        <v>Sostenible</v>
      </c>
      <c r="T437" s="10" t="s">
        <v>885</v>
      </c>
      <c r="U437" s="10" t="s">
        <v>638</v>
      </c>
      <c r="V437" s="43" t="s">
        <v>654</v>
      </c>
    </row>
    <row r="438" spans="1:22" ht="48" x14ac:dyDescent="0.2">
      <c r="A438" s="28">
        <v>2017005500011</v>
      </c>
      <c r="B438" s="3" t="s">
        <v>456</v>
      </c>
      <c r="C438" s="3" t="s">
        <v>817</v>
      </c>
      <c r="D438" s="3" t="s">
        <v>864</v>
      </c>
      <c r="E438" s="4">
        <v>14669004824.26</v>
      </c>
      <c r="F438" s="4">
        <v>14669004824.26</v>
      </c>
      <c r="G438" s="44">
        <v>1.99</v>
      </c>
      <c r="H438" s="10" t="str">
        <f t="shared" si="48"/>
        <v>alto</v>
      </c>
      <c r="I438" s="10">
        <f t="shared" si="53"/>
        <v>3</v>
      </c>
      <c r="J438" s="3">
        <v>1299</v>
      </c>
      <c r="K438" s="3">
        <v>1299</v>
      </c>
      <c r="L438" s="15">
        <f t="shared" si="54"/>
        <v>1</v>
      </c>
      <c r="M438" s="10" t="str">
        <f t="shared" si="49"/>
        <v>alto</v>
      </c>
      <c r="N438" s="10">
        <f t="shared" si="55"/>
        <v>3</v>
      </c>
      <c r="O438" s="50">
        <v>1</v>
      </c>
      <c r="P438" s="10" t="str">
        <f t="shared" si="50"/>
        <v>Cumple</v>
      </c>
      <c r="Q438" s="10">
        <f t="shared" si="51"/>
        <v>3</v>
      </c>
      <c r="R438" s="10">
        <f>+IF(OR(Table19[[#This Row],[Valor Ind. Económico]]=1,Table19[[#This Row],[Valor Ind. Social]]=1,Table19[[#This Row],[Valor Ind. Ambiental]]=1),1,ROUNDDOWN((Table19[[#This Row],[Valor Ind. Económico]]+Table19[[#This Row],[Valor Ind. Social]]+Table19[[#This Row],[Valor Ind. Ambiental]])/3,0))</f>
        <v>3</v>
      </c>
      <c r="S438" s="10" t="str">
        <f t="shared" si="52"/>
        <v>Sostenible</v>
      </c>
      <c r="T438" s="10" t="s">
        <v>885</v>
      </c>
      <c r="U438" s="10" t="s">
        <v>638</v>
      </c>
      <c r="V438" s="43" t="s">
        <v>654</v>
      </c>
    </row>
    <row r="439" spans="1:22" ht="48" x14ac:dyDescent="0.2">
      <c r="A439" s="28">
        <v>2017005500012</v>
      </c>
      <c r="B439" s="3" t="s">
        <v>457</v>
      </c>
      <c r="C439" s="3" t="s">
        <v>817</v>
      </c>
      <c r="D439" s="3" t="s">
        <v>864</v>
      </c>
      <c r="E439" s="4">
        <v>49566862642.889999</v>
      </c>
      <c r="F439" s="4">
        <v>49566862642.889999</v>
      </c>
      <c r="G439" s="44">
        <v>1.61</v>
      </c>
      <c r="H439" s="10" t="str">
        <f t="shared" si="48"/>
        <v>alto</v>
      </c>
      <c r="I439" s="10">
        <f t="shared" si="53"/>
        <v>3</v>
      </c>
      <c r="J439" s="16">
        <v>553359</v>
      </c>
      <c r="K439" s="16">
        <v>553359</v>
      </c>
      <c r="L439" s="15">
        <f t="shared" si="54"/>
        <v>1</v>
      </c>
      <c r="M439" s="10" t="str">
        <f t="shared" si="49"/>
        <v>alto</v>
      </c>
      <c r="N439" s="10">
        <f t="shared" si="55"/>
        <v>3</v>
      </c>
      <c r="O439" s="50">
        <v>1</v>
      </c>
      <c r="P439" s="10" t="str">
        <f t="shared" si="50"/>
        <v>Cumple</v>
      </c>
      <c r="Q439" s="10">
        <f t="shared" si="51"/>
        <v>3</v>
      </c>
      <c r="R439" s="10">
        <f>+IF(OR(Table19[[#This Row],[Valor Ind. Económico]]=1,Table19[[#This Row],[Valor Ind. Social]]=1,Table19[[#This Row],[Valor Ind. Ambiental]]=1),1,ROUNDDOWN((Table19[[#This Row],[Valor Ind. Económico]]+Table19[[#This Row],[Valor Ind. Social]]+Table19[[#This Row],[Valor Ind. Ambiental]])/3,0))</f>
        <v>3</v>
      </c>
      <c r="S439" s="10" t="str">
        <f t="shared" si="52"/>
        <v>Sostenible</v>
      </c>
      <c r="T439" s="10" t="s">
        <v>885</v>
      </c>
      <c r="U439" s="10" t="s">
        <v>638</v>
      </c>
      <c r="V439" s="43" t="s">
        <v>654</v>
      </c>
    </row>
    <row r="440" spans="1:22" ht="48" x14ac:dyDescent="0.2">
      <c r="A440" s="28">
        <v>2017005500017</v>
      </c>
      <c r="B440" s="3" t="s">
        <v>458</v>
      </c>
      <c r="C440" s="3" t="s">
        <v>817</v>
      </c>
      <c r="D440" s="3" t="s">
        <v>864</v>
      </c>
      <c r="E440" s="4">
        <v>9600863748</v>
      </c>
      <c r="F440" s="4">
        <v>10515288306</v>
      </c>
      <c r="G440" s="44">
        <v>2.11</v>
      </c>
      <c r="H440" s="10" t="str">
        <f t="shared" si="48"/>
        <v>alto</v>
      </c>
      <c r="I440" s="10">
        <f t="shared" si="53"/>
        <v>3</v>
      </c>
      <c r="J440" s="3">
        <v>33448</v>
      </c>
      <c r="K440" s="3">
        <v>33448</v>
      </c>
      <c r="L440" s="15">
        <f t="shared" si="54"/>
        <v>1</v>
      </c>
      <c r="M440" s="10" t="str">
        <f t="shared" si="49"/>
        <v>alto</v>
      </c>
      <c r="N440" s="10">
        <f t="shared" si="55"/>
        <v>3</v>
      </c>
      <c r="O440" s="49" t="s">
        <v>27</v>
      </c>
      <c r="P440" s="10" t="str">
        <f t="shared" si="50"/>
        <v>No requiere</v>
      </c>
      <c r="Q440" s="10">
        <f t="shared" si="51"/>
        <v>3</v>
      </c>
      <c r="R440" s="10">
        <f>+IF(OR(Table19[[#This Row],[Valor Ind. Económico]]=1,Table19[[#This Row],[Valor Ind. Social]]=1,Table19[[#This Row],[Valor Ind. Ambiental]]=1),1,ROUNDDOWN((Table19[[#This Row],[Valor Ind. Económico]]+Table19[[#This Row],[Valor Ind. Social]]+Table19[[#This Row],[Valor Ind. Ambiental]])/3,0))</f>
        <v>3</v>
      </c>
      <c r="S440" s="10" t="str">
        <f t="shared" si="52"/>
        <v>Sostenible</v>
      </c>
      <c r="T440" s="10" t="s">
        <v>891</v>
      </c>
      <c r="U440" s="10" t="s">
        <v>636</v>
      </c>
      <c r="V440" s="43" t="s">
        <v>652</v>
      </c>
    </row>
    <row r="441" spans="1:22" ht="48" x14ac:dyDescent="0.2">
      <c r="A441" s="28">
        <v>2017005500391</v>
      </c>
      <c r="B441" s="3" t="s">
        <v>459</v>
      </c>
      <c r="C441" s="3" t="s">
        <v>817</v>
      </c>
      <c r="D441" s="3" t="s">
        <v>864</v>
      </c>
      <c r="E441" s="4">
        <v>7989033850.79</v>
      </c>
      <c r="F441" s="4">
        <v>7989033850.79</v>
      </c>
      <c r="G441" s="44">
        <v>1.55</v>
      </c>
      <c r="H441" s="10" t="str">
        <f t="shared" si="48"/>
        <v>alto</v>
      </c>
      <c r="I441" s="10">
        <f t="shared" si="53"/>
        <v>3</v>
      </c>
      <c r="J441" s="3">
        <v>16155</v>
      </c>
      <c r="K441" s="3">
        <v>16155</v>
      </c>
      <c r="L441" s="15">
        <f t="shared" si="54"/>
        <v>1</v>
      </c>
      <c r="M441" s="10" t="str">
        <f t="shared" si="49"/>
        <v>alto</v>
      </c>
      <c r="N441" s="10">
        <f t="shared" si="55"/>
        <v>3</v>
      </c>
      <c r="O441" s="50">
        <v>1</v>
      </c>
      <c r="P441" s="10" t="str">
        <f t="shared" si="50"/>
        <v>Cumple</v>
      </c>
      <c r="Q441" s="10">
        <f t="shared" si="51"/>
        <v>3</v>
      </c>
      <c r="R441" s="10">
        <f>+IF(OR(Table19[[#This Row],[Valor Ind. Económico]]=1,Table19[[#This Row],[Valor Ind. Social]]=1,Table19[[#This Row],[Valor Ind. Ambiental]]=1),1,ROUNDDOWN((Table19[[#This Row],[Valor Ind. Económico]]+Table19[[#This Row],[Valor Ind. Social]]+Table19[[#This Row],[Valor Ind. Ambiental]])/3,0))</f>
        <v>3</v>
      </c>
      <c r="S441" s="10" t="str">
        <f t="shared" si="52"/>
        <v>Sostenible</v>
      </c>
      <c r="T441" s="10" t="s">
        <v>885</v>
      </c>
      <c r="U441" s="10" t="s">
        <v>638</v>
      </c>
      <c r="V441" s="43" t="s">
        <v>654</v>
      </c>
    </row>
    <row r="442" spans="1:22" ht="48" x14ac:dyDescent="0.2">
      <c r="A442" s="28">
        <v>2018000070054</v>
      </c>
      <c r="B442" s="3" t="s">
        <v>460</v>
      </c>
      <c r="C442" s="3" t="s">
        <v>817</v>
      </c>
      <c r="D442" s="3" t="s">
        <v>864</v>
      </c>
      <c r="E442" s="4">
        <v>14947407333.299999</v>
      </c>
      <c r="F442" s="4">
        <v>14947407333.299999</v>
      </c>
      <c r="G442" s="44">
        <v>1.89</v>
      </c>
      <c r="H442" s="10" t="str">
        <f t="shared" si="48"/>
        <v>alto</v>
      </c>
      <c r="I442" s="10">
        <f t="shared" si="53"/>
        <v>3</v>
      </c>
      <c r="J442" s="3">
        <v>4180</v>
      </c>
      <c r="K442" s="3">
        <v>4180</v>
      </c>
      <c r="L442" s="15">
        <f t="shared" si="54"/>
        <v>1</v>
      </c>
      <c r="M442" s="10" t="str">
        <f t="shared" si="49"/>
        <v>alto</v>
      </c>
      <c r="N442" s="10">
        <f t="shared" si="55"/>
        <v>3</v>
      </c>
      <c r="O442" s="50">
        <v>0.5</v>
      </c>
      <c r="P442" s="10" t="str">
        <f t="shared" si="50"/>
        <v>Cumple parcialmente</v>
      </c>
      <c r="Q442" s="10">
        <f t="shared" si="51"/>
        <v>2</v>
      </c>
      <c r="R442" s="10">
        <f>+IF(OR(Table19[[#This Row],[Valor Ind. Económico]]=1,Table19[[#This Row],[Valor Ind. Social]]=1,Table19[[#This Row],[Valor Ind. Ambiental]]=1),1,ROUNDDOWN((Table19[[#This Row],[Valor Ind. Económico]]+Table19[[#This Row],[Valor Ind. Social]]+Table19[[#This Row],[Valor Ind. Ambiental]])/3,0))</f>
        <v>2</v>
      </c>
      <c r="S442" s="10" t="str">
        <f t="shared" si="52"/>
        <v>Parcialmente sostenible</v>
      </c>
      <c r="T442" s="10" t="s">
        <v>885</v>
      </c>
      <c r="U442" s="10" t="s">
        <v>638</v>
      </c>
      <c r="V442" s="43" t="s">
        <v>654</v>
      </c>
    </row>
    <row r="443" spans="1:22" ht="48" x14ac:dyDescent="0.2">
      <c r="A443" s="28">
        <v>2018005500276</v>
      </c>
      <c r="B443" s="3" t="s">
        <v>461</v>
      </c>
      <c r="C443" s="3" t="s">
        <v>817</v>
      </c>
      <c r="D443" s="3" t="s">
        <v>864</v>
      </c>
      <c r="E443" s="4">
        <v>5849740120.2600002</v>
      </c>
      <c r="F443" s="4">
        <v>5849740120.2600002</v>
      </c>
      <c r="G443" s="44">
        <v>1.5</v>
      </c>
      <c r="H443" s="10" t="str">
        <f t="shared" si="48"/>
        <v>alto</v>
      </c>
      <c r="I443" s="10">
        <f t="shared" si="53"/>
        <v>3</v>
      </c>
      <c r="J443" s="3">
        <v>516831</v>
      </c>
      <c r="K443" s="3">
        <v>516831</v>
      </c>
      <c r="L443" s="15">
        <f t="shared" si="54"/>
        <v>1</v>
      </c>
      <c r="M443" s="10" t="str">
        <f t="shared" si="49"/>
        <v>alto</v>
      </c>
      <c r="N443" s="10">
        <f t="shared" si="55"/>
        <v>3</v>
      </c>
      <c r="O443" s="50">
        <v>1</v>
      </c>
      <c r="P443" s="10" t="str">
        <f t="shared" si="50"/>
        <v>Cumple</v>
      </c>
      <c r="Q443" s="10">
        <f t="shared" si="51"/>
        <v>3</v>
      </c>
      <c r="R443" s="10">
        <f>+IF(OR(Table19[[#This Row],[Valor Ind. Económico]]=1,Table19[[#This Row],[Valor Ind. Social]]=1,Table19[[#This Row],[Valor Ind. Ambiental]]=1),1,ROUNDDOWN((Table19[[#This Row],[Valor Ind. Económico]]+Table19[[#This Row],[Valor Ind. Social]]+Table19[[#This Row],[Valor Ind. Ambiental]])/3,0))</f>
        <v>3</v>
      </c>
      <c r="S443" s="10" t="str">
        <f t="shared" si="52"/>
        <v>Sostenible</v>
      </c>
      <c r="T443" s="10" t="s">
        <v>885</v>
      </c>
      <c r="U443" s="10" t="s">
        <v>638</v>
      </c>
      <c r="V443" s="43" t="s">
        <v>654</v>
      </c>
    </row>
    <row r="444" spans="1:22" ht="48" x14ac:dyDescent="0.2">
      <c r="A444" s="28">
        <v>2018005500302</v>
      </c>
      <c r="B444" s="3" t="s">
        <v>462</v>
      </c>
      <c r="C444" s="3" t="s">
        <v>817</v>
      </c>
      <c r="D444" s="3" t="s">
        <v>864</v>
      </c>
      <c r="E444" s="4">
        <v>8122571940.2799997</v>
      </c>
      <c r="F444" s="4">
        <v>8122571940.2799997</v>
      </c>
      <c r="G444" s="44">
        <v>1.49</v>
      </c>
      <c r="H444" s="10" t="str">
        <f t="shared" si="48"/>
        <v>alto</v>
      </c>
      <c r="I444" s="10">
        <f t="shared" si="53"/>
        <v>3</v>
      </c>
      <c r="J444" s="3">
        <v>9510</v>
      </c>
      <c r="K444" s="3">
        <v>9510</v>
      </c>
      <c r="L444" s="15">
        <f t="shared" si="54"/>
        <v>1</v>
      </c>
      <c r="M444" s="10" t="str">
        <f t="shared" si="49"/>
        <v>alto</v>
      </c>
      <c r="N444" s="10">
        <f t="shared" si="55"/>
        <v>3</v>
      </c>
      <c r="O444" s="50">
        <v>0.5</v>
      </c>
      <c r="P444" s="10" t="str">
        <f t="shared" si="50"/>
        <v>Cumple parcialmente</v>
      </c>
      <c r="Q444" s="10">
        <f t="shared" si="51"/>
        <v>2</v>
      </c>
      <c r="R444" s="10">
        <f>+IF(OR(Table19[[#This Row],[Valor Ind. Económico]]=1,Table19[[#This Row],[Valor Ind. Social]]=1,Table19[[#This Row],[Valor Ind. Ambiental]]=1),1,ROUNDDOWN((Table19[[#This Row],[Valor Ind. Económico]]+Table19[[#This Row],[Valor Ind. Social]]+Table19[[#This Row],[Valor Ind. Ambiental]])/3,0))</f>
        <v>2</v>
      </c>
      <c r="S444" s="10" t="str">
        <f t="shared" si="52"/>
        <v>Parcialmente sostenible</v>
      </c>
      <c r="T444" s="10" t="s">
        <v>893</v>
      </c>
      <c r="U444" s="10" t="s">
        <v>633</v>
      </c>
      <c r="V444" s="43" t="s">
        <v>762</v>
      </c>
    </row>
    <row r="445" spans="1:22" ht="48" x14ac:dyDescent="0.2">
      <c r="A445" s="28">
        <v>2019005500278</v>
      </c>
      <c r="B445" s="3" t="s">
        <v>463</v>
      </c>
      <c r="C445" s="3" t="s">
        <v>817</v>
      </c>
      <c r="D445" s="3" t="s">
        <v>864</v>
      </c>
      <c r="E445" s="4">
        <v>18650021272</v>
      </c>
      <c r="F445" s="4">
        <v>18650021272</v>
      </c>
      <c r="G445" s="44">
        <v>1.8</v>
      </c>
      <c r="H445" s="10" t="str">
        <f t="shared" si="48"/>
        <v>alto</v>
      </c>
      <c r="I445" s="10">
        <f t="shared" si="53"/>
        <v>3</v>
      </c>
      <c r="J445" s="3">
        <v>527673</v>
      </c>
      <c r="K445" s="3">
        <v>527673</v>
      </c>
      <c r="L445" s="15">
        <f t="shared" si="54"/>
        <v>1</v>
      </c>
      <c r="M445" s="10" t="str">
        <f t="shared" si="49"/>
        <v>alto</v>
      </c>
      <c r="N445" s="10">
        <f t="shared" si="55"/>
        <v>3</v>
      </c>
      <c r="O445" s="50">
        <v>1</v>
      </c>
      <c r="P445" s="10" t="str">
        <f t="shared" si="50"/>
        <v>Cumple</v>
      </c>
      <c r="Q445" s="10">
        <f t="shared" si="51"/>
        <v>3</v>
      </c>
      <c r="R445" s="10">
        <f>+IF(OR(Table19[[#This Row],[Valor Ind. Económico]]=1,Table19[[#This Row],[Valor Ind. Social]]=1,Table19[[#This Row],[Valor Ind. Ambiental]]=1),1,ROUNDDOWN((Table19[[#This Row],[Valor Ind. Económico]]+Table19[[#This Row],[Valor Ind. Social]]+Table19[[#This Row],[Valor Ind. Ambiental]])/3,0))</f>
        <v>3</v>
      </c>
      <c r="S445" s="10" t="str">
        <f t="shared" si="52"/>
        <v>Sostenible</v>
      </c>
      <c r="T445" s="10" t="s">
        <v>885</v>
      </c>
      <c r="U445" s="10" t="s">
        <v>638</v>
      </c>
      <c r="V445" s="43" t="s">
        <v>654</v>
      </c>
    </row>
    <row r="446" spans="1:22" ht="48" x14ac:dyDescent="0.2">
      <c r="A446" s="28">
        <v>2015000070030</v>
      </c>
      <c r="B446" s="3" t="s">
        <v>464</v>
      </c>
      <c r="C446" s="3" t="s">
        <v>817</v>
      </c>
      <c r="D446" s="3" t="s">
        <v>865</v>
      </c>
      <c r="E446" s="4">
        <v>2549048601.4200001</v>
      </c>
      <c r="F446" s="4">
        <v>2885814291.4200001</v>
      </c>
      <c r="G446" s="44">
        <v>1.62</v>
      </c>
      <c r="H446" s="10" t="str">
        <f t="shared" si="48"/>
        <v>alto</v>
      </c>
      <c r="I446" s="10">
        <f t="shared" si="53"/>
        <v>3</v>
      </c>
      <c r="J446" s="3">
        <v>1720</v>
      </c>
      <c r="K446" s="3">
        <v>7500</v>
      </c>
      <c r="L446" s="15">
        <f t="shared" si="54"/>
        <v>0.22933333333333333</v>
      </c>
      <c r="M446" s="10" t="str">
        <f t="shared" si="49"/>
        <v>bajo</v>
      </c>
      <c r="N446" s="10">
        <f t="shared" si="55"/>
        <v>1</v>
      </c>
      <c r="O446" s="50">
        <v>1</v>
      </c>
      <c r="P446" s="10" t="str">
        <f t="shared" si="50"/>
        <v>Cumple</v>
      </c>
      <c r="Q446" s="10">
        <f t="shared" si="51"/>
        <v>3</v>
      </c>
      <c r="R446" s="10">
        <f>+IF(OR(Table19[[#This Row],[Valor Ind. Económico]]=1,Table19[[#This Row],[Valor Ind. Social]]=1,Table19[[#This Row],[Valor Ind. Ambiental]]=1),1,ROUNDDOWN((Table19[[#This Row],[Valor Ind. Económico]]+Table19[[#This Row],[Valor Ind. Social]]+Table19[[#This Row],[Valor Ind. Ambiental]])/3,0))</f>
        <v>1</v>
      </c>
      <c r="S446" s="10" t="str">
        <f t="shared" si="52"/>
        <v>No sostenible</v>
      </c>
      <c r="T446" s="10" t="s">
        <v>887</v>
      </c>
      <c r="U446" s="10"/>
      <c r="V446" s="43"/>
    </row>
    <row r="447" spans="1:22" ht="48" x14ac:dyDescent="0.2">
      <c r="A447" s="28">
        <v>2015000070031</v>
      </c>
      <c r="B447" s="3" t="s">
        <v>465</v>
      </c>
      <c r="C447" s="3" t="s">
        <v>817</v>
      </c>
      <c r="D447" s="3" t="s">
        <v>865</v>
      </c>
      <c r="E447" s="4">
        <v>3464025595.7199998</v>
      </c>
      <c r="F447" s="4">
        <v>3927259905.7199998</v>
      </c>
      <c r="G447" s="44">
        <v>1.0900000000000001</v>
      </c>
      <c r="H447" s="10" t="str">
        <f t="shared" si="48"/>
        <v>medio</v>
      </c>
      <c r="I447" s="10">
        <f t="shared" si="53"/>
        <v>2</v>
      </c>
      <c r="J447" s="3">
        <v>3360</v>
      </c>
      <c r="K447" s="3">
        <v>7382</v>
      </c>
      <c r="L447" s="15">
        <f t="shared" si="54"/>
        <v>0.45516120292603629</v>
      </c>
      <c r="M447" s="10" t="str">
        <f t="shared" si="49"/>
        <v>bajo</v>
      </c>
      <c r="N447" s="10">
        <f t="shared" si="55"/>
        <v>1</v>
      </c>
      <c r="O447" s="50">
        <v>0.5</v>
      </c>
      <c r="P447" s="10" t="str">
        <f t="shared" si="50"/>
        <v>Cumple parcialmente</v>
      </c>
      <c r="Q447" s="10">
        <f t="shared" si="51"/>
        <v>2</v>
      </c>
      <c r="R447" s="10">
        <f>+IF(OR(Table19[[#This Row],[Valor Ind. Económico]]=1,Table19[[#This Row],[Valor Ind. Social]]=1,Table19[[#This Row],[Valor Ind. Ambiental]]=1),1,ROUNDDOWN((Table19[[#This Row],[Valor Ind. Económico]]+Table19[[#This Row],[Valor Ind. Social]]+Table19[[#This Row],[Valor Ind. Ambiental]])/3,0))</f>
        <v>1</v>
      </c>
      <c r="S447" s="10" t="str">
        <f t="shared" si="52"/>
        <v>No sostenible</v>
      </c>
      <c r="T447" s="10" t="s">
        <v>887</v>
      </c>
      <c r="U447" s="10"/>
      <c r="V447" s="43"/>
    </row>
    <row r="448" spans="1:22" ht="48" x14ac:dyDescent="0.2">
      <c r="A448" s="28">
        <v>2015000070033</v>
      </c>
      <c r="B448" s="3" t="s">
        <v>466</v>
      </c>
      <c r="C448" s="3" t="s">
        <v>817</v>
      </c>
      <c r="D448" s="3" t="s">
        <v>865</v>
      </c>
      <c r="E448" s="4">
        <v>3892499000</v>
      </c>
      <c r="F448" s="4">
        <v>3892499000</v>
      </c>
      <c r="G448" s="44">
        <v>1.21</v>
      </c>
      <c r="H448" s="10" t="str">
        <f t="shared" si="48"/>
        <v>alto</v>
      </c>
      <c r="I448" s="10">
        <f t="shared" si="53"/>
        <v>3</v>
      </c>
      <c r="J448" s="3">
        <v>3000</v>
      </c>
      <c r="K448" s="3">
        <v>6250</v>
      </c>
      <c r="L448" s="15">
        <f t="shared" si="54"/>
        <v>0.48</v>
      </c>
      <c r="M448" s="10" t="str">
        <f t="shared" si="49"/>
        <v>bajo</v>
      </c>
      <c r="N448" s="10">
        <f t="shared" si="55"/>
        <v>1</v>
      </c>
      <c r="O448" s="49" t="s">
        <v>27</v>
      </c>
      <c r="P448" s="10" t="str">
        <f t="shared" si="50"/>
        <v>No requiere</v>
      </c>
      <c r="Q448" s="10">
        <f t="shared" si="51"/>
        <v>3</v>
      </c>
      <c r="R448" s="10">
        <f>+IF(OR(Table19[[#This Row],[Valor Ind. Económico]]=1,Table19[[#This Row],[Valor Ind. Social]]=1,Table19[[#This Row],[Valor Ind. Ambiental]]=1),1,ROUNDDOWN((Table19[[#This Row],[Valor Ind. Económico]]+Table19[[#This Row],[Valor Ind. Social]]+Table19[[#This Row],[Valor Ind. Ambiental]])/3,0))</f>
        <v>1</v>
      </c>
      <c r="S448" s="10" t="str">
        <f t="shared" si="52"/>
        <v>No sostenible</v>
      </c>
      <c r="T448" s="10" t="s">
        <v>893</v>
      </c>
      <c r="U448" s="10"/>
      <c r="V448" s="43"/>
    </row>
    <row r="449" spans="1:22" ht="48" x14ac:dyDescent="0.2">
      <c r="A449" s="28">
        <v>2016000070002</v>
      </c>
      <c r="B449" s="3" t="s">
        <v>467</v>
      </c>
      <c r="C449" s="3" t="s">
        <v>817</v>
      </c>
      <c r="D449" s="3" t="s">
        <v>865</v>
      </c>
      <c r="E449" s="4">
        <v>13343962560</v>
      </c>
      <c r="F449" s="4">
        <v>13343962560</v>
      </c>
      <c r="G449" s="44">
        <v>1.02</v>
      </c>
      <c r="H449" s="10" t="str">
        <f t="shared" si="48"/>
        <v>medio</v>
      </c>
      <c r="I449" s="10">
        <f t="shared" si="53"/>
        <v>2</v>
      </c>
      <c r="J449" s="3">
        <v>20000</v>
      </c>
      <c r="K449" s="3">
        <v>88438</v>
      </c>
      <c r="L449" s="15">
        <f t="shared" si="54"/>
        <v>0.22614713132363917</v>
      </c>
      <c r="M449" s="10" t="str">
        <f t="shared" si="49"/>
        <v>bajo</v>
      </c>
      <c r="N449" s="10">
        <f t="shared" si="55"/>
        <v>1</v>
      </c>
      <c r="O449" s="49" t="s">
        <v>27</v>
      </c>
      <c r="P449" s="10" t="str">
        <f t="shared" si="50"/>
        <v>No requiere</v>
      </c>
      <c r="Q449" s="10">
        <f t="shared" si="51"/>
        <v>3</v>
      </c>
      <c r="R449" s="10">
        <f>+IF(OR(Table19[[#This Row],[Valor Ind. Económico]]=1,Table19[[#This Row],[Valor Ind. Social]]=1,Table19[[#This Row],[Valor Ind. Ambiental]]=1),1,ROUNDDOWN((Table19[[#This Row],[Valor Ind. Económico]]+Table19[[#This Row],[Valor Ind. Social]]+Table19[[#This Row],[Valor Ind. Ambiental]])/3,0))</f>
        <v>1</v>
      </c>
      <c r="S449" s="10" t="str">
        <f t="shared" si="52"/>
        <v>No sostenible</v>
      </c>
      <c r="T449" s="10" t="s">
        <v>889</v>
      </c>
      <c r="U449" s="10"/>
      <c r="V449" s="43"/>
    </row>
    <row r="450" spans="1:22" ht="32" x14ac:dyDescent="0.2">
      <c r="A450" s="28">
        <v>2016005500001</v>
      </c>
      <c r="B450" s="3" t="s">
        <v>468</v>
      </c>
      <c r="C450" s="3" t="s">
        <v>817</v>
      </c>
      <c r="D450" s="3" t="s">
        <v>865</v>
      </c>
      <c r="E450" s="4">
        <v>15646239756</v>
      </c>
      <c r="F450" s="4">
        <v>19997105370</v>
      </c>
      <c r="G450" s="44">
        <v>1.01</v>
      </c>
      <c r="H450" s="10" t="str">
        <f t="shared" si="48"/>
        <v>medio</v>
      </c>
      <c r="I450" s="10">
        <f t="shared" si="53"/>
        <v>2</v>
      </c>
      <c r="J450" s="3">
        <v>13032</v>
      </c>
      <c r="K450" s="3">
        <v>13032</v>
      </c>
      <c r="L450" s="15">
        <f t="shared" si="54"/>
        <v>1</v>
      </c>
      <c r="M450" s="10" t="str">
        <f t="shared" si="49"/>
        <v>alto</v>
      </c>
      <c r="N450" s="10">
        <f t="shared" si="55"/>
        <v>3</v>
      </c>
      <c r="O450" s="49" t="s">
        <v>27</v>
      </c>
      <c r="P450" s="10" t="str">
        <f t="shared" si="50"/>
        <v>No requiere</v>
      </c>
      <c r="Q450" s="10">
        <f t="shared" si="51"/>
        <v>3</v>
      </c>
      <c r="R450" s="10">
        <f>+IF(OR(Table19[[#This Row],[Valor Ind. Económico]]=1,Table19[[#This Row],[Valor Ind. Social]]=1,Table19[[#This Row],[Valor Ind. Ambiental]]=1),1,ROUNDDOWN((Table19[[#This Row],[Valor Ind. Económico]]+Table19[[#This Row],[Valor Ind. Social]]+Table19[[#This Row],[Valor Ind. Ambiental]])/3,0))</f>
        <v>2</v>
      </c>
      <c r="S450" s="10" t="str">
        <f t="shared" si="52"/>
        <v>Parcialmente sostenible</v>
      </c>
      <c r="T450" s="10" t="s">
        <v>888</v>
      </c>
      <c r="U450" s="10" t="s">
        <v>32</v>
      </c>
      <c r="V450" s="43" t="s">
        <v>649</v>
      </c>
    </row>
    <row r="451" spans="1:22" ht="48" x14ac:dyDescent="0.2">
      <c r="A451" s="28">
        <v>2016005500002</v>
      </c>
      <c r="B451" s="3" t="s">
        <v>469</v>
      </c>
      <c r="C451" s="3" t="s">
        <v>817</v>
      </c>
      <c r="D451" s="3" t="s">
        <v>865</v>
      </c>
      <c r="E451" s="4">
        <v>15704896161.67</v>
      </c>
      <c r="F451" s="4">
        <v>15704896161.67</v>
      </c>
      <c r="G451" s="44">
        <v>1.32</v>
      </c>
      <c r="H451" s="10" t="str">
        <f t="shared" si="48"/>
        <v>alto</v>
      </c>
      <c r="I451" s="10">
        <f t="shared" si="53"/>
        <v>3</v>
      </c>
      <c r="J451" s="3">
        <v>8000</v>
      </c>
      <c r="K451" s="3">
        <v>54155</v>
      </c>
      <c r="L451" s="15">
        <f t="shared" si="54"/>
        <v>0.1477241251961961</v>
      </c>
      <c r="M451" s="10" t="str">
        <f t="shared" si="49"/>
        <v>bajo</v>
      </c>
      <c r="N451" s="10">
        <f t="shared" si="55"/>
        <v>1</v>
      </c>
      <c r="O451" s="49" t="s">
        <v>27</v>
      </c>
      <c r="P451" s="10" t="str">
        <f t="shared" si="50"/>
        <v>No requiere</v>
      </c>
      <c r="Q451" s="10">
        <f t="shared" si="51"/>
        <v>3</v>
      </c>
      <c r="R451" s="10">
        <f>+IF(OR(Table19[[#This Row],[Valor Ind. Económico]]=1,Table19[[#This Row],[Valor Ind. Social]]=1,Table19[[#This Row],[Valor Ind. Ambiental]]=1),1,ROUNDDOWN((Table19[[#This Row],[Valor Ind. Económico]]+Table19[[#This Row],[Valor Ind. Social]]+Table19[[#This Row],[Valor Ind. Ambiental]])/3,0))</f>
        <v>1</v>
      </c>
      <c r="S451" s="10" t="str">
        <f t="shared" si="52"/>
        <v>No sostenible</v>
      </c>
      <c r="T451" s="10" t="s">
        <v>889</v>
      </c>
      <c r="U451" s="10"/>
      <c r="V451" s="43"/>
    </row>
    <row r="452" spans="1:22" ht="32" x14ac:dyDescent="0.2">
      <c r="A452" s="28">
        <v>2016005500021</v>
      </c>
      <c r="B452" s="3" t="s">
        <v>470</v>
      </c>
      <c r="C452" s="3" t="s">
        <v>817</v>
      </c>
      <c r="D452" s="3" t="s">
        <v>865</v>
      </c>
      <c r="E452" s="4">
        <v>28506022974</v>
      </c>
      <c r="F452" s="4">
        <v>34385483868</v>
      </c>
      <c r="G452" s="44">
        <v>1.19</v>
      </c>
      <c r="H452" s="10" t="str">
        <f t="shared" si="48"/>
        <v>medio</v>
      </c>
      <c r="I452" s="10">
        <f t="shared" si="53"/>
        <v>2</v>
      </c>
      <c r="J452" s="3">
        <v>75108</v>
      </c>
      <c r="K452" s="3">
        <v>100382</v>
      </c>
      <c r="L452" s="15">
        <f t="shared" si="54"/>
        <v>0.74822179275168854</v>
      </c>
      <c r="M452" s="10" t="str">
        <f t="shared" si="49"/>
        <v>medio</v>
      </c>
      <c r="N452" s="10">
        <f t="shared" si="55"/>
        <v>2</v>
      </c>
      <c r="O452" s="49" t="s">
        <v>27</v>
      </c>
      <c r="P452" s="10" t="str">
        <f t="shared" si="50"/>
        <v>No requiere</v>
      </c>
      <c r="Q452" s="10">
        <f t="shared" si="51"/>
        <v>3</v>
      </c>
      <c r="R452" s="10">
        <f>+IF(OR(Table19[[#This Row],[Valor Ind. Económico]]=1,Table19[[#This Row],[Valor Ind. Social]]=1,Table19[[#This Row],[Valor Ind. Ambiental]]=1),1,ROUNDDOWN((Table19[[#This Row],[Valor Ind. Económico]]+Table19[[#This Row],[Valor Ind. Social]]+Table19[[#This Row],[Valor Ind. Ambiental]])/3,0))</f>
        <v>2</v>
      </c>
      <c r="S452" s="10" t="str">
        <f t="shared" si="52"/>
        <v>Parcialmente sostenible</v>
      </c>
      <c r="T452" s="10" t="s">
        <v>888</v>
      </c>
      <c r="U452" s="10" t="s">
        <v>28</v>
      </c>
      <c r="V452" s="43" t="s">
        <v>29</v>
      </c>
    </row>
    <row r="453" spans="1:22" ht="32" x14ac:dyDescent="0.2">
      <c r="A453" s="28">
        <v>2016005500025</v>
      </c>
      <c r="B453" s="3" t="s">
        <v>471</v>
      </c>
      <c r="C453" s="3" t="s">
        <v>817</v>
      </c>
      <c r="D453" s="3" t="s">
        <v>865</v>
      </c>
      <c r="E453" s="4">
        <v>31633892968</v>
      </c>
      <c r="F453" s="4">
        <v>31633892968</v>
      </c>
      <c r="G453" s="44">
        <v>1.05</v>
      </c>
      <c r="H453" s="10" t="str">
        <f t="shared" si="48"/>
        <v>medio</v>
      </c>
      <c r="I453" s="10">
        <f t="shared" si="53"/>
        <v>2</v>
      </c>
      <c r="J453" s="3">
        <v>12450</v>
      </c>
      <c r="K453" s="3">
        <v>12450</v>
      </c>
      <c r="L453" s="15">
        <f t="shared" si="54"/>
        <v>1</v>
      </c>
      <c r="M453" s="10" t="str">
        <f t="shared" si="49"/>
        <v>alto</v>
      </c>
      <c r="N453" s="10">
        <f t="shared" si="55"/>
        <v>3</v>
      </c>
      <c r="O453" s="49" t="s">
        <v>27</v>
      </c>
      <c r="P453" s="10" t="str">
        <f t="shared" si="50"/>
        <v>No requiere</v>
      </c>
      <c r="Q453" s="10">
        <f t="shared" si="51"/>
        <v>3</v>
      </c>
      <c r="R453" s="10">
        <f>+IF(OR(Table19[[#This Row],[Valor Ind. Económico]]=1,Table19[[#This Row],[Valor Ind. Social]]=1,Table19[[#This Row],[Valor Ind. Ambiental]]=1),1,ROUNDDOWN((Table19[[#This Row],[Valor Ind. Económico]]+Table19[[#This Row],[Valor Ind. Social]]+Table19[[#This Row],[Valor Ind. Ambiental]])/3,0))</f>
        <v>2</v>
      </c>
      <c r="S453" s="10" t="str">
        <f t="shared" si="52"/>
        <v>Parcialmente sostenible</v>
      </c>
      <c r="T453" s="10" t="s">
        <v>888</v>
      </c>
      <c r="U453" s="10" t="s">
        <v>32</v>
      </c>
      <c r="V453" s="43" t="s">
        <v>649</v>
      </c>
    </row>
    <row r="454" spans="1:22" ht="16" x14ac:dyDescent="0.2">
      <c r="A454" s="28">
        <v>2017000070042</v>
      </c>
      <c r="B454" s="3" t="s">
        <v>472</v>
      </c>
      <c r="C454" s="3" t="s">
        <v>817</v>
      </c>
      <c r="D454" s="3" t="s">
        <v>865</v>
      </c>
      <c r="E454" s="4">
        <v>8000000000</v>
      </c>
      <c r="F454" s="4">
        <v>8000000000</v>
      </c>
      <c r="G454" s="44">
        <v>1.35</v>
      </c>
      <c r="H454" s="10" t="str">
        <f t="shared" si="48"/>
        <v>alto</v>
      </c>
      <c r="I454" s="10">
        <f t="shared" si="53"/>
        <v>3</v>
      </c>
      <c r="J454" s="3">
        <v>139</v>
      </c>
      <c r="K454" s="16">
        <v>14919</v>
      </c>
      <c r="L454" s="15">
        <f t="shared" si="54"/>
        <v>9.3169783497553463E-3</v>
      </c>
      <c r="M454" s="10" t="str">
        <f t="shared" si="49"/>
        <v>bajo</v>
      </c>
      <c r="N454" s="10">
        <f t="shared" si="55"/>
        <v>1</v>
      </c>
      <c r="O454" s="49" t="s">
        <v>27</v>
      </c>
      <c r="P454" s="10" t="str">
        <f t="shared" si="50"/>
        <v>No requiere</v>
      </c>
      <c r="Q454" s="10">
        <f t="shared" si="51"/>
        <v>3</v>
      </c>
      <c r="R454" s="10">
        <f>+IF(OR(Table19[[#This Row],[Valor Ind. Económico]]=1,Table19[[#This Row],[Valor Ind. Social]]=1,Table19[[#This Row],[Valor Ind. Ambiental]]=1),1,ROUNDDOWN((Table19[[#This Row],[Valor Ind. Económico]]+Table19[[#This Row],[Valor Ind. Social]]+Table19[[#This Row],[Valor Ind. Ambiental]])/3,0))</f>
        <v>1</v>
      </c>
      <c r="S454" s="10" t="str">
        <f t="shared" si="52"/>
        <v>No sostenible</v>
      </c>
      <c r="T454" s="10" t="s">
        <v>888</v>
      </c>
      <c r="U454" s="10"/>
      <c r="V454" s="43"/>
    </row>
    <row r="455" spans="1:22" ht="32" x14ac:dyDescent="0.2">
      <c r="A455" s="28">
        <v>2017000070071</v>
      </c>
      <c r="B455" s="3" t="s">
        <v>473</v>
      </c>
      <c r="C455" s="3" t="s">
        <v>817</v>
      </c>
      <c r="D455" s="3" t="s">
        <v>865</v>
      </c>
      <c r="E455" s="4">
        <v>30049059005.540001</v>
      </c>
      <c r="F455" s="4">
        <v>39051179253</v>
      </c>
      <c r="G455" s="44">
        <v>1.1399999999999999</v>
      </c>
      <c r="H455" s="10" t="str">
        <f t="shared" si="48"/>
        <v>medio</v>
      </c>
      <c r="I455" s="10">
        <f t="shared" si="53"/>
        <v>2</v>
      </c>
      <c r="J455" s="16">
        <v>80371</v>
      </c>
      <c r="K455" s="16">
        <v>99912</v>
      </c>
      <c r="L455" s="15">
        <f t="shared" si="54"/>
        <v>0.80441788774121226</v>
      </c>
      <c r="M455" s="10" t="str">
        <f t="shared" si="49"/>
        <v>alto</v>
      </c>
      <c r="N455" s="10">
        <f t="shared" si="55"/>
        <v>3</v>
      </c>
      <c r="O455" s="49" t="s">
        <v>27</v>
      </c>
      <c r="P455" s="10" t="str">
        <f t="shared" si="50"/>
        <v>No requiere</v>
      </c>
      <c r="Q455" s="10">
        <f t="shared" si="51"/>
        <v>3</v>
      </c>
      <c r="R455" s="10">
        <f>+IF(OR(Table19[[#This Row],[Valor Ind. Económico]]=1,Table19[[#This Row],[Valor Ind. Social]]=1,Table19[[#This Row],[Valor Ind. Ambiental]]=1),1,ROUNDDOWN((Table19[[#This Row],[Valor Ind. Económico]]+Table19[[#This Row],[Valor Ind. Social]]+Table19[[#This Row],[Valor Ind. Ambiental]])/3,0))</f>
        <v>2</v>
      </c>
      <c r="S455" s="10" t="str">
        <f t="shared" si="52"/>
        <v>Parcialmente sostenible</v>
      </c>
      <c r="T455" s="10" t="s">
        <v>888</v>
      </c>
      <c r="U455" s="10" t="s">
        <v>28</v>
      </c>
      <c r="V455" s="43" t="s">
        <v>29</v>
      </c>
    </row>
    <row r="456" spans="1:22" ht="48" x14ac:dyDescent="0.2">
      <c r="A456" s="28">
        <v>2017005500319</v>
      </c>
      <c r="B456" s="3" t="s">
        <v>474</v>
      </c>
      <c r="C456" s="3" t="s">
        <v>817</v>
      </c>
      <c r="D456" s="3" t="s">
        <v>865</v>
      </c>
      <c r="E456" s="4">
        <v>5147496003.9399996</v>
      </c>
      <c r="F456" s="4">
        <v>5147496003.9399996</v>
      </c>
      <c r="G456" s="44">
        <v>1.1499999999999999</v>
      </c>
      <c r="H456" s="10" t="str">
        <f t="shared" si="48"/>
        <v>medio</v>
      </c>
      <c r="I456" s="10">
        <f t="shared" si="53"/>
        <v>2</v>
      </c>
      <c r="J456" s="3">
        <v>1000</v>
      </c>
      <c r="K456" s="3">
        <v>9424</v>
      </c>
      <c r="L456" s="15">
        <f t="shared" si="54"/>
        <v>0.10611205432937182</v>
      </c>
      <c r="M456" s="10" t="str">
        <f t="shared" si="49"/>
        <v>bajo</v>
      </c>
      <c r="N456" s="10">
        <f t="shared" si="55"/>
        <v>1</v>
      </c>
      <c r="O456" s="49" t="s">
        <v>27</v>
      </c>
      <c r="P456" s="10" t="str">
        <f t="shared" si="50"/>
        <v>No requiere</v>
      </c>
      <c r="Q456" s="10">
        <f t="shared" si="51"/>
        <v>3</v>
      </c>
      <c r="R456" s="10">
        <f>+IF(OR(Table19[[#This Row],[Valor Ind. Económico]]=1,Table19[[#This Row],[Valor Ind. Social]]=1,Table19[[#This Row],[Valor Ind. Ambiental]]=1),1,ROUNDDOWN((Table19[[#This Row],[Valor Ind. Económico]]+Table19[[#This Row],[Valor Ind. Social]]+Table19[[#This Row],[Valor Ind. Ambiental]])/3,0))</f>
        <v>1</v>
      </c>
      <c r="S456" s="10" t="str">
        <f t="shared" si="52"/>
        <v>No sostenible</v>
      </c>
      <c r="T456" s="10" t="s">
        <v>889</v>
      </c>
      <c r="U456" s="10"/>
      <c r="V456" s="43"/>
    </row>
    <row r="457" spans="1:22" ht="32" x14ac:dyDescent="0.2">
      <c r="A457" s="28">
        <v>2017005500368</v>
      </c>
      <c r="B457" s="3" t="s">
        <v>475</v>
      </c>
      <c r="C457" s="3" t="s">
        <v>817</v>
      </c>
      <c r="D457" s="3" t="s">
        <v>865</v>
      </c>
      <c r="E457" s="4">
        <v>20498077794</v>
      </c>
      <c r="F457" s="4">
        <v>20498077794</v>
      </c>
      <c r="G457" s="44">
        <v>1.04</v>
      </c>
      <c r="H457" s="10" t="str">
        <f t="shared" si="48"/>
        <v>medio</v>
      </c>
      <c r="I457" s="10">
        <f t="shared" si="53"/>
        <v>2</v>
      </c>
      <c r="J457" s="3">
        <v>12987</v>
      </c>
      <c r="K457" s="3">
        <v>12987</v>
      </c>
      <c r="L457" s="15">
        <f t="shared" si="54"/>
        <v>1</v>
      </c>
      <c r="M457" s="10" t="str">
        <f t="shared" si="49"/>
        <v>alto</v>
      </c>
      <c r="N457" s="10">
        <f t="shared" si="55"/>
        <v>3</v>
      </c>
      <c r="O457" s="49" t="s">
        <v>27</v>
      </c>
      <c r="P457" s="10" t="str">
        <f t="shared" si="50"/>
        <v>No requiere</v>
      </c>
      <c r="Q457" s="10">
        <f t="shared" si="51"/>
        <v>3</v>
      </c>
      <c r="R457" s="10">
        <f>+IF(OR(Table19[[#This Row],[Valor Ind. Económico]]=1,Table19[[#This Row],[Valor Ind. Social]]=1,Table19[[#This Row],[Valor Ind. Ambiental]]=1),1,ROUNDDOWN((Table19[[#This Row],[Valor Ind. Económico]]+Table19[[#This Row],[Valor Ind. Social]]+Table19[[#This Row],[Valor Ind. Ambiental]])/3,0))</f>
        <v>2</v>
      </c>
      <c r="S457" s="10" t="str">
        <f t="shared" si="52"/>
        <v>Parcialmente sostenible</v>
      </c>
      <c r="T457" s="10" t="s">
        <v>888</v>
      </c>
      <c r="U457" s="10" t="s">
        <v>32</v>
      </c>
      <c r="V457" s="43" t="s">
        <v>649</v>
      </c>
    </row>
    <row r="458" spans="1:22" ht="48" x14ac:dyDescent="0.2">
      <c r="A458" s="28">
        <v>2018000070024</v>
      </c>
      <c r="B458" s="3" t="s">
        <v>476</v>
      </c>
      <c r="C458" s="3" t="s">
        <v>817</v>
      </c>
      <c r="D458" s="3" t="s">
        <v>865</v>
      </c>
      <c r="E458" s="4">
        <v>14422728202</v>
      </c>
      <c r="F458" s="4">
        <v>14422728202</v>
      </c>
      <c r="G458" s="44">
        <v>1.35</v>
      </c>
      <c r="H458" s="10" t="str">
        <f t="shared" si="48"/>
        <v>alto</v>
      </c>
      <c r="I458" s="10">
        <f t="shared" si="53"/>
        <v>3</v>
      </c>
      <c r="J458" s="16">
        <v>561577</v>
      </c>
      <c r="K458" s="16">
        <v>561577</v>
      </c>
      <c r="L458" s="15">
        <f t="shared" si="54"/>
        <v>1</v>
      </c>
      <c r="M458" s="10" t="str">
        <f t="shared" si="49"/>
        <v>alto</v>
      </c>
      <c r="N458" s="10">
        <f t="shared" si="55"/>
        <v>3</v>
      </c>
      <c r="O458" s="50">
        <v>1</v>
      </c>
      <c r="P458" s="10" t="str">
        <f t="shared" si="50"/>
        <v>Cumple</v>
      </c>
      <c r="Q458" s="10">
        <f t="shared" si="51"/>
        <v>3</v>
      </c>
      <c r="R458" s="10">
        <f>+IF(OR(Table19[[#This Row],[Valor Ind. Económico]]=1,Table19[[#This Row],[Valor Ind. Social]]=1,Table19[[#This Row],[Valor Ind. Ambiental]]=1),1,ROUNDDOWN((Table19[[#This Row],[Valor Ind. Económico]]+Table19[[#This Row],[Valor Ind. Social]]+Table19[[#This Row],[Valor Ind. Ambiental]])/3,0))</f>
        <v>3</v>
      </c>
      <c r="S458" s="10" t="str">
        <f t="shared" si="52"/>
        <v>Sostenible</v>
      </c>
      <c r="T458" s="10" t="s">
        <v>890</v>
      </c>
      <c r="U458" s="10" t="s">
        <v>642</v>
      </c>
      <c r="V458" s="43" t="s">
        <v>658</v>
      </c>
    </row>
    <row r="459" spans="1:22" ht="48" x14ac:dyDescent="0.2">
      <c r="A459" s="28">
        <v>2018000070029</v>
      </c>
      <c r="B459" s="3" t="s">
        <v>477</v>
      </c>
      <c r="C459" s="3" t="s">
        <v>817</v>
      </c>
      <c r="D459" s="3" t="s">
        <v>865</v>
      </c>
      <c r="E459" s="4">
        <v>1199999000</v>
      </c>
      <c r="F459" s="4">
        <v>1307999160</v>
      </c>
      <c r="G459" s="44">
        <v>3.37</v>
      </c>
      <c r="H459" s="10" t="str">
        <f t="shared" si="48"/>
        <v>alto</v>
      </c>
      <c r="I459" s="10">
        <f t="shared" si="53"/>
        <v>3</v>
      </c>
      <c r="J459" s="3">
        <v>666</v>
      </c>
      <c r="K459" s="16">
        <v>7862</v>
      </c>
      <c r="L459" s="15">
        <f t="shared" si="54"/>
        <v>8.471126939709997E-2</v>
      </c>
      <c r="M459" s="10" t="str">
        <f t="shared" si="49"/>
        <v>bajo</v>
      </c>
      <c r="N459" s="10">
        <f t="shared" si="55"/>
        <v>1</v>
      </c>
      <c r="O459" s="49" t="s">
        <v>27</v>
      </c>
      <c r="P459" s="10" t="str">
        <f t="shared" si="50"/>
        <v>No requiere</v>
      </c>
      <c r="Q459" s="10">
        <f t="shared" si="51"/>
        <v>3</v>
      </c>
      <c r="R459" s="10">
        <f>+IF(OR(Table19[[#This Row],[Valor Ind. Económico]]=1,Table19[[#This Row],[Valor Ind. Social]]=1,Table19[[#This Row],[Valor Ind. Ambiental]]=1),1,ROUNDDOWN((Table19[[#This Row],[Valor Ind. Económico]]+Table19[[#This Row],[Valor Ind. Social]]+Table19[[#This Row],[Valor Ind. Ambiental]])/3,0))</f>
        <v>1</v>
      </c>
      <c r="S459" s="10" t="str">
        <f t="shared" si="52"/>
        <v>No sostenible</v>
      </c>
      <c r="T459" s="10" t="s">
        <v>892</v>
      </c>
      <c r="U459" s="10"/>
      <c r="V459" s="43"/>
    </row>
    <row r="460" spans="1:22" ht="48" x14ac:dyDescent="0.2">
      <c r="A460" s="28">
        <v>2018000070040</v>
      </c>
      <c r="B460" s="3" t="s">
        <v>478</v>
      </c>
      <c r="C460" s="3" t="s">
        <v>817</v>
      </c>
      <c r="D460" s="3" t="s">
        <v>865</v>
      </c>
      <c r="E460" s="4">
        <v>3268058042</v>
      </c>
      <c r="F460" s="4">
        <v>3268058042</v>
      </c>
      <c r="G460" s="44">
        <v>1.77</v>
      </c>
      <c r="H460" s="10" t="str">
        <f t="shared" si="48"/>
        <v>alto</v>
      </c>
      <c r="I460" s="10">
        <f t="shared" si="53"/>
        <v>3</v>
      </c>
      <c r="J460" s="3">
        <v>375</v>
      </c>
      <c r="K460" s="16">
        <v>5045</v>
      </c>
      <c r="L460" s="15">
        <f t="shared" si="54"/>
        <v>7.4331020812685833E-2</v>
      </c>
      <c r="M460" s="10" t="str">
        <f t="shared" si="49"/>
        <v>bajo</v>
      </c>
      <c r="N460" s="10">
        <f t="shared" si="55"/>
        <v>1</v>
      </c>
      <c r="O460" s="49" t="s">
        <v>27</v>
      </c>
      <c r="P460" s="10" t="str">
        <f t="shared" si="50"/>
        <v>No requiere</v>
      </c>
      <c r="Q460" s="10">
        <f t="shared" si="51"/>
        <v>3</v>
      </c>
      <c r="R460" s="10">
        <f>+IF(OR(Table19[[#This Row],[Valor Ind. Económico]]=1,Table19[[#This Row],[Valor Ind. Social]]=1,Table19[[#This Row],[Valor Ind. Ambiental]]=1),1,ROUNDDOWN((Table19[[#This Row],[Valor Ind. Económico]]+Table19[[#This Row],[Valor Ind. Social]]+Table19[[#This Row],[Valor Ind. Ambiental]])/3,0))</f>
        <v>1</v>
      </c>
      <c r="S460" s="10" t="str">
        <f t="shared" si="52"/>
        <v>No sostenible</v>
      </c>
      <c r="T460" s="10" t="s">
        <v>895</v>
      </c>
      <c r="U460" s="10"/>
      <c r="V460" s="43"/>
    </row>
    <row r="461" spans="1:22" ht="48" x14ac:dyDescent="0.2">
      <c r="A461" s="28">
        <v>2018000100012</v>
      </c>
      <c r="B461" s="3" t="s">
        <v>479</v>
      </c>
      <c r="C461" s="3" t="s">
        <v>817</v>
      </c>
      <c r="D461" s="3" t="s">
        <v>865</v>
      </c>
      <c r="E461" s="4">
        <v>44487934625.07</v>
      </c>
      <c r="F461" s="4">
        <v>45631515335.07</v>
      </c>
      <c r="G461" s="44">
        <v>1.44</v>
      </c>
      <c r="H461" s="10" t="str">
        <f t="shared" ref="H461:H524" si="56">+IF(G461&gt;120%,"alto",IF(G461&gt;100%,"medio","bajo"))</f>
        <v>alto</v>
      </c>
      <c r="I461" s="10">
        <f t="shared" si="53"/>
        <v>3</v>
      </c>
      <c r="J461" s="16">
        <v>34985</v>
      </c>
      <c r="K461" s="3">
        <v>903123</v>
      </c>
      <c r="L461" s="15">
        <f t="shared" si="54"/>
        <v>3.8737802049111807E-2</v>
      </c>
      <c r="M461" s="10" t="str">
        <f t="shared" ref="M461:M524" si="57">+IF(L461&gt;75%,"alto",IF(L461&gt;50%,"medio","bajo"))</f>
        <v>bajo</v>
      </c>
      <c r="N461" s="10">
        <f t="shared" si="55"/>
        <v>1</v>
      </c>
      <c r="O461" s="49" t="s">
        <v>27</v>
      </c>
      <c r="P461" s="10" t="str">
        <f t="shared" ref="P461:P524" si="58">+IF(O461=100%,"Cumple",IF(50%=O461,"Cumple parcialmente",IF(O461="N/A","No requiere","No cumple")))</f>
        <v>No requiere</v>
      </c>
      <c r="Q461" s="10">
        <f t="shared" ref="Q461:Q524" si="59">+IF(P461="no cumple", 1,IF(P461="cumple parcialmente", 2,IF(P461="No requiere",3,3)))</f>
        <v>3</v>
      </c>
      <c r="R461" s="10">
        <f>+IF(OR(Table19[[#This Row],[Valor Ind. Económico]]=1,Table19[[#This Row],[Valor Ind. Social]]=1,Table19[[#This Row],[Valor Ind. Ambiental]]=1),1,ROUNDDOWN((Table19[[#This Row],[Valor Ind. Económico]]+Table19[[#This Row],[Valor Ind. Social]]+Table19[[#This Row],[Valor Ind. Ambiental]])/3,0))</f>
        <v>1</v>
      </c>
      <c r="S461" s="10" t="str">
        <f t="shared" ref="S461:S524" si="60">+IF(R461=1,"No sostenible",IF(R461=2,"Parcialmente sostenible","Sostenible"))</f>
        <v>No sostenible</v>
      </c>
      <c r="T461" s="10" t="s">
        <v>894</v>
      </c>
      <c r="U461" s="10"/>
      <c r="V461" s="43"/>
    </row>
    <row r="462" spans="1:22" ht="48" x14ac:dyDescent="0.2">
      <c r="A462" s="28">
        <v>2018000100173</v>
      </c>
      <c r="B462" s="3" t="s">
        <v>480</v>
      </c>
      <c r="C462" s="3" t="s">
        <v>817</v>
      </c>
      <c r="D462" s="3" t="s">
        <v>865</v>
      </c>
      <c r="E462" s="4">
        <v>832805613</v>
      </c>
      <c r="F462" s="4">
        <v>1163237368</v>
      </c>
      <c r="G462" s="44">
        <v>1.35</v>
      </c>
      <c r="H462" s="10" t="str">
        <f t="shared" si="56"/>
        <v>alto</v>
      </c>
      <c r="I462" s="10">
        <f t="shared" ref="I462:I525" si="61">+IF(H462="bajo", 1,IF(H462="medio", 2,3))</f>
        <v>3</v>
      </c>
      <c r="J462" s="16">
        <v>1104</v>
      </c>
      <c r="K462" s="3">
        <v>2529</v>
      </c>
      <c r="L462" s="15">
        <f t="shared" ref="L462:L525" si="62">J462/K462</f>
        <v>0.43653618030842228</v>
      </c>
      <c r="M462" s="10" t="str">
        <f t="shared" si="57"/>
        <v>bajo</v>
      </c>
      <c r="N462" s="10">
        <f t="shared" ref="N462:N525" si="63">+IF(M462="bajo", 1,IF(M462="medio", 2,3))</f>
        <v>1</v>
      </c>
      <c r="O462" s="49" t="s">
        <v>27</v>
      </c>
      <c r="P462" s="10" t="str">
        <f t="shared" si="58"/>
        <v>No requiere</v>
      </c>
      <c r="Q462" s="10">
        <f t="shared" si="59"/>
        <v>3</v>
      </c>
      <c r="R462" s="10">
        <f>+IF(OR(Table19[[#This Row],[Valor Ind. Económico]]=1,Table19[[#This Row],[Valor Ind. Social]]=1,Table19[[#This Row],[Valor Ind. Ambiental]]=1),1,ROUNDDOWN((Table19[[#This Row],[Valor Ind. Económico]]+Table19[[#This Row],[Valor Ind. Social]]+Table19[[#This Row],[Valor Ind. Ambiental]])/3,0))</f>
        <v>1</v>
      </c>
      <c r="S462" s="10" t="str">
        <f t="shared" si="60"/>
        <v>No sostenible</v>
      </c>
      <c r="T462" s="10" t="s">
        <v>894</v>
      </c>
      <c r="U462" s="10"/>
      <c r="V462" s="43"/>
    </row>
    <row r="463" spans="1:22" ht="48" x14ac:dyDescent="0.2">
      <c r="A463" s="28">
        <v>2018005500272</v>
      </c>
      <c r="B463" s="3" t="s">
        <v>481</v>
      </c>
      <c r="C463" s="3" t="s">
        <v>817</v>
      </c>
      <c r="D463" s="3" t="s">
        <v>865</v>
      </c>
      <c r="E463" s="4">
        <v>14400000000</v>
      </c>
      <c r="F463" s="4">
        <v>32740751934.580002</v>
      </c>
      <c r="G463" s="44">
        <v>3.58</v>
      </c>
      <c r="H463" s="10" t="str">
        <f t="shared" si="56"/>
        <v>alto</v>
      </c>
      <c r="I463" s="10">
        <f t="shared" si="61"/>
        <v>3</v>
      </c>
      <c r="J463" s="3">
        <v>2400</v>
      </c>
      <c r="K463" s="3">
        <v>2400</v>
      </c>
      <c r="L463" s="15">
        <f t="shared" si="62"/>
        <v>1</v>
      </c>
      <c r="M463" s="10" t="str">
        <f t="shared" si="57"/>
        <v>alto</v>
      </c>
      <c r="N463" s="10">
        <f t="shared" si="63"/>
        <v>3</v>
      </c>
      <c r="O463" s="50">
        <v>0.5</v>
      </c>
      <c r="P463" s="10" t="str">
        <f t="shared" si="58"/>
        <v>Cumple parcialmente</v>
      </c>
      <c r="Q463" s="10">
        <f t="shared" si="59"/>
        <v>2</v>
      </c>
      <c r="R463" s="10">
        <f>+IF(OR(Table19[[#This Row],[Valor Ind. Económico]]=1,Table19[[#This Row],[Valor Ind. Social]]=1,Table19[[#This Row],[Valor Ind. Ambiental]]=1),1,ROUNDDOWN((Table19[[#This Row],[Valor Ind. Económico]]+Table19[[#This Row],[Valor Ind. Social]]+Table19[[#This Row],[Valor Ind. Ambiental]])/3,0))</f>
        <v>2</v>
      </c>
      <c r="S463" s="10" t="str">
        <f t="shared" si="60"/>
        <v>Parcialmente sostenible</v>
      </c>
      <c r="T463" s="10" t="s">
        <v>887</v>
      </c>
      <c r="U463" s="10" t="s">
        <v>640</v>
      </c>
      <c r="V463" s="43" t="s">
        <v>656</v>
      </c>
    </row>
    <row r="464" spans="1:22" ht="48" x14ac:dyDescent="0.2">
      <c r="A464" s="28">
        <v>2018005500280</v>
      </c>
      <c r="B464" s="3" t="s">
        <v>482</v>
      </c>
      <c r="C464" s="3" t="s">
        <v>817</v>
      </c>
      <c r="D464" s="3" t="s">
        <v>865</v>
      </c>
      <c r="E464" s="4">
        <v>24390743958</v>
      </c>
      <c r="F464" s="4">
        <v>24390743958</v>
      </c>
      <c r="G464" s="44">
        <v>1.32</v>
      </c>
      <c r="H464" s="10" t="str">
        <f t="shared" si="56"/>
        <v>alto</v>
      </c>
      <c r="I464" s="10">
        <f t="shared" si="61"/>
        <v>3</v>
      </c>
      <c r="J464" s="16">
        <v>20000</v>
      </c>
      <c r="K464" s="16">
        <v>250539</v>
      </c>
      <c r="L464" s="15">
        <f t="shared" si="62"/>
        <v>7.9827891066859849E-2</v>
      </c>
      <c r="M464" s="10" t="str">
        <f t="shared" si="57"/>
        <v>bajo</v>
      </c>
      <c r="N464" s="10">
        <f t="shared" si="63"/>
        <v>1</v>
      </c>
      <c r="O464" s="49" t="s">
        <v>27</v>
      </c>
      <c r="P464" s="10" t="str">
        <f t="shared" si="58"/>
        <v>No requiere</v>
      </c>
      <c r="Q464" s="10">
        <f t="shared" si="59"/>
        <v>3</v>
      </c>
      <c r="R464" s="10">
        <f>+IF(OR(Table19[[#This Row],[Valor Ind. Económico]]=1,Table19[[#This Row],[Valor Ind. Social]]=1,Table19[[#This Row],[Valor Ind. Ambiental]]=1),1,ROUNDDOWN((Table19[[#This Row],[Valor Ind. Económico]]+Table19[[#This Row],[Valor Ind. Social]]+Table19[[#This Row],[Valor Ind. Ambiental]])/3,0))</f>
        <v>1</v>
      </c>
      <c r="S464" s="10" t="str">
        <f t="shared" si="60"/>
        <v>No sostenible</v>
      </c>
      <c r="T464" s="10" t="s">
        <v>889</v>
      </c>
      <c r="U464" s="10"/>
      <c r="V464" s="43"/>
    </row>
    <row r="465" spans="1:22" ht="16" x14ac:dyDescent="0.2">
      <c r="A465" s="28">
        <v>2018005500293</v>
      </c>
      <c r="B465" s="3" t="s">
        <v>483</v>
      </c>
      <c r="C465" s="3" t="s">
        <v>817</v>
      </c>
      <c r="D465" s="3" t="s">
        <v>865</v>
      </c>
      <c r="E465" s="4">
        <v>2490651935.71</v>
      </c>
      <c r="F465" s="4">
        <v>2490651935.71</v>
      </c>
      <c r="G465" s="44">
        <v>3.16</v>
      </c>
      <c r="H465" s="10" t="str">
        <f t="shared" si="56"/>
        <v>alto</v>
      </c>
      <c r="I465" s="10">
        <f t="shared" si="61"/>
        <v>3</v>
      </c>
      <c r="J465" s="3">
        <v>33</v>
      </c>
      <c r="K465" s="3">
        <v>168</v>
      </c>
      <c r="L465" s="15">
        <f t="shared" si="62"/>
        <v>0.19642857142857142</v>
      </c>
      <c r="M465" s="10" t="str">
        <f t="shared" si="57"/>
        <v>bajo</v>
      </c>
      <c r="N465" s="10">
        <f t="shared" si="63"/>
        <v>1</v>
      </c>
      <c r="O465" s="49" t="s">
        <v>27</v>
      </c>
      <c r="P465" s="10" t="str">
        <f t="shared" si="58"/>
        <v>No requiere</v>
      </c>
      <c r="Q465" s="10">
        <f t="shared" si="59"/>
        <v>3</v>
      </c>
      <c r="R465" s="10">
        <f>+IF(OR(Table19[[#This Row],[Valor Ind. Económico]]=1,Table19[[#This Row],[Valor Ind. Social]]=1,Table19[[#This Row],[Valor Ind. Ambiental]]=1),1,ROUNDDOWN((Table19[[#This Row],[Valor Ind. Económico]]+Table19[[#This Row],[Valor Ind. Social]]+Table19[[#This Row],[Valor Ind. Ambiental]])/3,0))</f>
        <v>1</v>
      </c>
      <c r="S465" s="10" t="str">
        <f t="shared" si="60"/>
        <v>No sostenible</v>
      </c>
      <c r="T465" s="10" t="s">
        <v>888</v>
      </c>
      <c r="U465" s="10"/>
      <c r="V465" s="43"/>
    </row>
    <row r="466" spans="1:22" ht="32" x14ac:dyDescent="0.2">
      <c r="A466" s="28">
        <v>2018005500301</v>
      </c>
      <c r="B466" s="3" t="s">
        <v>484</v>
      </c>
      <c r="C466" s="3" t="s">
        <v>817</v>
      </c>
      <c r="D466" s="3" t="s">
        <v>865</v>
      </c>
      <c r="E466" s="4">
        <v>38539342563</v>
      </c>
      <c r="F466" s="4">
        <v>38539342563</v>
      </c>
      <c r="G466" s="44">
        <v>1.02</v>
      </c>
      <c r="H466" s="10" t="str">
        <f t="shared" si="56"/>
        <v>medio</v>
      </c>
      <c r="I466" s="10">
        <f t="shared" si="61"/>
        <v>2</v>
      </c>
      <c r="J466" s="3">
        <v>11047</v>
      </c>
      <c r="K466" s="3">
        <v>11047</v>
      </c>
      <c r="L466" s="15">
        <f t="shared" si="62"/>
        <v>1</v>
      </c>
      <c r="M466" s="10" t="str">
        <f t="shared" si="57"/>
        <v>alto</v>
      </c>
      <c r="N466" s="10">
        <f t="shared" si="63"/>
        <v>3</v>
      </c>
      <c r="O466" s="49" t="s">
        <v>27</v>
      </c>
      <c r="P466" s="10" t="str">
        <f t="shared" si="58"/>
        <v>No requiere</v>
      </c>
      <c r="Q466" s="10">
        <f t="shared" si="59"/>
        <v>3</v>
      </c>
      <c r="R466" s="10">
        <f>+IF(OR(Table19[[#This Row],[Valor Ind. Económico]]=1,Table19[[#This Row],[Valor Ind. Social]]=1,Table19[[#This Row],[Valor Ind. Ambiental]]=1),1,ROUNDDOWN((Table19[[#This Row],[Valor Ind. Económico]]+Table19[[#This Row],[Valor Ind. Social]]+Table19[[#This Row],[Valor Ind. Ambiental]])/3,0))</f>
        <v>2</v>
      </c>
      <c r="S466" s="10" t="str">
        <f t="shared" si="60"/>
        <v>Parcialmente sostenible</v>
      </c>
      <c r="T466" s="10" t="s">
        <v>888</v>
      </c>
      <c r="U466" s="10" t="s">
        <v>32</v>
      </c>
      <c r="V466" s="43" t="s">
        <v>649</v>
      </c>
    </row>
    <row r="467" spans="1:22" ht="48" x14ac:dyDescent="0.2">
      <c r="A467" s="28">
        <v>2018005500309</v>
      </c>
      <c r="B467" s="3" t="s">
        <v>485</v>
      </c>
      <c r="C467" s="3" t="s">
        <v>817</v>
      </c>
      <c r="D467" s="3" t="s">
        <v>865</v>
      </c>
      <c r="E467" s="4">
        <v>2162317686</v>
      </c>
      <c r="F467" s="4">
        <v>2162317686</v>
      </c>
      <c r="G467" s="44">
        <v>2.4500000000000002</v>
      </c>
      <c r="H467" s="10" t="str">
        <f t="shared" si="56"/>
        <v>alto</v>
      </c>
      <c r="I467" s="10">
        <f t="shared" si="61"/>
        <v>3</v>
      </c>
      <c r="J467" s="3">
        <v>2994</v>
      </c>
      <c r="K467" s="3">
        <v>2994</v>
      </c>
      <c r="L467" s="15">
        <f t="shared" si="62"/>
        <v>1</v>
      </c>
      <c r="M467" s="10" t="str">
        <f t="shared" si="57"/>
        <v>alto</v>
      </c>
      <c r="N467" s="10">
        <f t="shared" si="63"/>
        <v>3</v>
      </c>
      <c r="O467" s="49" t="s">
        <v>27</v>
      </c>
      <c r="P467" s="10" t="str">
        <f t="shared" si="58"/>
        <v>No requiere</v>
      </c>
      <c r="Q467" s="10">
        <f t="shared" si="59"/>
        <v>3</v>
      </c>
      <c r="R467" s="10">
        <f>+IF(OR(Table19[[#This Row],[Valor Ind. Económico]]=1,Table19[[#This Row],[Valor Ind. Social]]=1,Table19[[#This Row],[Valor Ind. Ambiental]]=1),1,ROUNDDOWN((Table19[[#This Row],[Valor Ind. Económico]]+Table19[[#This Row],[Valor Ind. Social]]+Table19[[#This Row],[Valor Ind. Ambiental]])/3,0))</f>
        <v>3</v>
      </c>
      <c r="S467" s="10" t="str">
        <f t="shared" si="60"/>
        <v>Sostenible</v>
      </c>
      <c r="T467" s="10" t="s">
        <v>889</v>
      </c>
      <c r="U467" s="10" t="s">
        <v>28</v>
      </c>
      <c r="V467" s="43" t="s">
        <v>29</v>
      </c>
    </row>
    <row r="468" spans="1:22" ht="48" x14ac:dyDescent="0.2">
      <c r="A468" s="28">
        <v>2019000070013</v>
      </c>
      <c r="B468" s="3" t="s">
        <v>486</v>
      </c>
      <c r="C468" s="3" t="s">
        <v>817</v>
      </c>
      <c r="D468" s="3" t="s">
        <v>865</v>
      </c>
      <c r="E468" s="4">
        <v>9981598543</v>
      </c>
      <c r="F468" s="4">
        <v>9981598543</v>
      </c>
      <c r="G468" s="44">
        <v>1.1100000000000001</v>
      </c>
      <c r="H468" s="10" t="str">
        <f t="shared" si="56"/>
        <v>medio</v>
      </c>
      <c r="I468" s="10">
        <f t="shared" si="61"/>
        <v>2</v>
      </c>
      <c r="J468" s="3">
        <v>725</v>
      </c>
      <c r="K468" s="3">
        <v>15016</v>
      </c>
      <c r="L468" s="15">
        <f t="shared" si="62"/>
        <v>4.8281832711774109E-2</v>
      </c>
      <c r="M468" s="10" t="str">
        <f t="shared" si="57"/>
        <v>bajo</v>
      </c>
      <c r="N468" s="10">
        <f t="shared" si="63"/>
        <v>1</v>
      </c>
      <c r="O468" s="49" t="s">
        <v>27</v>
      </c>
      <c r="P468" s="10" t="str">
        <f t="shared" si="58"/>
        <v>No requiere</v>
      </c>
      <c r="Q468" s="10">
        <f t="shared" si="59"/>
        <v>3</v>
      </c>
      <c r="R468" s="10">
        <f>+IF(OR(Table19[[#This Row],[Valor Ind. Económico]]=1,Table19[[#This Row],[Valor Ind. Social]]=1,Table19[[#This Row],[Valor Ind. Ambiental]]=1),1,ROUNDDOWN((Table19[[#This Row],[Valor Ind. Económico]]+Table19[[#This Row],[Valor Ind. Social]]+Table19[[#This Row],[Valor Ind. Ambiental]])/3,0))</f>
        <v>1</v>
      </c>
      <c r="S468" s="10" t="str">
        <f t="shared" si="60"/>
        <v>No sostenible</v>
      </c>
      <c r="T468" s="10" t="s">
        <v>895</v>
      </c>
      <c r="U468" s="10"/>
      <c r="V468" s="43"/>
    </row>
    <row r="469" spans="1:22" ht="32" x14ac:dyDescent="0.2">
      <c r="A469" s="28">
        <v>2019005500047</v>
      </c>
      <c r="B469" s="3" t="s">
        <v>487</v>
      </c>
      <c r="C469" s="3" t="s">
        <v>817</v>
      </c>
      <c r="D469" s="3" t="s">
        <v>865</v>
      </c>
      <c r="E469" s="4">
        <v>44175618681</v>
      </c>
      <c r="F469" s="4">
        <v>45002338883</v>
      </c>
      <c r="G469" s="44">
        <v>1.05</v>
      </c>
      <c r="H469" s="10" t="str">
        <f t="shared" si="56"/>
        <v>medio</v>
      </c>
      <c r="I469" s="10">
        <f t="shared" si="61"/>
        <v>2</v>
      </c>
      <c r="J469" s="3">
        <v>74718</v>
      </c>
      <c r="K469" s="3">
        <v>99912</v>
      </c>
      <c r="L469" s="15">
        <f t="shared" si="62"/>
        <v>0.74783809752582275</v>
      </c>
      <c r="M469" s="10" t="str">
        <f t="shared" si="57"/>
        <v>medio</v>
      </c>
      <c r="N469" s="10">
        <f t="shared" si="63"/>
        <v>2</v>
      </c>
      <c r="O469" s="49" t="s">
        <v>27</v>
      </c>
      <c r="P469" s="10" t="str">
        <f t="shared" si="58"/>
        <v>No requiere</v>
      </c>
      <c r="Q469" s="10">
        <f t="shared" si="59"/>
        <v>3</v>
      </c>
      <c r="R469" s="10">
        <f>+IF(OR(Table19[[#This Row],[Valor Ind. Económico]]=1,Table19[[#This Row],[Valor Ind. Social]]=1,Table19[[#This Row],[Valor Ind. Ambiental]]=1),1,ROUNDDOWN((Table19[[#This Row],[Valor Ind. Económico]]+Table19[[#This Row],[Valor Ind. Social]]+Table19[[#This Row],[Valor Ind. Ambiental]])/3,0))</f>
        <v>2</v>
      </c>
      <c r="S469" s="10" t="str">
        <f t="shared" si="60"/>
        <v>Parcialmente sostenible</v>
      </c>
      <c r="T469" s="10" t="s">
        <v>888</v>
      </c>
      <c r="U469" s="10" t="s">
        <v>28</v>
      </c>
      <c r="V469" s="43" t="s">
        <v>29</v>
      </c>
    </row>
    <row r="470" spans="1:22" ht="16" x14ac:dyDescent="0.2">
      <c r="A470" s="28">
        <v>2019005500312</v>
      </c>
      <c r="B470" s="3" t="s">
        <v>488</v>
      </c>
      <c r="C470" s="3" t="s">
        <v>817</v>
      </c>
      <c r="D470" s="3" t="s">
        <v>865</v>
      </c>
      <c r="E470" s="4">
        <v>2329233309</v>
      </c>
      <c r="F470" s="4">
        <v>2329233309</v>
      </c>
      <c r="G470" s="44">
        <v>17.329999999999998</v>
      </c>
      <c r="H470" s="10" t="str">
        <f t="shared" si="56"/>
        <v>alto</v>
      </c>
      <c r="I470" s="10">
        <f t="shared" si="61"/>
        <v>3</v>
      </c>
      <c r="J470" s="3">
        <v>2871</v>
      </c>
      <c r="K470" s="3">
        <v>6894</v>
      </c>
      <c r="L470" s="15">
        <f t="shared" si="62"/>
        <v>0.41644908616187992</v>
      </c>
      <c r="M470" s="10" t="str">
        <f t="shared" si="57"/>
        <v>bajo</v>
      </c>
      <c r="N470" s="10">
        <f t="shared" si="63"/>
        <v>1</v>
      </c>
      <c r="O470" s="49" t="s">
        <v>27</v>
      </c>
      <c r="P470" s="10" t="str">
        <f t="shared" si="58"/>
        <v>No requiere</v>
      </c>
      <c r="Q470" s="10">
        <f t="shared" si="59"/>
        <v>3</v>
      </c>
      <c r="R470" s="10">
        <f>+IF(OR(Table19[[#This Row],[Valor Ind. Económico]]=1,Table19[[#This Row],[Valor Ind. Social]]=1,Table19[[#This Row],[Valor Ind. Ambiental]]=1),1,ROUNDDOWN((Table19[[#This Row],[Valor Ind. Económico]]+Table19[[#This Row],[Valor Ind. Social]]+Table19[[#This Row],[Valor Ind. Ambiental]])/3,0))</f>
        <v>1</v>
      </c>
      <c r="S470" s="10" t="str">
        <f t="shared" si="60"/>
        <v>No sostenible</v>
      </c>
      <c r="T470" s="10" t="s">
        <v>888</v>
      </c>
      <c r="U470" s="10"/>
      <c r="V470" s="43"/>
    </row>
    <row r="471" spans="1:22" ht="48" x14ac:dyDescent="0.2">
      <c r="A471" s="28">
        <v>2017005500376</v>
      </c>
      <c r="B471" s="3" t="s">
        <v>489</v>
      </c>
      <c r="C471" s="3" t="s">
        <v>817</v>
      </c>
      <c r="D471" s="3" t="s">
        <v>866</v>
      </c>
      <c r="E471" s="4">
        <v>12811896224</v>
      </c>
      <c r="F471" s="4">
        <v>12811896224</v>
      </c>
      <c r="G471" s="44">
        <v>1.4</v>
      </c>
      <c r="H471" s="10" t="str">
        <f t="shared" si="56"/>
        <v>alto</v>
      </c>
      <c r="I471" s="10">
        <f t="shared" si="61"/>
        <v>3</v>
      </c>
      <c r="J471" s="3">
        <v>5292</v>
      </c>
      <c r="K471" s="3">
        <v>5292</v>
      </c>
      <c r="L471" s="15">
        <f t="shared" si="62"/>
        <v>1</v>
      </c>
      <c r="M471" s="10" t="str">
        <f t="shared" si="57"/>
        <v>alto</v>
      </c>
      <c r="N471" s="10">
        <f t="shared" si="63"/>
        <v>3</v>
      </c>
      <c r="O471" s="49" t="s">
        <v>27</v>
      </c>
      <c r="P471" s="10" t="str">
        <f t="shared" si="58"/>
        <v>No requiere</v>
      </c>
      <c r="Q471" s="10">
        <f t="shared" si="59"/>
        <v>3</v>
      </c>
      <c r="R471" s="10">
        <f>+IF(OR(Table19[[#This Row],[Valor Ind. Económico]]=1,Table19[[#This Row],[Valor Ind. Social]]=1,Table19[[#This Row],[Valor Ind. Ambiental]]=1),1,ROUNDDOWN((Table19[[#This Row],[Valor Ind. Económico]]+Table19[[#This Row],[Valor Ind. Social]]+Table19[[#This Row],[Valor Ind. Ambiental]])/3,0))</f>
        <v>3</v>
      </c>
      <c r="S471" s="10" t="str">
        <f t="shared" si="60"/>
        <v>Sostenible</v>
      </c>
      <c r="T471" s="10" t="s">
        <v>887</v>
      </c>
      <c r="U471" s="10" t="s">
        <v>635</v>
      </c>
      <c r="V471" s="43" t="s">
        <v>685</v>
      </c>
    </row>
    <row r="472" spans="1:22" ht="48" x14ac:dyDescent="0.2">
      <c r="A472" s="28">
        <v>2014005500069</v>
      </c>
      <c r="B472" s="3" t="s">
        <v>490</v>
      </c>
      <c r="C472" s="3" t="s">
        <v>817</v>
      </c>
      <c r="D472" s="3" t="s">
        <v>867</v>
      </c>
      <c r="E472" s="4">
        <v>1421913778</v>
      </c>
      <c r="F472" s="4">
        <v>1421913778</v>
      </c>
      <c r="G472" s="44">
        <v>10.95</v>
      </c>
      <c r="H472" s="10" t="str">
        <f t="shared" si="56"/>
        <v>alto</v>
      </c>
      <c r="I472" s="10">
        <f t="shared" si="61"/>
        <v>3</v>
      </c>
      <c r="J472" s="3">
        <v>2325</v>
      </c>
      <c r="K472" s="3">
        <v>2325</v>
      </c>
      <c r="L472" s="15">
        <f t="shared" si="62"/>
        <v>1</v>
      </c>
      <c r="M472" s="10" t="str">
        <f t="shared" si="57"/>
        <v>alto</v>
      </c>
      <c r="N472" s="10">
        <f t="shared" si="63"/>
        <v>3</v>
      </c>
      <c r="O472" s="49" t="s">
        <v>27</v>
      </c>
      <c r="P472" s="10" t="str">
        <f t="shared" si="58"/>
        <v>No requiere</v>
      </c>
      <c r="Q472" s="10">
        <f t="shared" si="59"/>
        <v>3</v>
      </c>
      <c r="R472" s="10">
        <f>+IF(OR(Table19[[#This Row],[Valor Ind. Económico]]=1,Table19[[#This Row],[Valor Ind. Social]]=1,Table19[[#This Row],[Valor Ind. Ambiental]]=1),1,ROUNDDOWN((Table19[[#This Row],[Valor Ind. Económico]]+Table19[[#This Row],[Valor Ind. Social]]+Table19[[#This Row],[Valor Ind. Ambiental]])/3,0))</f>
        <v>3</v>
      </c>
      <c r="S472" s="10" t="str">
        <f t="shared" si="60"/>
        <v>Sostenible</v>
      </c>
      <c r="T472" s="10" t="s">
        <v>887</v>
      </c>
      <c r="U472" s="10" t="s">
        <v>635</v>
      </c>
      <c r="V472" s="43" t="s">
        <v>685</v>
      </c>
    </row>
    <row r="473" spans="1:22" ht="48" x14ac:dyDescent="0.2">
      <c r="A473" s="28">
        <v>2014005500070</v>
      </c>
      <c r="B473" s="3" t="s">
        <v>491</v>
      </c>
      <c r="C473" s="3" t="s">
        <v>817</v>
      </c>
      <c r="D473" s="3" t="s">
        <v>867</v>
      </c>
      <c r="E473" s="4">
        <v>3104985810</v>
      </c>
      <c r="F473" s="4">
        <v>3104985810</v>
      </c>
      <c r="G473" s="44">
        <v>1.02</v>
      </c>
      <c r="H473" s="10" t="str">
        <f t="shared" si="56"/>
        <v>medio</v>
      </c>
      <c r="I473" s="10">
        <f t="shared" si="61"/>
        <v>2</v>
      </c>
      <c r="J473" s="3">
        <v>880</v>
      </c>
      <c r="K473" s="3">
        <v>880</v>
      </c>
      <c r="L473" s="15">
        <f t="shared" si="62"/>
        <v>1</v>
      </c>
      <c r="M473" s="10" t="str">
        <f t="shared" si="57"/>
        <v>alto</v>
      </c>
      <c r="N473" s="10">
        <f t="shared" si="63"/>
        <v>3</v>
      </c>
      <c r="O473" s="49" t="s">
        <v>27</v>
      </c>
      <c r="P473" s="10" t="str">
        <f t="shared" si="58"/>
        <v>No requiere</v>
      </c>
      <c r="Q473" s="10">
        <f t="shared" si="59"/>
        <v>3</v>
      </c>
      <c r="R473" s="10">
        <f>+IF(OR(Table19[[#This Row],[Valor Ind. Económico]]=1,Table19[[#This Row],[Valor Ind. Social]]=1,Table19[[#This Row],[Valor Ind. Ambiental]]=1),1,ROUNDDOWN((Table19[[#This Row],[Valor Ind. Económico]]+Table19[[#This Row],[Valor Ind. Social]]+Table19[[#This Row],[Valor Ind. Ambiental]])/3,0))</f>
        <v>2</v>
      </c>
      <c r="S473" s="10" t="str">
        <f t="shared" si="60"/>
        <v>Parcialmente sostenible</v>
      </c>
      <c r="T473" s="10" t="s">
        <v>887</v>
      </c>
      <c r="U473" s="10" t="s">
        <v>635</v>
      </c>
      <c r="V473" s="43" t="s">
        <v>685</v>
      </c>
    </row>
    <row r="474" spans="1:22" ht="48" x14ac:dyDescent="0.2">
      <c r="A474" s="28">
        <v>2014005500077</v>
      </c>
      <c r="B474" s="3" t="s">
        <v>492</v>
      </c>
      <c r="C474" s="3" t="s">
        <v>817</v>
      </c>
      <c r="D474" s="3" t="s">
        <v>867</v>
      </c>
      <c r="E474" s="4">
        <v>3645147626</v>
      </c>
      <c r="F474" s="4">
        <v>3645147626</v>
      </c>
      <c r="G474" s="44">
        <v>1</v>
      </c>
      <c r="H474" s="10" t="str">
        <f t="shared" si="56"/>
        <v>bajo</v>
      </c>
      <c r="I474" s="10">
        <f t="shared" si="61"/>
        <v>1</v>
      </c>
      <c r="J474" s="3">
        <v>2036</v>
      </c>
      <c r="K474" s="3">
        <v>2036</v>
      </c>
      <c r="L474" s="15">
        <f t="shared" si="62"/>
        <v>1</v>
      </c>
      <c r="M474" s="10" t="str">
        <f t="shared" si="57"/>
        <v>alto</v>
      </c>
      <c r="N474" s="10">
        <f t="shared" si="63"/>
        <v>3</v>
      </c>
      <c r="O474" s="49" t="s">
        <v>27</v>
      </c>
      <c r="P474" s="10" t="str">
        <f t="shared" si="58"/>
        <v>No requiere</v>
      </c>
      <c r="Q474" s="10">
        <f t="shared" si="59"/>
        <v>3</v>
      </c>
      <c r="R474" s="10">
        <f>+IF(OR(Table19[[#This Row],[Valor Ind. Económico]]=1,Table19[[#This Row],[Valor Ind. Social]]=1,Table19[[#This Row],[Valor Ind. Ambiental]]=1),1,ROUNDDOWN((Table19[[#This Row],[Valor Ind. Económico]]+Table19[[#This Row],[Valor Ind. Social]]+Table19[[#This Row],[Valor Ind. Ambiental]])/3,0))</f>
        <v>1</v>
      </c>
      <c r="S474" s="10" t="str">
        <f t="shared" si="60"/>
        <v>No sostenible</v>
      </c>
      <c r="T474" s="10" t="s">
        <v>887</v>
      </c>
      <c r="U474" s="10"/>
      <c r="V474" s="43"/>
    </row>
    <row r="475" spans="1:22" ht="48" x14ac:dyDescent="0.2">
      <c r="A475" s="28">
        <v>2014005500083</v>
      </c>
      <c r="B475" s="3" t="s">
        <v>493</v>
      </c>
      <c r="C475" s="3" t="s">
        <v>817</v>
      </c>
      <c r="D475" s="3" t="s">
        <v>867</v>
      </c>
      <c r="E475" s="4">
        <v>3187327590</v>
      </c>
      <c r="F475" s="4">
        <v>3187327590</v>
      </c>
      <c r="G475" s="44">
        <v>1.34</v>
      </c>
      <c r="H475" s="10" t="str">
        <f t="shared" si="56"/>
        <v>alto</v>
      </c>
      <c r="I475" s="10">
        <f t="shared" si="61"/>
        <v>3</v>
      </c>
      <c r="J475" s="3">
        <v>3179</v>
      </c>
      <c r="K475" s="3">
        <v>3179</v>
      </c>
      <c r="L475" s="15">
        <f t="shared" si="62"/>
        <v>1</v>
      </c>
      <c r="M475" s="10" t="str">
        <f t="shared" si="57"/>
        <v>alto</v>
      </c>
      <c r="N475" s="10">
        <f t="shared" si="63"/>
        <v>3</v>
      </c>
      <c r="O475" s="49" t="s">
        <v>27</v>
      </c>
      <c r="P475" s="10" t="str">
        <f t="shared" si="58"/>
        <v>No requiere</v>
      </c>
      <c r="Q475" s="10">
        <f t="shared" si="59"/>
        <v>3</v>
      </c>
      <c r="R475" s="10">
        <f>+IF(OR(Table19[[#This Row],[Valor Ind. Económico]]=1,Table19[[#This Row],[Valor Ind. Social]]=1,Table19[[#This Row],[Valor Ind. Ambiental]]=1),1,ROUNDDOWN((Table19[[#This Row],[Valor Ind. Económico]]+Table19[[#This Row],[Valor Ind. Social]]+Table19[[#This Row],[Valor Ind. Ambiental]])/3,0))</f>
        <v>3</v>
      </c>
      <c r="S475" s="10" t="str">
        <f t="shared" si="60"/>
        <v>Sostenible</v>
      </c>
      <c r="T475" s="10" t="s">
        <v>887</v>
      </c>
      <c r="U475" s="10" t="s">
        <v>635</v>
      </c>
      <c r="V475" s="43" t="s">
        <v>685</v>
      </c>
    </row>
    <row r="476" spans="1:22" ht="48" x14ac:dyDescent="0.2">
      <c r="A476" s="28">
        <v>2015005500049</v>
      </c>
      <c r="B476" s="3" t="s">
        <v>494</v>
      </c>
      <c r="C476" s="3" t="s">
        <v>817</v>
      </c>
      <c r="D476" s="3" t="s">
        <v>867</v>
      </c>
      <c r="E476" s="4">
        <v>5288668486</v>
      </c>
      <c r="F476" s="4">
        <v>5288668486</v>
      </c>
      <c r="G476" s="44">
        <v>3.45</v>
      </c>
      <c r="H476" s="10" t="str">
        <f t="shared" si="56"/>
        <v>alto</v>
      </c>
      <c r="I476" s="10">
        <f t="shared" si="61"/>
        <v>3</v>
      </c>
      <c r="J476" s="3">
        <v>5760</v>
      </c>
      <c r="K476" s="3">
        <v>5760</v>
      </c>
      <c r="L476" s="15">
        <f t="shared" si="62"/>
        <v>1</v>
      </c>
      <c r="M476" s="10" t="str">
        <f t="shared" si="57"/>
        <v>alto</v>
      </c>
      <c r="N476" s="10">
        <f t="shared" si="63"/>
        <v>3</v>
      </c>
      <c r="O476" s="49" t="s">
        <v>27</v>
      </c>
      <c r="P476" s="10" t="str">
        <f t="shared" si="58"/>
        <v>No requiere</v>
      </c>
      <c r="Q476" s="10">
        <f t="shared" si="59"/>
        <v>3</v>
      </c>
      <c r="R476" s="10">
        <f>+IF(OR(Table19[[#This Row],[Valor Ind. Económico]]=1,Table19[[#This Row],[Valor Ind. Social]]=1,Table19[[#This Row],[Valor Ind. Ambiental]]=1),1,ROUNDDOWN((Table19[[#This Row],[Valor Ind. Económico]]+Table19[[#This Row],[Valor Ind. Social]]+Table19[[#This Row],[Valor Ind. Ambiental]])/3,0))</f>
        <v>3</v>
      </c>
      <c r="S476" s="10" t="str">
        <f t="shared" si="60"/>
        <v>Sostenible</v>
      </c>
      <c r="T476" s="10" t="s">
        <v>887</v>
      </c>
      <c r="U476" s="10" t="s">
        <v>635</v>
      </c>
      <c r="V476" s="43" t="s">
        <v>685</v>
      </c>
    </row>
    <row r="477" spans="1:22" ht="48" x14ac:dyDescent="0.2">
      <c r="A477" s="28">
        <v>2016005500006</v>
      </c>
      <c r="B477" s="3" t="s">
        <v>495</v>
      </c>
      <c r="C477" s="3" t="s">
        <v>817</v>
      </c>
      <c r="D477" s="3" t="s">
        <v>867</v>
      </c>
      <c r="E477" s="4">
        <v>2265315148</v>
      </c>
      <c r="F477" s="4">
        <v>2265315148</v>
      </c>
      <c r="G477" s="44">
        <v>96.34</v>
      </c>
      <c r="H477" s="10" t="str">
        <f t="shared" si="56"/>
        <v>alto</v>
      </c>
      <c r="I477" s="10">
        <f t="shared" si="61"/>
        <v>3</v>
      </c>
      <c r="J477" s="3">
        <v>873</v>
      </c>
      <c r="K477" s="3">
        <v>873</v>
      </c>
      <c r="L477" s="15">
        <f t="shared" si="62"/>
        <v>1</v>
      </c>
      <c r="M477" s="10" t="str">
        <f t="shared" si="57"/>
        <v>alto</v>
      </c>
      <c r="N477" s="10">
        <f t="shared" si="63"/>
        <v>3</v>
      </c>
      <c r="O477" s="49" t="s">
        <v>27</v>
      </c>
      <c r="P477" s="10" t="str">
        <f t="shared" si="58"/>
        <v>No requiere</v>
      </c>
      <c r="Q477" s="10">
        <f t="shared" si="59"/>
        <v>3</v>
      </c>
      <c r="R477" s="10">
        <f>+IF(OR(Table19[[#This Row],[Valor Ind. Económico]]=1,Table19[[#This Row],[Valor Ind. Social]]=1,Table19[[#This Row],[Valor Ind. Ambiental]]=1),1,ROUNDDOWN((Table19[[#This Row],[Valor Ind. Económico]]+Table19[[#This Row],[Valor Ind. Social]]+Table19[[#This Row],[Valor Ind. Ambiental]])/3,0))</f>
        <v>3</v>
      </c>
      <c r="S477" s="10" t="str">
        <f t="shared" si="60"/>
        <v>Sostenible</v>
      </c>
      <c r="T477" s="10" t="s">
        <v>887</v>
      </c>
      <c r="U477" s="10" t="s">
        <v>635</v>
      </c>
      <c r="V477" s="43" t="s">
        <v>685</v>
      </c>
    </row>
    <row r="478" spans="1:22" ht="48" x14ac:dyDescent="0.2">
      <c r="A478" s="28">
        <v>2016005500007</v>
      </c>
      <c r="B478" s="3" t="s">
        <v>496</v>
      </c>
      <c r="C478" s="3" t="s">
        <v>817</v>
      </c>
      <c r="D478" s="3" t="s">
        <v>867</v>
      </c>
      <c r="E478" s="4">
        <v>1903743242</v>
      </c>
      <c r="F478" s="4">
        <v>1903743242</v>
      </c>
      <c r="G478" s="44">
        <v>12.52</v>
      </c>
      <c r="H478" s="10" t="str">
        <f t="shared" si="56"/>
        <v>alto</v>
      </c>
      <c r="I478" s="10">
        <f t="shared" si="61"/>
        <v>3</v>
      </c>
      <c r="J478" s="3">
        <v>1780</v>
      </c>
      <c r="K478" s="3">
        <v>1780</v>
      </c>
      <c r="L478" s="15">
        <f t="shared" si="62"/>
        <v>1</v>
      </c>
      <c r="M478" s="10" t="str">
        <f t="shared" si="57"/>
        <v>alto</v>
      </c>
      <c r="N478" s="10">
        <f t="shared" si="63"/>
        <v>3</v>
      </c>
      <c r="O478" s="49" t="s">
        <v>27</v>
      </c>
      <c r="P478" s="10" t="str">
        <f t="shared" si="58"/>
        <v>No requiere</v>
      </c>
      <c r="Q478" s="10">
        <f t="shared" si="59"/>
        <v>3</v>
      </c>
      <c r="R478" s="10">
        <f>+IF(OR(Table19[[#This Row],[Valor Ind. Económico]]=1,Table19[[#This Row],[Valor Ind. Social]]=1,Table19[[#This Row],[Valor Ind. Ambiental]]=1),1,ROUNDDOWN((Table19[[#This Row],[Valor Ind. Económico]]+Table19[[#This Row],[Valor Ind. Social]]+Table19[[#This Row],[Valor Ind. Ambiental]])/3,0))</f>
        <v>3</v>
      </c>
      <c r="S478" s="10" t="str">
        <f t="shared" si="60"/>
        <v>Sostenible</v>
      </c>
      <c r="T478" s="10" t="s">
        <v>887</v>
      </c>
      <c r="U478" s="10" t="s">
        <v>635</v>
      </c>
      <c r="V478" s="43" t="s">
        <v>685</v>
      </c>
    </row>
    <row r="479" spans="1:22" ht="48" x14ac:dyDescent="0.2">
      <c r="A479" s="28">
        <v>2016005500008</v>
      </c>
      <c r="B479" s="3" t="s">
        <v>497</v>
      </c>
      <c r="C479" s="3" t="s">
        <v>817</v>
      </c>
      <c r="D479" s="3" t="s">
        <v>867</v>
      </c>
      <c r="E479" s="4">
        <v>4680595826</v>
      </c>
      <c r="F479" s="4">
        <v>4680595826</v>
      </c>
      <c r="G479" s="44">
        <v>99.15</v>
      </c>
      <c r="H479" s="10" t="str">
        <f t="shared" si="56"/>
        <v>alto</v>
      </c>
      <c r="I479" s="10">
        <f t="shared" si="61"/>
        <v>3</v>
      </c>
      <c r="J479" s="3">
        <v>1925</v>
      </c>
      <c r="K479" s="3">
        <v>1925</v>
      </c>
      <c r="L479" s="15">
        <f t="shared" si="62"/>
        <v>1</v>
      </c>
      <c r="M479" s="10" t="str">
        <f t="shared" si="57"/>
        <v>alto</v>
      </c>
      <c r="N479" s="10">
        <f t="shared" si="63"/>
        <v>3</v>
      </c>
      <c r="O479" s="50">
        <v>0.5</v>
      </c>
      <c r="P479" s="10" t="str">
        <f t="shared" si="58"/>
        <v>Cumple parcialmente</v>
      </c>
      <c r="Q479" s="10">
        <f t="shared" si="59"/>
        <v>2</v>
      </c>
      <c r="R479" s="10">
        <f>+IF(OR(Table19[[#This Row],[Valor Ind. Económico]]=1,Table19[[#This Row],[Valor Ind. Social]]=1,Table19[[#This Row],[Valor Ind. Ambiental]]=1),1,ROUNDDOWN((Table19[[#This Row],[Valor Ind. Económico]]+Table19[[#This Row],[Valor Ind. Social]]+Table19[[#This Row],[Valor Ind. Ambiental]])/3,0))</f>
        <v>2</v>
      </c>
      <c r="S479" s="10" t="str">
        <f t="shared" si="60"/>
        <v>Parcialmente sostenible</v>
      </c>
      <c r="T479" s="10" t="s">
        <v>887</v>
      </c>
      <c r="U479" s="10" t="s">
        <v>635</v>
      </c>
      <c r="V479" s="43" t="s">
        <v>685</v>
      </c>
    </row>
    <row r="480" spans="1:22" ht="48" x14ac:dyDescent="0.2">
      <c r="A480" s="28">
        <v>2016005500009</v>
      </c>
      <c r="B480" s="3" t="s">
        <v>498</v>
      </c>
      <c r="C480" s="3" t="s">
        <v>817</v>
      </c>
      <c r="D480" s="3" t="s">
        <v>867</v>
      </c>
      <c r="E480" s="4">
        <v>4300434930</v>
      </c>
      <c r="F480" s="4">
        <v>4300434930</v>
      </c>
      <c r="G480" s="44">
        <v>11.85</v>
      </c>
      <c r="H480" s="10" t="str">
        <f t="shared" si="56"/>
        <v>alto</v>
      </c>
      <c r="I480" s="10">
        <f t="shared" si="61"/>
        <v>3</v>
      </c>
      <c r="J480" s="3">
        <v>81560</v>
      </c>
      <c r="K480" s="3">
        <v>81560</v>
      </c>
      <c r="L480" s="15">
        <f t="shared" si="62"/>
        <v>1</v>
      </c>
      <c r="M480" s="10" t="str">
        <f t="shared" si="57"/>
        <v>alto</v>
      </c>
      <c r="N480" s="10">
        <f t="shared" si="63"/>
        <v>3</v>
      </c>
      <c r="O480" s="49" t="s">
        <v>27</v>
      </c>
      <c r="P480" s="10" t="str">
        <f t="shared" si="58"/>
        <v>No requiere</v>
      </c>
      <c r="Q480" s="10">
        <f t="shared" si="59"/>
        <v>3</v>
      </c>
      <c r="R480" s="10">
        <f>+IF(OR(Table19[[#This Row],[Valor Ind. Económico]]=1,Table19[[#This Row],[Valor Ind. Social]]=1,Table19[[#This Row],[Valor Ind. Ambiental]]=1),1,ROUNDDOWN((Table19[[#This Row],[Valor Ind. Económico]]+Table19[[#This Row],[Valor Ind. Social]]+Table19[[#This Row],[Valor Ind. Ambiental]])/3,0))</f>
        <v>3</v>
      </c>
      <c r="S480" s="10" t="str">
        <f t="shared" si="60"/>
        <v>Sostenible</v>
      </c>
      <c r="T480" s="10" t="s">
        <v>887</v>
      </c>
      <c r="U480" s="10" t="s">
        <v>635</v>
      </c>
      <c r="V480" s="43" t="s">
        <v>685</v>
      </c>
    </row>
    <row r="481" spans="1:22" ht="48" x14ac:dyDescent="0.2">
      <c r="A481" s="28">
        <v>2016005500010</v>
      </c>
      <c r="B481" s="3" t="s">
        <v>499</v>
      </c>
      <c r="C481" s="3" t="s">
        <v>817</v>
      </c>
      <c r="D481" s="3" t="s">
        <v>867</v>
      </c>
      <c r="E481" s="4">
        <v>3670119601</v>
      </c>
      <c r="F481" s="4">
        <v>3670119601</v>
      </c>
      <c r="G481" s="44">
        <v>11.81</v>
      </c>
      <c r="H481" s="10" t="str">
        <f t="shared" si="56"/>
        <v>alto</v>
      </c>
      <c r="I481" s="10">
        <f t="shared" si="61"/>
        <v>3</v>
      </c>
      <c r="J481" s="3">
        <v>2345</v>
      </c>
      <c r="K481" s="3">
        <v>2345</v>
      </c>
      <c r="L481" s="15">
        <f t="shared" si="62"/>
        <v>1</v>
      </c>
      <c r="M481" s="10" t="str">
        <f t="shared" si="57"/>
        <v>alto</v>
      </c>
      <c r="N481" s="10">
        <f t="shared" si="63"/>
        <v>3</v>
      </c>
      <c r="O481" s="49" t="s">
        <v>27</v>
      </c>
      <c r="P481" s="10" t="str">
        <f t="shared" si="58"/>
        <v>No requiere</v>
      </c>
      <c r="Q481" s="10">
        <f t="shared" si="59"/>
        <v>3</v>
      </c>
      <c r="R481" s="10">
        <f>+IF(OR(Table19[[#This Row],[Valor Ind. Económico]]=1,Table19[[#This Row],[Valor Ind. Social]]=1,Table19[[#This Row],[Valor Ind. Ambiental]]=1),1,ROUNDDOWN((Table19[[#This Row],[Valor Ind. Económico]]+Table19[[#This Row],[Valor Ind. Social]]+Table19[[#This Row],[Valor Ind. Ambiental]])/3,0))</f>
        <v>3</v>
      </c>
      <c r="S481" s="10" t="str">
        <f t="shared" si="60"/>
        <v>Sostenible</v>
      </c>
      <c r="T481" s="10" t="s">
        <v>887</v>
      </c>
      <c r="U481" s="10" t="s">
        <v>635</v>
      </c>
      <c r="V481" s="43" t="s">
        <v>685</v>
      </c>
    </row>
    <row r="482" spans="1:22" ht="48" x14ac:dyDescent="0.2">
      <c r="A482" s="28">
        <v>2016005500011</v>
      </c>
      <c r="B482" s="3" t="s">
        <v>500</v>
      </c>
      <c r="C482" s="3" t="s">
        <v>817</v>
      </c>
      <c r="D482" s="3" t="s">
        <v>867</v>
      </c>
      <c r="E482" s="4">
        <v>12345422864</v>
      </c>
      <c r="F482" s="4">
        <v>12345422864</v>
      </c>
      <c r="G482" s="44">
        <v>12.67</v>
      </c>
      <c r="H482" s="10" t="str">
        <f t="shared" si="56"/>
        <v>alto</v>
      </c>
      <c r="I482" s="10">
        <f t="shared" si="61"/>
        <v>3</v>
      </c>
      <c r="J482" s="3">
        <v>15291</v>
      </c>
      <c r="K482" s="3">
        <v>15291</v>
      </c>
      <c r="L482" s="15">
        <f t="shared" si="62"/>
        <v>1</v>
      </c>
      <c r="M482" s="10" t="str">
        <f t="shared" si="57"/>
        <v>alto</v>
      </c>
      <c r="N482" s="10">
        <f t="shared" si="63"/>
        <v>3</v>
      </c>
      <c r="O482" s="49" t="s">
        <v>27</v>
      </c>
      <c r="P482" s="10" t="str">
        <f t="shared" si="58"/>
        <v>No requiere</v>
      </c>
      <c r="Q482" s="10">
        <f t="shared" si="59"/>
        <v>3</v>
      </c>
      <c r="R482" s="10">
        <f>+IF(OR(Table19[[#This Row],[Valor Ind. Económico]]=1,Table19[[#This Row],[Valor Ind. Social]]=1,Table19[[#This Row],[Valor Ind. Ambiental]]=1),1,ROUNDDOWN((Table19[[#This Row],[Valor Ind. Económico]]+Table19[[#This Row],[Valor Ind. Social]]+Table19[[#This Row],[Valor Ind. Ambiental]])/3,0))</f>
        <v>3</v>
      </c>
      <c r="S482" s="10" t="str">
        <f t="shared" si="60"/>
        <v>Sostenible</v>
      </c>
      <c r="T482" s="10" t="s">
        <v>887</v>
      </c>
      <c r="U482" s="10" t="s">
        <v>635</v>
      </c>
      <c r="V482" s="43" t="s">
        <v>685</v>
      </c>
    </row>
    <row r="483" spans="1:22" ht="48" x14ac:dyDescent="0.2">
      <c r="A483" s="28">
        <v>2016005500012</v>
      </c>
      <c r="B483" s="3" t="s">
        <v>501</v>
      </c>
      <c r="C483" s="3" t="s">
        <v>817</v>
      </c>
      <c r="D483" s="3" t="s">
        <v>867</v>
      </c>
      <c r="E483" s="4">
        <v>8941656074</v>
      </c>
      <c r="F483" s="4">
        <v>8941656074</v>
      </c>
      <c r="G483" s="44">
        <v>11.12</v>
      </c>
      <c r="H483" s="10" t="str">
        <f t="shared" si="56"/>
        <v>alto</v>
      </c>
      <c r="I483" s="10">
        <f t="shared" si="61"/>
        <v>3</v>
      </c>
      <c r="J483" s="3">
        <v>15291</v>
      </c>
      <c r="K483" s="3">
        <v>15291</v>
      </c>
      <c r="L483" s="15">
        <f t="shared" si="62"/>
        <v>1</v>
      </c>
      <c r="M483" s="10" t="str">
        <f t="shared" si="57"/>
        <v>alto</v>
      </c>
      <c r="N483" s="10">
        <f t="shared" si="63"/>
        <v>3</v>
      </c>
      <c r="O483" s="49" t="s">
        <v>27</v>
      </c>
      <c r="P483" s="10" t="str">
        <f t="shared" si="58"/>
        <v>No requiere</v>
      </c>
      <c r="Q483" s="10">
        <f t="shared" si="59"/>
        <v>3</v>
      </c>
      <c r="R483" s="10">
        <f>+IF(OR(Table19[[#This Row],[Valor Ind. Económico]]=1,Table19[[#This Row],[Valor Ind. Social]]=1,Table19[[#This Row],[Valor Ind. Ambiental]]=1),1,ROUNDDOWN((Table19[[#This Row],[Valor Ind. Económico]]+Table19[[#This Row],[Valor Ind. Social]]+Table19[[#This Row],[Valor Ind. Ambiental]])/3,0))</f>
        <v>3</v>
      </c>
      <c r="S483" s="10" t="str">
        <f t="shared" si="60"/>
        <v>Sostenible</v>
      </c>
      <c r="T483" s="10" t="s">
        <v>887</v>
      </c>
      <c r="U483" s="10" t="s">
        <v>635</v>
      </c>
      <c r="V483" s="43" t="s">
        <v>685</v>
      </c>
    </row>
    <row r="484" spans="1:22" ht="48" x14ac:dyDescent="0.2">
      <c r="A484" s="28">
        <v>2016005500014</v>
      </c>
      <c r="B484" s="3" t="s">
        <v>502</v>
      </c>
      <c r="C484" s="3" t="s">
        <v>817</v>
      </c>
      <c r="D484" s="3" t="s">
        <v>867</v>
      </c>
      <c r="E484" s="4">
        <v>3626027520</v>
      </c>
      <c r="F484" s="4">
        <v>3626027520</v>
      </c>
      <c r="G484" s="44">
        <v>11.53</v>
      </c>
      <c r="H484" s="10" t="str">
        <f t="shared" si="56"/>
        <v>alto</v>
      </c>
      <c r="I484" s="10">
        <f t="shared" si="61"/>
        <v>3</v>
      </c>
      <c r="J484" s="3">
        <v>1608</v>
      </c>
      <c r="K484" s="3">
        <v>1608</v>
      </c>
      <c r="L484" s="15">
        <f t="shared" si="62"/>
        <v>1</v>
      </c>
      <c r="M484" s="10" t="str">
        <f t="shared" si="57"/>
        <v>alto</v>
      </c>
      <c r="N484" s="10">
        <f t="shared" si="63"/>
        <v>3</v>
      </c>
      <c r="O484" s="49" t="s">
        <v>27</v>
      </c>
      <c r="P484" s="10" t="str">
        <f t="shared" si="58"/>
        <v>No requiere</v>
      </c>
      <c r="Q484" s="10">
        <f t="shared" si="59"/>
        <v>3</v>
      </c>
      <c r="R484" s="10">
        <f>+IF(OR(Table19[[#This Row],[Valor Ind. Económico]]=1,Table19[[#This Row],[Valor Ind. Social]]=1,Table19[[#This Row],[Valor Ind. Ambiental]]=1),1,ROUNDDOWN((Table19[[#This Row],[Valor Ind. Económico]]+Table19[[#This Row],[Valor Ind. Social]]+Table19[[#This Row],[Valor Ind. Ambiental]])/3,0))</f>
        <v>3</v>
      </c>
      <c r="S484" s="10" t="str">
        <f t="shared" si="60"/>
        <v>Sostenible</v>
      </c>
      <c r="T484" s="10" t="s">
        <v>887</v>
      </c>
      <c r="U484" s="10" t="s">
        <v>635</v>
      </c>
      <c r="V484" s="43" t="s">
        <v>685</v>
      </c>
    </row>
    <row r="485" spans="1:22" ht="48" x14ac:dyDescent="0.2">
      <c r="A485" s="28">
        <v>2016005500022</v>
      </c>
      <c r="B485" s="3" t="s">
        <v>503</v>
      </c>
      <c r="C485" s="3" t="s">
        <v>817</v>
      </c>
      <c r="D485" s="3" t="s">
        <v>867</v>
      </c>
      <c r="E485" s="4">
        <v>4389891953</v>
      </c>
      <c r="F485" s="4">
        <v>4389891953</v>
      </c>
      <c r="G485" s="44">
        <v>12.56</v>
      </c>
      <c r="H485" s="10" t="str">
        <f t="shared" si="56"/>
        <v>alto</v>
      </c>
      <c r="I485" s="10">
        <f t="shared" si="61"/>
        <v>3</v>
      </c>
      <c r="J485" s="3">
        <v>3915</v>
      </c>
      <c r="K485" s="3">
        <v>3915</v>
      </c>
      <c r="L485" s="15">
        <f t="shared" si="62"/>
        <v>1</v>
      </c>
      <c r="M485" s="10" t="str">
        <f t="shared" si="57"/>
        <v>alto</v>
      </c>
      <c r="N485" s="10">
        <f t="shared" si="63"/>
        <v>3</v>
      </c>
      <c r="O485" s="49" t="s">
        <v>27</v>
      </c>
      <c r="P485" s="10" t="str">
        <f t="shared" si="58"/>
        <v>No requiere</v>
      </c>
      <c r="Q485" s="10">
        <f t="shared" si="59"/>
        <v>3</v>
      </c>
      <c r="R485" s="10">
        <f>+IF(OR(Table19[[#This Row],[Valor Ind. Económico]]=1,Table19[[#This Row],[Valor Ind. Social]]=1,Table19[[#This Row],[Valor Ind. Ambiental]]=1),1,ROUNDDOWN((Table19[[#This Row],[Valor Ind. Económico]]+Table19[[#This Row],[Valor Ind. Social]]+Table19[[#This Row],[Valor Ind. Ambiental]])/3,0))</f>
        <v>3</v>
      </c>
      <c r="S485" s="10" t="str">
        <f t="shared" si="60"/>
        <v>Sostenible</v>
      </c>
      <c r="T485" s="10" t="s">
        <v>887</v>
      </c>
      <c r="U485" s="10" t="s">
        <v>635</v>
      </c>
      <c r="V485" s="43" t="s">
        <v>685</v>
      </c>
    </row>
    <row r="486" spans="1:22" ht="48" x14ac:dyDescent="0.2">
      <c r="A486" s="28">
        <v>2016005500024</v>
      </c>
      <c r="B486" s="3" t="s">
        <v>504</v>
      </c>
      <c r="C486" s="3" t="s">
        <v>817</v>
      </c>
      <c r="D486" s="3" t="s">
        <v>867</v>
      </c>
      <c r="E486" s="4">
        <v>3812381191</v>
      </c>
      <c r="F486" s="4">
        <v>3812381191</v>
      </c>
      <c r="G486" s="44">
        <v>95.28</v>
      </c>
      <c r="H486" s="10" t="str">
        <f t="shared" si="56"/>
        <v>alto</v>
      </c>
      <c r="I486" s="10">
        <f t="shared" si="61"/>
        <v>3</v>
      </c>
      <c r="J486" s="3">
        <v>1379</v>
      </c>
      <c r="K486" s="3">
        <v>1379</v>
      </c>
      <c r="L486" s="15">
        <f t="shared" si="62"/>
        <v>1</v>
      </c>
      <c r="M486" s="10" t="str">
        <f t="shared" si="57"/>
        <v>alto</v>
      </c>
      <c r="N486" s="10">
        <f t="shared" si="63"/>
        <v>3</v>
      </c>
      <c r="O486" s="50">
        <v>0.5</v>
      </c>
      <c r="P486" s="10" t="str">
        <f t="shared" si="58"/>
        <v>Cumple parcialmente</v>
      </c>
      <c r="Q486" s="10">
        <f t="shared" si="59"/>
        <v>2</v>
      </c>
      <c r="R486" s="10">
        <f>+IF(OR(Table19[[#This Row],[Valor Ind. Económico]]=1,Table19[[#This Row],[Valor Ind. Social]]=1,Table19[[#This Row],[Valor Ind. Ambiental]]=1),1,ROUNDDOWN((Table19[[#This Row],[Valor Ind. Económico]]+Table19[[#This Row],[Valor Ind. Social]]+Table19[[#This Row],[Valor Ind. Ambiental]])/3,0))</f>
        <v>2</v>
      </c>
      <c r="S486" s="10" t="str">
        <f t="shared" si="60"/>
        <v>Parcialmente sostenible</v>
      </c>
      <c r="T486" s="10" t="s">
        <v>887</v>
      </c>
      <c r="U486" s="10" t="s">
        <v>635</v>
      </c>
      <c r="V486" s="43" t="s">
        <v>651</v>
      </c>
    </row>
    <row r="487" spans="1:22" ht="48" x14ac:dyDescent="0.2">
      <c r="A487" s="28">
        <v>2017005500046</v>
      </c>
      <c r="B487" s="3" t="s">
        <v>505</v>
      </c>
      <c r="C487" s="3" t="s">
        <v>817</v>
      </c>
      <c r="D487" s="3" t="s">
        <v>867</v>
      </c>
      <c r="E487" s="4">
        <v>7359228863</v>
      </c>
      <c r="F487" s="4">
        <v>7359228863</v>
      </c>
      <c r="G487" s="44">
        <v>1.25</v>
      </c>
      <c r="H487" s="10" t="str">
        <f t="shared" si="56"/>
        <v>alto</v>
      </c>
      <c r="I487" s="10">
        <f t="shared" si="61"/>
        <v>3</v>
      </c>
      <c r="J487" s="3">
        <v>1434</v>
      </c>
      <c r="K487" s="3">
        <v>1434</v>
      </c>
      <c r="L487" s="15">
        <f t="shared" si="62"/>
        <v>1</v>
      </c>
      <c r="M487" s="10" t="str">
        <f t="shared" si="57"/>
        <v>alto</v>
      </c>
      <c r="N487" s="10">
        <f t="shared" si="63"/>
        <v>3</v>
      </c>
      <c r="O487" s="49" t="s">
        <v>27</v>
      </c>
      <c r="P487" s="10" t="str">
        <f t="shared" si="58"/>
        <v>No requiere</v>
      </c>
      <c r="Q487" s="10">
        <f t="shared" si="59"/>
        <v>3</v>
      </c>
      <c r="R487" s="10">
        <f>+IF(OR(Table19[[#This Row],[Valor Ind. Económico]]=1,Table19[[#This Row],[Valor Ind. Social]]=1,Table19[[#This Row],[Valor Ind. Ambiental]]=1),1,ROUNDDOWN((Table19[[#This Row],[Valor Ind. Económico]]+Table19[[#This Row],[Valor Ind. Social]]+Table19[[#This Row],[Valor Ind. Ambiental]])/3,0))</f>
        <v>3</v>
      </c>
      <c r="S487" s="10" t="str">
        <f t="shared" si="60"/>
        <v>Sostenible</v>
      </c>
      <c r="T487" s="10" t="s">
        <v>887</v>
      </c>
      <c r="U487" s="10" t="s">
        <v>635</v>
      </c>
      <c r="V487" s="43" t="s">
        <v>685</v>
      </c>
    </row>
    <row r="488" spans="1:22" ht="48" x14ac:dyDescent="0.2">
      <c r="A488" s="28">
        <v>2017005500050</v>
      </c>
      <c r="B488" s="3" t="s">
        <v>506</v>
      </c>
      <c r="C488" s="3" t="s">
        <v>817</v>
      </c>
      <c r="D488" s="3" t="s">
        <v>867</v>
      </c>
      <c r="E488" s="4">
        <v>4442753070</v>
      </c>
      <c r="F488" s="4">
        <v>4442753070</v>
      </c>
      <c r="G488" s="44">
        <v>1.17</v>
      </c>
      <c r="H488" s="10" t="str">
        <f t="shared" si="56"/>
        <v>medio</v>
      </c>
      <c r="I488" s="10">
        <f t="shared" si="61"/>
        <v>2</v>
      </c>
      <c r="J488" s="3">
        <v>976</v>
      </c>
      <c r="K488" s="3">
        <v>4418</v>
      </c>
      <c r="L488" s="15">
        <f t="shared" si="62"/>
        <v>0.2209144409234948</v>
      </c>
      <c r="M488" s="10" t="str">
        <f t="shared" si="57"/>
        <v>bajo</v>
      </c>
      <c r="N488" s="10">
        <f t="shared" si="63"/>
        <v>1</v>
      </c>
      <c r="O488" s="49" t="s">
        <v>27</v>
      </c>
      <c r="P488" s="10" t="str">
        <f t="shared" si="58"/>
        <v>No requiere</v>
      </c>
      <c r="Q488" s="10">
        <f t="shared" si="59"/>
        <v>3</v>
      </c>
      <c r="R488" s="10">
        <f>+IF(OR(Table19[[#This Row],[Valor Ind. Económico]]=1,Table19[[#This Row],[Valor Ind. Social]]=1,Table19[[#This Row],[Valor Ind. Ambiental]]=1),1,ROUNDDOWN((Table19[[#This Row],[Valor Ind. Económico]]+Table19[[#This Row],[Valor Ind. Social]]+Table19[[#This Row],[Valor Ind. Ambiental]])/3,0))</f>
        <v>1</v>
      </c>
      <c r="S488" s="10" t="str">
        <f t="shared" si="60"/>
        <v>No sostenible</v>
      </c>
      <c r="T488" s="10" t="s">
        <v>887</v>
      </c>
      <c r="U488" s="10"/>
      <c r="V488" s="43"/>
    </row>
    <row r="489" spans="1:22" ht="48" x14ac:dyDescent="0.2">
      <c r="A489" s="28">
        <v>2017005500054</v>
      </c>
      <c r="B489" s="3" t="s">
        <v>507</v>
      </c>
      <c r="C489" s="3" t="s">
        <v>817</v>
      </c>
      <c r="D489" s="3" t="s">
        <v>867</v>
      </c>
      <c r="E489" s="4">
        <v>3729359803</v>
      </c>
      <c r="F489" s="4">
        <v>3729359803</v>
      </c>
      <c r="G489" s="44">
        <v>1.54</v>
      </c>
      <c r="H489" s="10" t="str">
        <f t="shared" si="56"/>
        <v>alto</v>
      </c>
      <c r="I489" s="10">
        <f t="shared" si="61"/>
        <v>3</v>
      </c>
      <c r="J489" s="3">
        <v>1490</v>
      </c>
      <c r="K489" s="3">
        <v>1490</v>
      </c>
      <c r="L489" s="15">
        <f t="shared" si="62"/>
        <v>1</v>
      </c>
      <c r="M489" s="10" t="str">
        <f t="shared" si="57"/>
        <v>alto</v>
      </c>
      <c r="N489" s="10">
        <f t="shared" si="63"/>
        <v>3</v>
      </c>
      <c r="O489" s="49" t="s">
        <v>27</v>
      </c>
      <c r="P489" s="10" t="str">
        <f t="shared" si="58"/>
        <v>No requiere</v>
      </c>
      <c r="Q489" s="10">
        <f t="shared" si="59"/>
        <v>3</v>
      </c>
      <c r="R489" s="10">
        <f>+IF(OR(Table19[[#This Row],[Valor Ind. Económico]]=1,Table19[[#This Row],[Valor Ind. Social]]=1,Table19[[#This Row],[Valor Ind. Ambiental]]=1),1,ROUNDDOWN((Table19[[#This Row],[Valor Ind. Económico]]+Table19[[#This Row],[Valor Ind. Social]]+Table19[[#This Row],[Valor Ind. Ambiental]])/3,0))</f>
        <v>3</v>
      </c>
      <c r="S489" s="10" t="str">
        <f t="shared" si="60"/>
        <v>Sostenible</v>
      </c>
      <c r="T489" s="10" t="s">
        <v>887</v>
      </c>
      <c r="U489" s="10" t="s">
        <v>635</v>
      </c>
      <c r="V489" s="43" t="s">
        <v>685</v>
      </c>
    </row>
    <row r="490" spans="1:22" ht="48" x14ac:dyDescent="0.2">
      <c r="A490" s="28">
        <v>2017005500058</v>
      </c>
      <c r="B490" s="3" t="s">
        <v>508</v>
      </c>
      <c r="C490" s="3" t="s">
        <v>817</v>
      </c>
      <c r="D490" s="3" t="s">
        <v>867</v>
      </c>
      <c r="E490" s="4">
        <v>7722760534</v>
      </c>
      <c r="F490" s="4">
        <v>7722760534</v>
      </c>
      <c r="G490" s="44">
        <v>1.23</v>
      </c>
      <c r="H490" s="10" t="str">
        <f t="shared" si="56"/>
        <v>alto</v>
      </c>
      <c r="I490" s="10">
        <f t="shared" si="61"/>
        <v>3</v>
      </c>
      <c r="J490" s="3">
        <v>1806</v>
      </c>
      <c r="K490" s="3">
        <v>1806</v>
      </c>
      <c r="L490" s="15">
        <f t="shared" si="62"/>
        <v>1</v>
      </c>
      <c r="M490" s="10" t="str">
        <f t="shared" si="57"/>
        <v>alto</v>
      </c>
      <c r="N490" s="10">
        <f t="shared" si="63"/>
        <v>3</v>
      </c>
      <c r="O490" s="49" t="s">
        <v>27</v>
      </c>
      <c r="P490" s="10" t="str">
        <f t="shared" si="58"/>
        <v>No requiere</v>
      </c>
      <c r="Q490" s="10">
        <f t="shared" si="59"/>
        <v>3</v>
      </c>
      <c r="R490" s="10">
        <f>+IF(OR(Table19[[#This Row],[Valor Ind. Económico]]=1,Table19[[#This Row],[Valor Ind. Social]]=1,Table19[[#This Row],[Valor Ind. Ambiental]]=1),1,ROUNDDOWN((Table19[[#This Row],[Valor Ind. Económico]]+Table19[[#This Row],[Valor Ind. Social]]+Table19[[#This Row],[Valor Ind. Ambiental]])/3,0))</f>
        <v>3</v>
      </c>
      <c r="S490" s="10" t="str">
        <f t="shared" si="60"/>
        <v>Sostenible</v>
      </c>
      <c r="T490" s="10" t="s">
        <v>887</v>
      </c>
      <c r="U490" s="10" t="s">
        <v>635</v>
      </c>
      <c r="V490" s="43" t="s">
        <v>685</v>
      </c>
    </row>
    <row r="491" spans="1:22" ht="48" x14ac:dyDescent="0.2">
      <c r="A491" s="28">
        <v>2017005500139</v>
      </c>
      <c r="B491" s="3" t="s">
        <v>509</v>
      </c>
      <c r="C491" s="3" t="s">
        <v>817</v>
      </c>
      <c r="D491" s="3" t="s">
        <v>867</v>
      </c>
      <c r="E491" s="4">
        <v>4038093669</v>
      </c>
      <c r="F491" s="4">
        <v>4038093669</v>
      </c>
      <c r="G491" s="44">
        <v>1.37</v>
      </c>
      <c r="H491" s="10" t="str">
        <f t="shared" si="56"/>
        <v>alto</v>
      </c>
      <c r="I491" s="10">
        <f t="shared" si="61"/>
        <v>3</v>
      </c>
      <c r="J491" s="3">
        <v>720</v>
      </c>
      <c r="K491" s="3">
        <v>720</v>
      </c>
      <c r="L491" s="15">
        <f t="shared" si="62"/>
        <v>1</v>
      </c>
      <c r="M491" s="10" t="str">
        <f t="shared" si="57"/>
        <v>alto</v>
      </c>
      <c r="N491" s="10">
        <f t="shared" si="63"/>
        <v>3</v>
      </c>
      <c r="O491" s="49" t="s">
        <v>27</v>
      </c>
      <c r="P491" s="10" t="str">
        <f t="shared" si="58"/>
        <v>No requiere</v>
      </c>
      <c r="Q491" s="10">
        <f t="shared" si="59"/>
        <v>3</v>
      </c>
      <c r="R491" s="10">
        <f>+IF(OR(Table19[[#This Row],[Valor Ind. Económico]]=1,Table19[[#This Row],[Valor Ind. Social]]=1,Table19[[#This Row],[Valor Ind. Ambiental]]=1),1,ROUNDDOWN((Table19[[#This Row],[Valor Ind. Económico]]+Table19[[#This Row],[Valor Ind. Social]]+Table19[[#This Row],[Valor Ind. Ambiental]])/3,0))</f>
        <v>3</v>
      </c>
      <c r="S491" s="10" t="str">
        <f t="shared" si="60"/>
        <v>Sostenible</v>
      </c>
      <c r="T491" s="10" t="s">
        <v>887</v>
      </c>
      <c r="U491" s="10" t="s">
        <v>635</v>
      </c>
      <c r="V491" s="43" t="s">
        <v>685</v>
      </c>
    </row>
    <row r="492" spans="1:22" ht="48" x14ac:dyDescent="0.2">
      <c r="A492" s="28">
        <v>2017005500315</v>
      </c>
      <c r="B492" s="3" t="s">
        <v>510</v>
      </c>
      <c r="C492" s="3" t="s">
        <v>817</v>
      </c>
      <c r="D492" s="3" t="s">
        <v>867</v>
      </c>
      <c r="E492" s="4">
        <v>2292757601</v>
      </c>
      <c r="F492" s="4">
        <v>2292757601</v>
      </c>
      <c r="G492" s="44">
        <v>1.34</v>
      </c>
      <c r="H492" s="10" t="str">
        <f t="shared" si="56"/>
        <v>alto</v>
      </c>
      <c r="I492" s="10">
        <f t="shared" si="61"/>
        <v>3</v>
      </c>
      <c r="J492" s="3">
        <v>295</v>
      </c>
      <c r="K492" s="3">
        <v>295</v>
      </c>
      <c r="L492" s="15">
        <f t="shared" si="62"/>
        <v>1</v>
      </c>
      <c r="M492" s="10" t="str">
        <f t="shared" si="57"/>
        <v>alto</v>
      </c>
      <c r="N492" s="10">
        <f t="shared" si="63"/>
        <v>3</v>
      </c>
      <c r="O492" s="49" t="s">
        <v>27</v>
      </c>
      <c r="P492" s="10" t="str">
        <f t="shared" si="58"/>
        <v>No requiere</v>
      </c>
      <c r="Q492" s="10">
        <f t="shared" si="59"/>
        <v>3</v>
      </c>
      <c r="R492" s="10">
        <f>+IF(OR(Table19[[#This Row],[Valor Ind. Económico]]=1,Table19[[#This Row],[Valor Ind. Social]]=1,Table19[[#This Row],[Valor Ind. Ambiental]]=1),1,ROUNDDOWN((Table19[[#This Row],[Valor Ind. Económico]]+Table19[[#This Row],[Valor Ind. Social]]+Table19[[#This Row],[Valor Ind. Ambiental]])/3,0))</f>
        <v>3</v>
      </c>
      <c r="S492" s="10" t="str">
        <f t="shared" si="60"/>
        <v>Sostenible</v>
      </c>
      <c r="T492" s="10" t="s">
        <v>887</v>
      </c>
      <c r="U492" s="10" t="s">
        <v>635</v>
      </c>
      <c r="V492" s="43" t="s">
        <v>685</v>
      </c>
    </row>
    <row r="493" spans="1:22" ht="48" x14ac:dyDescent="0.2">
      <c r="A493" s="28">
        <v>2017005500316</v>
      </c>
      <c r="B493" s="3" t="s">
        <v>511</v>
      </c>
      <c r="C493" s="3" t="s">
        <v>817</v>
      </c>
      <c r="D493" s="3" t="s">
        <v>867</v>
      </c>
      <c r="E493" s="4">
        <v>2646683085</v>
      </c>
      <c r="F493" s="4">
        <v>2646683085</v>
      </c>
      <c r="G493" s="44">
        <v>1.4</v>
      </c>
      <c r="H493" s="10" t="str">
        <f t="shared" si="56"/>
        <v>alto</v>
      </c>
      <c r="I493" s="10">
        <f t="shared" si="61"/>
        <v>3</v>
      </c>
      <c r="J493" s="3">
        <v>1585</v>
      </c>
      <c r="K493" s="3">
        <v>1585</v>
      </c>
      <c r="L493" s="15">
        <f t="shared" si="62"/>
        <v>1</v>
      </c>
      <c r="M493" s="10" t="str">
        <f t="shared" si="57"/>
        <v>alto</v>
      </c>
      <c r="N493" s="10">
        <f t="shared" si="63"/>
        <v>3</v>
      </c>
      <c r="O493" s="49" t="s">
        <v>27</v>
      </c>
      <c r="P493" s="10" t="str">
        <f t="shared" si="58"/>
        <v>No requiere</v>
      </c>
      <c r="Q493" s="10">
        <f t="shared" si="59"/>
        <v>3</v>
      </c>
      <c r="R493" s="10">
        <f>+IF(OR(Table19[[#This Row],[Valor Ind. Económico]]=1,Table19[[#This Row],[Valor Ind. Social]]=1,Table19[[#This Row],[Valor Ind. Ambiental]]=1),1,ROUNDDOWN((Table19[[#This Row],[Valor Ind. Económico]]+Table19[[#This Row],[Valor Ind. Social]]+Table19[[#This Row],[Valor Ind. Ambiental]])/3,0))</f>
        <v>3</v>
      </c>
      <c r="S493" s="10" t="str">
        <f t="shared" si="60"/>
        <v>Sostenible</v>
      </c>
      <c r="T493" s="10" t="s">
        <v>887</v>
      </c>
      <c r="U493" s="10" t="s">
        <v>635</v>
      </c>
      <c r="V493" s="43" t="s">
        <v>685</v>
      </c>
    </row>
    <row r="494" spans="1:22" ht="48" x14ac:dyDescent="0.2">
      <c r="A494" s="28">
        <v>2017005500320</v>
      </c>
      <c r="B494" s="3" t="s">
        <v>512</v>
      </c>
      <c r="C494" s="3" t="s">
        <v>817</v>
      </c>
      <c r="D494" s="3" t="s">
        <v>867</v>
      </c>
      <c r="E494" s="4">
        <v>1694161290</v>
      </c>
      <c r="F494" s="4">
        <v>1694161290</v>
      </c>
      <c r="G494" s="44">
        <v>1.26</v>
      </c>
      <c r="H494" s="10" t="str">
        <f t="shared" si="56"/>
        <v>alto</v>
      </c>
      <c r="I494" s="10">
        <f t="shared" si="61"/>
        <v>3</v>
      </c>
      <c r="J494" s="3">
        <v>835</v>
      </c>
      <c r="K494" s="3">
        <v>835</v>
      </c>
      <c r="L494" s="15">
        <f t="shared" si="62"/>
        <v>1</v>
      </c>
      <c r="M494" s="10" t="str">
        <f t="shared" si="57"/>
        <v>alto</v>
      </c>
      <c r="N494" s="10">
        <f t="shared" si="63"/>
        <v>3</v>
      </c>
      <c r="O494" s="49" t="s">
        <v>27</v>
      </c>
      <c r="P494" s="10" t="str">
        <f t="shared" si="58"/>
        <v>No requiere</v>
      </c>
      <c r="Q494" s="10">
        <f t="shared" si="59"/>
        <v>3</v>
      </c>
      <c r="R494" s="10">
        <f>+IF(OR(Table19[[#This Row],[Valor Ind. Económico]]=1,Table19[[#This Row],[Valor Ind. Social]]=1,Table19[[#This Row],[Valor Ind. Ambiental]]=1),1,ROUNDDOWN((Table19[[#This Row],[Valor Ind. Económico]]+Table19[[#This Row],[Valor Ind. Social]]+Table19[[#This Row],[Valor Ind. Ambiental]])/3,0))</f>
        <v>3</v>
      </c>
      <c r="S494" s="10" t="str">
        <f t="shared" si="60"/>
        <v>Sostenible</v>
      </c>
      <c r="T494" s="10" t="s">
        <v>887</v>
      </c>
      <c r="U494" s="10" t="s">
        <v>635</v>
      </c>
      <c r="V494" s="43" t="s">
        <v>685</v>
      </c>
    </row>
    <row r="495" spans="1:22" ht="48" x14ac:dyDescent="0.2">
      <c r="A495" s="28">
        <v>2017005500322</v>
      </c>
      <c r="B495" s="3" t="s">
        <v>513</v>
      </c>
      <c r="C495" s="3" t="s">
        <v>817</v>
      </c>
      <c r="D495" s="3" t="s">
        <v>867</v>
      </c>
      <c r="E495" s="4">
        <v>4551085072</v>
      </c>
      <c r="F495" s="4">
        <v>4551085072</v>
      </c>
      <c r="G495" s="44">
        <v>1.3</v>
      </c>
      <c r="H495" s="10" t="str">
        <f t="shared" si="56"/>
        <v>alto</v>
      </c>
      <c r="I495" s="10">
        <f t="shared" si="61"/>
        <v>3</v>
      </c>
      <c r="J495" s="3">
        <v>1198</v>
      </c>
      <c r="K495" s="3">
        <v>1198</v>
      </c>
      <c r="L495" s="15">
        <f t="shared" si="62"/>
        <v>1</v>
      </c>
      <c r="M495" s="10" t="str">
        <f t="shared" si="57"/>
        <v>alto</v>
      </c>
      <c r="N495" s="10">
        <f t="shared" si="63"/>
        <v>3</v>
      </c>
      <c r="O495" s="49" t="s">
        <v>27</v>
      </c>
      <c r="P495" s="10" t="str">
        <f t="shared" si="58"/>
        <v>No requiere</v>
      </c>
      <c r="Q495" s="10">
        <f t="shared" si="59"/>
        <v>3</v>
      </c>
      <c r="R495" s="10">
        <f>+IF(OR(Table19[[#This Row],[Valor Ind. Económico]]=1,Table19[[#This Row],[Valor Ind. Social]]=1,Table19[[#This Row],[Valor Ind. Ambiental]]=1),1,ROUNDDOWN((Table19[[#This Row],[Valor Ind. Económico]]+Table19[[#This Row],[Valor Ind. Social]]+Table19[[#This Row],[Valor Ind. Ambiental]])/3,0))</f>
        <v>3</v>
      </c>
      <c r="S495" s="10" t="str">
        <f t="shared" si="60"/>
        <v>Sostenible</v>
      </c>
      <c r="T495" s="10" t="s">
        <v>887</v>
      </c>
      <c r="U495" s="10" t="s">
        <v>635</v>
      </c>
      <c r="V495" s="43" t="s">
        <v>685</v>
      </c>
    </row>
    <row r="496" spans="1:22" ht="48" x14ac:dyDescent="0.2">
      <c r="A496" s="28">
        <v>2017005500346</v>
      </c>
      <c r="B496" s="3" t="s">
        <v>514</v>
      </c>
      <c r="C496" s="3" t="s">
        <v>817</v>
      </c>
      <c r="D496" s="3" t="s">
        <v>867</v>
      </c>
      <c r="E496" s="4">
        <v>4602604375</v>
      </c>
      <c r="F496" s="4">
        <v>4602604375</v>
      </c>
      <c r="G496" s="44">
        <v>1.29</v>
      </c>
      <c r="H496" s="10" t="str">
        <f t="shared" si="56"/>
        <v>alto</v>
      </c>
      <c r="I496" s="10">
        <f t="shared" si="61"/>
        <v>3</v>
      </c>
      <c r="J496" s="3">
        <v>1640</v>
      </c>
      <c r="K496" s="3">
        <v>1640</v>
      </c>
      <c r="L496" s="15">
        <f t="shared" si="62"/>
        <v>1</v>
      </c>
      <c r="M496" s="10" t="str">
        <f t="shared" si="57"/>
        <v>alto</v>
      </c>
      <c r="N496" s="10">
        <f t="shared" si="63"/>
        <v>3</v>
      </c>
      <c r="O496" s="49" t="s">
        <v>27</v>
      </c>
      <c r="P496" s="10" t="str">
        <f t="shared" si="58"/>
        <v>No requiere</v>
      </c>
      <c r="Q496" s="10">
        <f t="shared" si="59"/>
        <v>3</v>
      </c>
      <c r="R496" s="10">
        <f>+IF(OR(Table19[[#This Row],[Valor Ind. Económico]]=1,Table19[[#This Row],[Valor Ind. Social]]=1,Table19[[#This Row],[Valor Ind. Ambiental]]=1),1,ROUNDDOWN((Table19[[#This Row],[Valor Ind. Económico]]+Table19[[#This Row],[Valor Ind. Social]]+Table19[[#This Row],[Valor Ind. Ambiental]])/3,0))</f>
        <v>3</v>
      </c>
      <c r="S496" s="10" t="str">
        <f t="shared" si="60"/>
        <v>Sostenible</v>
      </c>
      <c r="T496" s="10" t="s">
        <v>887</v>
      </c>
      <c r="U496" s="10" t="s">
        <v>635</v>
      </c>
      <c r="V496" s="43" t="s">
        <v>685</v>
      </c>
    </row>
    <row r="497" spans="1:22" ht="48" x14ac:dyDescent="0.2">
      <c r="A497" s="28">
        <v>2017005500347</v>
      </c>
      <c r="B497" s="3" t="s">
        <v>515</v>
      </c>
      <c r="C497" s="3" t="s">
        <v>817</v>
      </c>
      <c r="D497" s="3" t="s">
        <v>867</v>
      </c>
      <c r="E497" s="4">
        <v>4648635672</v>
      </c>
      <c r="F497" s="4">
        <v>4648635672</v>
      </c>
      <c r="G497" s="44">
        <v>1.45</v>
      </c>
      <c r="H497" s="10" t="str">
        <f t="shared" si="56"/>
        <v>alto</v>
      </c>
      <c r="I497" s="10">
        <f t="shared" si="61"/>
        <v>3</v>
      </c>
      <c r="J497" s="3">
        <v>2103</v>
      </c>
      <c r="K497" s="3">
        <v>2103</v>
      </c>
      <c r="L497" s="15">
        <f t="shared" si="62"/>
        <v>1</v>
      </c>
      <c r="M497" s="10" t="str">
        <f t="shared" si="57"/>
        <v>alto</v>
      </c>
      <c r="N497" s="10">
        <f t="shared" si="63"/>
        <v>3</v>
      </c>
      <c r="O497" s="49" t="s">
        <v>27</v>
      </c>
      <c r="P497" s="10" t="str">
        <f t="shared" si="58"/>
        <v>No requiere</v>
      </c>
      <c r="Q497" s="10">
        <f t="shared" si="59"/>
        <v>3</v>
      </c>
      <c r="R497" s="10">
        <f>+IF(OR(Table19[[#This Row],[Valor Ind. Económico]]=1,Table19[[#This Row],[Valor Ind. Social]]=1,Table19[[#This Row],[Valor Ind. Ambiental]]=1),1,ROUNDDOWN((Table19[[#This Row],[Valor Ind. Económico]]+Table19[[#This Row],[Valor Ind. Social]]+Table19[[#This Row],[Valor Ind. Ambiental]])/3,0))</f>
        <v>3</v>
      </c>
      <c r="S497" s="10" t="str">
        <f t="shared" si="60"/>
        <v>Sostenible</v>
      </c>
      <c r="T497" s="10" t="s">
        <v>887</v>
      </c>
      <c r="U497" s="10" t="s">
        <v>635</v>
      </c>
      <c r="V497" s="43" t="s">
        <v>685</v>
      </c>
    </row>
    <row r="498" spans="1:22" ht="48" x14ac:dyDescent="0.2">
      <c r="A498" s="28">
        <v>2017005500348</v>
      </c>
      <c r="B498" s="3" t="s">
        <v>516</v>
      </c>
      <c r="C498" s="3" t="s">
        <v>817</v>
      </c>
      <c r="D498" s="3" t="s">
        <v>867</v>
      </c>
      <c r="E498" s="4">
        <v>4634814139</v>
      </c>
      <c r="F498" s="4">
        <v>4634814139</v>
      </c>
      <c r="G498" s="44">
        <v>1.49</v>
      </c>
      <c r="H498" s="10" t="str">
        <f t="shared" si="56"/>
        <v>alto</v>
      </c>
      <c r="I498" s="10">
        <f t="shared" si="61"/>
        <v>3</v>
      </c>
      <c r="J498" s="3">
        <v>2395</v>
      </c>
      <c r="K498" s="3">
        <v>2395</v>
      </c>
      <c r="L498" s="15">
        <f t="shared" si="62"/>
        <v>1</v>
      </c>
      <c r="M498" s="10" t="str">
        <f t="shared" si="57"/>
        <v>alto</v>
      </c>
      <c r="N498" s="10">
        <f t="shared" si="63"/>
        <v>3</v>
      </c>
      <c r="O498" s="49" t="s">
        <v>27</v>
      </c>
      <c r="P498" s="10" t="str">
        <f t="shared" si="58"/>
        <v>No requiere</v>
      </c>
      <c r="Q498" s="10">
        <f t="shared" si="59"/>
        <v>3</v>
      </c>
      <c r="R498" s="10">
        <f>+IF(OR(Table19[[#This Row],[Valor Ind. Económico]]=1,Table19[[#This Row],[Valor Ind. Social]]=1,Table19[[#This Row],[Valor Ind. Ambiental]]=1),1,ROUNDDOWN((Table19[[#This Row],[Valor Ind. Económico]]+Table19[[#This Row],[Valor Ind. Social]]+Table19[[#This Row],[Valor Ind. Ambiental]])/3,0))</f>
        <v>3</v>
      </c>
      <c r="S498" s="10" t="str">
        <f t="shared" si="60"/>
        <v>Sostenible</v>
      </c>
      <c r="T498" s="10" t="s">
        <v>887</v>
      </c>
      <c r="U498" s="10" t="s">
        <v>635</v>
      </c>
      <c r="V498" s="43" t="s">
        <v>685</v>
      </c>
    </row>
    <row r="499" spans="1:22" ht="48" x14ac:dyDescent="0.2">
      <c r="A499" s="28">
        <v>2017005500352</v>
      </c>
      <c r="B499" s="3" t="s">
        <v>517</v>
      </c>
      <c r="C499" s="3" t="s">
        <v>817</v>
      </c>
      <c r="D499" s="3" t="s">
        <v>867</v>
      </c>
      <c r="E499" s="4">
        <v>2496463475</v>
      </c>
      <c r="F499" s="4">
        <v>2496463475</v>
      </c>
      <c r="G499" s="44">
        <v>1.62</v>
      </c>
      <c r="H499" s="10" t="str">
        <f t="shared" si="56"/>
        <v>alto</v>
      </c>
      <c r="I499" s="10">
        <f t="shared" si="61"/>
        <v>3</v>
      </c>
      <c r="J499" s="3">
        <v>543</v>
      </c>
      <c r="K499" s="3">
        <v>543</v>
      </c>
      <c r="L499" s="15">
        <f t="shared" si="62"/>
        <v>1</v>
      </c>
      <c r="M499" s="10" t="str">
        <f t="shared" si="57"/>
        <v>alto</v>
      </c>
      <c r="N499" s="10">
        <f t="shared" si="63"/>
        <v>3</v>
      </c>
      <c r="O499" s="49" t="s">
        <v>27</v>
      </c>
      <c r="P499" s="10" t="str">
        <f t="shared" si="58"/>
        <v>No requiere</v>
      </c>
      <c r="Q499" s="10">
        <f t="shared" si="59"/>
        <v>3</v>
      </c>
      <c r="R499" s="10">
        <f>+IF(OR(Table19[[#This Row],[Valor Ind. Económico]]=1,Table19[[#This Row],[Valor Ind. Social]]=1,Table19[[#This Row],[Valor Ind. Ambiental]]=1),1,ROUNDDOWN((Table19[[#This Row],[Valor Ind. Económico]]+Table19[[#This Row],[Valor Ind. Social]]+Table19[[#This Row],[Valor Ind. Ambiental]])/3,0))</f>
        <v>3</v>
      </c>
      <c r="S499" s="10" t="str">
        <f t="shared" si="60"/>
        <v>Sostenible</v>
      </c>
      <c r="T499" s="10" t="s">
        <v>887</v>
      </c>
      <c r="U499" s="10" t="s">
        <v>635</v>
      </c>
      <c r="V499" s="43" t="s">
        <v>685</v>
      </c>
    </row>
    <row r="500" spans="1:22" ht="48" x14ac:dyDescent="0.2">
      <c r="A500" s="28">
        <v>2017005500355</v>
      </c>
      <c r="B500" s="3" t="s">
        <v>518</v>
      </c>
      <c r="C500" s="3" t="s">
        <v>817</v>
      </c>
      <c r="D500" s="3" t="s">
        <v>867</v>
      </c>
      <c r="E500" s="4">
        <v>5164216288</v>
      </c>
      <c r="F500" s="4">
        <v>5164216288</v>
      </c>
      <c r="G500" s="44">
        <v>1.33</v>
      </c>
      <c r="H500" s="10" t="str">
        <f t="shared" si="56"/>
        <v>alto</v>
      </c>
      <c r="I500" s="10">
        <f t="shared" si="61"/>
        <v>3</v>
      </c>
      <c r="J500" s="3">
        <v>811</v>
      </c>
      <c r="K500" s="3">
        <v>811</v>
      </c>
      <c r="L500" s="15">
        <f t="shared" si="62"/>
        <v>1</v>
      </c>
      <c r="M500" s="10" t="str">
        <f t="shared" si="57"/>
        <v>alto</v>
      </c>
      <c r="N500" s="10">
        <f t="shared" si="63"/>
        <v>3</v>
      </c>
      <c r="O500" s="49" t="s">
        <v>27</v>
      </c>
      <c r="P500" s="10" t="str">
        <f t="shared" si="58"/>
        <v>No requiere</v>
      </c>
      <c r="Q500" s="10">
        <f t="shared" si="59"/>
        <v>3</v>
      </c>
      <c r="R500" s="10">
        <f>+IF(OR(Table19[[#This Row],[Valor Ind. Económico]]=1,Table19[[#This Row],[Valor Ind. Social]]=1,Table19[[#This Row],[Valor Ind. Ambiental]]=1),1,ROUNDDOWN((Table19[[#This Row],[Valor Ind. Económico]]+Table19[[#This Row],[Valor Ind. Social]]+Table19[[#This Row],[Valor Ind. Ambiental]])/3,0))</f>
        <v>3</v>
      </c>
      <c r="S500" s="10" t="str">
        <f t="shared" si="60"/>
        <v>Sostenible</v>
      </c>
      <c r="T500" s="10" t="s">
        <v>887</v>
      </c>
      <c r="U500" s="10" t="s">
        <v>635</v>
      </c>
      <c r="V500" s="43" t="s">
        <v>685</v>
      </c>
    </row>
    <row r="501" spans="1:22" ht="48" x14ac:dyDescent="0.2">
      <c r="A501" s="28">
        <v>2017005500379</v>
      </c>
      <c r="B501" s="3" t="s">
        <v>519</v>
      </c>
      <c r="C501" s="3" t="s">
        <v>817</v>
      </c>
      <c r="D501" s="3" t="s">
        <v>867</v>
      </c>
      <c r="E501" s="4">
        <v>6947065462</v>
      </c>
      <c r="F501" s="4">
        <v>6947065462</v>
      </c>
      <c r="G501" s="44">
        <v>1.26</v>
      </c>
      <c r="H501" s="10" t="str">
        <f t="shared" si="56"/>
        <v>alto</v>
      </c>
      <c r="I501" s="10">
        <f t="shared" si="61"/>
        <v>3</v>
      </c>
      <c r="J501" s="3">
        <v>1565</v>
      </c>
      <c r="K501" s="3">
        <v>1565</v>
      </c>
      <c r="L501" s="15">
        <f t="shared" si="62"/>
        <v>1</v>
      </c>
      <c r="M501" s="10" t="str">
        <f t="shared" si="57"/>
        <v>alto</v>
      </c>
      <c r="N501" s="10">
        <f t="shared" si="63"/>
        <v>3</v>
      </c>
      <c r="O501" s="49" t="s">
        <v>27</v>
      </c>
      <c r="P501" s="10" t="str">
        <f t="shared" si="58"/>
        <v>No requiere</v>
      </c>
      <c r="Q501" s="10">
        <f t="shared" si="59"/>
        <v>3</v>
      </c>
      <c r="R501" s="10">
        <f>+IF(OR(Table19[[#This Row],[Valor Ind. Económico]]=1,Table19[[#This Row],[Valor Ind. Social]]=1,Table19[[#This Row],[Valor Ind. Ambiental]]=1),1,ROUNDDOWN((Table19[[#This Row],[Valor Ind. Económico]]+Table19[[#This Row],[Valor Ind. Social]]+Table19[[#This Row],[Valor Ind. Ambiental]])/3,0))</f>
        <v>3</v>
      </c>
      <c r="S501" s="10" t="str">
        <f t="shared" si="60"/>
        <v>Sostenible</v>
      </c>
      <c r="T501" s="10" t="s">
        <v>887</v>
      </c>
      <c r="U501" s="10" t="s">
        <v>635</v>
      </c>
      <c r="V501" s="43" t="s">
        <v>685</v>
      </c>
    </row>
    <row r="502" spans="1:22" ht="48" x14ac:dyDescent="0.2">
      <c r="A502" s="28">
        <v>2018005500225</v>
      </c>
      <c r="B502" s="3" t="s">
        <v>520</v>
      </c>
      <c r="C502" s="3" t="s">
        <v>817</v>
      </c>
      <c r="D502" s="3" t="s">
        <v>867</v>
      </c>
      <c r="E502" s="4">
        <v>6948852174</v>
      </c>
      <c r="F502" s="4">
        <v>6948852174</v>
      </c>
      <c r="G502" s="44">
        <v>1.26</v>
      </c>
      <c r="H502" s="10" t="str">
        <f t="shared" si="56"/>
        <v>alto</v>
      </c>
      <c r="I502" s="10">
        <f t="shared" si="61"/>
        <v>3</v>
      </c>
      <c r="J502" s="3">
        <v>2820</v>
      </c>
      <c r="K502" s="3">
        <v>2820</v>
      </c>
      <c r="L502" s="15">
        <f t="shared" si="62"/>
        <v>1</v>
      </c>
      <c r="M502" s="10" t="str">
        <f t="shared" si="57"/>
        <v>alto</v>
      </c>
      <c r="N502" s="10">
        <f t="shared" si="63"/>
        <v>3</v>
      </c>
      <c r="O502" s="49" t="s">
        <v>27</v>
      </c>
      <c r="P502" s="10" t="str">
        <f t="shared" si="58"/>
        <v>No requiere</v>
      </c>
      <c r="Q502" s="10">
        <f t="shared" si="59"/>
        <v>3</v>
      </c>
      <c r="R502" s="10">
        <f>+IF(OR(Table19[[#This Row],[Valor Ind. Económico]]=1,Table19[[#This Row],[Valor Ind. Social]]=1,Table19[[#This Row],[Valor Ind. Ambiental]]=1),1,ROUNDDOWN((Table19[[#This Row],[Valor Ind. Económico]]+Table19[[#This Row],[Valor Ind. Social]]+Table19[[#This Row],[Valor Ind. Ambiental]])/3,0))</f>
        <v>3</v>
      </c>
      <c r="S502" s="10" t="str">
        <f t="shared" si="60"/>
        <v>Sostenible</v>
      </c>
      <c r="T502" s="10" t="s">
        <v>887</v>
      </c>
      <c r="U502" s="10" t="s">
        <v>635</v>
      </c>
      <c r="V502" s="43" t="s">
        <v>651</v>
      </c>
    </row>
    <row r="503" spans="1:22" ht="48" x14ac:dyDescent="0.2">
      <c r="A503" s="28">
        <v>2018005500226</v>
      </c>
      <c r="B503" s="3" t="s">
        <v>521</v>
      </c>
      <c r="C503" s="3" t="s">
        <v>817</v>
      </c>
      <c r="D503" s="3" t="s">
        <v>867</v>
      </c>
      <c r="E503" s="4">
        <v>5078677544</v>
      </c>
      <c r="F503" s="4">
        <v>5078677544</v>
      </c>
      <c r="G503" s="44">
        <v>1.27</v>
      </c>
      <c r="H503" s="10" t="str">
        <f t="shared" si="56"/>
        <v>alto</v>
      </c>
      <c r="I503" s="10">
        <f t="shared" si="61"/>
        <v>3</v>
      </c>
      <c r="J503" s="3">
        <v>2702</v>
      </c>
      <c r="K503" s="3">
        <v>2702</v>
      </c>
      <c r="L503" s="15">
        <f t="shared" si="62"/>
        <v>1</v>
      </c>
      <c r="M503" s="10" t="str">
        <f t="shared" si="57"/>
        <v>alto</v>
      </c>
      <c r="N503" s="10">
        <f t="shared" si="63"/>
        <v>3</v>
      </c>
      <c r="O503" s="49" t="s">
        <v>27</v>
      </c>
      <c r="P503" s="10" t="str">
        <f t="shared" si="58"/>
        <v>No requiere</v>
      </c>
      <c r="Q503" s="10">
        <f t="shared" si="59"/>
        <v>3</v>
      </c>
      <c r="R503" s="10">
        <f>+IF(OR(Table19[[#This Row],[Valor Ind. Económico]]=1,Table19[[#This Row],[Valor Ind. Social]]=1,Table19[[#This Row],[Valor Ind. Ambiental]]=1),1,ROUNDDOWN((Table19[[#This Row],[Valor Ind. Económico]]+Table19[[#This Row],[Valor Ind. Social]]+Table19[[#This Row],[Valor Ind. Ambiental]])/3,0))</f>
        <v>3</v>
      </c>
      <c r="S503" s="10" t="str">
        <f t="shared" si="60"/>
        <v>Sostenible</v>
      </c>
      <c r="T503" s="10" t="s">
        <v>887</v>
      </c>
      <c r="U503" s="10" t="s">
        <v>635</v>
      </c>
      <c r="V503" s="43" t="s">
        <v>685</v>
      </c>
    </row>
    <row r="504" spans="1:22" ht="48" x14ac:dyDescent="0.2">
      <c r="A504" s="28">
        <v>2018005500227</v>
      </c>
      <c r="B504" s="3" t="s">
        <v>522</v>
      </c>
      <c r="C504" s="3" t="s">
        <v>817</v>
      </c>
      <c r="D504" s="3" t="s">
        <v>867</v>
      </c>
      <c r="E504" s="4">
        <v>5074657464</v>
      </c>
      <c r="F504" s="4">
        <v>5074657464</v>
      </c>
      <c r="G504" s="44">
        <v>1.28</v>
      </c>
      <c r="H504" s="10" t="str">
        <f t="shared" si="56"/>
        <v>alto</v>
      </c>
      <c r="I504" s="10">
        <f t="shared" si="61"/>
        <v>3</v>
      </c>
      <c r="J504" s="3">
        <v>2625</v>
      </c>
      <c r="K504" s="3">
        <v>2625</v>
      </c>
      <c r="L504" s="15">
        <f t="shared" si="62"/>
        <v>1</v>
      </c>
      <c r="M504" s="10" t="str">
        <f t="shared" si="57"/>
        <v>alto</v>
      </c>
      <c r="N504" s="10">
        <f t="shared" si="63"/>
        <v>3</v>
      </c>
      <c r="O504" s="49" t="s">
        <v>27</v>
      </c>
      <c r="P504" s="10" t="str">
        <f t="shared" si="58"/>
        <v>No requiere</v>
      </c>
      <c r="Q504" s="10">
        <f t="shared" si="59"/>
        <v>3</v>
      </c>
      <c r="R504" s="10">
        <f>+IF(OR(Table19[[#This Row],[Valor Ind. Económico]]=1,Table19[[#This Row],[Valor Ind. Social]]=1,Table19[[#This Row],[Valor Ind. Ambiental]]=1),1,ROUNDDOWN((Table19[[#This Row],[Valor Ind. Económico]]+Table19[[#This Row],[Valor Ind. Social]]+Table19[[#This Row],[Valor Ind. Ambiental]])/3,0))</f>
        <v>3</v>
      </c>
      <c r="S504" s="10" t="str">
        <f t="shared" si="60"/>
        <v>Sostenible</v>
      </c>
      <c r="T504" s="10" t="s">
        <v>887</v>
      </c>
      <c r="U504" s="10" t="s">
        <v>635</v>
      </c>
      <c r="V504" s="43" t="s">
        <v>685</v>
      </c>
    </row>
    <row r="505" spans="1:22" ht="48" x14ac:dyDescent="0.2">
      <c r="A505" s="28">
        <v>2018005500230</v>
      </c>
      <c r="B505" s="3" t="s">
        <v>523</v>
      </c>
      <c r="C505" s="3" t="s">
        <v>817</v>
      </c>
      <c r="D505" s="3" t="s">
        <v>867</v>
      </c>
      <c r="E505" s="4">
        <v>4795742173</v>
      </c>
      <c r="F505" s="4">
        <v>4795742173</v>
      </c>
      <c r="G505" s="44">
        <v>1.31</v>
      </c>
      <c r="H505" s="10" t="str">
        <f t="shared" si="56"/>
        <v>alto</v>
      </c>
      <c r="I505" s="10">
        <f t="shared" si="61"/>
        <v>3</v>
      </c>
      <c r="J505" s="3">
        <v>86276</v>
      </c>
      <c r="K505" s="3">
        <v>86276</v>
      </c>
      <c r="L505" s="15">
        <f t="shared" si="62"/>
        <v>1</v>
      </c>
      <c r="M505" s="10" t="str">
        <f t="shared" si="57"/>
        <v>alto</v>
      </c>
      <c r="N505" s="10">
        <f t="shared" si="63"/>
        <v>3</v>
      </c>
      <c r="O505" s="49" t="s">
        <v>27</v>
      </c>
      <c r="P505" s="10" t="str">
        <f t="shared" si="58"/>
        <v>No requiere</v>
      </c>
      <c r="Q505" s="10">
        <f t="shared" si="59"/>
        <v>3</v>
      </c>
      <c r="R505" s="10">
        <f>+IF(OR(Table19[[#This Row],[Valor Ind. Económico]]=1,Table19[[#This Row],[Valor Ind. Social]]=1,Table19[[#This Row],[Valor Ind. Ambiental]]=1),1,ROUNDDOWN((Table19[[#This Row],[Valor Ind. Económico]]+Table19[[#This Row],[Valor Ind. Social]]+Table19[[#This Row],[Valor Ind. Ambiental]])/3,0))</f>
        <v>3</v>
      </c>
      <c r="S505" s="10" t="str">
        <f t="shared" si="60"/>
        <v>Sostenible</v>
      </c>
      <c r="T505" s="10" t="s">
        <v>887</v>
      </c>
      <c r="U505" s="10" t="s">
        <v>635</v>
      </c>
      <c r="V505" s="43" t="s">
        <v>651</v>
      </c>
    </row>
    <row r="506" spans="1:22" ht="48" x14ac:dyDescent="0.2">
      <c r="A506" s="28">
        <v>2018005500231</v>
      </c>
      <c r="B506" s="3" t="s">
        <v>524</v>
      </c>
      <c r="C506" s="3" t="s">
        <v>817</v>
      </c>
      <c r="D506" s="3" t="s">
        <v>867</v>
      </c>
      <c r="E506" s="4">
        <v>11530367428</v>
      </c>
      <c r="F506" s="4">
        <v>11530367428</v>
      </c>
      <c r="G506" s="44">
        <v>1.17</v>
      </c>
      <c r="H506" s="10" t="str">
        <f t="shared" si="56"/>
        <v>medio</v>
      </c>
      <c r="I506" s="10">
        <f t="shared" si="61"/>
        <v>2</v>
      </c>
      <c r="J506" s="3">
        <v>2242</v>
      </c>
      <c r="K506" s="3">
        <v>2242</v>
      </c>
      <c r="L506" s="15">
        <f t="shared" si="62"/>
        <v>1</v>
      </c>
      <c r="M506" s="10" t="str">
        <f t="shared" si="57"/>
        <v>alto</v>
      </c>
      <c r="N506" s="10">
        <f t="shared" si="63"/>
        <v>3</v>
      </c>
      <c r="O506" s="49" t="s">
        <v>27</v>
      </c>
      <c r="P506" s="10" t="str">
        <f t="shared" si="58"/>
        <v>No requiere</v>
      </c>
      <c r="Q506" s="10">
        <f t="shared" si="59"/>
        <v>3</v>
      </c>
      <c r="R506" s="10">
        <f>+IF(OR(Table19[[#This Row],[Valor Ind. Económico]]=1,Table19[[#This Row],[Valor Ind. Social]]=1,Table19[[#This Row],[Valor Ind. Ambiental]]=1),1,ROUNDDOWN((Table19[[#This Row],[Valor Ind. Económico]]+Table19[[#This Row],[Valor Ind. Social]]+Table19[[#This Row],[Valor Ind. Ambiental]])/3,0))</f>
        <v>2</v>
      </c>
      <c r="S506" s="10" t="str">
        <f t="shared" si="60"/>
        <v>Parcialmente sostenible</v>
      </c>
      <c r="T506" s="10" t="s">
        <v>887</v>
      </c>
      <c r="U506" s="10" t="s">
        <v>635</v>
      </c>
      <c r="V506" s="43" t="s">
        <v>685</v>
      </c>
    </row>
    <row r="507" spans="1:22" ht="48" x14ac:dyDescent="0.2">
      <c r="A507" s="28">
        <v>2018005500274</v>
      </c>
      <c r="B507" s="3" t="s">
        <v>525</v>
      </c>
      <c r="C507" s="3" t="s">
        <v>817</v>
      </c>
      <c r="D507" s="3" t="s">
        <v>867</v>
      </c>
      <c r="E507" s="4">
        <v>778055419</v>
      </c>
      <c r="F507" s="4">
        <v>778055419</v>
      </c>
      <c r="G507" s="44">
        <v>1.27</v>
      </c>
      <c r="H507" s="10" t="str">
        <f t="shared" si="56"/>
        <v>alto</v>
      </c>
      <c r="I507" s="10">
        <f t="shared" si="61"/>
        <v>3</v>
      </c>
      <c r="J507" s="3">
        <v>440</v>
      </c>
      <c r="K507" s="3">
        <v>440</v>
      </c>
      <c r="L507" s="15">
        <f t="shared" si="62"/>
        <v>1</v>
      </c>
      <c r="M507" s="10" t="str">
        <f t="shared" si="57"/>
        <v>alto</v>
      </c>
      <c r="N507" s="10">
        <f t="shared" si="63"/>
        <v>3</v>
      </c>
      <c r="O507" s="49" t="s">
        <v>27</v>
      </c>
      <c r="P507" s="10" t="str">
        <f t="shared" si="58"/>
        <v>No requiere</v>
      </c>
      <c r="Q507" s="10">
        <f t="shared" si="59"/>
        <v>3</v>
      </c>
      <c r="R507" s="10">
        <f>+IF(OR(Table19[[#This Row],[Valor Ind. Económico]]=1,Table19[[#This Row],[Valor Ind. Social]]=1,Table19[[#This Row],[Valor Ind. Ambiental]]=1),1,ROUNDDOWN((Table19[[#This Row],[Valor Ind. Económico]]+Table19[[#This Row],[Valor Ind. Social]]+Table19[[#This Row],[Valor Ind. Ambiental]])/3,0))</f>
        <v>3</v>
      </c>
      <c r="S507" s="10" t="str">
        <f t="shared" si="60"/>
        <v>Sostenible</v>
      </c>
      <c r="T507" s="10" t="s">
        <v>887</v>
      </c>
      <c r="U507" s="10" t="s">
        <v>635</v>
      </c>
      <c r="V507" s="43" t="s">
        <v>685</v>
      </c>
    </row>
    <row r="508" spans="1:22" ht="48" x14ac:dyDescent="0.2">
      <c r="A508" s="28">
        <v>2018005500284</v>
      </c>
      <c r="B508" s="3" t="s">
        <v>526</v>
      </c>
      <c r="C508" s="3" t="s">
        <v>817</v>
      </c>
      <c r="D508" s="3" t="s">
        <v>867</v>
      </c>
      <c r="E508" s="4">
        <v>16913858111</v>
      </c>
      <c r="F508" s="4">
        <v>16913858111</v>
      </c>
      <c r="G508" s="44">
        <v>1.38</v>
      </c>
      <c r="H508" s="10" t="str">
        <f t="shared" si="56"/>
        <v>alto</v>
      </c>
      <c r="I508" s="10">
        <f t="shared" si="61"/>
        <v>3</v>
      </c>
      <c r="J508" s="3">
        <v>3352</v>
      </c>
      <c r="K508" s="3">
        <v>3352</v>
      </c>
      <c r="L508" s="15">
        <f t="shared" si="62"/>
        <v>1</v>
      </c>
      <c r="M508" s="10" t="str">
        <f t="shared" si="57"/>
        <v>alto</v>
      </c>
      <c r="N508" s="10">
        <f t="shared" si="63"/>
        <v>3</v>
      </c>
      <c r="O508" s="49" t="s">
        <v>27</v>
      </c>
      <c r="P508" s="10" t="str">
        <f t="shared" si="58"/>
        <v>No requiere</v>
      </c>
      <c r="Q508" s="10">
        <f t="shared" si="59"/>
        <v>3</v>
      </c>
      <c r="R508" s="10">
        <f>+IF(OR(Table19[[#This Row],[Valor Ind. Económico]]=1,Table19[[#This Row],[Valor Ind. Social]]=1,Table19[[#This Row],[Valor Ind. Ambiental]]=1),1,ROUNDDOWN((Table19[[#This Row],[Valor Ind. Económico]]+Table19[[#This Row],[Valor Ind. Social]]+Table19[[#This Row],[Valor Ind. Ambiental]])/3,0))</f>
        <v>3</v>
      </c>
      <c r="S508" s="10" t="str">
        <f t="shared" si="60"/>
        <v>Sostenible</v>
      </c>
      <c r="T508" s="10" t="s">
        <v>887</v>
      </c>
      <c r="U508" s="10" t="s">
        <v>635</v>
      </c>
      <c r="V508" s="43" t="s">
        <v>685</v>
      </c>
    </row>
    <row r="509" spans="1:22" ht="48" x14ac:dyDescent="0.2">
      <c r="A509" s="28">
        <v>2018005500285</v>
      </c>
      <c r="B509" s="3" t="s">
        <v>527</v>
      </c>
      <c r="C509" s="3" t="s">
        <v>817</v>
      </c>
      <c r="D509" s="3" t="s">
        <v>867</v>
      </c>
      <c r="E509" s="4">
        <v>3754416633</v>
      </c>
      <c r="F509" s="4">
        <v>3754416633</v>
      </c>
      <c r="G509" s="44">
        <v>1.29</v>
      </c>
      <c r="H509" s="10" t="str">
        <f t="shared" si="56"/>
        <v>alto</v>
      </c>
      <c r="I509" s="10">
        <f t="shared" si="61"/>
        <v>3</v>
      </c>
      <c r="J509" s="3">
        <v>1985</v>
      </c>
      <c r="K509" s="3">
        <v>1985</v>
      </c>
      <c r="L509" s="15">
        <f t="shared" si="62"/>
        <v>1</v>
      </c>
      <c r="M509" s="10" t="str">
        <f t="shared" si="57"/>
        <v>alto</v>
      </c>
      <c r="N509" s="10">
        <f t="shared" si="63"/>
        <v>3</v>
      </c>
      <c r="O509" s="49" t="s">
        <v>27</v>
      </c>
      <c r="P509" s="10" t="str">
        <f t="shared" si="58"/>
        <v>No requiere</v>
      </c>
      <c r="Q509" s="10">
        <f t="shared" si="59"/>
        <v>3</v>
      </c>
      <c r="R509" s="10">
        <f>+IF(OR(Table19[[#This Row],[Valor Ind. Económico]]=1,Table19[[#This Row],[Valor Ind. Social]]=1,Table19[[#This Row],[Valor Ind. Ambiental]]=1),1,ROUNDDOWN((Table19[[#This Row],[Valor Ind. Económico]]+Table19[[#This Row],[Valor Ind. Social]]+Table19[[#This Row],[Valor Ind. Ambiental]])/3,0))</f>
        <v>3</v>
      </c>
      <c r="S509" s="10" t="str">
        <f t="shared" si="60"/>
        <v>Sostenible</v>
      </c>
      <c r="T509" s="10" t="s">
        <v>887</v>
      </c>
      <c r="U509" s="10" t="s">
        <v>635</v>
      </c>
      <c r="V509" s="43" t="s">
        <v>685</v>
      </c>
    </row>
    <row r="510" spans="1:22" ht="48" x14ac:dyDescent="0.2">
      <c r="A510" s="28">
        <v>2018005500287</v>
      </c>
      <c r="B510" s="3" t="s">
        <v>528</v>
      </c>
      <c r="C510" s="3" t="s">
        <v>817</v>
      </c>
      <c r="D510" s="3" t="s">
        <v>867</v>
      </c>
      <c r="E510" s="4">
        <v>1237132250</v>
      </c>
      <c r="F510" s="4">
        <v>1237132250</v>
      </c>
      <c r="G510" s="44">
        <v>1.07</v>
      </c>
      <c r="H510" s="10" t="str">
        <f t="shared" si="56"/>
        <v>medio</v>
      </c>
      <c r="I510" s="10">
        <f t="shared" si="61"/>
        <v>2</v>
      </c>
      <c r="J510" s="3">
        <v>510</v>
      </c>
      <c r="K510" s="3">
        <v>510</v>
      </c>
      <c r="L510" s="15">
        <f t="shared" si="62"/>
        <v>1</v>
      </c>
      <c r="M510" s="10" t="str">
        <f t="shared" si="57"/>
        <v>alto</v>
      </c>
      <c r="N510" s="10">
        <f t="shared" si="63"/>
        <v>3</v>
      </c>
      <c r="O510" s="49" t="s">
        <v>27</v>
      </c>
      <c r="P510" s="10" t="str">
        <f t="shared" si="58"/>
        <v>No requiere</v>
      </c>
      <c r="Q510" s="10">
        <f t="shared" si="59"/>
        <v>3</v>
      </c>
      <c r="R510" s="10">
        <f>+IF(OR(Table19[[#This Row],[Valor Ind. Económico]]=1,Table19[[#This Row],[Valor Ind. Social]]=1,Table19[[#This Row],[Valor Ind. Ambiental]]=1),1,ROUNDDOWN((Table19[[#This Row],[Valor Ind. Económico]]+Table19[[#This Row],[Valor Ind. Social]]+Table19[[#This Row],[Valor Ind. Ambiental]])/3,0))</f>
        <v>2</v>
      </c>
      <c r="S510" s="10" t="str">
        <f t="shared" si="60"/>
        <v>Parcialmente sostenible</v>
      </c>
      <c r="T510" s="10" t="s">
        <v>887</v>
      </c>
      <c r="U510" s="10" t="s">
        <v>635</v>
      </c>
      <c r="V510" s="43" t="s">
        <v>685</v>
      </c>
    </row>
    <row r="511" spans="1:22" ht="48" x14ac:dyDescent="0.2">
      <c r="A511" s="28">
        <v>2018005500288</v>
      </c>
      <c r="B511" s="3" t="s">
        <v>529</v>
      </c>
      <c r="C511" s="3" t="s">
        <v>817</v>
      </c>
      <c r="D511" s="3" t="s">
        <v>867</v>
      </c>
      <c r="E511" s="4">
        <v>6991378924</v>
      </c>
      <c r="F511" s="4">
        <v>6991378924</v>
      </c>
      <c r="G511" s="44">
        <v>1.21</v>
      </c>
      <c r="H511" s="10" t="str">
        <f t="shared" si="56"/>
        <v>alto</v>
      </c>
      <c r="I511" s="10">
        <f t="shared" si="61"/>
        <v>3</v>
      </c>
      <c r="J511" s="3">
        <v>4940</v>
      </c>
      <c r="K511" s="3">
        <v>4940</v>
      </c>
      <c r="L511" s="15">
        <f t="shared" si="62"/>
        <v>1</v>
      </c>
      <c r="M511" s="10" t="str">
        <f t="shared" si="57"/>
        <v>alto</v>
      </c>
      <c r="N511" s="10">
        <f t="shared" si="63"/>
        <v>3</v>
      </c>
      <c r="O511" s="49" t="s">
        <v>27</v>
      </c>
      <c r="P511" s="10" t="str">
        <f t="shared" si="58"/>
        <v>No requiere</v>
      </c>
      <c r="Q511" s="10">
        <f t="shared" si="59"/>
        <v>3</v>
      </c>
      <c r="R511" s="10">
        <f>+IF(OR(Table19[[#This Row],[Valor Ind. Económico]]=1,Table19[[#This Row],[Valor Ind. Social]]=1,Table19[[#This Row],[Valor Ind. Ambiental]]=1),1,ROUNDDOWN((Table19[[#This Row],[Valor Ind. Económico]]+Table19[[#This Row],[Valor Ind. Social]]+Table19[[#This Row],[Valor Ind. Ambiental]])/3,0))</f>
        <v>3</v>
      </c>
      <c r="S511" s="10" t="str">
        <f t="shared" si="60"/>
        <v>Sostenible</v>
      </c>
      <c r="T511" s="10" t="s">
        <v>887</v>
      </c>
      <c r="U511" s="10" t="s">
        <v>635</v>
      </c>
      <c r="V511" s="43" t="s">
        <v>685</v>
      </c>
    </row>
    <row r="512" spans="1:22" ht="48" x14ac:dyDescent="0.2">
      <c r="A512" s="28">
        <v>2019005500012</v>
      </c>
      <c r="B512" s="3" t="s">
        <v>530</v>
      </c>
      <c r="C512" s="3" t="s">
        <v>817</v>
      </c>
      <c r="D512" s="3" t="s">
        <v>867</v>
      </c>
      <c r="E512" s="4">
        <v>12914883730</v>
      </c>
      <c r="F512" s="4">
        <v>12914883730</v>
      </c>
      <c r="G512" s="44">
        <v>1.32</v>
      </c>
      <c r="H512" s="10" t="str">
        <f t="shared" si="56"/>
        <v>alto</v>
      </c>
      <c r="I512" s="10">
        <f t="shared" si="61"/>
        <v>3</v>
      </c>
      <c r="J512" s="3">
        <v>1990</v>
      </c>
      <c r="K512" s="3">
        <v>1990</v>
      </c>
      <c r="L512" s="15">
        <f t="shared" si="62"/>
        <v>1</v>
      </c>
      <c r="M512" s="10" t="str">
        <f t="shared" si="57"/>
        <v>alto</v>
      </c>
      <c r="N512" s="10">
        <f t="shared" si="63"/>
        <v>3</v>
      </c>
      <c r="O512" s="49" t="s">
        <v>27</v>
      </c>
      <c r="P512" s="10" t="str">
        <f t="shared" si="58"/>
        <v>No requiere</v>
      </c>
      <c r="Q512" s="10">
        <f t="shared" si="59"/>
        <v>3</v>
      </c>
      <c r="R512" s="10">
        <f>+IF(OR(Table19[[#This Row],[Valor Ind. Económico]]=1,Table19[[#This Row],[Valor Ind. Social]]=1,Table19[[#This Row],[Valor Ind. Ambiental]]=1),1,ROUNDDOWN((Table19[[#This Row],[Valor Ind. Económico]]+Table19[[#This Row],[Valor Ind. Social]]+Table19[[#This Row],[Valor Ind. Ambiental]])/3,0))</f>
        <v>3</v>
      </c>
      <c r="S512" s="10" t="str">
        <f t="shared" si="60"/>
        <v>Sostenible</v>
      </c>
      <c r="T512" s="10" t="s">
        <v>887</v>
      </c>
      <c r="U512" s="10" t="s">
        <v>635</v>
      </c>
      <c r="V512" s="43" t="s">
        <v>685</v>
      </c>
    </row>
    <row r="513" spans="1:22" ht="48" x14ac:dyDescent="0.2">
      <c r="A513" s="28">
        <v>2019005500031</v>
      </c>
      <c r="B513" s="3" t="s">
        <v>531</v>
      </c>
      <c r="C513" s="3" t="s">
        <v>817</v>
      </c>
      <c r="D513" s="3" t="s">
        <v>867</v>
      </c>
      <c r="E513" s="4">
        <v>2917537925</v>
      </c>
      <c r="F513" s="4">
        <v>2917537925</v>
      </c>
      <c r="G513" s="44">
        <v>1.34</v>
      </c>
      <c r="H513" s="10" t="str">
        <f t="shared" si="56"/>
        <v>alto</v>
      </c>
      <c r="I513" s="10">
        <f t="shared" si="61"/>
        <v>3</v>
      </c>
      <c r="J513" s="3">
        <v>609</v>
      </c>
      <c r="K513" s="3">
        <v>609</v>
      </c>
      <c r="L513" s="15">
        <f t="shared" si="62"/>
        <v>1</v>
      </c>
      <c r="M513" s="10" t="str">
        <f t="shared" si="57"/>
        <v>alto</v>
      </c>
      <c r="N513" s="10">
        <f t="shared" si="63"/>
        <v>3</v>
      </c>
      <c r="O513" s="49" t="s">
        <v>27</v>
      </c>
      <c r="P513" s="10" t="str">
        <f t="shared" si="58"/>
        <v>No requiere</v>
      </c>
      <c r="Q513" s="10">
        <f t="shared" si="59"/>
        <v>3</v>
      </c>
      <c r="R513" s="10">
        <f>+IF(OR(Table19[[#This Row],[Valor Ind. Económico]]=1,Table19[[#This Row],[Valor Ind. Social]]=1,Table19[[#This Row],[Valor Ind. Ambiental]]=1),1,ROUNDDOWN((Table19[[#This Row],[Valor Ind. Económico]]+Table19[[#This Row],[Valor Ind. Social]]+Table19[[#This Row],[Valor Ind. Ambiental]])/3,0))</f>
        <v>3</v>
      </c>
      <c r="S513" s="10" t="str">
        <f t="shared" si="60"/>
        <v>Sostenible</v>
      </c>
      <c r="T513" s="10" t="s">
        <v>887</v>
      </c>
      <c r="U513" s="10" t="s">
        <v>635</v>
      </c>
      <c r="V513" s="43" t="s">
        <v>685</v>
      </c>
    </row>
    <row r="514" spans="1:22" ht="48" x14ac:dyDescent="0.2">
      <c r="A514" s="28">
        <v>2019005500055</v>
      </c>
      <c r="B514" s="3" t="s">
        <v>532</v>
      </c>
      <c r="C514" s="3" t="s">
        <v>817</v>
      </c>
      <c r="D514" s="3" t="s">
        <v>867</v>
      </c>
      <c r="E514" s="4">
        <v>28407276853</v>
      </c>
      <c r="F514" s="4">
        <v>28407276853</v>
      </c>
      <c r="G514" s="44">
        <v>1.27</v>
      </c>
      <c r="H514" s="10" t="str">
        <f t="shared" si="56"/>
        <v>alto</v>
      </c>
      <c r="I514" s="10">
        <f t="shared" si="61"/>
        <v>3</v>
      </c>
      <c r="J514" s="3">
        <v>6120</v>
      </c>
      <c r="K514" s="3">
        <v>6120</v>
      </c>
      <c r="L514" s="15">
        <f t="shared" si="62"/>
        <v>1</v>
      </c>
      <c r="M514" s="10" t="str">
        <f t="shared" si="57"/>
        <v>alto</v>
      </c>
      <c r="N514" s="10">
        <f t="shared" si="63"/>
        <v>3</v>
      </c>
      <c r="O514" s="49" t="s">
        <v>27</v>
      </c>
      <c r="P514" s="10" t="str">
        <f t="shared" si="58"/>
        <v>No requiere</v>
      </c>
      <c r="Q514" s="10">
        <f t="shared" si="59"/>
        <v>3</v>
      </c>
      <c r="R514" s="10">
        <f>+IF(OR(Table19[[#This Row],[Valor Ind. Económico]]=1,Table19[[#This Row],[Valor Ind. Social]]=1,Table19[[#This Row],[Valor Ind. Ambiental]]=1),1,ROUNDDOWN((Table19[[#This Row],[Valor Ind. Económico]]+Table19[[#This Row],[Valor Ind. Social]]+Table19[[#This Row],[Valor Ind. Ambiental]])/3,0))</f>
        <v>3</v>
      </c>
      <c r="S514" s="10" t="str">
        <f t="shared" si="60"/>
        <v>Sostenible</v>
      </c>
      <c r="T514" s="10" t="s">
        <v>887</v>
      </c>
      <c r="U514" s="10" t="s">
        <v>635</v>
      </c>
      <c r="V514" s="43" t="s">
        <v>685</v>
      </c>
    </row>
    <row r="515" spans="1:22" ht="48" x14ac:dyDescent="0.2">
      <c r="A515" s="28">
        <v>2019005500285</v>
      </c>
      <c r="B515" s="3" t="s">
        <v>533</v>
      </c>
      <c r="C515" s="3" t="s">
        <v>817</v>
      </c>
      <c r="D515" s="3" t="s">
        <v>867</v>
      </c>
      <c r="E515" s="4">
        <v>3225073827</v>
      </c>
      <c r="F515" s="4">
        <v>3225073827</v>
      </c>
      <c r="G515" s="44">
        <v>1.1200000000000001</v>
      </c>
      <c r="H515" s="10" t="str">
        <f t="shared" si="56"/>
        <v>medio</v>
      </c>
      <c r="I515" s="10">
        <f t="shared" si="61"/>
        <v>2</v>
      </c>
      <c r="J515" s="3">
        <v>1150</v>
      </c>
      <c r="K515" s="3">
        <v>1150</v>
      </c>
      <c r="L515" s="15">
        <f t="shared" si="62"/>
        <v>1</v>
      </c>
      <c r="M515" s="10" t="str">
        <f t="shared" si="57"/>
        <v>alto</v>
      </c>
      <c r="N515" s="10">
        <f t="shared" si="63"/>
        <v>3</v>
      </c>
      <c r="O515" s="49" t="s">
        <v>27</v>
      </c>
      <c r="P515" s="10" t="str">
        <f t="shared" si="58"/>
        <v>No requiere</v>
      </c>
      <c r="Q515" s="10">
        <f t="shared" si="59"/>
        <v>3</v>
      </c>
      <c r="R515" s="10">
        <f>+IF(OR(Table19[[#This Row],[Valor Ind. Económico]]=1,Table19[[#This Row],[Valor Ind. Social]]=1,Table19[[#This Row],[Valor Ind. Ambiental]]=1),1,ROUNDDOWN((Table19[[#This Row],[Valor Ind. Económico]]+Table19[[#This Row],[Valor Ind. Social]]+Table19[[#This Row],[Valor Ind. Ambiental]])/3,0))</f>
        <v>2</v>
      </c>
      <c r="S515" s="10" t="str">
        <f t="shared" si="60"/>
        <v>Parcialmente sostenible</v>
      </c>
      <c r="T515" s="10" t="s">
        <v>887</v>
      </c>
      <c r="U515" s="10" t="s">
        <v>635</v>
      </c>
      <c r="V515" s="43" t="s">
        <v>685</v>
      </c>
    </row>
    <row r="516" spans="1:22" ht="48" x14ac:dyDescent="0.2">
      <c r="A516" s="28">
        <v>2019005500288</v>
      </c>
      <c r="B516" s="3" t="s">
        <v>534</v>
      </c>
      <c r="C516" s="3" t="s">
        <v>817</v>
      </c>
      <c r="D516" s="3" t="s">
        <v>867</v>
      </c>
      <c r="E516" s="4">
        <v>3365991679</v>
      </c>
      <c r="F516" s="4">
        <v>3365991679</v>
      </c>
      <c r="G516" s="44">
        <v>1.27</v>
      </c>
      <c r="H516" s="10" t="str">
        <f t="shared" si="56"/>
        <v>alto</v>
      </c>
      <c r="I516" s="10">
        <f t="shared" si="61"/>
        <v>3</v>
      </c>
      <c r="J516" s="3">
        <v>1205</v>
      </c>
      <c r="K516" s="3">
        <v>1205</v>
      </c>
      <c r="L516" s="15">
        <f t="shared" si="62"/>
        <v>1</v>
      </c>
      <c r="M516" s="10" t="str">
        <f t="shared" si="57"/>
        <v>alto</v>
      </c>
      <c r="N516" s="10">
        <f t="shared" si="63"/>
        <v>3</v>
      </c>
      <c r="O516" s="49" t="s">
        <v>27</v>
      </c>
      <c r="P516" s="10" t="str">
        <f t="shared" si="58"/>
        <v>No requiere</v>
      </c>
      <c r="Q516" s="10">
        <f t="shared" si="59"/>
        <v>3</v>
      </c>
      <c r="R516" s="10">
        <f>+IF(OR(Table19[[#This Row],[Valor Ind. Económico]]=1,Table19[[#This Row],[Valor Ind. Social]]=1,Table19[[#This Row],[Valor Ind. Ambiental]]=1),1,ROUNDDOWN((Table19[[#This Row],[Valor Ind. Económico]]+Table19[[#This Row],[Valor Ind. Social]]+Table19[[#This Row],[Valor Ind. Ambiental]])/3,0))</f>
        <v>3</v>
      </c>
      <c r="S516" s="10" t="str">
        <f t="shared" si="60"/>
        <v>Sostenible</v>
      </c>
      <c r="T516" s="10" t="s">
        <v>887</v>
      </c>
      <c r="U516" s="10" t="s">
        <v>635</v>
      </c>
      <c r="V516" s="43" t="s">
        <v>685</v>
      </c>
    </row>
    <row r="517" spans="1:22" ht="48" x14ac:dyDescent="0.2">
      <c r="A517" s="28">
        <v>2019005500291</v>
      </c>
      <c r="B517" s="3" t="s">
        <v>535</v>
      </c>
      <c r="C517" s="3" t="s">
        <v>817</v>
      </c>
      <c r="D517" s="3" t="s">
        <v>867</v>
      </c>
      <c r="E517" s="4">
        <v>3186437964</v>
      </c>
      <c r="F517" s="4">
        <v>3186437964</v>
      </c>
      <c r="G517" s="44">
        <v>1.1599999999999999</v>
      </c>
      <c r="H517" s="10" t="str">
        <f t="shared" si="56"/>
        <v>medio</v>
      </c>
      <c r="I517" s="10">
        <f t="shared" si="61"/>
        <v>2</v>
      </c>
      <c r="J517" s="3">
        <v>990</v>
      </c>
      <c r="K517" s="3">
        <v>990</v>
      </c>
      <c r="L517" s="15">
        <f t="shared" si="62"/>
        <v>1</v>
      </c>
      <c r="M517" s="10" t="str">
        <f t="shared" si="57"/>
        <v>alto</v>
      </c>
      <c r="N517" s="10">
        <f t="shared" si="63"/>
        <v>3</v>
      </c>
      <c r="O517" s="49" t="s">
        <v>27</v>
      </c>
      <c r="P517" s="10" t="str">
        <f t="shared" si="58"/>
        <v>No requiere</v>
      </c>
      <c r="Q517" s="10">
        <f t="shared" si="59"/>
        <v>3</v>
      </c>
      <c r="R517" s="10">
        <f>+IF(OR(Table19[[#This Row],[Valor Ind. Económico]]=1,Table19[[#This Row],[Valor Ind. Social]]=1,Table19[[#This Row],[Valor Ind. Ambiental]]=1),1,ROUNDDOWN((Table19[[#This Row],[Valor Ind. Económico]]+Table19[[#This Row],[Valor Ind. Social]]+Table19[[#This Row],[Valor Ind. Ambiental]])/3,0))</f>
        <v>2</v>
      </c>
      <c r="S517" s="10" t="str">
        <f t="shared" si="60"/>
        <v>Parcialmente sostenible</v>
      </c>
      <c r="T517" s="10" t="s">
        <v>887</v>
      </c>
      <c r="U517" s="10" t="s">
        <v>635</v>
      </c>
      <c r="V517" s="43" t="s">
        <v>685</v>
      </c>
    </row>
    <row r="518" spans="1:22" ht="48" x14ac:dyDescent="0.2">
      <c r="A518" s="28">
        <v>2019005500293</v>
      </c>
      <c r="B518" s="3" t="s">
        <v>536</v>
      </c>
      <c r="C518" s="3" t="s">
        <v>817</v>
      </c>
      <c r="D518" s="3" t="s">
        <v>867</v>
      </c>
      <c r="E518" s="4">
        <v>2086356574</v>
      </c>
      <c r="F518" s="4">
        <v>2086356574</v>
      </c>
      <c r="G518" s="44">
        <v>1.1399999999999999</v>
      </c>
      <c r="H518" s="10" t="str">
        <f t="shared" si="56"/>
        <v>medio</v>
      </c>
      <c r="I518" s="10">
        <f t="shared" si="61"/>
        <v>2</v>
      </c>
      <c r="J518" s="3">
        <v>820</v>
      </c>
      <c r="K518" s="3">
        <v>820</v>
      </c>
      <c r="L518" s="15">
        <f t="shared" si="62"/>
        <v>1</v>
      </c>
      <c r="M518" s="10" t="str">
        <f t="shared" si="57"/>
        <v>alto</v>
      </c>
      <c r="N518" s="10">
        <f t="shared" si="63"/>
        <v>3</v>
      </c>
      <c r="O518" s="49" t="s">
        <v>27</v>
      </c>
      <c r="P518" s="10" t="str">
        <f t="shared" si="58"/>
        <v>No requiere</v>
      </c>
      <c r="Q518" s="10">
        <f t="shared" si="59"/>
        <v>3</v>
      </c>
      <c r="R518" s="10">
        <f>+IF(OR(Table19[[#This Row],[Valor Ind. Económico]]=1,Table19[[#This Row],[Valor Ind. Social]]=1,Table19[[#This Row],[Valor Ind. Ambiental]]=1),1,ROUNDDOWN((Table19[[#This Row],[Valor Ind. Económico]]+Table19[[#This Row],[Valor Ind. Social]]+Table19[[#This Row],[Valor Ind. Ambiental]])/3,0))</f>
        <v>2</v>
      </c>
      <c r="S518" s="10" t="str">
        <f t="shared" si="60"/>
        <v>Parcialmente sostenible</v>
      </c>
      <c r="T518" s="10" t="s">
        <v>887</v>
      </c>
      <c r="U518" s="10" t="s">
        <v>635</v>
      </c>
      <c r="V518" s="43" t="s">
        <v>651</v>
      </c>
    </row>
    <row r="519" spans="1:22" ht="48" x14ac:dyDescent="0.2">
      <c r="A519" s="28">
        <v>2019005500294</v>
      </c>
      <c r="B519" s="3" t="s">
        <v>537</v>
      </c>
      <c r="C519" s="3" t="s">
        <v>817</v>
      </c>
      <c r="D519" s="3" t="s">
        <v>867</v>
      </c>
      <c r="E519" s="4">
        <v>9531900454</v>
      </c>
      <c r="F519" s="4">
        <v>9531900454</v>
      </c>
      <c r="G519" s="44">
        <v>1.17</v>
      </c>
      <c r="H519" s="10" t="str">
        <f t="shared" si="56"/>
        <v>medio</v>
      </c>
      <c r="I519" s="10">
        <f t="shared" si="61"/>
        <v>2</v>
      </c>
      <c r="J519" s="3">
        <v>4060</v>
      </c>
      <c r="K519" s="3">
        <v>4060</v>
      </c>
      <c r="L519" s="15">
        <f t="shared" si="62"/>
        <v>1</v>
      </c>
      <c r="M519" s="10" t="str">
        <f t="shared" si="57"/>
        <v>alto</v>
      </c>
      <c r="N519" s="10">
        <f t="shared" si="63"/>
        <v>3</v>
      </c>
      <c r="O519" s="49" t="s">
        <v>27</v>
      </c>
      <c r="P519" s="10" t="str">
        <f t="shared" si="58"/>
        <v>No requiere</v>
      </c>
      <c r="Q519" s="10">
        <f t="shared" si="59"/>
        <v>3</v>
      </c>
      <c r="R519" s="10">
        <f>+IF(OR(Table19[[#This Row],[Valor Ind. Económico]]=1,Table19[[#This Row],[Valor Ind. Social]]=1,Table19[[#This Row],[Valor Ind. Ambiental]]=1),1,ROUNDDOWN((Table19[[#This Row],[Valor Ind. Económico]]+Table19[[#This Row],[Valor Ind. Social]]+Table19[[#This Row],[Valor Ind. Ambiental]])/3,0))</f>
        <v>2</v>
      </c>
      <c r="S519" s="10" t="str">
        <f t="shared" si="60"/>
        <v>Parcialmente sostenible</v>
      </c>
      <c r="T519" s="10" t="s">
        <v>887</v>
      </c>
      <c r="U519" s="10" t="s">
        <v>635</v>
      </c>
      <c r="V519" s="43" t="s">
        <v>685</v>
      </c>
    </row>
    <row r="520" spans="1:22" ht="48" x14ac:dyDescent="0.2">
      <c r="A520" s="28">
        <v>2019005500298</v>
      </c>
      <c r="B520" s="3" t="s">
        <v>538</v>
      </c>
      <c r="C520" s="3" t="s">
        <v>817</v>
      </c>
      <c r="D520" s="3" t="s">
        <v>867</v>
      </c>
      <c r="E520" s="4">
        <v>1055712082</v>
      </c>
      <c r="F520" s="4">
        <v>1055712082</v>
      </c>
      <c r="G520" s="44">
        <v>1.17</v>
      </c>
      <c r="H520" s="10" t="str">
        <f t="shared" si="56"/>
        <v>medio</v>
      </c>
      <c r="I520" s="10">
        <f t="shared" si="61"/>
        <v>2</v>
      </c>
      <c r="J520" s="3">
        <v>13550</v>
      </c>
      <c r="K520" s="3">
        <v>13550</v>
      </c>
      <c r="L520" s="15">
        <f t="shared" si="62"/>
        <v>1</v>
      </c>
      <c r="M520" s="10" t="str">
        <f t="shared" si="57"/>
        <v>alto</v>
      </c>
      <c r="N520" s="10">
        <f t="shared" si="63"/>
        <v>3</v>
      </c>
      <c r="O520" s="49" t="s">
        <v>27</v>
      </c>
      <c r="P520" s="10" t="str">
        <f t="shared" si="58"/>
        <v>No requiere</v>
      </c>
      <c r="Q520" s="10">
        <f t="shared" si="59"/>
        <v>3</v>
      </c>
      <c r="R520" s="10">
        <f>+IF(OR(Table19[[#This Row],[Valor Ind. Económico]]=1,Table19[[#This Row],[Valor Ind. Social]]=1,Table19[[#This Row],[Valor Ind. Ambiental]]=1),1,ROUNDDOWN((Table19[[#This Row],[Valor Ind. Económico]]+Table19[[#This Row],[Valor Ind. Social]]+Table19[[#This Row],[Valor Ind. Ambiental]])/3,0))</f>
        <v>2</v>
      </c>
      <c r="S520" s="10" t="str">
        <f t="shared" si="60"/>
        <v>Parcialmente sostenible</v>
      </c>
      <c r="T520" s="10" t="s">
        <v>887</v>
      </c>
      <c r="U520" s="10" t="s">
        <v>635</v>
      </c>
      <c r="V520" s="43" t="s">
        <v>685</v>
      </c>
    </row>
    <row r="521" spans="1:22" ht="96" x14ac:dyDescent="0.2">
      <c r="A521" s="28">
        <v>2017005500123</v>
      </c>
      <c r="B521" s="3" t="s">
        <v>539</v>
      </c>
      <c r="C521" s="3" t="s">
        <v>817</v>
      </c>
      <c r="D521" s="3" t="s">
        <v>868</v>
      </c>
      <c r="E521" s="4">
        <v>2448373690</v>
      </c>
      <c r="F521" s="4">
        <v>5625497380</v>
      </c>
      <c r="G521" s="44">
        <v>1.39</v>
      </c>
      <c r="H521" s="10" t="str">
        <f t="shared" si="56"/>
        <v>alto</v>
      </c>
      <c r="I521" s="10">
        <f t="shared" si="61"/>
        <v>3</v>
      </c>
      <c r="J521" s="16">
        <v>705494</v>
      </c>
      <c r="K521" s="16">
        <v>728891</v>
      </c>
      <c r="L521" s="15">
        <f t="shared" si="62"/>
        <v>0.96790055028804034</v>
      </c>
      <c r="M521" s="10" t="str">
        <f t="shared" si="57"/>
        <v>alto</v>
      </c>
      <c r="N521" s="10">
        <f t="shared" si="63"/>
        <v>3</v>
      </c>
      <c r="O521" s="49" t="s">
        <v>27</v>
      </c>
      <c r="P521" s="10" t="str">
        <f t="shared" si="58"/>
        <v>No requiere</v>
      </c>
      <c r="Q521" s="10">
        <f t="shared" si="59"/>
        <v>3</v>
      </c>
      <c r="R521" s="10">
        <f>+IF(OR(Table19[[#This Row],[Valor Ind. Económico]]=1,Table19[[#This Row],[Valor Ind. Social]]=1,Table19[[#This Row],[Valor Ind. Ambiental]]=1),1,ROUNDDOWN((Table19[[#This Row],[Valor Ind. Económico]]+Table19[[#This Row],[Valor Ind. Social]]+Table19[[#This Row],[Valor Ind. Ambiental]])/3,0))</f>
        <v>3</v>
      </c>
      <c r="S521" s="10" t="str">
        <f t="shared" si="60"/>
        <v>Sostenible</v>
      </c>
      <c r="T521" s="10" t="s">
        <v>900</v>
      </c>
      <c r="U521" s="10" t="s">
        <v>638</v>
      </c>
      <c r="V521" s="43" t="s">
        <v>766</v>
      </c>
    </row>
    <row r="522" spans="1:22" ht="48" x14ac:dyDescent="0.2">
      <c r="A522" s="28">
        <v>2017005500383</v>
      </c>
      <c r="B522" s="3" t="s">
        <v>540</v>
      </c>
      <c r="C522" s="3" t="s">
        <v>817</v>
      </c>
      <c r="D522" s="3" t="s">
        <v>869</v>
      </c>
      <c r="E522" s="4">
        <v>70679221287.830002</v>
      </c>
      <c r="F522" s="4">
        <v>70679221287.830002</v>
      </c>
      <c r="G522" s="44">
        <v>1.69</v>
      </c>
      <c r="H522" s="10" t="str">
        <f t="shared" si="56"/>
        <v>alto</v>
      </c>
      <c r="I522" s="10">
        <f t="shared" si="61"/>
        <v>3</v>
      </c>
      <c r="J522" s="16">
        <v>1016701</v>
      </c>
      <c r="K522" s="16">
        <v>1016701</v>
      </c>
      <c r="L522" s="15">
        <f t="shared" si="62"/>
        <v>1</v>
      </c>
      <c r="M522" s="10" t="str">
        <f t="shared" si="57"/>
        <v>alto</v>
      </c>
      <c r="N522" s="10">
        <f t="shared" si="63"/>
        <v>3</v>
      </c>
      <c r="O522" s="49" t="s">
        <v>27</v>
      </c>
      <c r="P522" s="10" t="str">
        <f t="shared" si="58"/>
        <v>No requiere</v>
      </c>
      <c r="Q522" s="10">
        <f t="shared" si="59"/>
        <v>3</v>
      </c>
      <c r="R522" s="10">
        <f>+IF(OR(Table19[[#This Row],[Valor Ind. Económico]]=1,Table19[[#This Row],[Valor Ind. Social]]=1,Table19[[#This Row],[Valor Ind. Ambiental]]=1),1,ROUNDDOWN((Table19[[#This Row],[Valor Ind. Económico]]+Table19[[#This Row],[Valor Ind. Social]]+Table19[[#This Row],[Valor Ind. Ambiental]])/3,0))</f>
        <v>3</v>
      </c>
      <c r="S522" s="10" t="str">
        <f t="shared" si="60"/>
        <v>Sostenible</v>
      </c>
      <c r="T522" s="10" t="s">
        <v>884</v>
      </c>
      <c r="U522" s="10" t="s">
        <v>640</v>
      </c>
      <c r="V522" s="43" t="s">
        <v>690</v>
      </c>
    </row>
    <row r="523" spans="1:22" ht="16" x14ac:dyDescent="0.2">
      <c r="A523" s="28">
        <v>2017005500014</v>
      </c>
      <c r="B523" s="3" t="s">
        <v>541</v>
      </c>
      <c r="C523" s="3" t="s">
        <v>817</v>
      </c>
      <c r="D523" s="3" t="s">
        <v>852</v>
      </c>
      <c r="E523" s="4">
        <v>15043091105</v>
      </c>
      <c r="F523" s="4">
        <v>15043091105</v>
      </c>
      <c r="G523" s="44">
        <v>1.64</v>
      </c>
      <c r="H523" s="10" t="str">
        <f t="shared" si="56"/>
        <v>alto</v>
      </c>
      <c r="I523" s="10">
        <f t="shared" si="61"/>
        <v>3</v>
      </c>
      <c r="J523" s="3">
        <v>580</v>
      </c>
      <c r="K523" s="3">
        <v>2468</v>
      </c>
      <c r="L523" s="15">
        <f t="shared" si="62"/>
        <v>0.23500810372771475</v>
      </c>
      <c r="M523" s="10" t="str">
        <f t="shared" si="57"/>
        <v>bajo</v>
      </c>
      <c r="N523" s="10">
        <f t="shared" si="63"/>
        <v>1</v>
      </c>
      <c r="O523" s="50">
        <v>0.5</v>
      </c>
      <c r="P523" s="10" t="str">
        <f t="shared" si="58"/>
        <v>Cumple parcialmente</v>
      </c>
      <c r="Q523" s="10">
        <f t="shared" si="59"/>
        <v>2</v>
      </c>
      <c r="R523" s="10">
        <f>+IF(OR(Table19[[#This Row],[Valor Ind. Económico]]=1,Table19[[#This Row],[Valor Ind. Social]]=1,Table19[[#This Row],[Valor Ind. Ambiental]]=1),1,ROUNDDOWN((Table19[[#This Row],[Valor Ind. Económico]]+Table19[[#This Row],[Valor Ind. Social]]+Table19[[#This Row],[Valor Ind. Ambiental]])/3,0))</f>
        <v>1</v>
      </c>
      <c r="S523" s="10" t="str">
        <f t="shared" si="60"/>
        <v>No sostenible</v>
      </c>
      <c r="T523" s="10" t="s">
        <v>885</v>
      </c>
      <c r="U523" s="10"/>
      <c r="V523" s="43"/>
    </row>
    <row r="524" spans="1:22" ht="16" x14ac:dyDescent="0.2">
      <c r="A524" s="28">
        <v>2018000070008</v>
      </c>
      <c r="B524" s="3" t="s">
        <v>542</v>
      </c>
      <c r="C524" s="3" t="s">
        <v>817</v>
      </c>
      <c r="D524" s="3" t="s">
        <v>863</v>
      </c>
      <c r="E524" s="4">
        <v>2670729390.5700002</v>
      </c>
      <c r="F524" s="4">
        <v>2670729390.5700002</v>
      </c>
      <c r="G524" s="44">
        <v>1.32</v>
      </c>
      <c r="H524" s="10" t="str">
        <f t="shared" si="56"/>
        <v>alto</v>
      </c>
      <c r="I524" s="10">
        <f t="shared" si="61"/>
        <v>3</v>
      </c>
      <c r="J524" s="3">
        <v>893</v>
      </c>
      <c r="K524" s="3">
        <v>9299</v>
      </c>
      <c r="L524" s="15">
        <f t="shared" si="62"/>
        <v>9.6031831379718255E-2</v>
      </c>
      <c r="M524" s="10" t="str">
        <f t="shared" si="57"/>
        <v>bajo</v>
      </c>
      <c r="N524" s="10">
        <f t="shared" si="63"/>
        <v>1</v>
      </c>
      <c r="O524" s="50">
        <v>0.5</v>
      </c>
      <c r="P524" s="10" t="str">
        <f t="shared" si="58"/>
        <v>Cumple parcialmente</v>
      </c>
      <c r="Q524" s="10">
        <f t="shared" si="59"/>
        <v>2</v>
      </c>
      <c r="R524" s="10">
        <f>+IF(OR(Table19[[#This Row],[Valor Ind. Económico]]=1,Table19[[#This Row],[Valor Ind. Social]]=1,Table19[[#This Row],[Valor Ind. Ambiental]]=1),1,ROUNDDOWN((Table19[[#This Row],[Valor Ind. Económico]]+Table19[[#This Row],[Valor Ind. Social]]+Table19[[#This Row],[Valor Ind. Ambiental]])/3,0))</f>
        <v>1</v>
      </c>
      <c r="S524" s="10" t="str">
        <f t="shared" si="60"/>
        <v>No sostenible</v>
      </c>
      <c r="T524" s="10" t="s">
        <v>885</v>
      </c>
      <c r="U524" s="10"/>
      <c r="V524" s="43"/>
    </row>
    <row r="525" spans="1:22" ht="48" x14ac:dyDescent="0.2">
      <c r="A525" s="28">
        <v>2018000070012</v>
      </c>
      <c r="B525" s="3" t="s">
        <v>543</v>
      </c>
      <c r="C525" s="3" t="s">
        <v>817</v>
      </c>
      <c r="D525" s="3" t="s">
        <v>863</v>
      </c>
      <c r="E525" s="4">
        <v>2279728482.5500002</v>
      </c>
      <c r="F525" s="4">
        <v>2279728482.5500002</v>
      </c>
      <c r="G525" s="44">
        <v>1.1399999999999999</v>
      </c>
      <c r="H525" s="10" t="str">
        <f t="shared" ref="H525:H588" si="64">+IF(G525&gt;120%,"alto",IF(G525&gt;100%,"medio","bajo"))</f>
        <v>medio</v>
      </c>
      <c r="I525" s="10">
        <f t="shared" si="61"/>
        <v>2</v>
      </c>
      <c r="J525" s="3">
        <v>591</v>
      </c>
      <c r="K525" s="3">
        <v>591</v>
      </c>
      <c r="L525" s="15">
        <f t="shared" si="62"/>
        <v>1</v>
      </c>
      <c r="M525" s="10" t="str">
        <f t="shared" ref="M525:M588" si="65">+IF(L525&gt;75%,"alto",IF(L525&gt;50%,"medio","bajo"))</f>
        <v>alto</v>
      </c>
      <c r="N525" s="10">
        <f t="shared" si="63"/>
        <v>3</v>
      </c>
      <c r="O525" s="50">
        <v>1</v>
      </c>
      <c r="P525" s="10" t="str">
        <f t="shared" ref="P525:P588" si="66">+IF(O525=100%,"Cumple",IF(50%=O525,"Cumple parcialmente",IF(O525="N/A","No requiere","No cumple")))</f>
        <v>Cumple</v>
      </c>
      <c r="Q525" s="10">
        <f t="shared" ref="Q525:Q588" si="67">+IF(P525="no cumple", 1,IF(P525="cumple parcialmente", 2,IF(P525="No requiere",3,3)))</f>
        <v>3</v>
      </c>
      <c r="R525" s="10">
        <f>+IF(OR(Table19[[#This Row],[Valor Ind. Económico]]=1,Table19[[#This Row],[Valor Ind. Social]]=1,Table19[[#This Row],[Valor Ind. Ambiental]]=1),1,ROUNDDOWN((Table19[[#This Row],[Valor Ind. Económico]]+Table19[[#This Row],[Valor Ind. Social]]+Table19[[#This Row],[Valor Ind. Ambiental]])/3,0))</f>
        <v>2</v>
      </c>
      <c r="S525" s="10" t="str">
        <f t="shared" ref="S525:S588" si="68">+IF(R525=1,"No sostenible",IF(R525=2,"Parcialmente sostenible","Sostenible"))</f>
        <v>Parcialmente sostenible</v>
      </c>
      <c r="T525" s="10" t="s">
        <v>885</v>
      </c>
      <c r="U525" s="10" t="s">
        <v>638</v>
      </c>
      <c r="V525" s="43" t="s">
        <v>654</v>
      </c>
    </row>
    <row r="526" spans="1:22" ht="48" x14ac:dyDescent="0.2">
      <c r="A526" s="28">
        <v>2018005500047</v>
      </c>
      <c r="B526" s="3" t="s">
        <v>544</v>
      </c>
      <c r="C526" s="3" t="s">
        <v>817</v>
      </c>
      <c r="D526" s="3" t="s">
        <v>870</v>
      </c>
      <c r="E526" s="4">
        <v>9563727189.7999992</v>
      </c>
      <c r="F526" s="4">
        <v>9563727189.7999992</v>
      </c>
      <c r="G526" s="44">
        <v>1.88</v>
      </c>
      <c r="H526" s="10" t="str">
        <f t="shared" si="64"/>
        <v>alto</v>
      </c>
      <c r="I526" s="10">
        <f t="shared" ref="I526:I589" si="69">+IF(H526="bajo", 1,IF(H526="medio", 2,3))</f>
        <v>3</v>
      </c>
      <c r="J526" s="3">
        <v>23095</v>
      </c>
      <c r="K526" s="3">
        <v>23095</v>
      </c>
      <c r="L526" s="15">
        <f t="shared" ref="L526:L589" si="70">J526/K526</f>
        <v>1</v>
      </c>
      <c r="M526" s="10" t="str">
        <f t="shared" si="65"/>
        <v>alto</v>
      </c>
      <c r="N526" s="10">
        <f t="shared" ref="N526:N589" si="71">+IF(M526="bajo", 1,IF(M526="medio", 2,3))</f>
        <v>3</v>
      </c>
      <c r="O526" s="50">
        <v>1</v>
      </c>
      <c r="P526" s="10" t="str">
        <f t="shared" si="66"/>
        <v>Cumple</v>
      </c>
      <c r="Q526" s="10">
        <f t="shared" si="67"/>
        <v>3</v>
      </c>
      <c r="R526" s="10">
        <f>+IF(OR(Table19[[#This Row],[Valor Ind. Económico]]=1,Table19[[#This Row],[Valor Ind. Social]]=1,Table19[[#This Row],[Valor Ind. Ambiental]]=1),1,ROUNDDOWN((Table19[[#This Row],[Valor Ind. Económico]]+Table19[[#This Row],[Valor Ind. Social]]+Table19[[#This Row],[Valor Ind. Ambiental]])/3,0))</f>
        <v>3</v>
      </c>
      <c r="S526" s="10" t="str">
        <f t="shared" si="68"/>
        <v>Sostenible</v>
      </c>
      <c r="T526" s="10" t="s">
        <v>885</v>
      </c>
      <c r="U526" s="10" t="s">
        <v>638</v>
      </c>
      <c r="V526" s="43" t="s">
        <v>654</v>
      </c>
    </row>
    <row r="527" spans="1:22" ht="48" x14ac:dyDescent="0.2">
      <c r="A527" s="28">
        <v>2019005500302</v>
      </c>
      <c r="B527" s="3" t="s">
        <v>545</v>
      </c>
      <c r="C527" s="3" t="s">
        <v>817</v>
      </c>
      <c r="D527" s="3" t="s">
        <v>870</v>
      </c>
      <c r="E527" s="4">
        <v>10780256438</v>
      </c>
      <c r="F527" s="4">
        <v>10780256438</v>
      </c>
      <c r="G527" s="44">
        <v>1.72</v>
      </c>
      <c r="H527" s="10" t="str">
        <f t="shared" si="64"/>
        <v>alto</v>
      </c>
      <c r="I527" s="10">
        <f t="shared" si="69"/>
        <v>3</v>
      </c>
      <c r="J527" s="3">
        <v>34283</v>
      </c>
      <c r="K527" s="3">
        <v>34283</v>
      </c>
      <c r="L527" s="15">
        <f t="shared" si="70"/>
        <v>1</v>
      </c>
      <c r="M527" s="10" t="str">
        <f t="shared" si="65"/>
        <v>alto</v>
      </c>
      <c r="N527" s="10">
        <f t="shared" si="71"/>
        <v>3</v>
      </c>
      <c r="O527" s="50">
        <v>0.5</v>
      </c>
      <c r="P527" s="10" t="str">
        <f t="shared" si="66"/>
        <v>Cumple parcialmente</v>
      </c>
      <c r="Q527" s="10">
        <f t="shared" si="67"/>
        <v>2</v>
      </c>
      <c r="R527" s="10">
        <f>+IF(OR(Table19[[#This Row],[Valor Ind. Económico]]=1,Table19[[#This Row],[Valor Ind. Social]]=1,Table19[[#This Row],[Valor Ind. Ambiental]]=1),1,ROUNDDOWN((Table19[[#This Row],[Valor Ind. Económico]]+Table19[[#This Row],[Valor Ind. Social]]+Table19[[#This Row],[Valor Ind. Ambiental]])/3,0))</f>
        <v>2</v>
      </c>
      <c r="S527" s="10" t="str">
        <f t="shared" si="68"/>
        <v>Parcialmente sostenible</v>
      </c>
      <c r="T527" s="10" t="s">
        <v>884</v>
      </c>
      <c r="U527" s="10" t="s">
        <v>640</v>
      </c>
      <c r="V527" s="43" t="s">
        <v>690</v>
      </c>
    </row>
    <row r="528" spans="1:22" ht="48" x14ac:dyDescent="0.2">
      <c r="A528" s="28">
        <v>2018005500098</v>
      </c>
      <c r="B528" s="3" t="s">
        <v>546</v>
      </c>
      <c r="C528" s="3" t="s">
        <v>817</v>
      </c>
      <c r="D528" s="3" t="s">
        <v>871</v>
      </c>
      <c r="E528" s="4">
        <v>14431118741.83</v>
      </c>
      <c r="F528" s="4">
        <v>14431118741.83</v>
      </c>
      <c r="G528" s="44">
        <v>1.99</v>
      </c>
      <c r="H528" s="10" t="str">
        <f t="shared" si="64"/>
        <v>alto</v>
      </c>
      <c r="I528" s="10">
        <f t="shared" si="69"/>
        <v>3</v>
      </c>
      <c r="J528" s="3">
        <v>18793</v>
      </c>
      <c r="K528" s="3">
        <v>18793</v>
      </c>
      <c r="L528" s="15">
        <f t="shared" si="70"/>
        <v>1</v>
      </c>
      <c r="M528" s="10" t="str">
        <f t="shared" si="65"/>
        <v>alto</v>
      </c>
      <c r="N528" s="10">
        <f t="shared" si="71"/>
        <v>3</v>
      </c>
      <c r="O528" s="50">
        <v>1</v>
      </c>
      <c r="P528" s="10" t="str">
        <f t="shared" si="66"/>
        <v>Cumple</v>
      </c>
      <c r="Q528" s="10">
        <f t="shared" si="67"/>
        <v>3</v>
      </c>
      <c r="R528" s="10">
        <f>+IF(OR(Table19[[#This Row],[Valor Ind. Económico]]=1,Table19[[#This Row],[Valor Ind. Social]]=1,Table19[[#This Row],[Valor Ind. Ambiental]]=1),1,ROUNDDOWN((Table19[[#This Row],[Valor Ind. Económico]]+Table19[[#This Row],[Valor Ind. Social]]+Table19[[#This Row],[Valor Ind. Ambiental]])/3,0))</f>
        <v>3</v>
      </c>
      <c r="S528" s="10" t="str">
        <f t="shared" si="68"/>
        <v>Sostenible</v>
      </c>
      <c r="T528" s="10" t="s">
        <v>885</v>
      </c>
      <c r="U528" s="10" t="s">
        <v>638</v>
      </c>
      <c r="V528" s="43" t="s">
        <v>654</v>
      </c>
    </row>
    <row r="529" spans="1:22" ht="48" x14ac:dyDescent="0.2">
      <c r="A529" s="28">
        <v>2018005500319</v>
      </c>
      <c r="B529" s="3" t="s">
        <v>547</v>
      </c>
      <c r="C529" s="3" t="s">
        <v>817</v>
      </c>
      <c r="D529" s="3" t="s">
        <v>872</v>
      </c>
      <c r="E529" s="4">
        <v>2220132352.9000001</v>
      </c>
      <c r="F529" s="4">
        <v>2220132352.9000001</v>
      </c>
      <c r="G529" s="44">
        <v>1.58</v>
      </c>
      <c r="H529" s="10" t="str">
        <f t="shared" si="64"/>
        <v>alto</v>
      </c>
      <c r="I529" s="10">
        <f t="shared" si="69"/>
        <v>3</v>
      </c>
      <c r="J529" s="3">
        <v>10686</v>
      </c>
      <c r="K529" s="3">
        <v>10686</v>
      </c>
      <c r="L529" s="15">
        <f t="shared" si="70"/>
        <v>1</v>
      </c>
      <c r="M529" s="10" t="str">
        <f t="shared" si="65"/>
        <v>alto</v>
      </c>
      <c r="N529" s="10">
        <f t="shared" si="71"/>
        <v>3</v>
      </c>
      <c r="O529" s="50">
        <v>1</v>
      </c>
      <c r="P529" s="10" t="str">
        <f t="shared" si="66"/>
        <v>Cumple</v>
      </c>
      <c r="Q529" s="10">
        <f t="shared" si="67"/>
        <v>3</v>
      </c>
      <c r="R529" s="10">
        <f>+IF(OR(Table19[[#This Row],[Valor Ind. Económico]]=1,Table19[[#This Row],[Valor Ind. Social]]=1,Table19[[#This Row],[Valor Ind. Ambiental]]=1),1,ROUNDDOWN((Table19[[#This Row],[Valor Ind. Económico]]+Table19[[#This Row],[Valor Ind. Social]]+Table19[[#This Row],[Valor Ind. Ambiental]])/3,0))</f>
        <v>3</v>
      </c>
      <c r="S529" s="10" t="str">
        <f t="shared" si="68"/>
        <v>Sostenible</v>
      </c>
      <c r="T529" s="10" t="s">
        <v>885</v>
      </c>
      <c r="U529" s="10" t="s">
        <v>638</v>
      </c>
      <c r="V529" s="43" t="s">
        <v>654</v>
      </c>
    </row>
    <row r="530" spans="1:22" ht="16" x14ac:dyDescent="0.2">
      <c r="A530" s="28">
        <v>2015005500034</v>
      </c>
      <c r="B530" s="3" t="s">
        <v>548</v>
      </c>
      <c r="C530" s="3" t="s">
        <v>817</v>
      </c>
      <c r="D530" s="3" t="s">
        <v>873</v>
      </c>
      <c r="E530" s="4">
        <v>24983532049.77</v>
      </c>
      <c r="F530" s="4">
        <v>29980238418.669998</v>
      </c>
      <c r="G530" s="44">
        <v>1</v>
      </c>
      <c r="H530" s="10" t="str">
        <f t="shared" si="64"/>
        <v>bajo</v>
      </c>
      <c r="I530" s="10">
        <f t="shared" si="69"/>
        <v>1</v>
      </c>
      <c r="J530" s="3">
        <v>40000</v>
      </c>
      <c r="K530" s="3">
        <v>40000</v>
      </c>
      <c r="L530" s="15">
        <f t="shared" si="70"/>
        <v>1</v>
      </c>
      <c r="M530" s="10" t="str">
        <f t="shared" si="65"/>
        <v>alto</v>
      </c>
      <c r="N530" s="10">
        <f t="shared" si="71"/>
        <v>3</v>
      </c>
      <c r="O530" s="49" t="s">
        <v>27</v>
      </c>
      <c r="P530" s="10" t="str">
        <f t="shared" si="66"/>
        <v>No requiere</v>
      </c>
      <c r="Q530" s="10">
        <f t="shared" si="67"/>
        <v>3</v>
      </c>
      <c r="R530" s="10">
        <f>+IF(OR(Table19[[#This Row],[Valor Ind. Económico]]=1,Table19[[#This Row],[Valor Ind. Social]]=1,Table19[[#This Row],[Valor Ind. Ambiental]]=1),1,ROUNDDOWN((Table19[[#This Row],[Valor Ind. Económico]]+Table19[[#This Row],[Valor Ind. Social]]+Table19[[#This Row],[Valor Ind. Ambiental]])/3,0))</f>
        <v>1</v>
      </c>
      <c r="S530" s="10" t="str">
        <f t="shared" si="68"/>
        <v>No sostenible</v>
      </c>
      <c r="T530" s="10" t="s">
        <v>885</v>
      </c>
      <c r="U530" s="10"/>
      <c r="V530" s="43"/>
    </row>
    <row r="531" spans="1:22" ht="48" x14ac:dyDescent="0.2">
      <c r="A531" s="28">
        <v>2019504500006</v>
      </c>
      <c r="B531" s="3" t="s">
        <v>549</v>
      </c>
      <c r="C531" s="3" t="s">
        <v>817</v>
      </c>
      <c r="D531" s="3" t="s">
        <v>874</v>
      </c>
      <c r="E531" s="4">
        <v>992423278</v>
      </c>
      <c r="F531" s="4">
        <v>992423278</v>
      </c>
      <c r="G531" s="44">
        <v>2.29</v>
      </c>
      <c r="H531" s="10" t="str">
        <f t="shared" si="64"/>
        <v>alto</v>
      </c>
      <c r="I531" s="10">
        <f t="shared" si="69"/>
        <v>3</v>
      </c>
      <c r="J531" s="3">
        <v>11268</v>
      </c>
      <c r="K531" s="3">
        <v>11268</v>
      </c>
      <c r="L531" s="15">
        <f t="shared" si="70"/>
        <v>1</v>
      </c>
      <c r="M531" s="10" t="str">
        <f t="shared" si="65"/>
        <v>alto</v>
      </c>
      <c r="N531" s="10">
        <f t="shared" si="71"/>
        <v>3</v>
      </c>
      <c r="O531" s="49" t="s">
        <v>27</v>
      </c>
      <c r="P531" s="10" t="str">
        <f t="shared" si="66"/>
        <v>No requiere</v>
      </c>
      <c r="Q531" s="10">
        <f t="shared" si="67"/>
        <v>3</v>
      </c>
      <c r="R531" s="10">
        <f>+IF(OR(Table19[[#This Row],[Valor Ind. Económico]]=1,Table19[[#This Row],[Valor Ind. Social]]=1,Table19[[#This Row],[Valor Ind. Ambiental]]=1),1,ROUNDDOWN((Table19[[#This Row],[Valor Ind. Económico]]+Table19[[#This Row],[Valor Ind. Social]]+Table19[[#This Row],[Valor Ind. Ambiental]])/3,0))</f>
        <v>3</v>
      </c>
      <c r="S531" s="10" t="str">
        <f t="shared" si="68"/>
        <v>Sostenible</v>
      </c>
      <c r="T531" s="10" t="s">
        <v>891</v>
      </c>
      <c r="U531" s="10" t="s">
        <v>636</v>
      </c>
      <c r="V531" s="43" t="s">
        <v>652</v>
      </c>
    </row>
    <row r="532" spans="1:22" ht="48" x14ac:dyDescent="0.2">
      <c r="A532" s="28">
        <v>2017504500001</v>
      </c>
      <c r="B532" s="3" t="s">
        <v>550</v>
      </c>
      <c r="C532" s="3" t="s">
        <v>817</v>
      </c>
      <c r="D532" s="3" t="s">
        <v>875</v>
      </c>
      <c r="E532" s="4">
        <v>598753996</v>
      </c>
      <c r="F532" s="4">
        <v>598753996</v>
      </c>
      <c r="G532" s="44">
        <v>1.4</v>
      </c>
      <c r="H532" s="10" t="str">
        <f t="shared" si="64"/>
        <v>alto</v>
      </c>
      <c r="I532" s="10">
        <f t="shared" si="69"/>
        <v>3</v>
      </c>
      <c r="J532" s="3">
        <v>10828</v>
      </c>
      <c r="K532" s="3">
        <v>10828</v>
      </c>
      <c r="L532" s="15">
        <f t="shared" si="70"/>
        <v>1</v>
      </c>
      <c r="M532" s="10" t="str">
        <f t="shared" si="65"/>
        <v>alto</v>
      </c>
      <c r="N532" s="10">
        <f t="shared" si="71"/>
        <v>3</v>
      </c>
      <c r="O532" s="49" t="s">
        <v>27</v>
      </c>
      <c r="P532" s="10" t="str">
        <f t="shared" si="66"/>
        <v>No requiere</v>
      </c>
      <c r="Q532" s="10">
        <f t="shared" si="67"/>
        <v>3</v>
      </c>
      <c r="R532" s="10">
        <f>+IF(OR(Table19[[#This Row],[Valor Ind. Económico]]=1,Table19[[#This Row],[Valor Ind. Social]]=1,Table19[[#This Row],[Valor Ind. Ambiental]]=1),1,ROUNDDOWN((Table19[[#This Row],[Valor Ind. Económico]]+Table19[[#This Row],[Valor Ind. Social]]+Table19[[#This Row],[Valor Ind. Ambiental]])/3,0))</f>
        <v>3</v>
      </c>
      <c r="S532" s="10" t="str">
        <f t="shared" si="68"/>
        <v>Sostenible</v>
      </c>
      <c r="T532" s="10" t="s">
        <v>891</v>
      </c>
      <c r="U532" s="10" t="s">
        <v>636</v>
      </c>
      <c r="V532" s="43" t="s">
        <v>652</v>
      </c>
    </row>
    <row r="533" spans="1:22" ht="16" x14ac:dyDescent="0.2">
      <c r="A533" s="28">
        <v>2018504500004</v>
      </c>
      <c r="B533" s="3" t="s">
        <v>551</v>
      </c>
      <c r="C533" s="3" t="s">
        <v>817</v>
      </c>
      <c r="D533" s="3" t="s">
        <v>875</v>
      </c>
      <c r="E533" s="4">
        <v>2481946101</v>
      </c>
      <c r="F533" s="4">
        <v>2580393373</v>
      </c>
      <c r="G533" s="44">
        <v>1.36</v>
      </c>
      <c r="H533" s="10" t="str">
        <f t="shared" si="64"/>
        <v>alto</v>
      </c>
      <c r="I533" s="10">
        <f t="shared" si="69"/>
        <v>3</v>
      </c>
      <c r="J533" s="3">
        <v>2867</v>
      </c>
      <c r="K533" s="3">
        <v>7855</v>
      </c>
      <c r="L533" s="15">
        <f t="shared" si="70"/>
        <v>0.36499045194143859</v>
      </c>
      <c r="M533" s="10" t="str">
        <f t="shared" si="65"/>
        <v>bajo</v>
      </c>
      <c r="N533" s="10">
        <f t="shared" si="71"/>
        <v>1</v>
      </c>
      <c r="O533" s="50">
        <v>0</v>
      </c>
      <c r="P533" s="10" t="str">
        <f t="shared" si="66"/>
        <v>No cumple</v>
      </c>
      <c r="Q533" s="10">
        <f t="shared" si="67"/>
        <v>1</v>
      </c>
      <c r="R533" s="10">
        <f>+IF(OR(Table19[[#This Row],[Valor Ind. Económico]]=1,Table19[[#This Row],[Valor Ind. Social]]=1,Table19[[#This Row],[Valor Ind. Ambiental]]=1),1,ROUNDDOWN((Table19[[#This Row],[Valor Ind. Económico]]+Table19[[#This Row],[Valor Ind. Social]]+Table19[[#This Row],[Valor Ind. Ambiental]])/3,0))</f>
        <v>1</v>
      </c>
      <c r="S533" s="10" t="str">
        <f t="shared" si="68"/>
        <v>No sostenible</v>
      </c>
      <c r="T533" s="10" t="s">
        <v>885</v>
      </c>
      <c r="U533" s="10"/>
      <c r="V533" s="43"/>
    </row>
    <row r="534" spans="1:22" ht="48" x14ac:dyDescent="0.2">
      <c r="A534" s="28">
        <v>20191301010015</v>
      </c>
      <c r="B534" s="3" t="s">
        <v>552</v>
      </c>
      <c r="C534" s="3" t="s">
        <v>817</v>
      </c>
      <c r="D534" s="3" t="s">
        <v>875</v>
      </c>
      <c r="E534" s="4">
        <v>2287964830</v>
      </c>
      <c r="F534" s="4">
        <v>2287964830</v>
      </c>
      <c r="G534" s="44">
        <v>4.09</v>
      </c>
      <c r="H534" s="10" t="str">
        <f t="shared" si="64"/>
        <v>alto</v>
      </c>
      <c r="I534" s="10">
        <f t="shared" si="69"/>
        <v>3</v>
      </c>
      <c r="J534" s="3">
        <v>800</v>
      </c>
      <c r="K534" s="3">
        <v>1344</v>
      </c>
      <c r="L534" s="15">
        <f t="shared" si="70"/>
        <v>0.59523809523809523</v>
      </c>
      <c r="M534" s="10" t="str">
        <f t="shared" si="65"/>
        <v>medio</v>
      </c>
      <c r="N534" s="10">
        <f t="shared" si="71"/>
        <v>2</v>
      </c>
      <c r="O534" s="49" t="s">
        <v>27</v>
      </c>
      <c r="P534" s="10" t="str">
        <f t="shared" si="66"/>
        <v>No requiere</v>
      </c>
      <c r="Q534" s="10">
        <f t="shared" si="67"/>
        <v>3</v>
      </c>
      <c r="R534" s="10">
        <f>+IF(OR(Table19[[#This Row],[Valor Ind. Económico]]=1,Table19[[#This Row],[Valor Ind. Social]]=1,Table19[[#This Row],[Valor Ind. Ambiental]]=1),1,ROUNDDOWN((Table19[[#This Row],[Valor Ind. Económico]]+Table19[[#This Row],[Valor Ind. Social]]+Table19[[#This Row],[Valor Ind. Ambiental]])/3,0))</f>
        <v>2</v>
      </c>
      <c r="S534" s="10" t="str">
        <f t="shared" si="68"/>
        <v>Parcialmente sostenible</v>
      </c>
      <c r="T534" s="10" t="s">
        <v>895</v>
      </c>
      <c r="U534" s="10" t="s">
        <v>637</v>
      </c>
      <c r="V534" s="43" t="s">
        <v>670</v>
      </c>
    </row>
    <row r="535" spans="1:22" ht="48" x14ac:dyDescent="0.2">
      <c r="A535" s="28">
        <v>2019505680029</v>
      </c>
      <c r="B535" s="3" t="s">
        <v>553</v>
      </c>
      <c r="C535" s="3" t="s">
        <v>817</v>
      </c>
      <c r="D535" s="3" t="s">
        <v>876</v>
      </c>
      <c r="E535" s="4">
        <v>2492061199.7399998</v>
      </c>
      <c r="F535" s="4">
        <v>2492061199.7399998</v>
      </c>
      <c r="G535" s="44">
        <v>1.58</v>
      </c>
      <c r="H535" s="10" t="str">
        <f t="shared" si="64"/>
        <v>alto</v>
      </c>
      <c r="I535" s="10">
        <f t="shared" si="69"/>
        <v>3</v>
      </c>
      <c r="J535" s="3">
        <v>21503</v>
      </c>
      <c r="K535" s="3">
        <v>21503</v>
      </c>
      <c r="L535" s="15">
        <f t="shared" si="70"/>
        <v>1</v>
      </c>
      <c r="M535" s="10" t="str">
        <f t="shared" si="65"/>
        <v>alto</v>
      </c>
      <c r="N535" s="10">
        <f t="shared" si="71"/>
        <v>3</v>
      </c>
      <c r="O535" s="50">
        <v>1</v>
      </c>
      <c r="P535" s="10" t="str">
        <f t="shared" si="66"/>
        <v>Cumple</v>
      </c>
      <c r="Q535" s="10">
        <f t="shared" si="67"/>
        <v>3</v>
      </c>
      <c r="R535" s="10">
        <f>+IF(OR(Table19[[#This Row],[Valor Ind. Económico]]=1,Table19[[#This Row],[Valor Ind. Social]]=1,Table19[[#This Row],[Valor Ind. Ambiental]]=1),1,ROUNDDOWN((Table19[[#This Row],[Valor Ind. Económico]]+Table19[[#This Row],[Valor Ind. Social]]+Table19[[#This Row],[Valor Ind. Ambiental]])/3,0))</f>
        <v>3</v>
      </c>
      <c r="S535" s="10" t="str">
        <f t="shared" si="68"/>
        <v>Sostenible</v>
      </c>
      <c r="T535" s="10" t="s">
        <v>890</v>
      </c>
      <c r="U535" s="10" t="s">
        <v>642</v>
      </c>
      <c r="V535" s="43" t="s">
        <v>658</v>
      </c>
    </row>
    <row r="536" spans="1:22" ht="48" x14ac:dyDescent="0.2">
      <c r="A536" s="28">
        <v>2016505680001</v>
      </c>
      <c r="B536" s="3" t="s">
        <v>554</v>
      </c>
      <c r="C536" s="3" t="s">
        <v>817</v>
      </c>
      <c r="D536" s="3" t="s">
        <v>877</v>
      </c>
      <c r="E536" s="4">
        <v>6149423257.6700001</v>
      </c>
      <c r="F536" s="4">
        <v>6768684867.2399998</v>
      </c>
      <c r="G536" s="44">
        <v>19.989999999999998</v>
      </c>
      <c r="H536" s="10" t="str">
        <f t="shared" si="64"/>
        <v>alto</v>
      </c>
      <c r="I536" s="10">
        <f t="shared" si="69"/>
        <v>3</v>
      </c>
      <c r="J536" s="3">
        <v>2656</v>
      </c>
      <c r="K536" s="3">
        <v>3120</v>
      </c>
      <c r="L536" s="15">
        <f t="shared" si="70"/>
        <v>0.85128205128205126</v>
      </c>
      <c r="M536" s="10" t="str">
        <f t="shared" si="65"/>
        <v>alto</v>
      </c>
      <c r="N536" s="10">
        <f t="shared" si="71"/>
        <v>3</v>
      </c>
      <c r="O536" s="49" t="s">
        <v>27</v>
      </c>
      <c r="P536" s="10" t="str">
        <f t="shared" si="66"/>
        <v>No requiere</v>
      </c>
      <c r="Q536" s="10">
        <f t="shared" si="67"/>
        <v>3</v>
      </c>
      <c r="R536" s="10">
        <f>+IF(OR(Table19[[#This Row],[Valor Ind. Económico]]=1,Table19[[#This Row],[Valor Ind. Social]]=1,Table19[[#This Row],[Valor Ind. Ambiental]]=1),1,ROUNDDOWN((Table19[[#This Row],[Valor Ind. Económico]]+Table19[[#This Row],[Valor Ind. Social]]+Table19[[#This Row],[Valor Ind. Ambiental]])/3,0))</f>
        <v>3</v>
      </c>
      <c r="S536" s="10" t="str">
        <f t="shared" si="68"/>
        <v>Sostenible</v>
      </c>
      <c r="T536" s="10" t="s">
        <v>887</v>
      </c>
      <c r="U536" s="10" t="s">
        <v>635</v>
      </c>
      <c r="V536" s="43" t="s">
        <v>685</v>
      </c>
    </row>
    <row r="537" spans="1:22" ht="48" x14ac:dyDescent="0.2">
      <c r="A537" s="28">
        <v>2016505680002</v>
      </c>
      <c r="B537" s="3" t="s">
        <v>555</v>
      </c>
      <c r="C537" s="3" t="s">
        <v>817</v>
      </c>
      <c r="D537" s="3" t="s">
        <v>877</v>
      </c>
      <c r="E537" s="4">
        <v>21037674240.34</v>
      </c>
      <c r="F537" s="4">
        <v>21037674240.34</v>
      </c>
      <c r="G537" s="44">
        <v>10.69</v>
      </c>
      <c r="H537" s="10" t="str">
        <f t="shared" si="64"/>
        <v>alto</v>
      </c>
      <c r="I537" s="10">
        <f t="shared" si="69"/>
        <v>3</v>
      </c>
      <c r="J537" s="3">
        <v>22711</v>
      </c>
      <c r="K537" s="3">
        <v>22711</v>
      </c>
      <c r="L537" s="15">
        <f t="shared" si="70"/>
        <v>1</v>
      </c>
      <c r="M537" s="10" t="str">
        <f t="shared" si="65"/>
        <v>alto</v>
      </c>
      <c r="N537" s="10">
        <f t="shared" si="71"/>
        <v>3</v>
      </c>
      <c r="O537" s="50">
        <v>1</v>
      </c>
      <c r="P537" s="10" t="str">
        <f t="shared" si="66"/>
        <v>Cumple</v>
      </c>
      <c r="Q537" s="10">
        <f t="shared" si="67"/>
        <v>3</v>
      </c>
      <c r="R537" s="10">
        <f>+IF(OR(Table19[[#This Row],[Valor Ind. Económico]]=1,Table19[[#This Row],[Valor Ind. Social]]=1,Table19[[#This Row],[Valor Ind. Ambiental]]=1),1,ROUNDDOWN((Table19[[#This Row],[Valor Ind. Económico]]+Table19[[#This Row],[Valor Ind. Social]]+Table19[[#This Row],[Valor Ind. Ambiental]])/3,0))</f>
        <v>3</v>
      </c>
      <c r="S537" s="10" t="str">
        <f t="shared" si="68"/>
        <v>Sostenible</v>
      </c>
      <c r="T537" s="10" t="s">
        <v>885</v>
      </c>
      <c r="U537" s="10" t="s">
        <v>638</v>
      </c>
      <c r="V537" s="43" t="s">
        <v>654</v>
      </c>
    </row>
    <row r="538" spans="1:22" ht="32" x14ac:dyDescent="0.2">
      <c r="A538" s="28">
        <v>2016505680003</v>
      </c>
      <c r="B538" s="3" t="s">
        <v>556</v>
      </c>
      <c r="C538" s="3" t="s">
        <v>817</v>
      </c>
      <c r="D538" s="3" t="s">
        <v>877</v>
      </c>
      <c r="E538" s="4">
        <v>2096894952</v>
      </c>
      <c r="F538" s="4">
        <v>2474310932</v>
      </c>
      <c r="G538" s="44">
        <v>1.0900000000000001</v>
      </c>
      <c r="H538" s="10" t="str">
        <f t="shared" si="64"/>
        <v>medio</v>
      </c>
      <c r="I538" s="10">
        <f t="shared" si="69"/>
        <v>2</v>
      </c>
      <c r="J538" s="3">
        <v>943</v>
      </c>
      <c r="K538" s="3">
        <v>943</v>
      </c>
      <c r="L538" s="15">
        <f t="shared" si="70"/>
        <v>1</v>
      </c>
      <c r="M538" s="10" t="str">
        <f t="shared" si="65"/>
        <v>alto</v>
      </c>
      <c r="N538" s="10">
        <f t="shared" si="71"/>
        <v>3</v>
      </c>
      <c r="O538" s="49" t="s">
        <v>27</v>
      </c>
      <c r="P538" s="10" t="str">
        <f t="shared" si="66"/>
        <v>No requiere</v>
      </c>
      <c r="Q538" s="10">
        <f t="shared" si="67"/>
        <v>3</v>
      </c>
      <c r="R538" s="10">
        <f>+IF(OR(Table19[[#This Row],[Valor Ind. Económico]]=1,Table19[[#This Row],[Valor Ind. Social]]=1,Table19[[#This Row],[Valor Ind. Ambiental]]=1),1,ROUNDDOWN((Table19[[#This Row],[Valor Ind. Económico]]+Table19[[#This Row],[Valor Ind. Social]]+Table19[[#This Row],[Valor Ind. Ambiental]])/3,0))</f>
        <v>2</v>
      </c>
      <c r="S538" s="10" t="str">
        <f t="shared" si="68"/>
        <v>Parcialmente sostenible</v>
      </c>
      <c r="T538" s="10" t="s">
        <v>888</v>
      </c>
      <c r="U538" s="10" t="s">
        <v>32</v>
      </c>
      <c r="V538" s="43" t="s">
        <v>649</v>
      </c>
    </row>
    <row r="539" spans="1:22" ht="48" x14ac:dyDescent="0.2">
      <c r="A539" s="28">
        <v>2016505680014</v>
      </c>
      <c r="B539" s="3" t="s">
        <v>557</v>
      </c>
      <c r="C539" s="3" t="s">
        <v>817</v>
      </c>
      <c r="D539" s="3" t="s">
        <v>877</v>
      </c>
      <c r="E539" s="4">
        <v>16040745057</v>
      </c>
      <c r="F539" s="4">
        <v>16040745057</v>
      </c>
      <c r="G539" s="44">
        <v>1.08</v>
      </c>
      <c r="H539" s="10" t="str">
        <f t="shared" si="64"/>
        <v>medio</v>
      </c>
      <c r="I539" s="10">
        <f t="shared" si="69"/>
        <v>2</v>
      </c>
      <c r="J539" s="3">
        <v>15617</v>
      </c>
      <c r="K539" s="3">
        <v>15617</v>
      </c>
      <c r="L539" s="15">
        <f t="shared" si="70"/>
        <v>1</v>
      </c>
      <c r="M539" s="10" t="str">
        <f t="shared" si="65"/>
        <v>alto</v>
      </c>
      <c r="N539" s="10">
        <f t="shared" si="71"/>
        <v>3</v>
      </c>
      <c r="O539" s="50">
        <v>1</v>
      </c>
      <c r="P539" s="10" t="str">
        <f t="shared" si="66"/>
        <v>Cumple</v>
      </c>
      <c r="Q539" s="10">
        <f t="shared" si="67"/>
        <v>3</v>
      </c>
      <c r="R539" s="10">
        <f>+IF(OR(Table19[[#This Row],[Valor Ind. Económico]]=1,Table19[[#This Row],[Valor Ind. Social]]=1,Table19[[#This Row],[Valor Ind. Ambiental]]=1),1,ROUNDDOWN((Table19[[#This Row],[Valor Ind. Económico]]+Table19[[#This Row],[Valor Ind. Social]]+Table19[[#This Row],[Valor Ind. Ambiental]])/3,0))</f>
        <v>2</v>
      </c>
      <c r="S539" s="10" t="str">
        <f t="shared" si="68"/>
        <v>Parcialmente sostenible</v>
      </c>
      <c r="T539" s="10" t="s">
        <v>887</v>
      </c>
      <c r="U539" s="10" t="s">
        <v>635</v>
      </c>
      <c r="V539" s="43" t="s">
        <v>685</v>
      </c>
    </row>
    <row r="540" spans="1:22" ht="32" x14ac:dyDescent="0.2">
      <c r="A540" s="28">
        <v>2017505680001</v>
      </c>
      <c r="B540" s="3" t="s">
        <v>558</v>
      </c>
      <c r="C540" s="3" t="s">
        <v>817</v>
      </c>
      <c r="D540" s="3" t="s">
        <v>877</v>
      </c>
      <c r="E540" s="4">
        <v>8059944945.6099997</v>
      </c>
      <c r="F540" s="4">
        <v>8059944945.6099997</v>
      </c>
      <c r="G540" s="44">
        <v>2.63</v>
      </c>
      <c r="H540" s="10" t="str">
        <f t="shared" si="64"/>
        <v>alto</v>
      </c>
      <c r="I540" s="10">
        <f t="shared" si="69"/>
        <v>3</v>
      </c>
      <c r="J540" s="16">
        <v>1230</v>
      </c>
      <c r="K540" s="3">
        <v>9942</v>
      </c>
      <c r="L540" s="15">
        <f t="shared" si="70"/>
        <v>0.12371756185878093</v>
      </c>
      <c r="M540" s="10" t="str">
        <f t="shared" si="65"/>
        <v>bajo</v>
      </c>
      <c r="N540" s="10">
        <f t="shared" si="71"/>
        <v>1</v>
      </c>
      <c r="O540" s="50">
        <v>0</v>
      </c>
      <c r="P540" s="10" t="str">
        <f t="shared" si="66"/>
        <v>No cumple</v>
      </c>
      <c r="Q540" s="10">
        <f t="shared" si="67"/>
        <v>1</v>
      </c>
      <c r="R540" s="10">
        <f>+IF(OR(Table19[[#This Row],[Valor Ind. Económico]]=1,Table19[[#This Row],[Valor Ind. Social]]=1,Table19[[#This Row],[Valor Ind. Ambiental]]=1),1,ROUNDDOWN((Table19[[#This Row],[Valor Ind. Económico]]+Table19[[#This Row],[Valor Ind. Social]]+Table19[[#This Row],[Valor Ind. Ambiental]])/3,0))</f>
        <v>1</v>
      </c>
      <c r="S540" s="10" t="str">
        <f t="shared" si="68"/>
        <v>No sostenible</v>
      </c>
      <c r="T540" s="10" t="s">
        <v>891</v>
      </c>
      <c r="U540" s="10"/>
      <c r="V540" s="43"/>
    </row>
    <row r="541" spans="1:22" ht="48" x14ac:dyDescent="0.2">
      <c r="A541" s="28">
        <v>2017505680003</v>
      </c>
      <c r="B541" s="3" t="s">
        <v>559</v>
      </c>
      <c r="C541" s="3" t="s">
        <v>817</v>
      </c>
      <c r="D541" s="3" t="s">
        <v>877</v>
      </c>
      <c r="E541" s="4">
        <v>5617327933.3599997</v>
      </c>
      <c r="F541" s="4">
        <v>5617327933.3599997</v>
      </c>
      <c r="G541" s="44">
        <v>2.2000000000000002</v>
      </c>
      <c r="H541" s="10" t="str">
        <f t="shared" si="64"/>
        <v>alto</v>
      </c>
      <c r="I541" s="10">
        <f t="shared" si="69"/>
        <v>3</v>
      </c>
      <c r="J541" s="3">
        <v>27091</v>
      </c>
      <c r="K541" s="3">
        <v>27091</v>
      </c>
      <c r="L541" s="15">
        <f t="shared" si="70"/>
        <v>1</v>
      </c>
      <c r="M541" s="10" t="str">
        <f t="shared" si="65"/>
        <v>alto</v>
      </c>
      <c r="N541" s="10">
        <f t="shared" si="71"/>
        <v>3</v>
      </c>
      <c r="O541" s="50">
        <v>0.5</v>
      </c>
      <c r="P541" s="10" t="str">
        <f t="shared" si="66"/>
        <v>Cumple parcialmente</v>
      </c>
      <c r="Q541" s="10">
        <f t="shared" si="67"/>
        <v>2</v>
      </c>
      <c r="R541" s="10">
        <f>+IF(OR(Table19[[#This Row],[Valor Ind. Económico]]=1,Table19[[#This Row],[Valor Ind. Social]]=1,Table19[[#This Row],[Valor Ind. Ambiental]]=1),1,ROUNDDOWN((Table19[[#This Row],[Valor Ind. Económico]]+Table19[[#This Row],[Valor Ind. Social]]+Table19[[#This Row],[Valor Ind. Ambiental]])/3,0))</f>
        <v>2</v>
      </c>
      <c r="S541" s="10" t="str">
        <f t="shared" si="68"/>
        <v>Parcialmente sostenible</v>
      </c>
      <c r="T541" s="10" t="s">
        <v>885</v>
      </c>
      <c r="U541" s="10" t="s">
        <v>638</v>
      </c>
      <c r="V541" s="43" t="s">
        <v>654</v>
      </c>
    </row>
    <row r="542" spans="1:22" ht="48" x14ac:dyDescent="0.2">
      <c r="A542" s="28">
        <v>2017505680004</v>
      </c>
      <c r="B542" s="3" t="s">
        <v>560</v>
      </c>
      <c r="C542" s="3" t="s">
        <v>817</v>
      </c>
      <c r="D542" s="3" t="s">
        <v>877</v>
      </c>
      <c r="E542" s="4">
        <v>4798587163.46</v>
      </c>
      <c r="F542" s="4">
        <v>4798587163.46</v>
      </c>
      <c r="G542" s="44">
        <v>2.0499999999999998</v>
      </c>
      <c r="H542" s="10" t="str">
        <f t="shared" si="64"/>
        <v>alto</v>
      </c>
      <c r="I542" s="10">
        <f t="shared" si="69"/>
        <v>3</v>
      </c>
      <c r="J542" s="3">
        <v>27091</v>
      </c>
      <c r="K542" s="3">
        <v>27091</v>
      </c>
      <c r="L542" s="15">
        <f t="shared" si="70"/>
        <v>1</v>
      </c>
      <c r="M542" s="10" t="str">
        <f t="shared" si="65"/>
        <v>alto</v>
      </c>
      <c r="N542" s="10">
        <f t="shared" si="71"/>
        <v>3</v>
      </c>
      <c r="O542" s="50">
        <v>0.5</v>
      </c>
      <c r="P542" s="10" t="str">
        <f t="shared" si="66"/>
        <v>Cumple parcialmente</v>
      </c>
      <c r="Q542" s="10">
        <f t="shared" si="67"/>
        <v>2</v>
      </c>
      <c r="R542" s="10">
        <f>+IF(OR(Table19[[#This Row],[Valor Ind. Económico]]=1,Table19[[#This Row],[Valor Ind. Social]]=1,Table19[[#This Row],[Valor Ind. Ambiental]]=1),1,ROUNDDOWN((Table19[[#This Row],[Valor Ind. Económico]]+Table19[[#This Row],[Valor Ind. Social]]+Table19[[#This Row],[Valor Ind. Ambiental]])/3,0))</f>
        <v>2</v>
      </c>
      <c r="S542" s="10" t="str">
        <f t="shared" si="68"/>
        <v>Parcialmente sostenible</v>
      </c>
      <c r="T542" s="10" t="s">
        <v>895</v>
      </c>
      <c r="U542" s="10" t="s">
        <v>637</v>
      </c>
      <c r="V542" s="43" t="s">
        <v>670</v>
      </c>
    </row>
    <row r="543" spans="1:22" ht="16" x14ac:dyDescent="0.2">
      <c r="A543" s="28">
        <v>2017505680005</v>
      </c>
      <c r="B543" s="3" t="s">
        <v>561</v>
      </c>
      <c r="C543" s="3" t="s">
        <v>817</v>
      </c>
      <c r="D543" s="3" t="s">
        <v>877</v>
      </c>
      <c r="E543" s="4">
        <v>12969225881.25</v>
      </c>
      <c r="F543" s="4">
        <v>12969225881.25</v>
      </c>
      <c r="G543" s="44">
        <v>1.51</v>
      </c>
      <c r="H543" s="10" t="str">
        <f t="shared" si="64"/>
        <v>alto</v>
      </c>
      <c r="I543" s="10">
        <f t="shared" si="69"/>
        <v>3</v>
      </c>
      <c r="J543" s="3">
        <v>893</v>
      </c>
      <c r="K543" s="3">
        <v>2433</v>
      </c>
      <c r="L543" s="15">
        <f t="shared" si="70"/>
        <v>0.36703658035347309</v>
      </c>
      <c r="M543" s="10" t="str">
        <f t="shared" si="65"/>
        <v>bajo</v>
      </c>
      <c r="N543" s="10">
        <f t="shared" si="71"/>
        <v>1</v>
      </c>
      <c r="O543" s="50">
        <v>0.5</v>
      </c>
      <c r="P543" s="10" t="str">
        <f t="shared" si="66"/>
        <v>Cumple parcialmente</v>
      </c>
      <c r="Q543" s="10">
        <f t="shared" si="67"/>
        <v>2</v>
      </c>
      <c r="R543" s="10">
        <f>+IF(OR(Table19[[#This Row],[Valor Ind. Económico]]=1,Table19[[#This Row],[Valor Ind. Social]]=1,Table19[[#This Row],[Valor Ind. Ambiental]]=1),1,ROUNDDOWN((Table19[[#This Row],[Valor Ind. Económico]]+Table19[[#This Row],[Valor Ind. Social]]+Table19[[#This Row],[Valor Ind. Ambiental]])/3,0))</f>
        <v>1</v>
      </c>
      <c r="S543" s="10" t="str">
        <f t="shared" si="68"/>
        <v>No sostenible</v>
      </c>
      <c r="T543" s="10" t="s">
        <v>888</v>
      </c>
      <c r="U543" s="10"/>
      <c r="V543" s="43"/>
    </row>
    <row r="544" spans="1:22" ht="48" x14ac:dyDescent="0.2">
      <c r="A544" s="28">
        <v>2017505680006</v>
      </c>
      <c r="B544" s="3" t="s">
        <v>562</v>
      </c>
      <c r="C544" s="3" t="s">
        <v>817</v>
      </c>
      <c r="D544" s="3" t="s">
        <v>877</v>
      </c>
      <c r="E544" s="4">
        <v>3506936552.6900001</v>
      </c>
      <c r="F544" s="4">
        <v>3506936552.6900001</v>
      </c>
      <c r="G544" s="44">
        <v>2.02</v>
      </c>
      <c r="H544" s="10" t="str">
        <f t="shared" si="64"/>
        <v>alto</v>
      </c>
      <c r="I544" s="10">
        <f t="shared" si="69"/>
        <v>3</v>
      </c>
      <c r="J544" s="3">
        <v>15999</v>
      </c>
      <c r="K544" s="3">
        <v>15999</v>
      </c>
      <c r="L544" s="15">
        <f t="shared" si="70"/>
        <v>1</v>
      </c>
      <c r="M544" s="10" t="str">
        <f t="shared" si="65"/>
        <v>alto</v>
      </c>
      <c r="N544" s="10">
        <f t="shared" si="71"/>
        <v>3</v>
      </c>
      <c r="O544" s="49" t="s">
        <v>27</v>
      </c>
      <c r="P544" s="10" t="str">
        <f t="shared" si="66"/>
        <v>No requiere</v>
      </c>
      <c r="Q544" s="10">
        <f t="shared" si="67"/>
        <v>3</v>
      </c>
      <c r="R544" s="10">
        <f>+IF(OR(Table19[[#This Row],[Valor Ind. Económico]]=1,Table19[[#This Row],[Valor Ind. Social]]=1,Table19[[#This Row],[Valor Ind. Ambiental]]=1),1,ROUNDDOWN((Table19[[#This Row],[Valor Ind. Económico]]+Table19[[#This Row],[Valor Ind. Social]]+Table19[[#This Row],[Valor Ind. Ambiental]])/3,0))</f>
        <v>3</v>
      </c>
      <c r="S544" s="10" t="str">
        <f t="shared" si="68"/>
        <v>Sostenible</v>
      </c>
      <c r="T544" s="10" t="s">
        <v>887</v>
      </c>
      <c r="U544" s="10" t="s">
        <v>635</v>
      </c>
      <c r="V544" s="43" t="s">
        <v>651</v>
      </c>
    </row>
    <row r="545" spans="1:22" ht="48" x14ac:dyDescent="0.2">
      <c r="A545" s="28">
        <v>2017505680008</v>
      </c>
      <c r="B545" s="3" t="s">
        <v>563</v>
      </c>
      <c r="C545" s="3" t="s">
        <v>817</v>
      </c>
      <c r="D545" s="3" t="s">
        <v>877</v>
      </c>
      <c r="E545" s="4">
        <v>2962805402.9499998</v>
      </c>
      <c r="F545" s="4">
        <v>2962805402.9499998</v>
      </c>
      <c r="G545" s="44">
        <v>1.55</v>
      </c>
      <c r="H545" s="10" t="str">
        <f t="shared" si="64"/>
        <v>alto</v>
      </c>
      <c r="I545" s="10">
        <f t="shared" si="69"/>
        <v>3</v>
      </c>
      <c r="J545" s="3">
        <v>246</v>
      </c>
      <c r="K545" s="16">
        <v>9828</v>
      </c>
      <c r="L545" s="15">
        <f t="shared" si="70"/>
        <v>2.5030525030525032E-2</v>
      </c>
      <c r="M545" s="10" t="str">
        <f t="shared" si="65"/>
        <v>bajo</v>
      </c>
      <c r="N545" s="10">
        <f t="shared" si="71"/>
        <v>1</v>
      </c>
      <c r="O545" s="50">
        <v>1</v>
      </c>
      <c r="P545" s="10" t="str">
        <f t="shared" si="66"/>
        <v>Cumple</v>
      </c>
      <c r="Q545" s="10">
        <f t="shared" si="67"/>
        <v>3</v>
      </c>
      <c r="R545" s="10">
        <f>+IF(OR(Table19[[#This Row],[Valor Ind. Económico]]=1,Table19[[#This Row],[Valor Ind. Social]]=1,Table19[[#This Row],[Valor Ind. Ambiental]]=1),1,ROUNDDOWN((Table19[[#This Row],[Valor Ind. Económico]]+Table19[[#This Row],[Valor Ind. Social]]+Table19[[#This Row],[Valor Ind. Ambiental]])/3,0))</f>
        <v>1</v>
      </c>
      <c r="S545" s="10" t="str">
        <f t="shared" si="68"/>
        <v>No sostenible</v>
      </c>
      <c r="T545" s="10" t="s">
        <v>887</v>
      </c>
      <c r="U545" s="10"/>
      <c r="V545" s="43"/>
    </row>
    <row r="546" spans="1:22" ht="32" x14ac:dyDescent="0.2">
      <c r="A546" s="28">
        <v>2017505680009</v>
      </c>
      <c r="B546" s="3" t="s">
        <v>564</v>
      </c>
      <c r="C546" s="3" t="s">
        <v>817</v>
      </c>
      <c r="D546" s="3" t="s">
        <v>877</v>
      </c>
      <c r="E546" s="4">
        <v>4689115993.4399996</v>
      </c>
      <c r="F546" s="4">
        <v>4709244397.4899998</v>
      </c>
      <c r="G546" s="44">
        <v>1.99</v>
      </c>
      <c r="H546" s="10" t="str">
        <f t="shared" si="64"/>
        <v>alto</v>
      </c>
      <c r="I546" s="10">
        <f t="shared" si="69"/>
        <v>3</v>
      </c>
      <c r="J546" s="16">
        <v>4162</v>
      </c>
      <c r="K546" s="3">
        <v>5373</v>
      </c>
      <c r="L546" s="15">
        <f t="shared" si="70"/>
        <v>0.77461380978968919</v>
      </c>
      <c r="M546" s="10" t="str">
        <f t="shared" si="65"/>
        <v>alto</v>
      </c>
      <c r="N546" s="10">
        <f t="shared" si="71"/>
        <v>3</v>
      </c>
      <c r="O546" s="49" t="s">
        <v>27</v>
      </c>
      <c r="P546" s="10" t="str">
        <f t="shared" si="66"/>
        <v>No requiere</v>
      </c>
      <c r="Q546" s="10">
        <f t="shared" si="67"/>
        <v>3</v>
      </c>
      <c r="R546" s="10">
        <f>+IF(OR(Table19[[#This Row],[Valor Ind. Económico]]=1,Table19[[#This Row],[Valor Ind. Social]]=1,Table19[[#This Row],[Valor Ind. Ambiental]]=1),1,ROUNDDOWN((Table19[[#This Row],[Valor Ind. Económico]]+Table19[[#This Row],[Valor Ind. Social]]+Table19[[#This Row],[Valor Ind. Ambiental]])/3,0))</f>
        <v>3</v>
      </c>
      <c r="S546" s="10" t="str">
        <f t="shared" si="68"/>
        <v>Sostenible</v>
      </c>
      <c r="T546" s="10" t="s">
        <v>888</v>
      </c>
      <c r="U546" s="10" t="s">
        <v>32</v>
      </c>
      <c r="V546" s="43" t="s">
        <v>33</v>
      </c>
    </row>
    <row r="547" spans="1:22" ht="32" x14ac:dyDescent="0.2">
      <c r="A547" s="28">
        <v>2017505680010</v>
      </c>
      <c r="B547" s="3" t="s">
        <v>565</v>
      </c>
      <c r="C547" s="3" t="s">
        <v>817</v>
      </c>
      <c r="D547" s="3" t="s">
        <v>877</v>
      </c>
      <c r="E547" s="4">
        <v>2395812294.96</v>
      </c>
      <c r="F547" s="4">
        <v>2575911966.5500002</v>
      </c>
      <c r="G547" s="44">
        <v>1.56</v>
      </c>
      <c r="H547" s="10" t="str">
        <f t="shared" si="64"/>
        <v>alto</v>
      </c>
      <c r="I547" s="10">
        <f t="shared" si="69"/>
        <v>3</v>
      </c>
      <c r="J547" s="16">
        <v>1354</v>
      </c>
      <c r="K547" s="3">
        <v>2615</v>
      </c>
      <c r="L547" s="15">
        <f t="shared" si="70"/>
        <v>0.51778202676864249</v>
      </c>
      <c r="M547" s="10" t="str">
        <f t="shared" si="65"/>
        <v>medio</v>
      </c>
      <c r="N547" s="10">
        <f t="shared" si="71"/>
        <v>2</v>
      </c>
      <c r="O547" s="49" t="s">
        <v>27</v>
      </c>
      <c r="P547" s="10" t="str">
        <f t="shared" si="66"/>
        <v>No requiere</v>
      </c>
      <c r="Q547" s="10">
        <f t="shared" si="67"/>
        <v>3</v>
      </c>
      <c r="R547" s="10">
        <f>+IF(OR(Table19[[#This Row],[Valor Ind. Económico]]=1,Table19[[#This Row],[Valor Ind. Social]]=1,Table19[[#This Row],[Valor Ind. Ambiental]]=1),1,ROUNDDOWN((Table19[[#This Row],[Valor Ind. Económico]]+Table19[[#This Row],[Valor Ind. Social]]+Table19[[#This Row],[Valor Ind. Ambiental]])/3,0))</f>
        <v>2</v>
      </c>
      <c r="S547" s="10" t="str">
        <f t="shared" si="68"/>
        <v>Parcialmente sostenible</v>
      </c>
      <c r="T547" s="10" t="s">
        <v>888</v>
      </c>
      <c r="U547" s="10" t="s">
        <v>32</v>
      </c>
      <c r="V547" s="43" t="s">
        <v>33</v>
      </c>
    </row>
    <row r="548" spans="1:22" ht="32" x14ac:dyDescent="0.2">
      <c r="A548" s="28">
        <v>2017505680011</v>
      </c>
      <c r="B548" s="3" t="s">
        <v>566</v>
      </c>
      <c r="C548" s="3" t="s">
        <v>817</v>
      </c>
      <c r="D548" s="3" t="s">
        <v>877</v>
      </c>
      <c r="E548" s="4">
        <v>7829938848.6400003</v>
      </c>
      <c r="F548" s="4">
        <v>7829938848.6400003</v>
      </c>
      <c r="G548" s="44">
        <v>4.43</v>
      </c>
      <c r="H548" s="10" t="str">
        <f t="shared" si="64"/>
        <v>alto</v>
      </c>
      <c r="I548" s="10">
        <f t="shared" si="69"/>
        <v>3</v>
      </c>
      <c r="J548" s="3">
        <v>709</v>
      </c>
      <c r="K548" s="3">
        <v>709</v>
      </c>
      <c r="L548" s="15">
        <f t="shared" si="70"/>
        <v>1</v>
      </c>
      <c r="M548" s="10" t="str">
        <f t="shared" si="65"/>
        <v>alto</v>
      </c>
      <c r="N548" s="10">
        <f t="shared" si="71"/>
        <v>3</v>
      </c>
      <c r="O548" s="50">
        <v>0.5</v>
      </c>
      <c r="P548" s="10" t="str">
        <f t="shared" si="66"/>
        <v>Cumple parcialmente</v>
      </c>
      <c r="Q548" s="10">
        <f t="shared" si="67"/>
        <v>2</v>
      </c>
      <c r="R548" s="10">
        <f>+IF(OR(Table19[[#This Row],[Valor Ind. Económico]]=1,Table19[[#This Row],[Valor Ind. Social]]=1,Table19[[#This Row],[Valor Ind. Ambiental]]=1),1,ROUNDDOWN((Table19[[#This Row],[Valor Ind. Económico]]+Table19[[#This Row],[Valor Ind. Social]]+Table19[[#This Row],[Valor Ind. Ambiental]])/3,0))</f>
        <v>2</v>
      </c>
      <c r="S548" s="10" t="str">
        <f t="shared" si="68"/>
        <v>Parcialmente sostenible</v>
      </c>
      <c r="T548" s="10" t="s">
        <v>888</v>
      </c>
      <c r="U548" s="10" t="s">
        <v>32</v>
      </c>
      <c r="V548" s="43" t="s">
        <v>33</v>
      </c>
    </row>
    <row r="549" spans="1:22" ht="48" x14ac:dyDescent="0.2">
      <c r="A549" s="28">
        <v>2018505680014</v>
      </c>
      <c r="B549" s="3" t="s">
        <v>567</v>
      </c>
      <c r="C549" s="3" t="s">
        <v>817</v>
      </c>
      <c r="D549" s="3" t="s">
        <v>877</v>
      </c>
      <c r="E549" s="4">
        <v>20039443920.41</v>
      </c>
      <c r="F549" s="4">
        <v>20999443920.41</v>
      </c>
      <c r="G549" s="44">
        <v>2</v>
      </c>
      <c r="H549" s="10" t="str">
        <f t="shared" si="64"/>
        <v>alto</v>
      </c>
      <c r="I549" s="10">
        <f t="shared" si="69"/>
        <v>3</v>
      </c>
      <c r="J549" s="3">
        <v>1280</v>
      </c>
      <c r="K549" s="3">
        <v>16183</v>
      </c>
      <c r="L549" s="15">
        <f t="shared" si="70"/>
        <v>7.909534696904158E-2</v>
      </c>
      <c r="M549" s="10" t="str">
        <f t="shared" si="65"/>
        <v>bajo</v>
      </c>
      <c r="N549" s="10">
        <f t="shared" si="71"/>
        <v>1</v>
      </c>
      <c r="O549" s="50">
        <v>0.5</v>
      </c>
      <c r="P549" s="10" t="str">
        <f t="shared" si="66"/>
        <v>Cumple parcialmente</v>
      </c>
      <c r="Q549" s="10">
        <f t="shared" si="67"/>
        <v>2</v>
      </c>
      <c r="R549" s="10">
        <f>+IF(OR(Table19[[#This Row],[Valor Ind. Económico]]=1,Table19[[#This Row],[Valor Ind. Social]]=1,Table19[[#This Row],[Valor Ind. Ambiental]]=1),1,ROUNDDOWN((Table19[[#This Row],[Valor Ind. Económico]]+Table19[[#This Row],[Valor Ind. Social]]+Table19[[#This Row],[Valor Ind. Ambiental]])/3,0))</f>
        <v>1</v>
      </c>
      <c r="S549" s="10" t="str">
        <f t="shared" si="68"/>
        <v>No sostenible</v>
      </c>
      <c r="T549" s="10" t="s">
        <v>887</v>
      </c>
      <c r="U549" s="10"/>
      <c r="V549" s="43"/>
    </row>
    <row r="550" spans="1:22" ht="16" x14ac:dyDescent="0.2">
      <c r="A550" s="28">
        <v>2018505680030</v>
      </c>
      <c r="B550" s="3" t="s">
        <v>568</v>
      </c>
      <c r="C550" s="3" t="s">
        <v>817</v>
      </c>
      <c r="D550" s="3" t="s">
        <v>877</v>
      </c>
      <c r="E550" s="4">
        <v>18897495818.790001</v>
      </c>
      <c r="F550" s="4">
        <v>18897495818.790001</v>
      </c>
      <c r="G550" s="44">
        <v>1.91</v>
      </c>
      <c r="H550" s="10" t="str">
        <f t="shared" si="64"/>
        <v>alto</v>
      </c>
      <c r="I550" s="10">
        <f t="shared" si="69"/>
        <v>3</v>
      </c>
      <c r="J550" s="3">
        <v>2362</v>
      </c>
      <c r="K550" s="3">
        <v>18545</v>
      </c>
      <c r="L550" s="15">
        <f t="shared" si="70"/>
        <v>0.12736586681046105</v>
      </c>
      <c r="M550" s="10" t="str">
        <f t="shared" si="65"/>
        <v>bajo</v>
      </c>
      <c r="N550" s="10">
        <f t="shared" si="71"/>
        <v>1</v>
      </c>
      <c r="O550" s="50">
        <v>0</v>
      </c>
      <c r="P550" s="10" t="str">
        <f t="shared" si="66"/>
        <v>No cumple</v>
      </c>
      <c r="Q550" s="10">
        <f t="shared" si="67"/>
        <v>1</v>
      </c>
      <c r="R550" s="10">
        <f>+IF(OR(Table19[[#This Row],[Valor Ind. Económico]]=1,Table19[[#This Row],[Valor Ind. Social]]=1,Table19[[#This Row],[Valor Ind. Ambiental]]=1),1,ROUNDDOWN((Table19[[#This Row],[Valor Ind. Económico]]+Table19[[#This Row],[Valor Ind. Social]]+Table19[[#This Row],[Valor Ind. Ambiental]])/3,0))</f>
        <v>1</v>
      </c>
      <c r="S550" s="10" t="str">
        <f t="shared" si="68"/>
        <v>No sostenible</v>
      </c>
      <c r="T550" s="10" t="s">
        <v>885</v>
      </c>
      <c r="U550" s="10"/>
      <c r="V550" s="43"/>
    </row>
    <row r="551" spans="1:22" ht="48" x14ac:dyDescent="0.2">
      <c r="A551" s="28">
        <v>2018505680143</v>
      </c>
      <c r="B551" s="3" t="s">
        <v>569</v>
      </c>
      <c r="C551" s="3" t="s">
        <v>817</v>
      </c>
      <c r="D551" s="3" t="s">
        <v>877</v>
      </c>
      <c r="E551" s="4">
        <v>3189689318.4899998</v>
      </c>
      <c r="F551" s="4">
        <v>3189689318.4899998</v>
      </c>
      <c r="G551" s="44">
        <v>1.47</v>
      </c>
      <c r="H551" s="10" t="str">
        <f t="shared" si="64"/>
        <v>alto</v>
      </c>
      <c r="I551" s="10">
        <f t="shared" si="69"/>
        <v>3</v>
      </c>
      <c r="J551" s="3">
        <v>16183</v>
      </c>
      <c r="K551" s="3">
        <v>25249</v>
      </c>
      <c r="L551" s="15">
        <f t="shared" si="70"/>
        <v>0.64093627470394865</v>
      </c>
      <c r="M551" s="10" t="str">
        <f t="shared" si="65"/>
        <v>medio</v>
      </c>
      <c r="N551" s="10">
        <f t="shared" si="71"/>
        <v>2</v>
      </c>
      <c r="O551" s="50">
        <v>0.5</v>
      </c>
      <c r="P551" s="10" t="str">
        <f t="shared" si="66"/>
        <v>Cumple parcialmente</v>
      </c>
      <c r="Q551" s="10">
        <f t="shared" si="67"/>
        <v>2</v>
      </c>
      <c r="R551" s="10">
        <f>+IF(OR(Table19[[#This Row],[Valor Ind. Económico]]=1,Table19[[#This Row],[Valor Ind. Social]]=1,Table19[[#This Row],[Valor Ind. Ambiental]]=1),1,ROUNDDOWN((Table19[[#This Row],[Valor Ind. Económico]]+Table19[[#This Row],[Valor Ind. Social]]+Table19[[#This Row],[Valor Ind. Ambiental]])/3,0))</f>
        <v>2</v>
      </c>
      <c r="S551" s="10" t="str">
        <f t="shared" si="68"/>
        <v>Parcialmente sostenible</v>
      </c>
      <c r="T551" s="10" t="s">
        <v>887</v>
      </c>
      <c r="U551" s="10" t="s">
        <v>640</v>
      </c>
      <c r="V551" s="43" t="s">
        <v>690</v>
      </c>
    </row>
    <row r="552" spans="1:22" ht="48" x14ac:dyDescent="0.2">
      <c r="A552" s="28">
        <v>2019505680004</v>
      </c>
      <c r="B552" s="3" t="s">
        <v>570</v>
      </c>
      <c r="C552" s="3" t="s">
        <v>817</v>
      </c>
      <c r="D552" s="3" t="s">
        <v>877</v>
      </c>
      <c r="E552" s="4">
        <v>69099408172.949997</v>
      </c>
      <c r="F552" s="4">
        <v>69099408172.949997</v>
      </c>
      <c r="G552" s="44">
        <v>6.62</v>
      </c>
      <c r="H552" s="10" t="str">
        <f t="shared" si="64"/>
        <v>alto</v>
      </c>
      <c r="I552" s="10">
        <f t="shared" si="69"/>
        <v>3</v>
      </c>
      <c r="J552" s="3">
        <v>3080</v>
      </c>
      <c r="K552" s="3">
        <v>6284</v>
      </c>
      <c r="L552" s="15">
        <f t="shared" si="70"/>
        <v>0.49013367281985998</v>
      </c>
      <c r="M552" s="10" t="str">
        <f t="shared" si="65"/>
        <v>bajo</v>
      </c>
      <c r="N552" s="10">
        <f t="shared" si="71"/>
        <v>1</v>
      </c>
      <c r="O552" s="49" t="s">
        <v>27</v>
      </c>
      <c r="P552" s="10" t="str">
        <f t="shared" si="66"/>
        <v>No requiere</v>
      </c>
      <c r="Q552" s="10">
        <f t="shared" si="67"/>
        <v>3</v>
      </c>
      <c r="R552" s="10">
        <f>+IF(OR(Table19[[#This Row],[Valor Ind. Económico]]=1,Table19[[#This Row],[Valor Ind. Social]]=1,Table19[[#This Row],[Valor Ind. Ambiental]]=1),1,ROUNDDOWN((Table19[[#This Row],[Valor Ind. Económico]]+Table19[[#This Row],[Valor Ind. Social]]+Table19[[#This Row],[Valor Ind. Ambiental]])/3,0))</f>
        <v>1</v>
      </c>
      <c r="S552" s="10" t="str">
        <f t="shared" si="68"/>
        <v>No sostenible</v>
      </c>
      <c r="T552" s="10" t="s">
        <v>887</v>
      </c>
      <c r="U552" s="10"/>
      <c r="V552" s="43"/>
    </row>
    <row r="553" spans="1:22" ht="16" x14ac:dyDescent="0.2">
      <c r="A553" s="28">
        <v>2019505680005</v>
      </c>
      <c r="B553" s="3" t="s">
        <v>571</v>
      </c>
      <c r="C553" s="3" t="s">
        <v>817</v>
      </c>
      <c r="D553" s="3" t="s">
        <v>877</v>
      </c>
      <c r="E553" s="4">
        <v>11526708388.58</v>
      </c>
      <c r="F553" s="4">
        <v>11526708388.58</v>
      </c>
      <c r="G553" s="44">
        <v>2.13</v>
      </c>
      <c r="H553" s="10" t="str">
        <f t="shared" si="64"/>
        <v>alto</v>
      </c>
      <c r="I553" s="10">
        <f t="shared" si="69"/>
        <v>3</v>
      </c>
      <c r="J553" s="3">
        <v>4659</v>
      </c>
      <c r="K553" s="3">
        <v>25249</v>
      </c>
      <c r="L553" s="15">
        <f t="shared" si="70"/>
        <v>0.18452215929343738</v>
      </c>
      <c r="M553" s="10" t="str">
        <f t="shared" si="65"/>
        <v>bajo</v>
      </c>
      <c r="N553" s="10">
        <f t="shared" si="71"/>
        <v>1</v>
      </c>
      <c r="O553" s="50">
        <v>0</v>
      </c>
      <c r="P553" s="10" t="str">
        <f t="shared" si="66"/>
        <v>No cumple</v>
      </c>
      <c r="Q553" s="10">
        <f t="shared" si="67"/>
        <v>1</v>
      </c>
      <c r="R553" s="10">
        <f>+IF(OR(Table19[[#This Row],[Valor Ind. Económico]]=1,Table19[[#This Row],[Valor Ind. Social]]=1,Table19[[#This Row],[Valor Ind. Ambiental]]=1),1,ROUNDDOWN((Table19[[#This Row],[Valor Ind. Económico]]+Table19[[#This Row],[Valor Ind. Social]]+Table19[[#This Row],[Valor Ind. Ambiental]])/3,0))</f>
        <v>1</v>
      </c>
      <c r="S553" s="10" t="str">
        <f t="shared" si="68"/>
        <v>No sostenible</v>
      </c>
      <c r="T553" s="10" t="s">
        <v>885</v>
      </c>
      <c r="U553" s="10"/>
      <c r="V553" s="43"/>
    </row>
    <row r="554" spans="1:22" ht="16" x14ac:dyDescent="0.2">
      <c r="A554" s="28">
        <v>2019505680006</v>
      </c>
      <c r="B554" s="3" t="s">
        <v>572</v>
      </c>
      <c r="C554" s="3" t="s">
        <v>817</v>
      </c>
      <c r="D554" s="3" t="s">
        <v>877</v>
      </c>
      <c r="E554" s="4">
        <v>7067958279.4300003</v>
      </c>
      <c r="F554" s="4">
        <v>7067958279.4300003</v>
      </c>
      <c r="G554" s="44">
        <v>2.15</v>
      </c>
      <c r="H554" s="10" t="str">
        <f t="shared" si="64"/>
        <v>alto</v>
      </c>
      <c r="I554" s="10">
        <f t="shared" si="69"/>
        <v>3</v>
      </c>
      <c r="J554" s="3">
        <v>1767</v>
      </c>
      <c r="K554" s="3">
        <v>25249</v>
      </c>
      <c r="L554" s="15">
        <f t="shared" si="70"/>
        <v>6.9982969622559316E-2</v>
      </c>
      <c r="M554" s="10" t="str">
        <f t="shared" si="65"/>
        <v>bajo</v>
      </c>
      <c r="N554" s="10">
        <f t="shared" si="71"/>
        <v>1</v>
      </c>
      <c r="O554" s="49" t="s">
        <v>27</v>
      </c>
      <c r="P554" s="10" t="str">
        <f t="shared" si="66"/>
        <v>No requiere</v>
      </c>
      <c r="Q554" s="10">
        <f t="shared" si="67"/>
        <v>3</v>
      </c>
      <c r="R554" s="10">
        <f>+IF(OR(Table19[[#This Row],[Valor Ind. Económico]]=1,Table19[[#This Row],[Valor Ind. Social]]=1,Table19[[#This Row],[Valor Ind. Ambiental]]=1),1,ROUNDDOWN((Table19[[#This Row],[Valor Ind. Económico]]+Table19[[#This Row],[Valor Ind. Social]]+Table19[[#This Row],[Valor Ind. Ambiental]])/3,0))</f>
        <v>1</v>
      </c>
      <c r="S554" s="10" t="str">
        <f t="shared" si="68"/>
        <v>No sostenible</v>
      </c>
      <c r="T554" s="10" t="s">
        <v>885</v>
      </c>
      <c r="U554" s="10"/>
      <c r="V554" s="43"/>
    </row>
    <row r="555" spans="1:22" ht="16" x14ac:dyDescent="0.2">
      <c r="A555" s="28">
        <v>2019505680017</v>
      </c>
      <c r="B555" s="3" t="s">
        <v>573</v>
      </c>
      <c r="C555" s="3" t="s">
        <v>817</v>
      </c>
      <c r="D555" s="3" t="s">
        <v>877</v>
      </c>
      <c r="E555" s="4">
        <v>2350423901.29</v>
      </c>
      <c r="F555" s="4">
        <v>2350423901.29</v>
      </c>
      <c r="G555" s="44">
        <v>1.89</v>
      </c>
      <c r="H555" s="10" t="str">
        <f t="shared" si="64"/>
        <v>alto</v>
      </c>
      <c r="I555" s="10">
        <f t="shared" si="69"/>
        <v>3</v>
      </c>
      <c r="J555" s="3">
        <v>1780</v>
      </c>
      <c r="K555" s="3">
        <v>3802</v>
      </c>
      <c r="L555" s="15">
        <f t="shared" si="70"/>
        <v>0.46817464492372435</v>
      </c>
      <c r="M555" s="10" t="str">
        <f t="shared" si="65"/>
        <v>bajo</v>
      </c>
      <c r="N555" s="10">
        <f t="shared" si="71"/>
        <v>1</v>
      </c>
      <c r="O555" s="50">
        <v>0.5</v>
      </c>
      <c r="P555" s="10" t="str">
        <f t="shared" si="66"/>
        <v>Cumple parcialmente</v>
      </c>
      <c r="Q555" s="10">
        <f t="shared" si="67"/>
        <v>2</v>
      </c>
      <c r="R555" s="10">
        <f>+IF(OR(Table19[[#This Row],[Valor Ind. Económico]]=1,Table19[[#This Row],[Valor Ind. Social]]=1,Table19[[#This Row],[Valor Ind. Ambiental]]=1),1,ROUNDDOWN((Table19[[#This Row],[Valor Ind. Económico]]+Table19[[#This Row],[Valor Ind. Social]]+Table19[[#This Row],[Valor Ind. Ambiental]])/3,0))</f>
        <v>1</v>
      </c>
      <c r="S555" s="10" t="str">
        <f t="shared" si="68"/>
        <v>No sostenible</v>
      </c>
      <c r="T555" s="10" t="s">
        <v>888</v>
      </c>
      <c r="U555" s="10"/>
      <c r="V555" s="43"/>
    </row>
    <row r="556" spans="1:22" ht="16" x14ac:dyDescent="0.2">
      <c r="A556" s="28">
        <v>2019505680018</v>
      </c>
      <c r="B556" s="3" t="s">
        <v>574</v>
      </c>
      <c r="C556" s="3" t="s">
        <v>817</v>
      </c>
      <c r="D556" s="3" t="s">
        <v>877</v>
      </c>
      <c r="E556" s="4">
        <v>800827441.04999995</v>
      </c>
      <c r="F556" s="4">
        <v>800827441.04999995</v>
      </c>
      <c r="G556" s="44">
        <v>1.45</v>
      </c>
      <c r="H556" s="10" t="str">
        <f t="shared" si="64"/>
        <v>alto</v>
      </c>
      <c r="I556" s="10">
        <f t="shared" si="69"/>
        <v>3</v>
      </c>
      <c r="J556" s="3">
        <v>388</v>
      </c>
      <c r="K556" s="3">
        <v>814</v>
      </c>
      <c r="L556" s="15">
        <f t="shared" si="70"/>
        <v>0.47665847665847666</v>
      </c>
      <c r="M556" s="10" t="str">
        <f t="shared" si="65"/>
        <v>bajo</v>
      </c>
      <c r="N556" s="10">
        <f t="shared" si="71"/>
        <v>1</v>
      </c>
      <c r="O556" s="50">
        <v>0.5</v>
      </c>
      <c r="P556" s="10" t="str">
        <f t="shared" si="66"/>
        <v>Cumple parcialmente</v>
      </c>
      <c r="Q556" s="10">
        <f t="shared" si="67"/>
        <v>2</v>
      </c>
      <c r="R556" s="10">
        <f>+IF(OR(Table19[[#This Row],[Valor Ind. Económico]]=1,Table19[[#This Row],[Valor Ind. Social]]=1,Table19[[#This Row],[Valor Ind. Ambiental]]=1),1,ROUNDDOWN((Table19[[#This Row],[Valor Ind. Económico]]+Table19[[#This Row],[Valor Ind. Social]]+Table19[[#This Row],[Valor Ind. Ambiental]])/3,0))</f>
        <v>1</v>
      </c>
      <c r="S556" s="10" t="str">
        <f t="shared" si="68"/>
        <v>No sostenible</v>
      </c>
      <c r="T556" s="10" t="s">
        <v>888</v>
      </c>
      <c r="U556" s="10"/>
      <c r="V556" s="43"/>
    </row>
    <row r="557" spans="1:22" ht="48" x14ac:dyDescent="0.2">
      <c r="A557" s="28">
        <v>2019505680019</v>
      </c>
      <c r="B557" s="3" t="s">
        <v>575</v>
      </c>
      <c r="C557" s="3" t="s">
        <v>817</v>
      </c>
      <c r="D557" s="3" t="s">
        <v>877</v>
      </c>
      <c r="E557" s="4">
        <v>19218837237.990002</v>
      </c>
      <c r="F557" s="4">
        <v>19218837237.990002</v>
      </c>
      <c r="G557" s="44">
        <v>3.02</v>
      </c>
      <c r="H557" s="10" t="str">
        <f t="shared" si="64"/>
        <v>alto</v>
      </c>
      <c r="I557" s="10">
        <f t="shared" si="69"/>
        <v>3</v>
      </c>
      <c r="J557" s="3">
        <v>575</v>
      </c>
      <c r="K557" s="3">
        <v>575</v>
      </c>
      <c r="L557" s="15">
        <f t="shared" si="70"/>
        <v>1</v>
      </c>
      <c r="M557" s="10" t="str">
        <f t="shared" si="65"/>
        <v>alto</v>
      </c>
      <c r="N557" s="10">
        <f t="shared" si="71"/>
        <v>3</v>
      </c>
      <c r="O557" s="49" t="s">
        <v>27</v>
      </c>
      <c r="P557" s="10" t="str">
        <f t="shared" si="66"/>
        <v>No requiere</v>
      </c>
      <c r="Q557" s="10">
        <f t="shared" si="67"/>
        <v>3</v>
      </c>
      <c r="R557" s="10">
        <f>+IF(OR(Table19[[#This Row],[Valor Ind. Económico]]=1,Table19[[#This Row],[Valor Ind. Social]]=1,Table19[[#This Row],[Valor Ind. Ambiental]]=1),1,ROUNDDOWN((Table19[[#This Row],[Valor Ind. Económico]]+Table19[[#This Row],[Valor Ind. Social]]+Table19[[#This Row],[Valor Ind. Ambiental]])/3,0))</f>
        <v>3</v>
      </c>
      <c r="S557" s="10" t="str">
        <f t="shared" si="68"/>
        <v>Sostenible</v>
      </c>
      <c r="T557" s="10" t="s">
        <v>887</v>
      </c>
      <c r="U557" s="10" t="s">
        <v>635</v>
      </c>
      <c r="V557" s="43" t="s">
        <v>685</v>
      </c>
    </row>
    <row r="558" spans="1:22" ht="16" x14ac:dyDescent="0.2">
      <c r="A558" s="28">
        <v>2019505680020</v>
      </c>
      <c r="B558" s="3" t="s">
        <v>576</v>
      </c>
      <c r="C558" s="3" t="s">
        <v>817</v>
      </c>
      <c r="D558" s="3" t="s">
        <v>877</v>
      </c>
      <c r="E558" s="4">
        <v>2600150111.6300001</v>
      </c>
      <c r="F558" s="4">
        <v>2600150111.6300001</v>
      </c>
      <c r="G558" s="44">
        <v>2.63</v>
      </c>
      <c r="H558" s="10" t="str">
        <f t="shared" si="64"/>
        <v>alto</v>
      </c>
      <c r="I558" s="10">
        <f t="shared" si="69"/>
        <v>3</v>
      </c>
      <c r="J558" s="3">
        <v>21585</v>
      </c>
      <c r="K558" s="3">
        <v>21585</v>
      </c>
      <c r="L558" s="15">
        <f t="shared" si="70"/>
        <v>1</v>
      </c>
      <c r="M558" s="10" t="str">
        <f t="shared" si="65"/>
        <v>alto</v>
      </c>
      <c r="N558" s="10">
        <f t="shared" si="71"/>
        <v>3</v>
      </c>
      <c r="O558" s="50">
        <v>0</v>
      </c>
      <c r="P558" s="10" t="str">
        <f t="shared" si="66"/>
        <v>No cumple</v>
      </c>
      <c r="Q558" s="10">
        <f t="shared" si="67"/>
        <v>1</v>
      </c>
      <c r="R558" s="10">
        <f>+IF(OR(Table19[[#This Row],[Valor Ind. Económico]]=1,Table19[[#This Row],[Valor Ind. Social]]=1,Table19[[#This Row],[Valor Ind. Ambiental]]=1),1,ROUNDDOWN((Table19[[#This Row],[Valor Ind. Económico]]+Table19[[#This Row],[Valor Ind. Social]]+Table19[[#This Row],[Valor Ind. Ambiental]])/3,0))</f>
        <v>1</v>
      </c>
      <c r="S558" s="10" t="str">
        <f t="shared" si="68"/>
        <v>No sostenible</v>
      </c>
      <c r="T558" s="10" t="s">
        <v>885</v>
      </c>
      <c r="U558" s="10"/>
      <c r="V558" s="43"/>
    </row>
    <row r="559" spans="1:22" ht="48" x14ac:dyDescent="0.2">
      <c r="A559" s="28">
        <v>2019505680022</v>
      </c>
      <c r="B559" s="3" t="s">
        <v>577</v>
      </c>
      <c r="C559" s="3" t="s">
        <v>817</v>
      </c>
      <c r="D559" s="3" t="s">
        <v>877</v>
      </c>
      <c r="E559" s="4">
        <v>8728829154.3600006</v>
      </c>
      <c r="F559" s="4">
        <v>8728829154.3600006</v>
      </c>
      <c r="G559" s="44">
        <v>2.67</v>
      </c>
      <c r="H559" s="10" t="str">
        <f t="shared" si="64"/>
        <v>alto</v>
      </c>
      <c r="I559" s="10">
        <f t="shared" si="69"/>
        <v>3</v>
      </c>
      <c r="J559" s="3">
        <v>286</v>
      </c>
      <c r="K559" s="3">
        <v>286</v>
      </c>
      <c r="L559" s="15">
        <f t="shared" si="70"/>
        <v>1</v>
      </c>
      <c r="M559" s="10" t="str">
        <f t="shared" si="65"/>
        <v>alto</v>
      </c>
      <c r="N559" s="10">
        <f t="shared" si="71"/>
        <v>3</v>
      </c>
      <c r="O559" s="50">
        <v>1</v>
      </c>
      <c r="P559" s="10" t="str">
        <f t="shared" si="66"/>
        <v>Cumple</v>
      </c>
      <c r="Q559" s="10">
        <f t="shared" si="67"/>
        <v>3</v>
      </c>
      <c r="R559" s="10">
        <f>+IF(OR(Table19[[#This Row],[Valor Ind. Económico]]=1,Table19[[#This Row],[Valor Ind. Social]]=1,Table19[[#This Row],[Valor Ind. Ambiental]]=1),1,ROUNDDOWN((Table19[[#This Row],[Valor Ind. Económico]]+Table19[[#This Row],[Valor Ind. Social]]+Table19[[#This Row],[Valor Ind. Ambiental]])/3,0))</f>
        <v>3</v>
      </c>
      <c r="S559" s="10" t="str">
        <f t="shared" si="68"/>
        <v>Sostenible</v>
      </c>
      <c r="T559" s="10" t="s">
        <v>887</v>
      </c>
      <c r="U559" s="10" t="s">
        <v>635</v>
      </c>
      <c r="V559" s="43" t="s">
        <v>651</v>
      </c>
    </row>
    <row r="560" spans="1:22" ht="48" x14ac:dyDescent="0.2">
      <c r="A560" s="28">
        <v>2019505680027</v>
      </c>
      <c r="B560" s="3" t="s">
        <v>578</v>
      </c>
      <c r="C560" s="3" t="s">
        <v>817</v>
      </c>
      <c r="D560" s="3" t="s">
        <v>877</v>
      </c>
      <c r="E560" s="4">
        <v>38042246201.620003</v>
      </c>
      <c r="F560" s="4">
        <v>38042246201.620003</v>
      </c>
      <c r="G560" s="44">
        <v>2.25</v>
      </c>
      <c r="H560" s="10" t="str">
        <f t="shared" si="64"/>
        <v>alto</v>
      </c>
      <c r="I560" s="10">
        <f t="shared" si="69"/>
        <v>3</v>
      </c>
      <c r="J560" s="3">
        <v>37389</v>
      </c>
      <c r="K560" s="3">
        <v>37389</v>
      </c>
      <c r="L560" s="15">
        <f t="shared" si="70"/>
        <v>1</v>
      </c>
      <c r="M560" s="10" t="str">
        <f t="shared" si="65"/>
        <v>alto</v>
      </c>
      <c r="N560" s="10">
        <f t="shared" si="71"/>
        <v>3</v>
      </c>
      <c r="O560" s="50">
        <v>1</v>
      </c>
      <c r="P560" s="10" t="str">
        <f t="shared" si="66"/>
        <v>Cumple</v>
      </c>
      <c r="Q560" s="10">
        <f t="shared" si="67"/>
        <v>3</v>
      </c>
      <c r="R560" s="10">
        <f>+IF(OR(Table19[[#This Row],[Valor Ind. Económico]]=1,Table19[[#This Row],[Valor Ind. Social]]=1,Table19[[#This Row],[Valor Ind. Ambiental]]=1),1,ROUNDDOWN((Table19[[#This Row],[Valor Ind. Económico]]+Table19[[#This Row],[Valor Ind. Social]]+Table19[[#This Row],[Valor Ind. Ambiental]])/3,0))</f>
        <v>3</v>
      </c>
      <c r="S560" s="10" t="str">
        <f t="shared" si="68"/>
        <v>Sostenible</v>
      </c>
      <c r="T560" s="10" t="s">
        <v>885</v>
      </c>
      <c r="U560" s="10" t="s">
        <v>638</v>
      </c>
      <c r="V560" s="43" t="s">
        <v>654</v>
      </c>
    </row>
    <row r="561" spans="1:22" ht="48" x14ac:dyDescent="0.2">
      <c r="A561" s="28">
        <v>2019505680028</v>
      </c>
      <c r="B561" s="3" t="s">
        <v>579</v>
      </c>
      <c r="C561" s="3" t="s">
        <v>817</v>
      </c>
      <c r="D561" s="3" t="s">
        <v>877</v>
      </c>
      <c r="E561" s="4">
        <v>3266432336.0900002</v>
      </c>
      <c r="F561" s="4">
        <v>3266432336.0900002</v>
      </c>
      <c r="G561" s="44">
        <v>2.95</v>
      </c>
      <c r="H561" s="10" t="str">
        <f t="shared" si="64"/>
        <v>alto</v>
      </c>
      <c r="I561" s="10">
        <f t="shared" si="69"/>
        <v>3</v>
      </c>
      <c r="J561" s="3">
        <v>694</v>
      </c>
      <c r="K561" s="3">
        <v>694</v>
      </c>
      <c r="L561" s="15">
        <f t="shared" si="70"/>
        <v>1</v>
      </c>
      <c r="M561" s="10" t="str">
        <f t="shared" si="65"/>
        <v>alto</v>
      </c>
      <c r="N561" s="10">
        <f t="shared" si="71"/>
        <v>3</v>
      </c>
      <c r="O561" s="50">
        <v>1</v>
      </c>
      <c r="P561" s="10" t="str">
        <f t="shared" si="66"/>
        <v>Cumple</v>
      </c>
      <c r="Q561" s="10">
        <f t="shared" si="67"/>
        <v>3</v>
      </c>
      <c r="R561" s="10">
        <f>+IF(OR(Table19[[#This Row],[Valor Ind. Económico]]=1,Table19[[#This Row],[Valor Ind. Social]]=1,Table19[[#This Row],[Valor Ind. Ambiental]]=1),1,ROUNDDOWN((Table19[[#This Row],[Valor Ind. Económico]]+Table19[[#This Row],[Valor Ind. Social]]+Table19[[#This Row],[Valor Ind. Ambiental]])/3,0))</f>
        <v>3</v>
      </c>
      <c r="S561" s="10" t="str">
        <f t="shared" si="68"/>
        <v>Sostenible</v>
      </c>
      <c r="T561" s="10" t="s">
        <v>885</v>
      </c>
      <c r="U561" s="10" t="s">
        <v>638</v>
      </c>
      <c r="V561" s="43" t="s">
        <v>654</v>
      </c>
    </row>
    <row r="562" spans="1:22" ht="48" x14ac:dyDescent="0.2">
      <c r="A562" s="28">
        <v>2019505680030</v>
      </c>
      <c r="B562" s="3" t="s">
        <v>580</v>
      </c>
      <c r="C562" s="3" t="s">
        <v>817</v>
      </c>
      <c r="D562" s="3" t="s">
        <v>877</v>
      </c>
      <c r="E562" s="4">
        <v>3980191233.8299999</v>
      </c>
      <c r="F562" s="4">
        <v>3980191233.8299999</v>
      </c>
      <c r="G562" s="44">
        <v>2.82</v>
      </c>
      <c r="H562" s="10" t="str">
        <f t="shared" si="64"/>
        <v>alto</v>
      </c>
      <c r="I562" s="10">
        <f t="shared" si="69"/>
        <v>3</v>
      </c>
      <c r="J562" s="3">
        <v>1085</v>
      </c>
      <c r="K562" s="3">
        <v>1085</v>
      </c>
      <c r="L562" s="15">
        <f t="shared" si="70"/>
        <v>1</v>
      </c>
      <c r="M562" s="10" t="str">
        <f t="shared" si="65"/>
        <v>alto</v>
      </c>
      <c r="N562" s="10">
        <f t="shared" si="71"/>
        <v>3</v>
      </c>
      <c r="O562" s="50">
        <v>1</v>
      </c>
      <c r="P562" s="10" t="str">
        <f t="shared" si="66"/>
        <v>Cumple</v>
      </c>
      <c r="Q562" s="10">
        <f t="shared" si="67"/>
        <v>3</v>
      </c>
      <c r="R562" s="10">
        <f>+IF(OR(Table19[[#This Row],[Valor Ind. Económico]]=1,Table19[[#This Row],[Valor Ind. Social]]=1,Table19[[#This Row],[Valor Ind. Ambiental]]=1),1,ROUNDDOWN((Table19[[#This Row],[Valor Ind. Económico]]+Table19[[#This Row],[Valor Ind. Social]]+Table19[[#This Row],[Valor Ind. Ambiental]])/3,0))</f>
        <v>3</v>
      </c>
      <c r="S562" s="10" t="str">
        <f t="shared" si="68"/>
        <v>Sostenible</v>
      </c>
      <c r="T562" s="10" t="s">
        <v>884</v>
      </c>
      <c r="U562" s="10" t="s">
        <v>640</v>
      </c>
      <c r="V562" s="43" t="s">
        <v>690</v>
      </c>
    </row>
    <row r="563" spans="1:22" ht="48" x14ac:dyDescent="0.2">
      <c r="A563" s="28">
        <v>2019505680032</v>
      </c>
      <c r="B563" s="3" t="s">
        <v>581</v>
      </c>
      <c r="C563" s="3" t="s">
        <v>817</v>
      </c>
      <c r="D563" s="3" t="s">
        <v>877</v>
      </c>
      <c r="E563" s="4">
        <v>6063151845.54</v>
      </c>
      <c r="F563" s="4">
        <v>6063151845.54</v>
      </c>
      <c r="G563" s="44">
        <v>2.2400000000000002</v>
      </c>
      <c r="H563" s="10" t="str">
        <f t="shared" si="64"/>
        <v>alto</v>
      </c>
      <c r="I563" s="10">
        <f t="shared" si="69"/>
        <v>3</v>
      </c>
      <c r="J563" s="3">
        <v>2880</v>
      </c>
      <c r="K563" s="3">
        <v>33990</v>
      </c>
      <c r="L563" s="15">
        <f t="shared" si="70"/>
        <v>8.4730803177405126E-2</v>
      </c>
      <c r="M563" s="10" t="str">
        <f t="shared" si="65"/>
        <v>bajo</v>
      </c>
      <c r="N563" s="10">
        <f t="shared" si="71"/>
        <v>1</v>
      </c>
      <c r="O563" s="50">
        <v>1</v>
      </c>
      <c r="P563" s="10" t="str">
        <f t="shared" si="66"/>
        <v>Cumple</v>
      </c>
      <c r="Q563" s="10">
        <f t="shared" si="67"/>
        <v>3</v>
      </c>
      <c r="R563" s="10">
        <f>+IF(OR(Table19[[#This Row],[Valor Ind. Económico]]=1,Table19[[#This Row],[Valor Ind. Social]]=1,Table19[[#This Row],[Valor Ind. Ambiental]]=1),1,ROUNDDOWN((Table19[[#This Row],[Valor Ind. Económico]]+Table19[[#This Row],[Valor Ind. Social]]+Table19[[#This Row],[Valor Ind. Ambiental]])/3,0))</f>
        <v>1</v>
      </c>
      <c r="S563" s="10" t="str">
        <f t="shared" si="68"/>
        <v>No sostenible</v>
      </c>
      <c r="T563" s="10" t="s">
        <v>892</v>
      </c>
      <c r="U563" s="10"/>
      <c r="V563" s="43"/>
    </row>
    <row r="564" spans="1:22" ht="48" x14ac:dyDescent="0.2">
      <c r="A564" s="28">
        <v>20181301010097</v>
      </c>
      <c r="B564" s="3" t="s">
        <v>582</v>
      </c>
      <c r="C564" s="3" t="s">
        <v>817</v>
      </c>
      <c r="D564" s="3" t="s">
        <v>864</v>
      </c>
      <c r="E564" s="4">
        <v>35050476459</v>
      </c>
      <c r="F564" s="4">
        <v>35050476459</v>
      </c>
      <c r="G564" s="44">
        <v>2.91</v>
      </c>
      <c r="H564" s="10" t="str">
        <f t="shared" si="64"/>
        <v>alto</v>
      </c>
      <c r="I564" s="10">
        <f t="shared" si="69"/>
        <v>3</v>
      </c>
      <c r="J564" s="3">
        <v>10497</v>
      </c>
      <c r="K564" s="3">
        <v>10497</v>
      </c>
      <c r="L564" s="15">
        <f t="shared" si="70"/>
        <v>1</v>
      </c>
      <c r="M564" s="10" t="str">
        <f t="shared" si="65"/>
        <v>alto</v>
      </c>
      <c r="N564" s="10">
        <f t="shared" si="71"/>
        <v>3</v>
      </c>
      <c r="O564" s="50">
        <v>1</v>
      </c>
      <c r="P564" s="10" t="str">
        <f t="shared" si="66"/>
        <v>Cumple</v>
      </c>
      <c r="Q564" s="10">
        <f t="shared" si="67"/>
        <v>3</v>
      </c>
      <c r="R564" s="10">
        <f>+IF(OR(Table19[[#This Row],[Valor Ind. Económico]]=1,Table19[[#This Row],[Valor Ind. Social]]=1,Table19[[#This Row],[Valor Ind. Ambiental]]=1),1,ROUNDDOWN((Table19[[#This Row],[Valor Ind. Económico]]+Table19[[#This Row],[Valor Ind. Social]]+Table19[[#This Row],[Valor Ind. Ambiental]])/3,0))</f>
        <v>3</v>
      </c>
      <c r="S564" s="10" t="str">
        <f t="shared" si="68"/>
        <v>Sostenible</v>
      </c>
      <c r="T564" s="10" t="s">
        <v>885</v>
      </c>
      <c r="U564" s="10" t="s">
        <v>638</v>
      </c>
      <c r="V564" s="43" t="s">
        <v>654</v>
      </c>
    </row>
    <row r="565" spans="1:22" ht="32" x14ac:dyDescent="0.2">
      <c r="A565" s="28">
        <v>20181301011084</v>
      </c>
      <c r="B565" s="3" t="s">
        <v>583</v>
      </c>
      <c r="C565" s="3" t="s">
        <v>817</v>
      </c>
      <c r="D565" s="3" t="s">
        <v>878</v>
      </c>
      <c r="E565" s="4">
        <v>850666954</v>
      </c>
      <c r="F565" s="4">
        <v>850666954</v>
      </c>
      <c r="G565" s="44">
        <v>3.28</v>
      </c>
      <c r="H565" s="10" t="str">
        <f t="shared" si="64"/>
        <v>alto</v>
      </c>
      <c r="I565" s="10">
        <f t="shared" si="69"/>
        <v>3</v>
      </c>
      <c r="J565" s="3">
        <v>205</v>
      </c>
      <c r="K565" s="3">
        <v>205</v>
      </c>
      <c r="L565" s="15">
        <f t="shared" si="70"/>
        <v>1</v>
      </c>
      <c r="M565" s="10" t="str">
        <f t="shared" si="65"/>
        <v>alto</v>
      </c>
      <c r="N565" s="10">
        <f t="shared" si="71"/>
        <v>3</v>
      </c>
      <c r="O565" s="50">
        <v>0</v>
      </c>
      <c r="P565" s="10" t="str">
        <f t="shared" si="66"/>
        <v>No cumple</v>
      </c>
      <c r="Q565" s="10">
        <f t="shared" si="67"/>
        <v>1</v>
      </c>
      <c r="R565" s="10">
        <f>+IF(OR(Table19[[#This Row],[Valor Ind. Económico]]=1,Table19[[#This Row],[Valor Ind. Social]]=1,Table19[[#This Row],[Valor Ind. Ambiental]]=1),1,ROUNDDOWN((Table19[[#This Row],[Valor Ind. Económico]]+Table19[[#This Row],[Valor Ind. Social]]+Table19[[#This Row],[Valor Ind. Ambiental]])/3,0))</f>
        <v>1</v>
      </c>
      <c r="S565" s="10" t="str">
        <f t="shared" si="68"/>
        <v>No sostenible</v>
      </c>
      <c r="T565" s="10" t="s">
        <v>891</v>
      </c>
      <c r="U565" s="10"/>
      <c r="V565" s="43"/>
    </row>
    <row r="566" spans="1:22" ht="32" x14ac:dyDescent="0.2">
      <c r="A566" s="28">
        <v>20181301011086</v>
      </c>
      <c r="B566" s="3" t="s">
        <v>584</v>
      </c>
      <c r="C566" s="3" t="s">
        <v>817</v>
      </c>
      <c r="D566" s="3" t="s">
        <v>878</v>
      </c>
      <c r="E566" s="4">
        <v>2449327565</v>
      </c>
      <c r="F566" s="4">
        <v>2449327565</v>
      </c>
      <c r="G566" s="44">
        <v>3.17</v>
      </c>
      <c r="H566" s="10" t="str">
        <f t="shared" si="64"/>
        <v>alto</v>
      </c>
      <c r="I566" s="10">
        <f t="shared" si="69"/>
        <v>3</v>
      </c>
      <c r="J566" s="3">
        <v>488</v>
      </c>
      <c r="K566" s="3">
        <v>488</v>
      </c>
      <c r="L566" s="15">
        <f t="shared" si="70"/>
        <v>1</v>
      </c>
      <c r="M566" s="10" t="str">
        <f t="shared" si="65"/>
        <v>alto</v>
      </c>
      <c r="N566" s="10">
        <f t="shared" si="71"/>
        <v>3</v>
      </c>
      <c r="O566" s="50">
        <v>0</v>
      </c>
      <c r="P566" s="10" t="str">
        <f t="shared" si="66"/>
        <v>No cumple</v>
      </c>
      <c r="Q566" s="10">
        <f t="shared" si="67"/>
        <v>1</v>
      </c>
      <c r="R566" s="10">
        <f>+IF(OR(Table19[[#This Row],[Valor Ind. Económico]]=1,Table19[[#This Row],[Valor Ind. Social]]=1,Table19[[#This Row],[Valor Ind. Ambiental]]=1),1,ROUNDDOWN((Table19[[#This Row],[Valor Ind. Económico]]+Table19[[#This Row],[Valor Ind. Social]]+Table19[[#This Row],[Valor Ind. Ambiental]])/3,0))</f>
        <v>1</v>
      </c>
      <c r="S566" s="10" t="str">
        <f t="shared" si="68"/>
        <v>No sostenible</v>
      </c>
      <c r="T566" s="10" t="s">
        <v>891</v>
      </c>
      <c r="U566" s="10"/>
      <c r="V566" s="43"/>
    </row>
    <row r="567" spans="1:22" ht="48" x14ac:dyDescent="0.2">
      <c r="A567" s="28">
        <v>20181301011613</v>
      </c>
      <c r="B567" s="3" t="s">
        <v>585</v>
      </c>
      <c r="C567" s="3" t="s">
        <v>817</v>
      </c>
      <c r="D567" s="3" t="s">
        <v>878</v>
      </c>
      <c r="E567" s="4">
        <v>4121605115.8600001</v>
      </c>
      <c r="F567" s="4">
        <v>4121605115.8600001</v>
      </c>
      <c r="G567" s="44">
        <v>2.85</v>
      </c>
      <c r="H567" s="10" t="str">
        <f t="shared" si="64"/>
        <v>alto</v>
      </c>
      <c r="I567" s="10">
        <f t="shared" si="69"/>
        <v>3</v>
      </c>
      <c r="J567" s="3">
        <v>9491</v>
      </c>
      <c r="K567" s="3">
        <v>9491</v>
      </c>
      <c r="L567" s="15">
        <f t="shared" si="70"/>
        <v>1</v>
      </c>
      <c r="M567" s="10" t="str">
        <f t="shared" si="65"/>
        <v>alto</v>
      </c>
      <c r="N567" s="10">
        <f t="shared" si="71"/>
        <v>3</v>
      </c>
      <c r="O567" s="50">
        <v>1</v>
      </c>
      <c r="P567" s="10" t="str">
        <f t="shared" si="66"/>
        <v>Cumple</v>
      </c>
      <c r="Q567" s="10">
        <f t="shared" si="67"/>
        <v>3</v>
      </c>
      <c r="R567" s="10">
        <f>+IF(OR(Table19[[#This Row],[Valor Ind. Económico]]=1,Table19[[#This Row],[Valor Ind. Social]]=1,Table19[[#This Row],[Valor Ind. Ambiental]]=1),1,ROUNDDOWN((Table19[[#This Row],[Valor Ind. Económico]]+Table19[[#This Row],[Valor Ind. Social]]+Table19[[#This Row],[Valor Ind. Ambiental]])/3,0))</f>
        <v>3</v>
      </c>
      <c r="S567" s="10" t="str">
        <f t="shared" si="68"/>
        <v>Sostenible</v>
      </c>
      <c r="T567" s="10" t="s">
        <v>885</v>
      </c>
      <c r="U567" s="10" t="s">
        <v>638</v>
      </c>
      <c r="V567" s="43" t="s">
        <v>654</v>
      </c>
    </row>
    <row r="568" spans="1:22" ht="48" x14ac:dyDescent="0.2">
      <c r="A568" s="28">
        <v>2018505770002</v>
      </c>
      <c r="B568" s="3" t="s">
        <v>586</v>
      </c>
      <c r="C568" s="3" t="s">
        <v>817</v>
      </c>
      <c r="D568" s="3" t="s">
        <v>878</v>
      </c>
      <c r="E568" s="4">
        <v>1071602358</v>
      </c>
      <c r="F568" s="4">
        <v>1071602358</v>
      </c>
      <c r="G568" s="44">
        <v>1.58</v>
      </c>
      <c r="H568" s="10" t="str">
        <f t="shared" si="64"/>
        <v>alto</v>
      </c>
      <c r="I568" s="10">
        <f t="shared" si="69"/>
        <v>3</v>
      </c>
      <c r="J568" s="3">
        <v>2184</v>
      </c>
      <c r="K568" s="3">
        <v>3396</v>
      </c>
      <c r="L568" s="15">
        <f t="shared" si="70"/>
        <v>0.64310954063604242</v>
      </c>
      <c r="M568" s="10" t="str">
        <f t="shared" si="65"/>
        <v>medio</v>
      </c>
      <c r="N568" s="10">
        <f t="shared" si="71"/>
        <v>2</v>
      </c>
      <c r="O568" s="50">
        <v>0.5</v>
      </c>
      <c r="P568" s="10" t="str">
        <f t="shared" si="66"/>
        <v>Cumple parcialmente</v>
      </c>
      <c r="Q568" s="10">
        <f t="shared" si="67"/>
        <v>2</v>
      </c>
      <c r="R568" s="10">
        <f>+IF(OR(Table19[[#This Row],[Valor Ind. Económico]]=1,Table19[[#This Row],[Valor Ind. Social]]=1,Table19[[#This Row],[Valor Ind. Ambiental]]=1),1,ROUNDDOWN((Table19[[#This Row],[Valor Ind. Económico]]+Table19[[#This Row],[Valor Ind. Social]]+Table19[[#This Row],[Valor Ind. Ambiental]])/3,0))</f>
        <v>2</v>
      </c>
      <c r="S568" s="10" t="str">
        <f t="shared" si="68"/>
        <v>Parcialmente sostenible</v>
      </c>
      <c r="T568" s="10" t="s">
        <v>884</v>
      </c>
      <c r="U568" s="10" t="s">
        <v>640</v>
      </c>
      <c r="V568" s="43" t="s">
        <v>690</v>
      </c>
    </row>
    <row r="569" spans="1:22" ht="32" x14ac:dyDescent="0.2">
      <c r="A569" s="28">
        <v>2019505770015</v>
      </c>
      <c r="B569" s="3" t="s">
        <v>587</v>
      </c>
      <c r="C569" s="3" t="s">
        <v>817</v>
      </c>
      <c r="D569" s="3" t="s">
        <v>878</v>
      </c>
      <c r="E569" s="4">
        <v>921182000</v>
      </c>
      <c r="F569" s="4">
        <v>921182000</v>
      </c>
      <c r="G569" s="44">
        <v>2.0299999999999998</v>
      </c>
      <c r="H569" s="10" t="str">
        <f t="shared" si="64"/>
        <v>alto</v>
      </c>
      <c r="I569" s="10">
        <f t="shared" si="69"/>
        <v>3</v>
      </c>
      <c r="J569" s="3">
        <v>168</v>
      </c>
      <c r="K569" s="3">
        <v>627</v>
      </c>
      <c r="L569" s="15">
        <f t="shared" si="70"/>
        <v>0.26794258373205743</v>
      </c>
      <c r="M569" s="10" t="str">
        <f t="shared" si="65"/>
        <v>bajo</v>
      </c>
      <c r="N569" s="10">
        <f t="shared" si="71"/>
        <v>1</v>
      </c>
      <c r="O569" s="50">
        <v>0</v>
      </c>
      <c r="P569" s="10" t="str">
        <f t="shared" si="66"/>
        <v>No cumple</v>
      </c>
      <c r="Q569" s="10">
        <f t="shared" si="67"/>
        <v>1</v>
      </c>
      <c r="R569" s="10">
        <f>+IF(OR(Table19[[#This Row],[Valor Ind. Económico]]=1,Table19[[#This Row],[Valor Ind. Social]]=1,Table19[[#This Row],[Valor Ind. Ambiental]]=1),1,ROUNDDOWN((Table19[[#This Row],[Valor Ind. Económico]]+Table19[[#This Row],[Valor Ind. Social]]+Table19[[#This Row],[Valor Ind. Ambiental]])/3,0))</f>
        <v>1</v>
      </c>
      <c r="S569" s="10" t="str">
        <f t="shared" si="68"/>
        <v>No sostenible</v>
      </c>
      <c r="T569" s="10" t="s">
        <v>891</v>
      </c>
      <c r="U569" s="10"/>
      <c r="V569" s="43"/>
    </row>
    <row r="570" spans="1:22" ht="48" x14ac:dyDescent="0.2">
      <c r="A570" s="28">
        <v>2019505770019</v>
      </c>
      <c r="B570" s="3" t="s">
        <v>588</v>
      </c>
      <c r="C570" s="3" t="s">
        <v>817</v>
      </c>
      <c r="D570" s="3" t="s">
        <v>878</v>
      </c>
      <c r="E570" s="4">
        <v>1210540257</v>
      </c>
      <c r="F570" s="4">
        <v>1210540257</v>
      </c>
      <c r="G570" s="44">
        <v>1.77</v>
      </c>
      <c r="H570" s="10" t="str">
        <f t="shared" si="64"/>
        <v>alto</v>
      </c>
      <c r="I570" s="10">
        <f t="shared" si="69"/>
        <v>3</v>
      </c>
      <c r="J570" s="3">
        <v>1519</v>
      </c>
      <c r="K570" s="3">
        <v>1519</v>
      </c>
      <c r="L570" s="15">
        <f t="shared" si="70"/>
        <v>1</v>
      </c>
      <c r="M570" s="10" t="str">
        <f t="shared" si="65"/>
        <v>alto</v>
      </c>
      <c r="N570" s="10">
        <f t="shared" si="71"/>
        <v>3</v>
      </c>
      <c r="O570" s="49" t="s">
        <v>27</v>
      </c>
      <c r="P570" s="10" t="str">
        <f t="shared" si="66"/>
        <v>No requiere</v>
      </c>
      <c r="Q570" s="10">
        <f t="shared" si="67"/>
        <v>3</v>
      </c>
      <c r="R570" s="10">
        <f>+IF(OR(Table19[[#This Row],[Valor Ind. Económico]]=1,Table19[[#This Row],[Valor Ind. Social]]=1,Table19[[#This Row],[Valor Ind. Ambiental]]=1),1,ROUNDDOWN((Table19[[#This Row],[Valor Ind. Económico]]+Table19[[#This Row],[Valor Ind. Social]]+Table19[[#This Row],[Valor Ind. Ambiental]])/3,0))</f>
        <v>3</v>
      </c>
      <c r="S570" s="10" t="str">
        <f t="shared" si="68"/>
        <v>Sostenible</v>
      </c>
      <c r="T570" s="10" t="s">
        <v>890</v>
      </c>
      <c r="U570" s="10" t="s">
        <v>642</v>
      </c>
      <c r="V570" s="43" t="s">
        <v>658</v>
      </c>
    </row>
    <row r="571" spans="1:22" ht="48" x14ac:dyDescent="0.2">
      <c r="A571" s="28">
        <v>2018505730001</v>
      </c>
      <c r="B571" s="3" t="s">
        <v>589</v>
      </c>
      <c r="C571" s="3" t="s">
        <v>817</v>
      </c>
      <c r="D571" s="3" t="s">
        <v>870</v>
      </c>
      <c r="E571" s="4">
        <v>4552844759.6999998</v>
      </c>
      <c r="F571" s="4">
        <v>4702379881.8199997</v>
      </c>
      <c r="G571" s="44">
        <v>1.73</v>
      </c>
      <c r="H571" s="10" t="str">
        <f t="shared" si="64"/>
        <v>alto</v>
      </c>
      <c r="I571" s="10">
        <f t="shared" si="69"/>
        <v>3</v>
      </c>
      <c r="J571" s="3">
        <v>23095</v>
      </c>
      <c r="K571" s="3">
        <v>34696</v>
      </c>
      <c r="L571" s="15">
        <f t="shared" si="70"/>
        <v>0.66563869033894396</v>
      </c>
      <c r="M571" s="10" t="str">
        <f t="shared" si="65"/>
        <v>medio</v>
      </c>
      <c r="N571" s="10">
        <f t="shared" si="71"/>
        <v>2</v>
      </c>
      <c r="O571" s="49" t="s">
        <v>27</v>
      </c>
      <c r="P571" s="10" t="str">
        <f t="shared" si="66"/>
        <v>No requiere</v>
      </c>
      <c r="Q571" s="10">
        <f t="shared" si="67"/>
        <v>3</v>
      </c>
      <c r="R571" s="10">
        <f>+IF(OR(Table19[[#This Row],[Valor Ind. Económico]]=1,Table19[[#This Row],[Valor Ind. Social]]=1,Table19[[#This Row],[Valor Ind. Ambiental]]=1),1,ROUNDDOWN((Table19[[#This Row],[Valor Ind. Económico]]+Table19[[#This Row],[Valor Ind. Social]]+Table19[[#This Row],[Valor Ind. Ambiental]])/3,0))</f>
        <v>2</v>
      </c>
      <c r="S571" s="10" t="str">
        <f t="shared" si="68"/>
        <v>Parcialmente sostenible</v>
      </c>
      <c r="T571" s="10" t="s">
        <v>887</v>
      </c>
      <c r="U571" s="10" t="s">
        <v>640</v>
      </c>
      <c r="V571" s="43" t="s">
        <v>690</v>
      </c>
    </row>
    <row r="572" spans="1:22" ht="48" x14ac:dyDescent="0.2">
      <c r="A572" s="28">
        <v>2019505730014</v>
      </c>
      <c r="B572" s="3" t="s">
        <v>590</v>
      </c>
      <c r="C572" s="3" t="s">
        <v>817</v>
      </c>
      <c r="D572" s="3" t="s">
        <v>870</v>
      </c>
      <c r="E572" s="4">
        <v>1387910188.3599999</v>
      </c>
      <c r="F572" s="4">
        <v>1387910188.3599999</v>
      </c>
      <c r="G572" s="44">
        <v>1.8</v>
      </c>
      <c r="H572" s="10" t="str">
        <f t="shared" si="64"/>
        <v>alto</v>
      </c>
      <c r="I572" s="10">
        <f t="shared" si="69"/>
        <v>3</v>
      </c>
      <c r="J572" s="3">
        <v>4040</v>
      </c>
      <c r="K572" s="3">
        <v>11712</v>
      </c>
      <c r="L572" s="15">
        <f t="shared" si="70"/>
        <v>0.34494535519125685</v>
      </c>
      <c r="M572" s="10" t="str">
        <f t="shared" si="65"/>
        <v>bajo</v>
      </c>
      <c r="N572" s="10">
        <f t="shared" si="71"/>
        <v>1</v>
      </c>
      <c r="O572" s="49" t="s">
        <v>27</v>
      </c>
      <c r="P572" s="10" t="str">
        <f t="shared" si="66"/>
        <v>No requiere</v>
      </c>
      <c r="Q572" s="10">
        <f t="shared" si="67"/>
        <v>3</v>
      </c>
      <c r="R572" s="10">
        <f>+IF(OR(Table19[[#This Row],[Valor Ind. Económico]]=1,Table19[[#This Row],[Valor Ind. Social]]=1,Table19[[#This Row],[Valor Ind. Ambiental]]=1),1,ROUNDDOWN((Table19[[#This Row],[Valor Ind. Económico]]+Table19[[#This Row],[Valor Ind. Social]]+Table19[[#This Row],[Valor Ind. Ambiental]])/3,0))</f>
        <v>1</v>
      </c>
      <c r="S572" s="10" t="str">
        <f t="shared" si="68"/>
        <v>No sostenible</v>
      </c>
      <c r="T572" s="10" t="s">
        <v>887</v>
      </c>
      <c r="U572" s="10"/>
      <c r="V572" s="43"/>
    </row>
    <row r="573" spans="1:22" ht="32" x14ac:dyDescent="0.2">
      <c r="A573" s="28">
        <v>2019505730022</v>
      </c>
      <c r="B573" s="3" t="s">
        <v>591</v>
      </c>
      <c r="C573" s="3" t="s">
        <v>817</v>
      </c>
      <c r="D573" s="3" t="s">
        <v>870</v>
      </c>
      <c r="E573" s="4">
        <v>898671389</v>
      </c>
      <c r="F573" s="4">
        <v>898671389</v>
      </c>
      <c r="G573" s="44">
        <v>2.16</v>
      </c>
      <c r="H573" s="10" t="str">
        <f t="shared" si="64"/>
        <v>alto</v>
      </c>
      <c r="I573" s="10">
        <f t="shared" si="69"/>
        <v>3</v>
      </c>
      <c r="J573" s="3">
        <v>484</v>
      </c>
      <c r="K573" s="3">
        <v>3891</v>
      </c>
      <c r="L573" s="15">
        <f t="shared" si="70"/>
        <v>0.12438961706502184</v>
      </c>
      <c r="M573" s="10" t="str">
        <f t="shared" si="65"/>
        <v>bajo</v>
      </c>
      <c r="N573" s="10">
        <f t="shared" si="71"/>
        <v>1</v>
      </c>
      <c r="O573" s="49" t="s">
        <v>27</v>
      </c>
      <c r="P573" s="10" t="str">
        <f t="shared" si="66"/>
        <v>No requiere</v>
      </c>
      <c r="Q573" s="10">
        <f t="shared" si="67"/>
        <v>3</v>
      </c>
      <c r="R573" s="10">
        <f>+IF(OR(Table19[[#This Row],[Valor Ind. Económico]]=1,Table19[[#This Row],[Valor Ind. Social]]=1,Table19[[#This Row],[Valor Ind. Ambiental]]=1),1,ROUNDDOWN((Table19[[#This Row],[Valor Ind. Económico]]+Table19[[#This Row],[Valor Ind. Social]]+Table19[[#This Row],[Valor Ind. Ambiental]])/3,0))</f>
        <v>1</v>
      </c>
      <c r="S573" s="10" t="str">
        <f t="shared" si="68"/>
        <v>No sostenible</v>
      </c>
      <c r="T573" s="10" t="s">
        <v>884</v>
      </c>
      <c r="U573" s="10"/>
      <c r="V573" s="43"/>
    </row>
    <row r="574" spans="1:22" ht="48" x14ac:dyDescent="0.2">
      <c r="A574" s="28">
        <v>2019505730023</v>
      </c>
      <c r="B574" s="3" t="s">
        <v>592</v>
      </c>
      <c r="C574" s="3" t="s">
        <v>817</v>
      </c>
      <c r="D574" s="3" t="s">
        <v>870</v>
      </c>
      <c r="E574" s="4">
        <v>3985746145.23</v>
      </c>
      <c r="F574" s="4">
        <v>3985746145.23</v>
      </c>
      <c r="G574" s="44">
        <v>3.15</v>
      </c>
      <c r="H574" s="10" t="str">
        <f t="shared" si="64"/>
        <v>alto</v>
      </c>
      <c r="I574" s="10">
        <f t="shared" si="69"/>
        <v>3</v>
      </c>
      <c r="J574" s="3">
        <v>571</v>
      </c>
      <c r="K574" s="3">
        <v>11712</v>
      </c>
      <c r="L574" s="15">
        <f t="shared" si="70"/>
        <v>4.875341530054645E-2</v>
      </c>
      <c r="M574" s="10" t="str">
        <f t="shared" si="65"/>
        <v>bajo</v>
      </c>
      <c r="N574" s="10">
        <f t="shared" si="71"/>
        <v>1</v>
      </c>
      <c r="O574" s="49" t="s">
        <v>27</v>
      </c>
      <c r="P574" s="10" t="str">
        <f t="shared" si="66"/>
        <v>No requiere</v>
      </c>
      <c r="Q574" s="10">
        <f t="shared" si="67"/>
        <v>3</v>
      </c>
      <c r="R574" s="10">
        <f>+IF(OR(Table19[[#This Row],[Valor Ind. Económico]]=1,Table19[[#This Row],[Valor Ind. Social]]=1,Table19[[#This Row],[Valor Ind. Ambiental]]=1),1,ROUNDDOWN((Table19[[#This Row],[Valor Ind. Económico]]+Table19[[#This Row],[Valor Ind. Social]]+Table19[[#This Row],[Valor Ind. Ambiental]])/3,0))</f>
        <v>1</v>
      </c>
      <c r="S574" s="10" t="str">
        <f t="shared" si="68"/>
        <v>No sostenible</v>
      </c>
      <c r="T574" s="10" t="s">
        <v>887</v>
      </c>
      <c r="U574" s="10"/>
      <c r="V574" s="43"/>
    </row>
    <row r="575" spans="1:22" ht="48" x14ac:dyDescent="0.2">
      <c r="A575" s="28">
        <v>2018505900002</v>
      </c>
      <c r="B575" s="3" t="s">
        <v>593</v>
      </c>
      <c r="C575" s="3" t="s">
        <v>817</v>
      </c>
      <c r="D575" s="3" t="s">
        <v>871</v>
      </c>
      <c r="E575" s="4">
        <v>500177051.94999999</v>
      </c>
      <c r="F575" s="4">
        <v>3156367107.4200001</v>
      </c>
      <c r="G575" s="44">
        <v>1.73</v>
      </c>
      <c r="H575" s="10" t="str">
        <f t="shared" si="64"/>
        <v>alto</v>
      </c>
      <c r="I575" s="10">
        <f t="shared" si="69"/>
        <v>3</v>
      </c>
      <c r="J575" s="3">
        <v>18870</v>
      </c>
      <c r="K575" s="3">
        <v>18870</v>
      </c>
      <c r="L575" s="15">
        <f t="shared" si="70"/>
        <v>1</v>
      </c>
      <c r="M575" s="10" t="str">
        <f t="shared" si="65"/>
        <v>alto</v>
      </c>
      <c r="N575" s="10">
        <f t="shared" si="71"/>
        <v>3</v>
      </c>
      <c r="O575" s="49" t="s">
        <v>27</v>
      </c>
      <c r="P575" s="10" t="str">
        <f t="shared" si="66"/>
        <v>No requiere</v>
      </c>
      <c r="Q575" s="10">
        <f t="shared" si="67"/>
        <v>3</v>
      </c>
      <c r="R575" s="10">
        <f>+IF(OR(Table19[[#This Row],[Valor Ind. Económico]]=1,Table19[[#This Row],[Valor Ind. Social]]=1,Table19[[#This Row],[Valor Ind. Ambiental]]=1),1,ROUNDDOWN((Table19[[#This Row],[Valor Ind. Económico]]+Table19[[#This Row],[Valor Ind. Social]]+Table19[[#This Row],[Valor Ind. Ambiental]])/3,0))</f>
        <v>3</v>
      </c>
      <c r="S575" s="10" t="str">
        <f t="shared" si="68"/>
        <v>Sostenible</v>
      </c>
      <c r="T575" s="10" t="s">
        <v>887</v>
      </c>
      <c r="U575" s="10" t="s">
        <v>645</v>
      </c>
      <c r="V575" s="43" t="s">
        <v>744</v>
      </c>
    </row>
    <row r="576" spans="1:22" ht="48" x14ac:dyDescent="0.2">
      <c r="A576" s="28">
        <v>2019505900007</v>
      </c>
      <c r="B576" s="3" t="s">
        <v>594</v>
      </c>
      <c r="C576" s="3" t="s">
        <v>817</v>
      </c>
      <c r="D576" s="3" t="s">
        <v>871</v>
      </c>
      <c r="E576" s="4">
        <v>1258426101</v>
      </c>
      <c r="F576" s="4">
        <v>1258426101</v>
      </c>
      <c r="G576" s="44">
        <v>1.1599999999999999</v>
      </c>
      <c r="H576" s="10" t="str">
        <f t="shared" si="64"/>
        <v>medio</v>
      </c>
      <c r="I576" s="10">
        <f t="shared" si="69"/>
        <v>2</v>
      </c>
      <c r="J576" s="3">
        <v>402</v>
      </c>
      <c r="K576" s="3">
        <v>402</v>
      </c>
      <c r="L576" s="15">
        <f t="shared" si="70"/>
        <v>1</v>
      </c>
      <c r="M576" s="10" t="str">
        <f t="shared" si="65"/>
        <v>alto</v>
      </c>
      <c r="N576" s="10">
        <f t="shared" si="71"/>
        <v>3</v>
      </c>
      <c r="O576" s="49" t="s">
        <v>27</v>
      </c>
      <c r="P576" s="10" t="str">
        <f t="shared" si="66"/>
        <v>No requiere</v>
      </c>
      <c r="Q576" s="10">
        <f t="shared" si="67"/>
        <v>3</v>
      </c>
      <c r="R576" s="10">
        <f>+IF(OR(Table19[[#This Row],[Valor Ind. Económico]]=1,Table19[[#This Row],[Valor Ind. Social]]=1,Table19[[#This Row],[Valor Ind. Ambiental]]=1),1,ROUNDDOWN((Table19[[#This Row],[Valor Ind. Económico]]+Table19[[#This Row],[Valor Ind. Social]]+Table19[[#This Row],[Valor Ind. Ambiental]])/3,0))</f>
        <v>2</v>
      </c>
      <c r="S576" s="10" t="str">
        <f t="shared" si="68"/>
        <v>Parcialmente sostenible</v>
      </c>
      <c r="T576" s="10" t="s">
        <v>890</v>
      </c>
      <c r="U576" s="10" t="s">
        <v>642</v>
      </c>
      <c r="V576" s="43" t="s">
        <v>658</v>
      </c>
    </row>
    <row r="577" spans="1:22" ht="48" x14ac:dyDescent="0.2">
      <c r="A577" s="28">
        <v>2018506060001</v>
      </c>
      <c r="B577" s="3" t="s">
        <v>595</v>
      </c>
      <c r="C577" s="3" t="s">
        <v>817</v>
      </c>
      <c r="D577" s="3" t="s">
        <v>872</v>
      </c>
      <c r="E577" s="4">
        <v>1245584532</v>
      </c>
      <c r="F577" s="4">
        <v>1586149583</v>
      </c>
      <c r="G577" s="44">
        <v>5.47</v>
      </c>
      <c r="H577" s="10" t="str">
        <f t="shared" si="64"/>
        <v>alto</v>
      </c>
      <c r="I577" s="10">
        <f t="shared" si="69"/>
        <v>3</v>
      </c>
      <c r="J577" s="3">
        <v>22238</v>
      </c>
      <c r="K577" s="3">
        <v>31440</v>
      </c>
      <c r="L577" s="15">
        <f t="shared" si="70"/>
        <v>0.70731552162849876</v>
      </c>
      <c r="M577" s="10" t="str">
        <f t="shared" si="65"/>
        <v>medio</v>
      </c>
      <c r="N577" s="10">
        <f t="shared" si="71"/>
        <v>2</v>
      </c>
      <c r="O577" s="49" t="s">
        <v>27</v>
      </c>
      <c r="P577" s="10" t="str">
        <f t="shared" si="66"/>
        <v>No requiere</v>
      </c>
      <c r="Q577" s="10">
        <f t="shared" si="67"/>
        <v>3</v>
      </c>
      <c r="R577" s="10">
        <f>+IF(OR(Table19[[#This Row],[Valor Ind. Económico]]=1,Table19[[#This Row],[Valor Ind. Social]]=1,Table19[[#This Row],[Valor Ind. Ambiental]]=1),1,ROUNDDOWN((Table19[[#This Row],[Valor Ind. Económico]]+Table19[[#This Row],[Valor Ind. Social]]+Table19[[#This Row],[Valor Ind. Ambiental]])/3,0))</f>
        <v>2</v>
      </c>
      <c r="S577" s="10" t="str">
        <f t="shared" si="68"/>
        <v>Parcialmente sostenible</v>
      </c>
      <c r="T577" s="10" t="s">
        <v>887</v>
      </c>
      <c r="U577" s="10" t="s">
        <v>635</v>
      </c>
      <c r="V577" s="43" t="s">
        <v>651</v>
      </c>
    </row>
    <row r="578" spans="1:22" ht="48" x14ac:dyDescent="0.2">
      <c r="A578" s="28">
        <v>2018506800098</v>
      </c>
      <c r="B578" s="3" t="s">
        <v>596</v>
      </c>
      <c r="C578" s="3" t="s">
        <v>817</v>
      </c>
      <c r="D578" s="3" t="s">
        <v>879</v>
      </c>
      <c r="E578" s="4">
        <v>1120999886.9000001</v>
      </c>
      <c r="F578" s="4">
        <v>1120999886.9000001</v>
      </c>
      <c r="G578" s="44">
        <v>1.71</v>
      </c>
      <c r="H578" s="10" t="str">
        <f t="shared" si="64"/>
        <v>alto</v>
      </c>
      <c r="I578" s="10">
        <f t="shared" si="69"/>
        <v>3</v>
      </c>
      <c r="J578" s="3">
        <v>5940</v>
      </c>
      <c r="K578" s="3">
        <v>11242</v>
      </c>
      <c r="L578" s="15">
        <f t="shared" si="70"/>
        <v>0.52837573385518588</v>
      </c>
      <c r="M578" s="10" t="str">
        <f t="shared" si="65"/>
        <v>medio</v>
      </c>
      <c r="N578" s="10">
        <f t="shared" si="71"/>
        <v>2</v>
      </c>
      <c r="O578" s="49" t="s">
        <v>27</v>
      </c>
      <c r="P578" s="10" t="str">
        <f t="shared" si="66"/>
        <v>No requiere</v>
      </c>
      <c r="Q578" s="10">
        <f t="shared" si="67"/>
        <v>3</v>
      </c>
      <c r="R578" s="10">
        <f>+IF(OR(Table19[[#This Row],[Valor Ind. Económico]]=1,Table19[[#This Row],[Valor Ind. Social]]=1,Table19[[#This Row],[Valor Ind. Ambiental]]=1),1,ROUNDDOWN((Table19[[#This Row],[Valor Ind. Económico]]+Table19[[#This Row],[Valor Ind. Social]]+Table19[[#This Row],[Valor Ind. Ambiental]])/3,0))</f>
        <v>2</v>
      </c>
      <c r="S578" s="10" t="str">
        <f t="shared" si="68"/>
        <v>Parcialmente sostenible</v>
      </c>
      <c r="T578" s="10" t="s">
        <v>885</v>
      </c>
      <c r="U578" s="10" t="s">
        <v>635</v>
      </c>
      <c r="V578" s="43" t="s">
        <v>685</v>
      </c>
    </row>
    <row r="579" spans="1:22" ht="32" x14ac:dyDescent="0.2">
      <c r="A579" s="28">
        <v>2019506800001</v>
      </c>
      <c r="B579" s="3" t="s">
        <v>597</v>
      </c>
      <c r="C579" s="3" t="s">
        <v>817</v>
      </c>
      <c r="D579" s="3" t="s">
        <v>879</v>
      </c>
      <c r="E579" s="4">
        <v>835231599</v>
      </c>
      <c r="F579" s="4">
        <v>835231599</v>
      </c>
      <c r="G579" s="44">
        <v>1.71</v>
      </c>
      <c r="H579" s="10" t="str">
        <f t="shared" si="64"/>
        <v>alto</v>
      </c>
      <c r="I579" s="10">
        <f t="shared" si="69"/>
        <v>3</v>
      </c>
      <c r="J579" s="3">
        <v>800</v>
      </c>
      <c r="K579" s="3">
        <v>800</v>
      </c>
      <c r="L579" s="15">
        <f t="shared" si="70"/>
        <v>1</v>
      </c>
      <c r="M579" s="10" t="str">
        <f t="shared" si="65"/>
        <v>alto</v>
      </c>
      <c r="N579" s="10">
        <f t="shared" si="71"/>
        <v>3</v>
      </c>
      <c r="O579" s="50">
        <v>0.5</v>
      </c>
      <c r="P579" s="10" t="str">
        <f t="shared" si="66"/>
        <v>Cumple parcialmente</v>
      </c>
      <c r="Q579" s="10">
        <f t="shared" si="67"/>
        <v>2</v>
      </c>
      <c r="R579" s="10">
        <f>+IF(OR(Table19[[#This Row],[Valor Ind. Económico]]=1,Table19[[#This Row],[Valor Ind. Social]]=1,Table19[[#This Row],[Valor Ind. Ambiental]]=1),1,ROUNDDOWN((Table19[[#This Row],[Valor Ind. Económico]]+Table19[[#This Row],[Valor Ind. Social]]+Table19[[#This Row],[Valor Ind. Ambiental]])/3,0))</f>
        <v>2</v>
      </c>
      <c r="S579" s="10" t="str">
        <f t="shared" si="68"/>
        <v>Parcialmente sostenible</v>
      </c>
      <c r="T579" s="10" t="s">
        <v>888</v>
      </c>
      <c r="U579" s="10" t="s">
        <v>32</v>
      </c>
      <c r="V579" s="43" t="s">
        <v>33</v>
      </c>
    </row>
    <row r="580" spans="1:22" ht="48" x14ac:dyDescent="0.2">
      <c r="A580" s="28">
        <v>2019506800002</v>
      </c>
      <c r="B580" s="3" t="s">
        <v>598</v>
      </c>
      <c r="C580" s="3" t="s">
        <v>817</v>
      </c>
      <c r="D580" s="3" t="s">
        <v>879</v>
      </c>
      <c r="E580" s="4">
        <v>824594627</v>
      </c>
      <c r="F580" s="4">
        <v>824594627</v>
      </c>
      <c r="G580" s="44">
        <v>1.77</v>
      </c>
      <c r="H580" s="10" t="str">
        <f t="shared" si="64"/>
        <v>alto</v>
      </c>
      <c r="I580" s="10">
        <f t="shared" si="69"/>
        <v>3</v>
      </c>
      <c r="J580" s="3">
        <v>631</v>
      </c>
      <c r="K580" s="3">
        <v>5940</v>
      </c>
      <c r="L580" s="15">
        <f t="shared" si="70"/>
        <v>0.10622895622895623</v>
      </c>
      <c r="M580" s="10" t="str">
        <f t="shared" si="65"/>
        <v>bajo</v>
      </c>
      <c r="N580" s="10">
        <f t="shared" si="71"/>
        <v>1</v>
      </c>
      <c r="O580" s="49" t="s">
        <v>27</v>
      </c>
      <c r="P580" s="10" t="str">
        <f t="shared" si="66"/>
        <v>No requiere</v>
      </c>
      <c r="Q580" s="10">
        <f t="shared" si="67"/>
        <v>3</v>
      </c>
      <c r="R580" s="10">
        <f>+IF(OR(Table19[[#This Row],[Valor Ind. Económico]]=1,Table19[[#This Row],[Valor Ind. Social]]=1,Table19[[#This Row],[Valor Ind. Ambiental]]=1),1,ROUNDDOWN((Table19[[#This Row],[Valor Ind. Económico]]+Table19[[#This Row],[Valor Ind. Social]]+Table19[[#This Row],[Valor Ind. Ambiental]])/3,0))</f>
        <v>1</v>
      </c>
      <c r="S580" s="10" t="str">
        <f t="shared" si="68"/>
        <v>No sostenible</v>
      </c>
      <c r="T580" s="10" t="s">
        <v>890</v>
      </c>
      <c r="U580" s="10"/>
      <c r="V580" s="43"/>
    </row>
    <row r="581" spans="1:22" ht="16" x14ac:dyDescent="0.2">
      <c r="A581" s="28">
        <v>2017506830001</v>
      </c>
      <c r="B581" s="3" t="s">
        <v>599</v>
      </c>
      <c r="C581" s="3" t="s">
        <v>817</v>
      </c>
      <c r="D581" s="3" t="s">
        <v>880</v>
      </c>
      <c r="E581" s="4">
        <v>866485608</v>
      </c>
      <c r="F581" s="4">
        <v>866485608</v>
      </c>
      <c r="G581" s="44">
        <v>1.49</v>
      </c>
      <c r="H581" s="10" t="str">
        <f t="shared" si="64"/>
        <v>alto</v>
      </c>
      <c r="I581" s="10">
        <f t="shared" si="69"/>
        <v>3</v>
      </c>
      <c r="J581" s="3">
        <v>931</v>
      </c>
      <c r="K581" s="16">
        <v>8458</v>
      </c>
      <c r="L581" s="15">
        <f t="shared" si="70"/>
        <v>0.11007330338141405</v>
      </c>
      <c r="M581" s="10" t="str">
        <f t="shared" si="65"/>
        <v>bajo</v>
      </c>
      <c r="N581" s="10">
        <f t="shared" si="71"/>
        <v>1</v>
      </c>
      <c r="O581" s="50">
        <v>0.5</v>
      </c>
      <c r="P581" s="10" t="str">
        <f t="shared" si="66"/>
        <v>Cumple parcialmente</v>
      </c>
      <c r="Q581" s="10">
        <f t="shared" si="67"/>
        <v>2</v>
      </c>
      <c r="R581" s="10">
        <f>+IF(OR(Table19[[#This Row],[Valor Ind. Económico]]=1,Table19[[#This Row],[Valor Ind. Social]]=1,Table19[[#This Row],[Valor Ind. Ambiental]]=1),1,ROUNDDOWN((Table19[[#This Row],[Valor Ind. Económico]]+Table19[[#This Row],[Valor Ind. Social]]+Table19[[#This Row],[Valor Ind. Ambiental]])/3,0))</f>
        <v>1</v>
      </c>
      <c r="S581" s="10" t="str">
        <f t="shared" si="68"/>
        <v>No sostenible</v>
      </c>
      <c r="T581" s="10" t="s">
        <v>885</v>
      </c>
      <c r="U581" s="10"/>
      <c r="V581" s="43"/>
    </row>
    <row r="582" spans="1:22" ht="48" x14ac:dyDescent="0.2">
      <c r="A582" s="28">
        <v>20181301011492</v>
      </c>
      <c r="B582" s="3" t="s">
        <v>600</v>
      </c>
      <c r="C582" s="3" t="s">
        <v>817</v>
      </c>
      <c r="D582" s="3" t="s">
        <v>881</v>
      </c>
      <c r="E582" s="4">
        <v>5098812745.2700005</v>
      </c>
      <c r="F582" s="4">
        <v>5098812745.2700005</v>
      </c>
      <c r="G582" s="44">
        <v>2.95</v>
      </c>
      <c r="H582" s="10" t="str">
        <f t="shared" si="64"/>
        <v>alto</v>
      </c>
      <c r="I582" s="10">
        <f t="shared" si="69"/>
        <v>3</v>
      </c>
      <c r="J582" s="3">
        <v>2241</v>
      </c>
      <c r="K582" s="3">
        <v>2241</v>
      </c>
      <c r="L582" s="15">
        <f t="shared" si="70"/>
        <v>1</v>
      </c>
      <c r="M582" s="10" t="str">
        <f t="shared" si="65"/>
        <v>alto</v>
      </c>
      <c r="N582" s="10">
        <f t="shared" si="71"/>
        <v>3</v>
      </c>
      <c r="O582" s="50">
        <v>1</v>
      </c>
      <c r="P582" s="10" t="str">
        <f t="shared" si="66"/>
        <v>Cumple</v>
      </c>
      <c r="Q582" s="10">
        <f t="shared" si="67"/>
        <v>3</v>
      </c>
      <c r="R582" s="10">
        <f>+IF(OR(Table19[[#This Row],[Valor Ind. Económico]]=1,Table19[[#This Row],[Valor Ind. Social]]=1,Table19[[#This Row],[Valor Ind. Ambiental]]=1),1,ROUNDDOWN((Table19[[#This Row],[Valor Ind. Económico]]+Table19[[#This Row],[Valor Ind. Social]]+Table19[[#This Row],[Valor Ind. Ambiental]])/3,0))</f>
        <v>3</v>
      </c>
      <c r="S582" s="10" t="str">
        <f t="shared" si="68"/>
        <v>Sostenible</v>
      </c>
      <c r="T582" s="10" t="s">
        <v>885</v>
      </c>
      <c r="U582" s="10" t="s">
        <v>638</v>
      </c>
      <c r="V582" s="43" t="s">
        <v>654</v>
      </c>
    </row>
    <row r="583" spans="1:22" ht="32" x14ac:dyDescent="0.2">
      <c r="A583" s="28">
        <v>2019506860003</v>
      </c>
      <c r="B583" s="3" t="s">
        <v>601</v>
      </c>
      <c r="C583" s="3" t="s">
        <v>817</v>
      </c>
      <c r="D583" s="3" t="s">
        <v>881</v>
      </c>
      <c r="E583" s="4">
        <v>719450559.96000004</v>
      </c>
      <c r="F583" s="4">
        <v>719450559.96000004</v>
      </c>
      <c r="G583" s="44">
        <v>1.27</v>
      </c>
      <c r="H583" s="10" t="str">
        <f t="shared" si="64"/>
        <v>alto</v>
      </c>
      <c r="I583" s="10">
        <f t="shared" si="69"/>
        <v>3</v>
      </c>
      <c r="J583" s="3">
        <v>242</v>
      </c>
      <c r="K583" s="3">
        <v>242</v>
      </c>
      <c r="L583" s="15">
        <f t="shared" si="70"/>
        <v>1</v>
      </c>
      <c r="M583" s="10" t="str">
        <f t="shared" si="65"/>
        <v>alto</v>
      </c>
      <c r="N583" s="10">
        <f t="shared" si="71"/>
        <v>3</v>
      </c>
      <c r="O583" s="50">
        <v>0.5</v>
      </c>
      <c r="P583" s="10" t="str">
        <f t="shared" si="66"/>
        <v>Cumple parcialmente</v>
      </c>
      <c r="Q583" s="10">
        <f t="shared" si="67"/>
        <v>2</v>
      </c>
      <c r="R583" s="10">
        <f>+IF(OR(Table19[[#This Row],[Valor Ind. Económico]]=1,Table19[[#This Row],[Valor Ind. Social]]=1,Table19[[#This Row],[Valor Ind. Ambiental]]=1),1,ROUNDDOWN((Table19[[#This Row],[Valor Ind. Económico]]+Table19[[#This Row],[Valor Ind. Social]]+Table19[[#This Row],[Valor Ind. Ambiental]])/3,0))</f>
        <v>2</v>
      </c>
      <c r="S583" s="10" t="str">
        <f t="shared" si="68"/>
        <v>Parcialmente sostenible</v>
      </c>
      <c r="T583" s="10" t="s">
        <v>888</v>
      </c>
      <c r="U583" s="10" t="s">
        <v>32</v>
      </c>
      <c r="V583" s="43" t="s">
        <v>33</v>
      </c>
    </row>
    <row r="584" spans="1:22" ht="48" x14ac:dyDescent="0.2">
      <c r="A584" s="28">
        <v>2016502230001</v>
      </c>
      <c r="B584" s="3" t="s">
        <v>602</v>
      </c>
      <c r="C584" s="3" t="s">
        <v>817</v>
      </c>
      <c r="D584" s="3" t="s">
        <v>882</v>
      </c>
      <c r="E584" s="4">
        <v>614099424</v>
      </c>
      <c r="F584" s="4">
        <v>614099424</v>
      </c>
      <c r="G584" s="44">
        <v>0.93</v>
      </c>
      <c r="H584" s="10" t="str">
        <f t="shared" si="64"/>
        <v>bajo</v>
      </c>
      <c r="I584" s="10">
        <f t="shared" si="69"/>
        <v>1</v>
      </c>
      <c r="J584" s="3">
        <v>6030</v>
      </c>
      <c r="K584" s="3">
        <v>6030</v>
      </c>
      <c r="L584" s="15">
        <f t="shared" si="70"/>
        <v>1</v>
      </c>
      <c r="M584" s="10" t="str">
        <f t="shared" si="65"/>
        <v>alto</v>
      </c>
      <c r="N584" s="10">
        <f t="shared" si="71"/>
        <v>3</v>
      </c>
      <c r="O584" s="49" t="s">
        <v>27</v>
      </c>
      <c r="P584" s="10" t="str">
        <f t="shared" si="66"/>
        <v>No requiere</v>
      </c>
      <c r="Q584" s="10">
        <f t="shared" si="67"/>
        <v>3</v>
      </c>
      <c r="R584" s="10">
        <f>+IF(OR(Table19[[#This Row],[Valor Ind. Económico]]=1,Table19[[#This Row],[Valor Ind. Social]]=1,Table19[[#This Row],[Valor Ind. Ambiental]]=1),1,ROUNDDOWN((Table19[[#This Row],[Valor Ind. Económico]]+Table19[[#This Row],[Valor Ind. Social]]+Table19[[#This Row],[Valor Ind. Ambiental]])/3,0))</f>
        <v>1</v>
      </c>
      <c r="S584" s="10" t="str">
        <f t="shared" si="68"/>
        <v>No sostenible</v>
      </c>
      <c r="T584" s="10" t="s">
        <v>887</v>
      </c>
      <c r="U584" s="10"/>
      <c r="V584" s="43"/>
    </row>
    <row r="585" spans="1:22" ht="48" x14ac:dyDescent="0.2">
      <c r="A585" s="28">
        <v>20181301010885</v>
      </c>
      <c r="B585" s="3" t="s">
        <v>603</v>
      </c>
      <c r="C585" s="3" t="s">
        <v>817</v>
      </c>
      <c r="D585" s="3" t="s">
        <v>882</v>
      </c>
      <c r="E585" s="4">
        <v>4880562410</v>
      </c>
      <c r="F585" s="4">
        <v>4880562410</v>
      </c>
      <c r="G585" s="44">
        <v>1.99</v>
      </c>
      <c r="H585" s="10" t="str">
        <f t="shared" si="64"/>
        <v>alto</v>
      </c>
      <c r="I585" s="10">
        <f t="shared" si="69"/>
        <v>3</v>
      </c>
      <c r="J585" s="3">
        <v>2054</v>
      </c>
      <c r="K585" s="3">
        <v>2054</v>
      </c>
      <c r="L585" s="15">
        <f t="shared" si="70"/>
        <v>1</v>
      </c>
      <c r="M585" s="10" t="str">
        <f t="shared" si="65"/>
        <v>alto</v>
      </c>
      <c r="N585" s="10">
        <f t="shared" si="71"/>
        <v>3</v>
      </c>
      <c r="O585" s="50">
        <v>1</v>
      </c>
      <c r="P585" s="10" t="str">
        <f t="shared" si="66"/>
        <v>Cumple</v>
      </c>
      <c r="Q585" s="10">
        <f t="shared" si="67"/>
        <v>3</v>
      </c>
      <c r="R585" s="10">
        <f>+IF(OR(Table19[[#This Row],[Valor Ind. Económico]]=1,Table19[[#This Row],[Valor Ind. Social]]=1,Table19[[#This Row],[Valor Ind. Ambiental]]=1),1,ROUNDDOWN((Table19[[#This Row],[Valor Ind. Económico]]+Table19[[#This Row],[Valor Ind. Social]]+Table19[[#This Row],[Valor Ind. Ambiental]])/3,0))</f>
        <v>3</v>
      </c>
      <c r="S585" s="10" t="str">
        <f t="shared" si="68"/>
        <v>Sostenible</v>
      </c>
      <c r="T585" s="10" t="s">
        <v>885</v>
      </c>
      <c r="U585" s="10" t="s">
        <v>638</v>
      </c>
      <c r="V585" s="43" t="s">
        <v>654</v>
      </c>
    </row>
    <row r="586" spans="1:22" ht="48" x14ac:dyDescent="0.2">
      <c r="A586" s="28">
        <v>2019502230030</v>
      </c>
      <c r="B586" s="3" t="s">
        <v>604</v>
      </c>
      <c r="C586" s="3" t="s">
        <v>817</v>
      </c>
      <c r="D586" s="3" t="s">
        <v>882</v>
      </c>
      <c r="E586" s="4">
        <v>1444508065</v>
      </c>
      <c r="F586" s="4">
        <v>1745993815</v>
      </c>
      <c r="G586" s="44">
        <v>2.02</v>
      </c>
      <c r="H586" s="10" t="str">
        <f t="shared" si="64"/>
        <v>alto</v>
      </c>
      <c r="I586" s="10">
        <f t="shared" si="69"/>
        <v>3</v>
      </c>
      <c r="J586" s="3">
        <v>4579</v>
      </c>
      <c r="K586" s="3">
        <v>4579</v>
      </c>
      <c r="L586" s="15">
        <f t="shared" si="70"/>
        <v>1</v>
      </c>
      <c r="M586" s="10" t="str">
        <f t="shared" si="65"/>
        <v>alto</v>
      </c>
      <c r="N586" s="10">
        <f t="shared" si="71"/>
        <v>3</v>
      </c>
      <c r="O586" s="49" t="s">
        <v>27</v>
      </c>
      <c r="P586" s="10" t="str">
        <f t="shared" si="66"/>
        <v>No requiere</v>
      </c>
      <c r="Q586" s="10">
        <f t="shared" si="67"/>
        <v>3</v>
      </c>
      <c r="R586" s="10">
        <f>+IF(OR(Table19[[#This Row],[Valor Ind. Económico]]=1,Table19[[#This Row],[Valor Ind. Social]]=1,Table19[[#This Row],[Valor Ind. Ambiental]]=1),1,ROUNDDOWN((Table19[[#This Row],[Valor Ind. Económico]]+Table19[[#This Row],[Valor Ind. Social]]+Table19[[#This Row],[Valor Ind. Ambiental]])/3,0))</f>
        <v>3</v>
      </c>
      <c r="S586" s="10" t="str">
        <f t="shared" si="68"/>
        <v>Sostenible</v>
      </c>
      <c r="T586" s="10" t="s">
        <v>891</v>
      </c>
      <c r="U586" s="10" t="s">
        <v>636</v>
      </c>
      <c r="V586" s="43" t="s">
        <v>652</v>
      </c>
    </row>
    <row r="587" spans="1:22" ht="48" x14ac:dyDescent="0.2">
      <c r="A587" s="28">
        <v>2017506890001</v>
      </c>
      <c r="B587" s="3" t="s">
        <v>605</v>
      </c>
      <c r="C587" s="3" t="s">
        <v>817</v>
      </c>
      <c r="D587" s="3" t="s">
        <v>842</v>
      </c>
      <c r="E587" s="4">
        <v>996484325.09000003</v>
      </c>
      <c r="F587" s="4">
        <v>996484325.09000003</v>
      </c>
      <c r="G587" s="44">
        <v>2.35</v>
      </c>
      <c r="H587" s="10" t="str">
        <f t="shared" si="64"/>
        <v>alto</v>
      </c>
      <c r="I587" s="10">
        <f t="shared" si="69"/>
        <v>3</v>
      </c>
      <c r="J587" s="3">
        <v>1253</v>
      </c>
      <c r="K587" s="3">
        <v>1253</v>
      </c>
      <c r="L587" s="15">
        <f t="shared" si="70"/>
        <v>1</v>
      </c>
      <c r="M587" s="10" t="str">
        <f t="shared" si="65"/>
        <v>alto</v>
      </c>
      <c r="N587" s="10">
        <f t="shared" si="71"/>
        <v>3</v>
      </c>
      <c r="O587" s="50">
        <v>0.5</v>
      </c>
      <c r="P587" s="10" t="str">
        <f t="shared" si="66"/>
        <v>Cumple parcialmente</v>
      </c>
      <c r="Q587" s="10">
        <f t="shared" si="67"/>
        <v>2</v>
      </c>
      <c r="R587" s="10">
        <f>+IF(OR(Table19[[#This Row],[Valor Ind. Económico]]=1,Table19[[#This Row],[Valor Ind. Social]]=1,Table19[[#This Row],[Valor Ind. Ambiental]]=1),1,ROUNDDOWN((Table19[[#This Row],[Valor Ind. Económico]]+Table19[[#This Row],[Valor Ind. Social]]+Table19[[#This Row],[Valor Ind. Ambiental]])/3,0))</f>
        <v>2</v>
      </c>
      <c r="S587" s="10" t="str">
        <f t="shared" si="68"/>
        <v>Parcialmente sostenible</v>
      </c>
      <c r="T587" s="10" t="s">
        <v>885</v>
      </c>
      <c r="U587" s="10" t="s">
        <v>638</v>
      </c>
      <c r="V587" s="43" t="s">
        <v>654</v>
      </c>
    </row>
    <row r="588" spans="1:22" ht="48" x14ac:dyDescent="0.2">
      <c r="A588" s="28">
        <v>2018506890001</v>
      </c>
      <c r="B588" s="3" t="s">
        <v>606</v>
      </c>
      <c r="C588" s="3" t="s">
        <v>817</v>
      </c>
      <c r="D588" s="3" t="s">
        <v>842</v>
      </c>
      <c r="E588" s="4">
        <v>681638224.73000002</v>
      </c>
      <c r="F588" s="4">
        <v>681638224.73000002</v>
      </c>
      <c r="G588" s="44">
        <v>5.86</v>
      </c>
      <c r="H588" s="10" t="str">
        <f t="shared" si="64"/>
        <v>alto</v>
      </c>
      <c r="I588" s="10">
        <f t="shared" si="69"/>
        <v>3</v>
      </c>
      <c r="J588" s="3">
        <v>25298</v>
      </c>
      <c r="K588" s="3">
        <v>25298</v>
      </c>
      <c r="L588" s="15">
        <f t="shared" si="70"/>
        <v>1</v>
      </c>
      <c r="M588" s="10" t="str">
        <f t="shared" si="65"/>
        <v>alto</v>
      </c>
      <c r="N588" s="10">
        <f t="shared" si="71"/>
        <v>3</v>
      </c>
      <c r="O588" s="50">
        <v>0.5</v>
      </c>
      <c r="P588" s="10" t="str">
        <f t="shared" si="66"/>
        <v>Cumple parcialmente</v>
      </c>
      <c r="Q588" s="10">
        <f t="shared" si="67"/>
        <v>2</v>
      </c>
      <c r="R588" s="10">
        <f>+IF(OR(Table19[[#This Row],[Valor Ind. Económico]]=1,Table19[[#This Row],[Valor Ind. Social]]=1,Table19[[#This Row],[Valor Ind. Ambiental]]=1),1,ROUNDDOWN((Table19[[#This Row],[Valor Ind. Económico]]+Table19[[#This Row],[Valor Ind. Social]]+Table19[[#This Row],[Valor Ind. Ambiental]])/3,0))</f>
        <v>2</v>
      </c>
      <c r="S588" s="10" t="str">
        <f t="shared" si="68"/>
        <v>Parcialmente sostenible</v>
      </c>
      <c r="T588" s="10" t="s">
        <v>885</v>
      </c>
      <c r="U588" s="10" t="s">
        <v>638</v>
      </c>
      <c r="V588" s="43" t="s">
        <v>654</v>
      </c>
    </row>
    <row r="589" spans="1:22" ht="32" x14ac:dyDescent="0.2">
      <c r="A589" s="28">
        <v>2019506890034</v>
      </c>
      <c r="B589" s="3" t="s">
        <v>607</v>
      </c>
      <c r="C589" s="3" t="s">
        <v>817</v>
      </c>
      <c r="D589" s="3" t="s">
        <v>842</v>
      </c>
      <c r="E589" s="4">
        <v>2020950134</v>
      </c>
      <c r="F589" s="4">
        <v>2020950134</v>
      </c>
      <c r="G589" s="44">
        <v>1.95</v>
      </c>
      <c r="H589" s="10" t="str">
        <f t="shared" ref="H589:H612" si="72">+IF(G589&gt;120%,"alto",IF(G589&gt;100%,"medio","bajo"))</f>
        <v>alto</v>
      </c>
      <c r="I589" s="10">
        <f t="shared" si="69"/>
        <v>3</v>
      </c>
      <c r="J589" s="3">
        <v>12000</v>
      </c>
      <c r="K589" s="3">
        <v>25902</v>
      </c>
      <c r="L589" s="15">
        <f t="shared" si="70"/>
        <v>0.46328468844104703</v>
      </c>
      <c r="M589" s="10" t="str">
        <f t="shared" ref="M589:M612" si="73">+IF(L589&gt;75%,"alto",IF(L589&gt;50%,"medio","bajo"))</f>
        <v>bajo</v>
      </c>
      <c r="N589" s="10">
        <f t="shared" si="71"/>
        <v>1</v>
      </c>
      <c r="O589" s="50">
        <v>0.5</v>
      </c>
      <c r="P589" s="10" t="str">
        <f t="shared" ref="P589:P612" si="74">+IF(O589=100%,"Cumple",IF(50%=O589,"Cumple parcialmente",IF(O589="N/A","No requiere","No cumple")))</f>
        <v>Cumple parcialmente</v>
      </c>
      <c r="Q589" s="10">
        <f t="shared" ref="Q589:Q612" si="75">+IF(P589="no cumple", 1,IF(P589="cumple parcialmente", 2,IF(P589="No requiere",3,3)))</f>
        <v>2</v>
      </c>
      <c r="R589" s="10">
        <f>+IF(OR(Table19[[#This Row],[Valor Ind. Económico]]=1,Table19[[#This Row],[Valor Ind. Social]]=1,Table19[[#This Row],[Valor Ind. Ambiental]]=1),1,ROUNDDOWN((Table19[[#This Row],[Valor Ind. Económico]]+Table19[[#This Row],[Valor Ind. Social]]+Table19[[#This Row],[Valor Ind. Ambiental]])/3,0))</f>
        <v>1</v>
      </c>
      <c r="S589" s="10" t="str">
        <f t="shared" ref="S589:S612" si="76">+IF(R589=1,"No sostenible",IF(R589=2,"Parcialmente sostenible","Sostenible"))</f>
        <v>No sostenible</v>
      </c>
      <c r="T589" s="10" t="s">
        <v>884</v>
      </c>
      <c r="U589" s="10"/>
      <c r="V589" s="43"/>
    </row>
    <row r="590" spans="1:22" ht="32" x14ac:dyDescent="0.2">
      <c r="A590" s="28">
        <v>2016500010001</v>
      </c>
      <c r="B590" s="3" t="s">
        <v>608</v>
      </c>
      <c r="C590" s="3" t="s">
        <v>817</v>
      </c>
      <c r="D590" s="3" t="s">
        <v>873</v>
      </c>
      <c r="E590" s="4">
        <v>816174829</v>
      </c>
      <c r="F590" s="4">
        <v>816174829</v>
      </c>
      <c r="G590" s="44">
        <v>1.1399999999999999</v>
      </c>
      <c r="H590" s="10" t="str">
        <f t="shared" si="72"/>
        <v>medio</v>
      </c>
      <c r="I590" s="10">
        <f t="shared" ref="I590:I612" si="77">+IF(H590="bajo", 1,IF(H590="medio", 2,3))</f>
        <v>2</v>
      </c>
      <c r="J590" s="3">
        <v>109753</v>
      </c>
      <c r="K590" s="3">
        <v>495227</v>
      </c>
      <c r="L590" s="15">
        <f t="shared" ref="L590:L612" si="78">J590/K590</f>
        <v>0.22162159979161072</v>
      </c>
      <c r="M590" s="10" t="str">
        <f t="shared" si="73"/>
        <v>bajo</v>
      </c>
      <c r="N590" s="10">
        <f t="shared" ref="N590:N612" si="79">+IF(M590="bajo", 1,IF(M590="medio", 2,3))</f>
        <v>1</v>
      </c>
      <c r="O590" s="50">
        <v>0.5</v>
      </c>
      <c r="P590" s="10" t="str">
        <f t="shared" si="74"/>
        <v>Cumple parcialmente</v>
      </c>
      <c r="Q590" s="10">
        <f t="shared" si="75"/>
        <v>2</v>
      </c>
      <c r="R590" s="10">
        <f>+IF(OR(Table19[[#This Row],[Valor Ind. Económico]]=1,Table19[[#This Row],[Valor Ind. Social]]=1,Table19[[#This Row],[Valor Ind. Ambiental]]=1),1,ROUNDDOWN((Table19[[#This Row],[Valor Ind. Económico]]+Table19[[#This Row],[Valor Ind. Social]]+Table19[[#This Row],[Valor Ind. Ambiental]])/3,0))</f>
        <v>1</v>
      </c>
      <c r="S590" s="10" t="str">
        <f t="shared" si="76"/>
        <v>No sostenible</v>
      </c>
      <c r="T590" s="10" t="s">
        <v>884</v>
      </c>
      <c r="U590" s="10"/>
      <c r="V590" s="43"/>
    </row>
    <row r="591" spans="1:22" ht="32" x14ac:dyDescent="0.2">
      <c r="A591" s="28">
        <v>2016500010012</v>
      </c>
      <c r="B591" s="3" t="s">
        <v>609</v>
      </c>
      <c r="C591" s="3" t="s">
        <v>817</v>
      </c>
      <c r="D591" s="3" t="s">
        <v>873</v>
      </c>
      <c r="E591" s="4">
        <v>852069272</v>
      </c>
      <c r="F591" s="4">
        <v>852069272</v>
      </c>
      <c r="G591" s="44">
        <v>1.1000000000000001</v>
      </c>
      <c r="H591" s="10" t="str">
        <f t="shared" si="72"/>
        <v>medio</v>
      </c>
      <c r="I591" s="10">
        <f t="shared" si="77"/>
        <v>2</v>
      </c>
      <c r="J591" s="3">
        <v>100145</v>
      </c>
      <c r="K591" s="3">
        <v>495227</v>
      </c>
      <c r="L591" s="15">
        <f t="shared" si="78"/>
        <v>0.20222039589925428</v>
      </c>
      <c r="M591" s="10" t="str">
        <f t="shared" si="73"/>
        <v>bajo</v>
      </c>
      <c r="N591" s="10">
        <f t="shared" si="79"/>
        <v>1</v>
      </c>
      <c r="O591" s="50">
        <v>0.5</v>
      </c>
      <c r="P591" s="10" t="str">
        <f t="shared" si="74"/>
        <v>Cumple parcialmente</v>
      </c>
      <c r="Q591" s="10">
        <f t="shared" si="75"/>
        <v>2</v>
      </c>
      <c r="R591" s="10">
        <f>+IF(OR(Table19[[#This Row],[Valor Ind. Económico]]=1,Table19[[#This Row],[Valor Ind. Social]]=1,Table19[[#This Row],[Valor Ind. Ambiental]]=1),1,ROUNDDOWN((Table19[[#This Row],[Valor Ind. Económico]]+Table19[[#This Row],[Valor Ind. Social]]+Table19[[#This Row],[Valor Ind. Ambiental]])/3,0))</f>
        <v>1</v>
      </c>
      <c r="S591" s="10" t="str">
        <f t="shared" si="76"/>
        <v>No sostenible</v>
      </c>
      <c r="T591" s="10" t="s">
        <v>884</v>
      </c>
      <c r="U591" s="10"/>
      <c r="V591" s="43"/>
    </row>
    <row r="592" spans="1:22" ht="32" x14ac:dyDescent="0.2">
      <c r="A592" s="28">
        <v>2017500010001</v>
      </c>
      <c r="B592" s="3" t="s">
        <v>610</v>
      </c>
      <c r="C592" s="3" t="s">
        <v>817</v>
      </c>
      <c r="D592" s="3" t="s">
        <v>873</v>
      </c>
      <c r="E592" s="4">
        <v>814909705</v>
      </c>
      <c r="F592" s="4">
        <v>814909705</v>
      </c>
      <c r="G592" s="44">
        <v>2.34</v>
      </c>
      <c r="H592" s="10" t="str">
        <f t="shared" si="72"/>
        <v>alto</v>
      </c>
      <c r="I592" s="10">
        <f t="shared" si="77"/>
        <v>3</v>
      </c>
      <c r="J592" s="16">
        <v>101145</v>
      </c>
      <c r="K592" s="16">
        <v>495227</v>
      </c>
      <c r="L592" s="15">
        <f t="shared" si="78"/>
        <v>0.2042396719080341</v>
      </c>
      <c r="M592" s="10" t="str">
        <f t="shared" si="73"/>
        <v>bajo</v>
      </c>
      <c r="N592" s="10">
        <f t="shared" si="79"/>
        <v>1</v>
      </c>
      <c r="O592" s="50">
        <v>0.5</v>
      </c>
      <c r="P592" s="10" t="str">
        <f t="shared" si="74"/>
        <v>Cumple parcialmente</v>
      </c>
      <c r="Q592" s="10">
        <f t="shared" si="75"/>
        <v>2</v>
      </c>
      <c r="R592" s="10">
        <f>+IF(OR(Table19[[#This Row],[Valor Ind. Económico]]=1,Table19[[#This Row],[Valor Ind. Social]]=1,Table19[[#This Row],[Valor Ind. Ambiental]]=1),1,ROUNDDOWN((Table19[[#This Row],[Valor Ind. Económico]]+Table19[[#This Row],[Valor Ind. Social]]+Table19[[#This Row],[Valor Ind. Ambiental]])/3,0))</f>
        <v>1</v>
      </c>
      <c r="S592" s="10" t="str">
        <f t="shared" si="76"/>
        <v>No sostenible</v>
      </c>
      <c r="T592" s="10" t="s">
        <v>884</v>
      </c>
      <c r="U592" s="10"/>
      <c r="V592" s="43"/>
    </row>
    <row r="593" spans="1:22" ht="32" x14ac:dyDescent="0.2">
      <c r="A593" s="28">
        <v>2017500010002</v>
      </c>
      <c r="B593" s="3" t="s">
        <v>611</v>
      </c>
      <c r="C593" s="3" t="s">
        <v>817</v>
      </c>
      <c r="D593" s="3" t="s">
        <v>873</v>
      </c>
      <c r="E593" s="4">
        <v>816166772</v>
      </c>
      <c r="F593" s="4">
        <v>816166772</v>
      </c>
      <c r="G593" s="44">
        <v>2.2200000000000002</v>
      </c>
      <c r="H593" s="10" t="str">
        <f t="shared" si="72"/>
        <v>alto</v>
      </c>
      <c r="I593" s="10">
        <f t="shared" si="77"/>
        <v>3</v>
      </c>
      <c r="J593" s="16">
        <v>100145</v>
      </c>
      <c r="K593" s="16">
        <v>495227</v>
      </c>
      <c r="L593" s="15">
        <f t="shared" si="78"/>
        <v>0.20222039589925428</v>
      </c>
      <c r="M593" s="10" t="str">
        <f t="shared" si="73"/>
        <v>bajo</v>
      </c>
      <c r="N593" s="10">
        <f t="shared" si="79"/>
        <v>1</v>
      </c>
      <c r="O593" s="50">
        <v>0.5</v>
      </c>
      <c r="P593" s="10" t="str">
        <f t="shared" si="74"/>
        <v>Cumple parcialmente</v>
      </c>
      <c r="Q593" s="10">
        <f t="shared" si="75"/>
        <v>2</v>
      </c>
      <c r="R593" s="10">
        <f>+IF(OR(Table19[[#This Row],[Valor Ind. Económico]]=1,Table19[[#This Row],[Valor Ind. Social]]=1,Table19[[#This Row],[Valor Ind. Ambiental]]=1),1,ROUNDDOWN((Table19[[#This Row],[Valor Ind. Económico]]+Table19[[#This Row],[Valor Ind. Social]]+Table19[[#This Row],[Valor Ind. Ambiental]])/3,0))</f>
        <v>1</v>
      </c>
      <c r="S593" s="10" t="str">
        <f t="shared" si="76"/>
        <v>No sostenible</v>
      </c>
      <c r="T593" s="10" t="s">
        <v>884</v>
      </c>
      <c r="U593" s="10"/>
      <c r="V593" s="43"/>
    </row>
    <row r="594" spans="1:22" ht="16" x14ac:dyDescent="0.2">
      <c r="A594" s="28">
        <v>2017500010004</v>
      </c>
      <c r="B594" s="3" t="s">
        <v>612</v>
      </c>
      <c r="C594" s="3" t="s">
        <v>817</v>
      </c>
      <c r="D594" s="3" t="s">
        <v>873</v>
      </c>
      <c r="E594" s="4">
        <v>4828513536</v>
      </c>
      <c r="F594" s="4">
        <v>4828513536</v>
      </c>
      <c r="G594" s="44">
        <v>1.53</v>
      </c>
      <c r="H594" s="10" t="str">
        <f t="shared" si="72"/>
        <v>alto</v>
      </c>
      <c r="I594" s="10">
        <f t="shared" si="77"/>
        <v>3</v>
      </c>
      <c r="J594" s="16">
        <v>33823</v>
      </c>
      <c r="K594" s="16">
        <v>75762</v>
      </c>
      <c r="L594" s="15">
        <f t="shared" si="78"/>
        <v>0.44643752804836195</v>
      </c>
      <c r="M594" s="10" t="str">
        <f t="shared" si="73"/>
        <v>bajo</v>
      </c>
      <c r="N594" s="10">
        <f t="shared" si="79"/>
        <v>1</v>
      </c>
      <c r="O594" s="49" t="s">
        <v>27</v>
      </c>
      <c r="P594" s="10" t="str">
        <f t="shared" si="74"/>
        <v>No requiere</v>
      </c>
      <c r="Q594" s="10">
        <f t="shared" si="75"/>
        <v>3</v>
      </c>
      <c r="R594" s="10">
        <f>+IF(OR(Table19[[#This Row],[Valor Ind. Económico]]=1,Table19[[#This Row],[Valor Ind. Social]]=1,Table19[[#This Row],[Valor Ind. Ambiental]]=1),1,ROUNDDOWN((Table19[[#This Row],[Valor Ind. Económico]]+Table19[[#This Row],[Valor Ind. Social]]+Table19[[#This Row],[Valor Ind. Ambiental]])/3,0))</f>
        <v>1</v>
      </c>
      <c r="S594" s="10" t="str">
        <f t="shared" si="76"/>
        <v>No sostenible</v>
      </c>
      <c r="T594" s="10" t="s">
        <v>888</v>
      </c>
      <c r="U594" s="10"/>
      <c r="V594" s="43"/>
    </row>
    <row r="595" spans="1:22" ht="32" x14ac:dyDescent="0.2">
      <c r="A595" s="28">
        <v>2017500010166</v>
      </c>
      <c r="B595" s="3" t="s">
        <v>613</v>
      </c>
      <c r="C595" s="3" t="s">
        <v>817</v>
      </c>
      <c r="D595" s="3" t="s">
        <v>873</v>
      </c>
      <c r="E595" s="4">
        <v>984185332</v>
      </c>
      <c r="F595" s="4">
        <v>984185332</v>
      </c>
      <c r="G595" s="44">
        <v>2.71</v>
      </c>
      <c r="H595" s="10" t="str">
        <f t="shared" si="72"/>
        <v>alto</v>
      </c>
      <c r="I595" s="10">
        <f t="shared" si="77"/>
        <v>3</v>
      </c>
      <c r="J595" s="3">
        <v>85</v>
      </c>
      <c r="K595" s="3">
        <v>506012</v>
      </c>
      <c r="L595" s="15">
        <f t="shared" si="78"/>
        <v>1.6798020600301968E-4</v>
      </c>
      <c r="M595" s="10" t="str">
        <f t="shared" si="73"/>
        <v>bajo</v>
      </c>
      <c r="N595" s="10">
        <f t="shared" si="79"/>
        <v>1</v>
      </c>
      <c r="O595" s="50">
        <v>0.5</v>
      </c>
      <c r="P595" s="10" t="str">
        <f t="shared" si="74"/>
        <v>Cumple parcialmente</v>
      </c>
      <c r="Q595" s="10">
        <f t="shared" si="75"/>
        <v>2</v>
      </c>
      <c r="R595" s="10">
        <f>+IF(OR(Table19[[#This Row],[Valor Ind. Económico]]=1,Table19[[#This Row],[Valor Ind. Social]]=1,Table19[[#This Row],[Valor Ind. Ambiental]]=1),1,ROUNDDOWN((Table19[[#This Row],[Valor Ind. Económico]]+Table19[[#This Row],[Valor Ind. Social]]+Table19[[#This Row],[Valor Ind. Ambiental]])/3,0))</f>
        <v>1</v>
      </c>
      <c r="S595" s="10" t="str">
        <f t="shared" si="76"/>
        <v>No sostenible</v>
      </c>
      <c r="T595" s="10" t="s">
        <v>884</v>
      </c>
      <c r="U595" s="10"/>
      <c r="V595" s="43"/>
    </row>
    <row r="596" spans="1:22" ht="16" x14ac:dyDescent="0.2">
      <c r="A596" s="28">
        <v>2019500010003</v>
      </c>
      <c r="B596" s="3" t="s">
        <v>614</v>
      </c>
      <c r="C596" s="3" t="s">
        <v>817</v>
      </c>
      <c r="D596" s="3" t="s">
        <v>873</v>
      </c>
      <c r="E596" s="4">
        <v>5760258869.0799999</v>
      </c>
      <c r="F596" s="4">
        <v>5760258869.0799999</v>
      </c>
      <c r="G596" s="44">
        <v>1.41</v>
      </c>
      <c r="H596" s="10" t="str">
        <f t="shared" si="72"/>
        <v>alto</v>
      </c>
      <c r="I596" s="10">
        <f t="shared" si="77"/>
        <v>3</v>
      </c>
      <c r="J596" s="3">
        <v>98485</v>
      </c>
      <c r="K596" s="3">
        <v>527668</v>
      </c>
      <c r="L596" s="15">
        <f t="shared" si="78"/>
        <v>0.18664197942645755</v>
      </c>
      <c r="M596" s="10" t="str">
        <f t="shared" si="73"/>
        <v>bajo</v>
      </c>
      <c r="N596" s="10">
        <f t="shared" si="79"/>
        <v>1</v>
      </c>
      <c r="O596" s="50">
        <v>1</v>
      </c>
      <c r="P596" s="10" t="str">
        <f t="shared" si="74"/>
        <v>Cumple</v>
      </c>
      <c r="Q596" s="10">
        <f t="shared" si="75"/>
        <v>3</v>
      </c>
      <c r="R596" s="10">
        <f>+IF(OR(Table19[[#This Row],[Valor Ind. Económico]]=1,Table19[[#This Row],[Valor Ind. Social]]=1,Table19[[#This Row],[Valor Ind. Ambiental]]=1),1,ROUNDDOWN((Table19[[#This Row],[Valor Ind. Económico]]+Table19[[#This Row],[Valor Ind. Social]]+Table19[[#This Row],[Valor Ind. Ambiental]])/3,0))</f>
        <v>1</v>
      </c>
      <c r="S596" s="10" t="str">
        <f t="shared" si="76"/>
        <v>No sostenible</v>
      </c>
      <c r="T596" s="10" t="s">
        <v>885</v>
      </c>
      <c r="U596" s="10"/>
      <c r="V596" s="43"/>
    </row>
    <row r="597" spans="1:22" ht="32" x14ac:dyDescent="0.2">
      <c r="A597" s="28">
        <v>2019500010004</v>
      </c>
      <c r="B597" s="3" t="s">
        <v>615</v>
      </c>
      <c r="C597" s="3" t="s">
        <v>817</v>
      </c>
      <c r="D597" s="3" t="s">
        <v>873</v>
      </c>
      <c r="E597" s="4">
        <v>845245912.86000001</v>
      </c>
      <c r="F597" s="4">
        <v>845245912.86000001</v>
      </c>
      <c r="G597" s="44">
        <v>2.0499999999999998</v>
      </c>
      <c r="H597" s="10" t="str">
        <f t="shared" si="72"/>
        <v>alto</v>
      </c>
      <c r="I597" s="10">
        <f t="shared" si="77"/>
        <v>3</v>
      </c>
      <c r="J597" s="3">
        <v>10435</v>
      </c>
      <c r="K597" s="3">
        <v>106680</v>
      </c>
      <c r="L597" s="15">
        <f t="shared" si="78"/>
        <v>9.7815898012748412E-2</v>
      </c>
      <c r="M597" s="10" t="str">
        <f t="shared" si="73"/>
        <v>bajo</v>
      </c>
      <c r="N597" s="10">
        <f t="shared" si="79"/>
        <v>1</v>
      </c>
      <c r="O597" s="50">
        <v>0.5</v>
      </c>
      <c r="P597" s="10" t="str">
        <f t="shared" si="74"/>
        <v>Cumple parcialmente</v>
      </c>
      <c r="Q597" s="10">
        <f t="shared" si="75"/>
        <v>2</v>
      </c>
      <c r="R597" s="10">
        <f>+IF(OR(Table19[[#This Row],[Valor Ind. Económico]]=1,Table19[[#This Row],[Valor Ind. Social]]=1,Table19[[#This Row],[Valor Ind. Ambiental]]=1),1,ROUNDDOWN((Table19[[#This Row],[Valor Ind. Económico]]+Table19[[#This Row],[Valor Ind. Social]]+Table19[[#This Row],[Valor Ind. Ambiental]])/3,0))</f>
        <v>1</v>
      </c>
      <c r="S597" s="10" t="str">
        <f t="shared" si="76"/>
        <v>No sostenible</v>
      </c>
      <c r="T597" s="10" t="s">
        <v>884</v>
      </c>
      <c r="U597" s="10"/>
      <c r="V597" s="43"/>
    </row>
    <row r="598" spans="1:22" ht="32" x14ac:dyDescent="0.2">
      <c r="A598" s="28">
        <v>2019500010005</v>
      </c>
      <c r="B598" s="3" t="s">
        <v>616</v>
      </c>
      <c r="C598" s="3" t="s">
        <v>817</v>
      </c>
      <c r="D598" s="3" t="s">
        <v>873</v>
      </c>
      <c r="E598" s="4">
        <v>844719542.72000003</v>
      </c>
      <c r="F598" s="4">
        <v>844719542.72000003</v>
      </c>
      <c r="G598" s="44">
        <v>1.95</v>
      </c>
      <c r="H598" s="10" t="str">
        <f t="shared" si="72"/>
        <v>alto</v>
      </c>
      <c r="I598" s="10">
        <f t="shared" si="77"/>
        <v>3</v>
      </c>
      <c r="J598" s="3">
        <v>10658</v>
      </c>
      <c r="K598" s="3">
        <v>106680</v>
      </c>
      <c r="L598" s="15">
        <f t="shared" si="78"/>
        <v>9.9906261717285338E-2</v>
      </c>
      <c r="M598" s="10" t="str">
        <f t="shared" si="73"/>
        <v>bajo</v>
      </c>
      <c r="N598" s="10">
        <f t="shared" si="79"/>
        <v>1</v>
      </c>
      <c r="O598" s="50">
        <v>0.5</v>
      </c>
      <c r="P598" s="10" t="str">
        <f t="shared" si="74"/>
        <v>Cumple parcialmente</v>
      </c>
      <c r="Q598" s="10">
        <f t="shared" si="75"/>
        <v>2</v>
      </c>
      <c r="R598" s="10">
        <f>+IF(OR(Table19[[#This Row],[Valor Ind. Económico]]=1,Table19[[#This Row],[Valor Ind. Social]]=1,Table19[[#This Row],[Valor Ind. Ambiental]]=1),1,ROUNDDOWN((Table19[[#This Row],[Valor Ind. Económico]]+Table19[[#This Row],[Valor Ind. Social]]+Table19[[#This Row],[Valor Ind. Ambiental]])/3,0))</f>
        <v>1</v>
      </c>
      <c r="S598" s="10" t="str">
        <f t="shared" si="76"/>
        <v>No sostenible</v>
      </c>
      <c r="T598" s="10" t="s">
        <v>884</v>
      </c>
      <c r="U598" s="10"/>
      <c r="V598" s="43"/>
    </row>
    <row r="599" spans="1:22" ht="48" x14ac:dyDescent="0.2">
      <c r="A599" s="28">
        <v>2019500010006</v>
      </c>
      <c r="B599" s="3" t="s">
        <v>617</v>
      </c>
      <c r="C599" s="3" t="s">
        <v>817</v>
      </c>
      <c r="D599" s="3" t="s">
        <v>873</v>
      </c>
      <c r="E599" s="4">
        <v>881179443</v>
      </c>
      <c r="F599" s="4">
        <v>881179443</v>
      </c>
      <c r="G599" s="44">
        <v>1.83</v>
      </c>
      <c r="H599" s="10" t="str">
        <f t="shared" si="72"/>
        <v>alto</v>
      </c>
      <c r="I599" s="10">
        <f t="shared" si="77"/>
        <v>3</v>
      </c>
      <c r="J599" s="3">
        <v>10380</v>
      </c>
      <c r="K599" s="3">
        <v>16680</v>
      </c>
      <c r="L599" s="15">
        <f t="shared" si="78"/>
        <v>0.62230215827338131</v>
      </c>
      <c r="M599" s="10" t="str">
        <f t="shared" si="73"/>
        <v>medio</v>
      </c>
      <c r="N599" s="10">
        <f t="shared" si="79"/>
        <v>2</v>
      </c>
      <c r="O599" s="50">
        <v>0.5</v>
      </c>
      <c r="P599" s="10" t="str">
        <f t="shared" si="74"/>
        <v>Cumple parcialmente</v>
      </c>
      <c r="Q599" s="10">
        <f t="shared" si="75"/>
        <v>2</v>
      </c>
      <c r="R599" s="10">
        <f>+IF(OR(Table19[[#This Row],[Valor Ind. Económico]]=1,Table19[[#This Row],[Valor Ind. Social]]=1,Table19[[#This Row],[Valor Ind. Ambiental]]=1),1,ROUNDDOWN((Table19[[#This Row],[Valor Ind. Económico]]+Table19[[#This Row],[Valor Ind. Social]]+Table19[[#This Row],[Valor Ind. Ambiental]])/3,0))</f>
        <v>2</v>
      </c>
      <c r="S599" s="10" t="str">
        <f t="shared" si="76"/>
        <v>Parcialmente sostenible</v>
      </c>
      <c r="T599" s="10" t="s">
        <v>884</v>
      </c>
      <c r="U599" s="10" t="s">
        <v>640</v>
      </c>
      <c r="V599" s="43" t="s">
        <v>690</v>
      </c>
    </row>
    <row r="600" spans="1:22" ht="32" x14ac:dyDescent="0.2">
      <c r="A600" s="28">
        <v>2019500010007</v>
      </c>
      <c r="B600" s="3" t="s">
        <v>618</v>
      </c>
      <c r="C600" s="3" t="s">
        <v>817</v>
      </c>
      <c r="D600" s="3" t="s">
        <v>873</v>
      </c>
      <c r="E600" s="4">
        <v>847352208.16999996</v>
      </c>
      <c r="F600" s="4">
        <v>847352208.16999996</v>
      </c>
      <c r="G600" s="44">
        <v>1.51</v>
      </c>
      <c r="H600" s="10" t="str">
        <f t="shared" si="72"/>
        <v>alto</v>
      </c>
      <c r="I600" s="10">
        <f t="shared" si="77"/>
        <v>3</v>
      </c>
      <c r="J600" s="3">
        <v>9070</v>
      </c>
      <c r="K600" s="3">
        <v>106680</v>
      </c>
      <c r="L600" s="15">
        <f t="shared" si="78"/>
        <v>8.5020622422197226E-2</v>
      </c>
      <c r="M600" s="10" t="str">
        <f t="shared" si="73"/>
        <v>bajo</v>
      </c>
      <c r="N600" s="10">
        <f t="shared" si="79"/>
        <v>1</v>
      </c>
      <c r="O600" s="50">
        <v>0.5</v>
      </c>
      <c r="P600" s="10" t="str">
        <f t="shared" si="74"/>
        <v>Cumple parcialmente</v>
      </c>
      <c r="Q600" s="10">
        <f t="shared" si="75"/>
        <v>2</v>
      </c>
      <c r="R600" s="10">
        <f>+IF(OR(Table19[[#This Row],[Valor Ind. Económico]]=1,Table19[[#This Row],[Valor Ind. Social]]=1,Table19[[#This Row],[Valor Ind. Ambiental]]=1),1,ROUNDDOWN((Table19[[#This Row],[Valor Ind. Económico]]+Table19[[#This Row],[Valor Ind. Social]]+Table19[[#This Row],[Valor Ind. Ambiental]])/3,0))</f>
        <v>1</v>
      </c>
      <c r="S600" s="10" t="str">
        <f t="shared" si="76"/>
        <v>No sostenible</v>
      </c>
      <c r="T600" s="10" t="s">
        <v>884</v>
      </c>
      <c r="U600" s="10"/>
      <c r="V600" s="43"/>
    </row>
    <row r="601" spans="1:22" ht="32" x14ac:dyDescent="0.2">
      <c r="A601" s="28">
        <v>2019500010009</v>
      </c>
      <c r="B601" s="3" t="s">
        <v>619</v>
      </c>
      <c r="C601" s="3" t="s">
        <v>817</v>
      </c>
      <c r="D601" s="3" t="s">
        <v>873</v>
      </c>
      <c r="E601" s="4">
        <v>2000000000</v>
      </c>
      <c r="F601" s="4">
        <v>6492411096.75</v>
      </c>
      <c r="G601" s="44">
        <v>2.72</v>
      </c>
      <c r="H601" s="10" t="str">
        <f t="shared" si="72"/>
        <v>alto</v>
      </c>
      <c r="I601" s="10">
        <f t="shared" si="77"/>
        <v>3</v>
      </c>
      <c r="J601" s="3">
        <v>4129</v>
      </c>
      <c r="K601" s="3">
        <v>16517</v>
      </c>
      <c r="L601" s="15">
        <f t="shared" si="78"/>
        <v>0.24998486407943332</v>
      </c>
      <c r="M601" s="10" t="str">
        <f t="shared" si="73"/>
        <v>bajo</v>
      </c>
      <c r="N601" s="10">
        <f t="shared" si="79"/>
        <v>1</v>
      </c>
      <c r="O601" s="49" t="s">
        <v>27</v>
      </c>
      <c r="P601" s="10" t="str">
        <f t="shared" si="74"/>
        <v>No requiere</v>
      </c>
      <c r="Q601" s="10">
        <f t="shared" si="75"/>
        <v>3</v>
      </c>
      <c r="R601" s="10">
        <f>+IF(OR(Table19[[#This Row],[Valor Ind. Económico]]=1,Table19[[#This Row],[Valor Ind. Social]]=1,Table19[[#This Row],[Valor Ind. Ambiental]]=1),1,ROUNDDOWN((Table19[[#This Row],[Valor Ind. Económico]]+Table19[[#This Row],[Valor Ind. Social]]+Table19[[#This Row],[Valor Ind. Ambiental]])/3,0))</f>
        <v>1</v>
      </c>
      <c r="S601" s="10" t="str">
        <f t="shared" si="76"/>
        <v>No sostenible</v>
      </c>
      <c r="T601" s="10" t="s">
        <v>891</v>
      </c>
      <c r="U601" s="10"/>
      <c r="V601" s="43"/>
    </row>
    <row r="602" spans="1:22" ht="32" x14ac:dyDescent="0.2">
      <c r="A602" s="28">
        <v>2019500010011</v>
      </c>
      <c r="B602" s="3" t="s">
        <v>620</v>
      </c>
      <c r="C602" s="3" t="s">
        <v>817</v>
      </c>
      <c r="D602" s="3" t="s">
        <v>873</v>
      </c>
      <c r="E602" s="4">
        <v>2358712775.71</v>
      </c>
      <c r="F602" s="4">
        <v>2358712775.71</v>
      </c>
      <c r="G602" s="44">
        <v>1.5</v>
      </c>
      <c r="H602" s="10" t="str">
        <f t="shared" si="72"/>
        <v>alto</v>
      </c>
      <c r="I602" s="10">
        <f t="shared" si="77"/>
        <v>3</v>
      </c>
      <c r="J602" s="3">
        <v>10380</v>
      </c>
      <c r="K602" s="3">
        <v>106680</v>
      </c>
      <c r="L602" s="15">
        <f t="shared" si="78"/>
        <v>9.730033745781777E-2</v>
      </c>
      <c r="M602" s="10" t="str">
        <f t="shared" si="73"/>
        <v>bajo</v>
      </c>
      <c r="N602" s="10">
        <f t="shared" si="79"/>
        <v>1</v>
      </c>
      <c r="O602" s="50">
        <v>0.5</v>
      </c>
      <c r="P602" s="10" t="str">
        <f t="shared" si="74"/>
        <v>Cumple parcialmente</v>
      </c>
      <c r="Q602" s="10">
        <f t="shared" si="75"/>
        <v>2</v>
      </c>
      <c r="R602" s="10">
        <f>+IF(OR(Table19[[#This Row],[Valor Ind. Económico]]=1,Table19[[#This Row],[Valor Ind. Social]]=1,Table19[[#This Row],[Valor Ind. Ambiental]]=1),1,ROUNDDOWN((Table19[[#This Row],[Valor Ind. Económico]]+Table19[[#This Row],[Valor Ind. Social]]+Table19[[#This Row],[Valor Ind. Ambiental]])/3,0))</f>
        <v>1</v>
      </c>
      <c r="S602" s="10" t="str">
        <f t="shared" si="76"/>
        <v>No sostenible</v>
      </c>
      <c r="T602" s="10" t="s">
        <v>884</v>
      </c>
      <c r="U602" s="10"/>
      <c r="V602" s="43"/>
    </row>
    <row r="603" spans="1:22" ht="16" x14ac:dyDescent="0.2">
      <c r="A603" s="28">
        <v>2019500010012</v>
      </c>
      <c r="B603" s="3" t="s">
        <v>621</v>
      </c>
      <c r="C603" s="3" t="s">
        <v>817</v>
      </c>
      <c r="D603" s="3" t="s">
        <v>873</v>
      </c>
      <c r="E603" s="4">
        <v>1468081681.46</v>
      </c>
      <c r="F603" s="4">
        <v>1468081681.46</v>
      </c>
      <c r="G603" s="44">
        <v>1.49</v>
      </c>
      <c r="H603" s="10" t="str">
        <f t="shared" si="72"/>
        <v>alto</v>
      </c>
      <c r="I603" s="10">
        <f t="shared" si="77"/>
        <v>3</v>
      </c>
      <c r="J603" s="3">
        <v>1624</v>
      </c>
      <c r="K603" s="3">
        <v>7423</v>
      </c>
      <c r="L603" s="15">
        <f t="shared" si="78"/>
        <v>0.2187794692172976</v>
      </c>
      <c r="M603" s="10" t="str">
        <f t="shared" si="73"/>
        <v>bajo</v>
      </c>
      <c r="N603" s="10">
        <f t="shared" si="79"/>
        <v>1</v>
      </c>
      <c r="O603" s="50">
        <v>1</v>
      </c>
      <c r="P603" s="10" t="str">
        <f t="shared" si="74"/>
        <v>Cumple</v>
      </c>
      <c r="Q603" s="10">
        <f t="shared" si="75"/>
        <v>3</v>
      </c>
      <c r="R603" s="10">
        <f>+IF(OR(Table19[[#This Row],[Valor Ind. Económico]]=1,Table19[[#This Row],[Valor Ind. Social]]=1,Table19[[#This Row],[Valor Ind. Ambiental]]=1),1,ROUNDDOWN((Table19[[#This Row],[Valor Ind. Económico]]+Table19[[#This Row],[Valor Ind. Social]]+Table19[[#This Row],[Valor Ind. Ambiental]])/3,0))</f>
        <v>1</v>
      </c>
      <c r="S603" s="10" t="str">
        <f t="shared" si="76"/>
        <v>No sostenible</v>
      </c>
      <c r="T603" s="10" t="s">
        <v>885</v>
      </c>
      <c r="U603" s="10"/>
      <c r="V603" s="43"/>
    </row>
    <row r="604" spans="1:22" ht="32" x14ac:dyDescent="0.2">
      <c r="A604" s="28">
        <v>2019500010014</v>
      </c>
      <c r="B604" s="3" t="s">
        <v>622</v>
      </c>
      <c r="C604" s="3" t="s">
        <v>817</v>
      </c>
      <c r="D604" s="3" t="s">
        <v>873</v>
      </c>
      <c r="E604" s="4">
        <v>988175449.64999998</v>
      </c>
      <c r="F604" s="4">
        <v>988175449.64999998</v>
      </c>
      <c r="G604" s="44">
        <v>2.02</v>
      </c>
      <c r="H604" s="10" t="str">
        <f t="shared" si="72"/>
        <v>alto</v>
      </c>
      <c r="I604" s="10">
        <f t="shared" si="77"/>
        <v>3</v>
      </c>
      <c r="J604" s="3">
        <v>101</v>
      </c>
      <c r="K604" s="3">
        <v>684</v>
      </c>
      <c r="L604" s="15">
        <f t="shared" si="78"/>
        <v>0.1476608187134503</v>
      </c>
      <c r="M604" s="10" t="str">
        <f t="shared" si="73"/>
        <v>bajo</v>
      </c>
      <c r="N604" s="10">
        <f t="shared" si="79"/>
        <v>1</v>
      </c>
      <c r="O604" s="50">
        <v>0.5</v>
      </c>
      <c r="P604" s="10" t="str">
        <f t="shared" si="74"/>
        <v>Cumple parcialmente</v>
      </c>
      <c r="Q604" s="10">
        <f t="shared" si="75"/>
        <v>2</v>
      </c>
      <c r="R604" s="10">
        <f>+IF(OR(Table19[[#This Row],[Valor Ind. Económico]]=1,Table19[[#This Row],[Valor Ind. Social]]=1,Table19[[#This Row],[Valor Ind. Ambiental]]=1),1,ROUNDDOWN((Table19[[#This Row],[Valor Ind. Económico]]+Table19[[#This Row],[Valor Ind. Social]]+Table19[[#This Row],[Valor Ind. Ambiental]])/3,0))</f>
        <v>1</v>
      </c>
      <c r="S604" s="10" t="str">
        <f t="shared" si="76"/>
        <v>No sostenible</v>
      </c>
      <c r="T604" s="10" t="s">
        <v>884</v>
      </c>
      <c r="U604" s="10"/>
      <c r="V604" s="43"/>
    </row>
    <row r="605" spans="1:22" ht="16" x14ac:dyDescent="0.2">
      <c r="A605" s="28">
        <v>2019500010023</v>
      </c>
      <c r="B605" s="3" t="s">
        <v>623</v>
      </c>
      <c r="C605" s="3" t="s">
        <v>817</v>
      </c>
      <c r="D605" s="3" t="s">
        <v>873</v>
      </c>
      <c r="E605" s="4">
        <v>1950559950</v>
      </c>
      <c r="F605" s="4">
        <v>1950559950</v>
      </c>
      <c r="G605" s="44">
        <v>1.3</v>
      </c>
      <c r="H605" s="10" t="str">
        <f t="shared" si="72"/>
        <v>alto</v>
      </c>
      <c r="I605" s="10">
        <f t="shared" si="77"/>
        <v>3</v>
      </c>
      <c r="J605" s="3">
        <v>4027</v>
      </c>
      <c r="K605" s="3">
        <v>33761</v>
      </c>
      <c r="L605" s="15">
        <f t="shared" si="78"/>
        <v>0.1192796421906934</v>
      </c>
      <c r="M605" s="10" t="str">
        <f t="shared" si="73"/>
        <v>bajo</v>
      </c>
      <c r="N605" s="10">
        <f t="shared" si="79"/>
        <v>1</v>
      </c>
      <c r="O605" s="49" t="s">
        <v>27</v>
      </c>
      <c r="P605" s="10" t="str">
        <f t="shared" si="74"/>
        <v>No requiere</v>
      </c>
      <c r="Q605" s="10">
        <f t="shared" si="75"/>
        <v>3</v>
      </c>
      <c r="R605" s="10">
        <f>+IF(OR(Table19[[#This Row],[Valor Ind. Económico]]=1,Table19[[#This Row],[Valor Ind. Social]]=1,Table19[[#This Row],[Valor Ind. Ambiental]]=1),1,ROUNDDOWN((Table19[[#This Row],[Valor Ind. Económico]]+Table19[[#This Row],[Valor Ind. Social]]+Table19[[#This Row],[Valor Ind. Ambiental]])/3,0))</f>
        <v>1</v>
      </c>
      <c r="S605" s="10" t="str">
        <f t="shared" si="76"/>
        <v>No sostenible</v>
      </c>
      <c r="T605" s="10" t="s">
        <v>888</v>
      </c>
      <c r="U605" s="10"/>
      <c r="V605" s="43"/>
    </row>
    <row r="606" spans="1:22" ht="16" x14ac:dyDescent="0.2">
      <c r="A606" s="28">
        <v>2019500010024</v>
      </c>
      <c r="B606" s="3" t="s">
        <v>624</v>
      </c>
      <c r="C606" s="3" t="s">
        <v>817</v>
      </c>
      <c r="D606" s="3" t="s">
        <v>873</v>
      </c>
      <c r="E606" s="4">
        <v>800007150.41999996</v>
      </c>
      <c r="F606" s="4">
        <v>800007150.41999996</v>
      </c>
      <c r="G606" s="44">
        <v>1.58</v>
      </c>
      <c r="H606" s="10" t="str">
        <f t="shared" si="72"/>
        <v>alto</v>
      </c>
      <c r="I606" s="10">
        <f t="shared" si="77"/>
        <v>3</v>
      </c>
      <c r="J606" s="16">
        <v>107227</v>
      </c>
      <c r="K606" s="16">
        <v>527668</v>
      </c>
      <c r="L606" s="15">
        <f t="shared" si="78"/>
        <v>0.20320921488511715</v>
      </c>
      <c r="M606" s="10" t="str">
        <f t="shared" si="73"/>
        <v>bajo</v>
      </c>
      <c r="N606" s="10">
        <f t="shared" si="79"/>
        <v>1</v>
      </c>
      <c r="O606" s="49" t="s">
        <v>27</v>
      </c>
      <c r="P606" s="10" t="str">
        <f t="shared" si="74"/>
        <v>No requiere</v>
      </c>
      <c r="Q606" s="10">
        <f t="shared" si="75"/>
        <v>3</v>
      </c>
      <c r="R606" s="10">
        <f>+IF(OR(Table19[[#This Row],[Valor Ind. Económico]]=1,Table19[[#This Row],[Valor Ind. Social]]=1,Table19[[#This Row],[Valor Ind. Ambiental]]=1),1,ROUNDDOWN((Table19[[#This Row],[Valor Ind. Económico]]+Table19[[#This Row],[Valor Ind. Social]]+Table19[[#This Row],[Valor Ind. Ambiental]])/3,0))</f>
        <v>1</v>
      </c>
      <c r="S606" s="10" t="str">
        <f t="shared" si="76"/>
        <v>No sostenible</v>
      </c>
      <c r="T606" s="10" t="s">
        <v>885</v>
      </c>
      <c r="U606" s="10"/>
      <c r="V606" s="43"/>
    </row>
    <row r="607" spans="1:22" ht="16" x14ac:dyDescent="0.2">
      <c r="A607" s="28">
        <v>2019500010026</v>
      </c>
      <c r="B607" s="3" t="s">
        <v>625</v>
      </c>
      <c r="C607" s="3" t="s">
        <v>817</v>
      </c>
      <c r="D607" s="3" t="s">
        <v>873</v>
      </c>
      <c r="E607" s="4">
        <v>1961592926.03</v>
      </c>
      <c r="F607" s="4">
        <v>1961592926.03</v>
      </c>
      <c r="G607" s="44">
        <v>1.86</v>
      </c>
      <c r="H607" s="10" t="str">
        <f t="shared" si="72"/>
        <v>alto</v>
      </c>
      <c r="I607" s="10">
        <f t="shared" si="77"/>
        <v>3</v>
      </c>
      <c r="J607" s="16">
        <v>107227</v>
      </c>
      <c r="K607" s="16">
        <v>527673</v>
      </c>
      <c r="L607" s="15">
        <f t="shared" si="78"/>
        <v>0.20320728936291985</v>
      </c>
      <c r="M607" s="10" t="str">
        <f t="shared" si="73"/>
        <v>bajo</v>
      </c>
      <c r="N607" s="10">
        <f t="shared" si="79"/>
        <v>1</v>
      </c>
      <c r="O607" s="50">
        <v>0.5</v>
      </c>
      <c r="P607" s="10" t="str">
        <f t="shared" si="74"/>
        <v>Cumple parcialmente</v>
      </c>
      <c r="Q607" s="10">
        <f t="shared" si="75"/>
        <v>2</v>
      </c>
      <c r="R607" s="10">
        <f>+IF(OR(Table19[[#This Row],[Valor Ind. Económico]]=1,Table19[[#This Row],[Valor Ind. Social]]=1,Table19[[#This Row],[Valor Ind. Ambiental]]=1),1,ROUNDDOWN((Table19[[#This Row],[Valor Ind. Económico]]+Table19[[#This Row],[Valor Ind. Social]]+Table19[[#This Row],[Valor Ind. Ambiental]])/3,0))</f>
        <v>1</v>
      </c>
      <c r="S607" s="10" t="str">
        <f t="shared" si="76"/>
        <v>No sostenible</v>
      </c>
      <c r="T607" s="10" t="s">
        <v>885</v>
      </c>
      <c r="U607" s="10"/>
      <c r="V607" s="43"/>
    </row>
    <row r="608" spans="1:22" ht="48" x14ac:dyDescent="0.2">
      <c r="A608" s="28">
        <v>2019500010030</v>
      </c>
      <c r="B608" s="3" t="s">
        <v>626</v>
      </c>
      <c r="C608" s="3" t="s">
        <v>817</v>
      </c>
      <c r="D608" s="3" t="s">
        <v>873</v>
      </c>
      <c r="E608" s="4">
        <v>2636772102.0100002</v>
      </c>
      <c r="F608" s="4">
        <v>2636772102.0100002</v>
      </c>
      <c r="G608" s="44">
        <v>1.36</v>
      </c>
      <c r="H608" s="10" t="str">
        <f t="shared" si="72"/>
        <v>alto</v>
      </c>
      <c r="I608" s="10">
        <f t="shared" si="77"/>
        <v>3</v>
      </c>
      <c r="J608" s="3">
        <v>108441</v>
      </c>
      <c r="K608" s="3">
        <v>108441</v>
      </c>
      <c r="L608" s="15">
        <f t="shared" si="78"/>
        <v>1</v>
      </c>
      <c r="M608" s="10" t="str">
        <f t="shared" si="73"/>
        <v>alto</v>
      </c>
      <c r="N608" s="10">
        <f t="shared" si="79"/>
        <v>3</v>
      </c>
      <c r="O608" s="49" t="s">
        <v>27</v>
      </c>
      <c r="P608" s="10" t="str">
        <f t="shared" si="74"/>
        <v>No requiere</v>
      </c>
      <c r="Q608" s="10">
        <f t="shared" si="75"/>
        <v>3</v>
      </c>
      <c r="R608" s="10">
        <f>+IF(OR(Table19[[#This Row],[Valor Ind. Económico]]=1,Table19[[#This Row],[Valor Ind. Social]]=1,Table19[[#This Row],[Valor Ind. Ambiental]]=1),1,ROUNDDOWN((Table19[[#This Row],[Valor Ind. Económico]]+Table19[[#This Row],[Valor Ind. Social]]+Table19[[#This Row],[Valor Ind. Ambiental]])/3,0))</f>
        <v>3</v>
      </c>
      <c r="S608" s="10" t="str">
        <f t="shared" si="76"/>
        <v>Sostenible</v>
      </c>
      <c r="T608" s="10" t="s">
        <v>890</v>
      </c>
      <c r="U608" s="10" t="s">
        <v>642</v>
      </c>
      <c r="V608" s="43" t="s">
        <v>658</v>
      </c>
    </row>
    <row r="609" spans="1:22" ht="48" x14ac:dyDescent="0.2">
      <c r="A609" s="28">
        <v>2019500010032</v>
      </c>
      <c r="B609" s="3" t="s">
        <v>627</v>
      </c>
      <c r="C609" s="3" t="s">
        <v>817</v>
      </c>
      <c r="D609" s="3" t="s">
        <v>873</v>
      </c>
      <c r="E609" s="4">
        <v>3522280478.98</v>
      </c>
      <c r="F609" s="4">
        <v>3522280478.98</v>
      </c>
      <c r="G609" s="44">
        <v>1.86</v>
      </c>
      <c r="H609" s="10" t="str">
        <f t="shared" si="72"/>
        <v>alto</v>
      </c>
      <c r="I609" s="10">
        <f t="shared" si="77"/>
        <v>3</v>
      </c>
      <c r="J609" s="3">
        <v>40822</v>
      </c>
      <c r="K609" s="3">
        <v>40822</v>
      </c>
      <c r="L609" s="15">
        <f t="shared" si="78"/>
        <v>1</v>
      </c>
      <c r="M609" s="10" t="str">
        <f t="shared" si="73"/>
        <v>alto</v>
      </c>
      <c r="N609" s="10">
        <f t="shared" si="79"/>
        <v>3</v>
      </c>
      <c r="O609" s="49" t="s">
        <v>27</v>
      </c>
      <c r="P609" s="10" t="str">
        <f t="shared" si="74"/>
        <v>No requiere</v>
      </c>
      <c r="Q609" s="10">
        <f t="shared" si="75"/>
        <v>3</v>
      </c>
      <c r="R609" s="10">
        <f>+IF(OR(Table19[[#This Row],[Valor Ind. Económico]]=1,Table19[[#This Row],[Valor Ind. Social]]=1,Table19[[#This Row],[Valor Ind. Ambiental]]=1),1,ROUNDDOWN((Table19[[#This Row],[Valor Ind. Económico]]+Table19[[#This Row],[Valor Ind. Social]]+Table19[[#This Row],[Valor Ind. Ambiental]])/3,0))</f>
        <v>3</v>
      </c>
      <c r="S609" s="10" t="str">
        <f t="shared" si="76"/>
        <v>Sostenible</v>
      </c>
      <c r="T609" s="10" t="s">
        <v>885</v>
      </c>
      <c r="U609" s="10" t="s">
        <v>635</v>
      </c>
      <c r="V609" s="43" t="s">
        <v>685</v>
      </c>
    </row>
    <row r="610" spans="1:22" ht="16" x14ac:dyDescent="0.2">
      <c r="A610" s="28">
        <v>2017507110002</v>
      </c>
      <c r="B610" s="3" t="s">
        <v>628</v>
      </c>
      <c r="C610" s="3" t="s">
        <v>817</v>
      </c>
      <c r="D610" s="3" t="s">
        <v>883</v>
      </c>
      <c r="E610" s="4">
        <v>2930924981.4200001</v>
      </c>
      <c r="F610" s="4">
        <v>2930924981.4200001</v>
      </c>
      <c r="G610" s="44">
        <v>2.27</v>
      </c>
      <c r="H610" s="10" t="str">
        <f t="shared" si="72"/>
        <v>alto</v>
      </c>
      <c r="I610" s="10">
        <f t="shared" si="77"/>
        <v>3</v>
      </c>
      <c r="J610" s="16">
        <v>8984</v>
      </c>
      <c r="K610" s="3">
        <v>26347</v>
      </c>
      <c r="L610" s="15">
        <f t="shared" si="78"/>
        <v>0.34098758871977836</v>
      </c>
      <c r="M610" s="10" t="str">
        <f t="shared" si="73"/>
        <v>bajo</v>
      </c>
      <c r="N610" s="10">
        <f t="shared" si="79"/>
        <v>1</v>
      </c>
      <c r="O610" s="50">
        <v>0.5</v>
      </c>
      <c r="P610" s="10" t="str">
        <f t="shared" si="74"/>
        <v>Cumple parcialmente</v>
      </c>
      <c r="Q610" s="10">
        <f t="shared" si="75"/>
        <v>2</v>
      </c>
      <c r="R610" s="10">
        <f>+IF(OR(Table19[[#This Row],[Valor Ind. Económico]]=1,Table19[[#This Row],[Valor Ind. Social]]=1,Table19[[#This Row],[Valor Ind. Ambiental]]=1),1,ROUNDDOWN((Table19[[#This Row],[Valor Ind. Económico]]+Table19[[#This Row],[Valor Ind. Social]]+Table19[[#This Row],[Valor Ind. Ambiental]])/3,0))</f>
        <v>1</v>
      </c>
      <c r="S610" s="10" t="str">
        <f t="shared" si="76"/>
        <v>No sostenible</v>
      </c>
      <c r="T610" s="10" t="s">
        <v>885</v>
      </c>
      <c r="U610" s="10"/>
      <c r="V610" s="43"/>
    </row>
    <row r="611" spans="1:22" ht="48" x14ac:dyDescent="0.2">
      <c r="A611" s="28">
        <v>2019507110026</v>
      </c>
      <c r="B611" s="3" t="s">
        <v>629</v>
      </c>
      <c r="C611" s="3" t="s">
        <v>817</v>
      </c>
      <c r="D611" s="3" t="s">
        <v>883</v>
      </c>
      <c r="E611" s="4">
        <v>2287390422.1100001</v>
      </c>
      <c r="F611" s="4">
        <v>2287390422.1100001</v>
      </c>
      <c r="G611" s="44">
        <v>3.01</v>
      </c>
      <c r="H611" s="10" t="str">
        <f t="shared" si="72"/>
        <v>alto</v>
      </c>
      <c r="I611" s="10">
        <f t="shared" si="77"/>
        <v>3</v>
      </c>
      <c r="J611" s="3">
        <v>11265</v>
      </c>
      <c r="K611" s="3">
        <v>11265</v>
      </c>
      <c r="L611" s="15">
        <f t="shared" si="78"/>
        <v>1</v>
      </c>
      <c r="M611" s="10" t="str">
        <f t="shared" si="73"/>
        <v>alto</v>
      </c>
      <c r="N611" s="10">
        <f t="shared" si="79"/>
        <v>3</v>
      </c>
      <c r="O611" s="50">
        <v>1</v>
      </c>
      <c r="P611" s="10" t="str">
        <f t="shared" si="74"/>
        <v>Cumple</v>
      </c>
      <c r="Q611" s="10">
        <f t="shared" si="75"/>
        <v>3</v>
      </c>
      <c r="R611" s="10">
        <f>+IF(OR(Table19[[#This Row],[Valor Ind. Económico]]=1,Table19[[#This Row],[Valor Ind. Social]]=1,Table19[[#This Row],[Valor Ind. Ambiental]]=1),1,ROUNDDOWN((Table19[[#This Row],[Valor Ind. Económico]]+Table19[[#This Row],[Valor Ind. Social]]+Table19[[#This Row],[Valor Ind. Ambiental]])/3,0))</f>
        <v>3</v>
      </c>
      <c r="S611" s="10" t="str">
        <f t="shared" si="76"/>
        <v>Sostenible</v>
      </c>
      <c r="T611" s="10" t="s">
        <v>885</v>
      </c>
      <c r="U611" s="10" t="s">
        <v>638</v>
      </c>
      <c r="V611" s="43" t="s">
        <v>654</v>
      </c>
    </row>
    <row r="612" spans="1:22" ht="48" x14ac:dyDescent="0.2">
      <c r="A612" s="29">
        <v>2019507110037</v>
      </c>
      <c r="B612" s="31" t="s">
        <v>630</v>
      </c>
      <c r="C612" s="31" t="s">
        <v>817</v>
      </c>
      <c r="D612" s="31" t="s">
        <v>883</v>
      </c>
      <c r="E612" s="45">
        <v>584180477</v>
      </c>
      <c r="F612" s="45">
        <v>584180477</v>
      </c>
      <c r="G612" s="46">
        <v>2.0699999999999998</v>
      </c>
      <c r="H612" s="30" t="str">
        <f t="shared" si="72"/>
        <v>alto</v>
      </c>
      <c r="I612" s="30">
        <f t="shared" si="77"/>
        <v>3</v>
      </c>
      <c r="J612" s="31">
        <v>27235</v>
      </c>
      <c r="K612" s="31">
        <v>27235</v>
      </c>
      <c r="L612" s="32">
        <f t="shared" si="78"/>
        <v>1</v>
      </c>
      <c r="M612" s="30" t="str">
        <f t="shared" si="73"/>
        <v>alto</v>
      </c>
      <c r="N612" s="30">
        <f t="shared" si="79"/>
        <v>3</v>
      </c>
      <c r="O612" s="49" t="s">
        <v>27</v>
      </c>
      <c r="P612" s="30" t="str">
        <f t="shared" si="74"/>
        <v>No requiere</v>
      </c>
      <c r="Q612" s="30">
        <f t="shared" si="75"/>
        <v>3</v>
      </c>
      <c r="R612" s="30">
        <f>+IF(OR(Table19[[#This Row],[Valor Ind. Económico]]=1,Table19[[#This Row],[Valor Ind. Social]]=1,Table19[[#This Row],[Valor Ind. Ambiental]]=1),1,ROUNDDOWN((Table19[[#This Row],[Valor Ind. Económico]]+Table19[[#This Row],[Valor Ind. Social]]+Table19[[#This Row],[Valor Ind. Ambiental]])/3,0))</f>
        <v>3</v>
      </c>
      <c r="S612" s="30" t="str">
        <f t="shared" si="76"/>
        <v>Sostenible</v>
      </c>
      <c r="T612" s="30" t="s">
        <v>891</v>
      </c>
      <c r="U612" s="10" t="s">
        <v>636</v>
      </c>
      <c r="V612" s="43" t="s">
        <v>652</v>
      </c>
    </row>
  </sheetData>
  <mergeCells count="5">
    <mergeCell ref="G5:H5"/>
    <mergeCell ref="L5:M5"/>
    <mergeCell ref="O5:P5"/>
    <mergeCell ref="R5:S5"/>
    <mergeCell ref="U5:V5"/>
  </mergeCells>
  <conditionalFormatting sqref="M13:N612">
    <cfRule type="cellIs" dxfId="95" priority="23" operator="equal">
      <formula>"medio"</formula>
    </cfRule>
    <cfRule type="cellIs" dxfId="94" priority="24" operator="equal">
      <formula>"alto"</formula>
    </cfRule>
    <cfRule type="cellIs" dxfId="93" priority="25" operator="equal">
      <formula>"bajo"</formula>
    </cfRule>
  </conditionalFormatting>
  <conditionalFormatting sqref="Q13:Q612">
    <cfRule type="cellIs" dxfId="92" priority="14" operator="equal">
      <formula>"medio"</formula>
    </cfRule>
    <cfRule type="cellIs" dxfId="91" priority="15" operator="equal">
      <formula>"alto"</formula>
    </cfRule>
    <cfRule type="cellIs" dxfId="90" priority="16" operator="equal">
      <formula>"bajo"</formula>
    </cfRule>
  </conditionalFormatting>
  <conditionalFormatting sqref="P13:P612">
    <cfRule type="cellIs" dxfId="89" priority="1" operator="equal">
      <formula>"No requiere"</formula>
    </cfRule>
    <cfRule type="cellIs" dxfId="88" priority="5" operator="equal">
      <formula>"No cumple"</formula>
    </cfRule>
    <cfRule type="cellIs" dxfId="87" priority="6" operator="equal">
      <formula>"Cumple parcialmente"</formula>
    </cfRule>
    <cfRule type="cellIs" dxfId="86" priority="7" operator="equal">
      <formula>"Cumple"</formula>
    </cfRule>
  </conditionalFormatting>
  <conditionalFormatting sqref="S13:T612">
    <cfRule type="cellIs" dxfId="85" priority="9" operator="equal">
      <formula>"Sostenible"</formula>
    </cfRule>
    <cfRule type="cellIs" dxfId="84" priority="10" operator="equal">
      <formula>"No sostenible"</formula>
    </cfRule>
    <cfRule type="cellIs" dxfId="83" priority="11" operator="equal">
      <formula>"Parcialmente sostenible"</formula>
    </cfRule>
  </conditionalFormatting>
  <conditionalFormatting sqref="H13:H612">
    <cfRule type="cellIs" dxfId="82" priority="17" operator="equal">
      <formula>"medio"</formula>
    </cfRule>
    <cfRule type="cellIs" dxfId="81" priority="18" operator="equal">
      <formula>"alto"</formula>
    </cfRule>
    <cfRule type="cellIs" dxfId="80" priority="19" operator="equal">
      <formula>"bajo"</formula>
    </cfRule>
  </conditionalFormatting>
  <dataValidations count="1">
    <dataValidation type="list" allowBlank="1" showInputMessage="1" showErrorMessage="1" sqref="V13:V612" xr:uid="{FB7C3989-E052-4950-B64F-D18B3414DFC2}">
      <formula1>INDIRECT($U13)</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51AF259-F417-42FC-9DDF-6F7A8C0622AB}">
          <x14:formula1>
            <xm:f>'LISTA ODS - METAS'!$D$3:$T$3</xm:f>
          </x14:formula1>
          <xm:sqref>U13:U612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6809D-D276-469F-A56E-40C29FAD0FDD}">
  <dimension ref="B1:I3"/>
  <sheetViews>
    <sheetView zoomScale="85" zoomScaleNormal="85" workbookViewId="0">
      <selection activeCell="B3" sqref="B3"/>
    </sheetView>
  </sheetViews>
  <sheetFormatPr baseColWidth="10" defaultRowHeight="15" x14ac:dyDescent="0.2"/>
  <cols>
    <col min="2" max="2" width="11.5" customWidth="1"/>
    <col min="4" max="4" width="14.6640625" customWidth="1"/>
    <col min="5" max="5" width="11.5" customWidth="1"/>
    <col min="6" max="6" width="10.83203125" customWidth="1"/>
    <col min="8" max="8" width="13.5" customWidth="1"/>
    <col min="9" max="9" width="12.5" customWidth="1"/>
  </cols>
  <sheetData>
    <row r="1" spans="2:9" x14ac:dyDescent="0.2">
      <c r="B1" s="59" t="s">
        <v>901</v>
      </c>
      <c r="C1" s="59"/>
      <c r="D1" s="59" t="s">
        <v>902</v>
      </c>
      <c r="E1" s="59"/>
      <c r="F1" s="59" t="s">
        <v>903</v>
      </c>
      <c r="G1" s="59"/>
      <c r="H1" s="59" t="s">
        <v>5</v>
      </c>
      <c r="I1" s="59"/>
    </row>
    <row r="2" spans="2:9" x14ac:dyDescent="0.2">
      <c r="B2" s="55" t="s">
        <v>904</v>
      </c>
      <c r="C2" s="55" t="s">
        <v>21</v>
      </c>
      <c r="D2" s="55" t="s">
        <v>904</v>
      </c>
      <c r="E2" s="55" t="s">
        <v>21</v>
      </c>
      <c r="F2" s="55" t="s">
        <v>904</v>
      </c>
      <c r="G2" s="55" t="s">
        <v>21</v>
      </c>
      <c r="H2" s="55" t="s">
        <v>21</v>
      </c>
      <c r="I2" s="55" t="s">
        <v>22</v>
      </c>
    </row>
    <row r="3" spans="2:9" ht="370" x14ac:dyDescent="0.2">
      <c r="B3" s="56" t="s">
        <v>905</v>
      </c>
      <c r="C3" s="56" t="s">
        <v>906</v>
      </c>
      <c r="D3" s="56" t="s">
        <v>907</v>
      </c>
      <c r="E3" s="56" t="s">
        <v>908</v>
      </c>
      <c r="F3" s="56" t="s">
        <v>909</v>
      </c>
      <c r="G3" s="56" t="s">
        <v>910</v>
      </c>
      <c r="H3" s="56" t="s">
        <v>911</v>
      </c>
      <c r="I3" s="56" t="s">
        <v>912</v>
      </c>
    </row>
  </sheetData>
  <mergeCells count="4">
    <mergeCell ref="B1:C1"/>
    <mergeCell ref="D1:E1"/>
    <mergeCell ref="F1:G1"/>
    <mergeCell ref="H1:I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5A3C-4EEF-4458-96E9-F58602A0A154}">
  <dimension ref="B1:T23"/>
  <sheetViews>
    <sheetView zoomScale="85" zoomScaleNormal="85" workbookViewId="0">
      <selection activeCell="N6" sqref="N6"/>
    </sheetView>
  </sheetViews>
  <sheetFormatPr baseColWidth="10" defaultColWidth="11.5" defaultRowHeight="15" x14ac:dyDescent="0.2"/>
  <cols>
    <col min="1" max="1" width="9.6640625" customWidth="1"/>
    <col min="2" max="2" width="37.6640625" customWidth="1"/>
    <col min="3" max="3" width="14.33203125" bestFit="1" customWidth="1"/>
    <col min="4" max="4" width="19" style="5" customWidth="1"/>
    <col min="5" max="5" width="16.6640625" style="5" bestFit="1" customWidth="1"/>
    <col min="6" max="6" width="23.5" style="5" bestFit="1" customWidth="1"/>
    <col min="7" max="7" width="22" style="5" customWidth="1"/>
    <col min="8" max="8" width="26.5" style="5" bestFit="1" customWidth="1"/>
    <col min="9" max="9" width="43.1640625" style="5" bestFit="1" customWidth="1"/>
    <col min="10" max="10" width="44.5" style="5" bestFit="1" customWidth="1"/>
    <col min="11" max="11" width="38" style="5" customWidth="1"/>
    <col min="12" max="12" width="45.5" style="5" bestFit="1" customWidth="1"/>
    <col min="13" max="13" width="36.33203125" style="5" bestFit="1" customWidth="1"/>
    <col min="14" max="14" width="35.1640625" style="5" customWidth="1"/>
    <col min="15" max="15" width="45.5" style="5" bestFit="1" customWidth="1"/>
    <col min="16" max="16" width="35.1640625" style="5" bestFit="1" customWidth="1"/>
    <col min="17" max="17" width="27.5" style="5" bestFit="1" customWidth="1"/>
    <col min="18" max="18" width="45.5" style="5" bestFit="1" customWidth="1"/>
    <col min="19" max="19" width="34.5" style="5" bestFit="1" customWidth="1"/>
    <col min="20" max="20" width="36.6640625" style="5" customWidth="1"/>
    <col min="21" max="21" width="45.5" bestFit="1" customWidth="1"/>
    <col min="22" max="22" width="20.6640625" bestFit="1" customWidth="1"/>
    <col min="23" max="23" width="27.5" bestFit="1" customWidth="1"/>
    <col min="24" max="24" width="45.5" bestFit="1" customWidth="1"/>
    <col min="25" max="25" width="20.6640625" bestFit="1" customWidth="1"/>
    <col min="26" max="26" width="27.5" bestFit="1" customWidth="1"/>
    <col min="27" max="27" width="45.5" bestFit="1" customWidth="1"/>
    <col min="28" max="28" width="34.1640625" bestFit="1" customWidth="1"/>
    <col min="29" max="29" width="27.5" bestFit="1" customWidth="1"/>
    <col min="30" max="30" width="45.5" bestFit="1" customWidth="1"/>
    <col min="31" max="31" width="20.6640625" bestFit="1" customWidth="1"/>
    <col min="32" max="32" width="27.5" bestFit="1" customWidth="1"/>
    <col min="33" max="33" width="45.5" bestFit="1" customWidth="1"/>
    <col min="34" max="34" width="35.33203125" bestFit="1" customWidth="1"/>
    <col min="35" max="35" width="27.5" bestFit="1" customWidth="1"/>
    <col min="36" max="36" width="45.5" bestFit="1" customWidth="1"/>
    <col min="37" max="37" width="20.6640625" bestFit="1" customWidth="1"/>
    <col min="38" max="38" width="27.5" bestFit="1" customWidth="1"/>
    <col min="39" max="39" width="45.5" bestFit="1" customWidth="1"/>
    <col min="40" max="40" width="35.1640625" bestFit="1" customWidth="1"/>
    <col min="41" max="41" width="27.5" bestFit="1" customWidth="1"/>
    <col min="42" max="42" width="45.5" bestFit="1" customWidth="1"/>
    <col min="43" max="43" width="25.33203125" bestFit="1" customWidth="1"/>
    <col min="44" max="44" width="27.5" bestFit="1" customWidth="1"/>
    <col min="45" max="45" width="45.5" bestFit="1" customWidth="1"/>
    <col min="46" max="46" width="20.6640625" bestFit="1" customWidth="1"/>
    <col min="47" max="47" width="27.5" bestFit="1" customWidth="1"/>
    <col min="48" max="48" width="45.5" bestFit="1" customWidth="1"/>
    <col min="49" max="49" width="43" bestFit="1" customWidth="1"/>
    <col min="50" max="50" width="27.5" bestFit="1" customWidth="1"/>
    <col min="51" max="51" width="45.5" bestFit="1" customWidth="1"/>
    <col min="52" max="52" width="40.6640625" bestFit="1" customWidth="1"/>
    <col min="53" max="53" width="27.5" bestFit="1" customWidth="1"/>
    <col min="54" max="54" width="45.5" bestFit="1" customWidth="1"/>
    <col min="55" max="55" width="38.5" bestFit="1" customWidth="1"/>
    <col min="56" max="56" width="27.5" bestFit="1" customWidth="1"/>
    <col min="57" max="57" width="45.5" bestFit="1" customWidth="1"/>
    <col min="58" max="58" width="20.6640625" bestFit="1" customWidth="1"/>
    <col min="59" max="59" width="27.5" bestFit="1" customWidth="1"/>
    <col min="60" max="60" width="45.5" bestFit="1" customWidth="1"/>
    <col min="61" max="61" width="20.6640625" bestFit="1" customWidth="1"/>
    <col min="62" max="62" width="27.5" bestFit="1" customWidth="1"/>
    <col min="63" max="63" width="45.5" bestFit="1" customWidth="1"/>
    <col min="64" max="64" width="20.6640625" bestFit="1" customWidth="1"/>
    <col min="65" max="65" width="27.5" bestFit="1" customWidth="1"/>
    <col min="66" max="67" width="45.5" bestFit="1" customWidth="1"/>
    <col min="68" max="68" width="27.5" bestFit="1" customWidth="1"/>
    <col min="69" max="69" width="45.5" bestFit="1" customWidth="1"/>
    <col min="70" max="70" width="20.83203125" bestFit="1" customWidth="1"/>
    <col min="71" max="71" width="28.6640625" bestFit="1" customWidth="1"/>
    <col min="72" max="72" width="36.33203125" bestFit="1" customWidth="1"/>
    <col min="73" max="73" width="26" bestFit="1" customWidth="1"/>
    <col min="74" max="75" width="20" bestFit="1" customWidth="1"/>
    <col min="76" max="76" width="23.6640625" bestFit="1" customWidth="1"/>
    <col min="77" max="77" width="32.83203125" bestFit="1" customWidth="1"/>
    <col min="78" max="78" width="58.1640625" bestFit="1" customWidth="1"/>
    <col min="79" max="79" width="86.83203125" bestFit="1" customWidth="1"/>
    <col min="80" max="80" width="42.5" bestFit="1" customWidth="1"/>
    <col min="81" max="81" width="20.5" bestFit="1" customWidth="1"/>
    <col min="82" max="82" width="35.83203125" bestFit="1" customWidth="1"/>
    <col min="83" max="83" width="44.6640625" bestFit="1" customWidth="1"/>
    <col min="84" max="84" width="42.5" bestFit="1" customWidth="1"/>
    <col min="85" max="85" width="15.5" bestFit="1" customWidth="1"/>
    <col min="86" max="86" width="12.5" bestFit="1" customWidth="1"/>
    <col min="87" max="87" width="50.83203125" bestFit="1" customWidth="1"/>
    <col min="88" max="88" width="28.33203125" bestFit="1" customWidth="1"/>
    <col min="89" max="89" width="30.1640625" bestFit="1" customWidth="1"/>
    <col min="90" max="90" width="21.5" bestFit="1" customWidth="1"/>
    <col min="91" max="91" width="24.5" bestFit="1" customWidth="1"/>
    <col min="92" max="92" width="23.5" bestFit="1" customWidth="1"/>
    <col min="93" max="93" width="37" bestFit="1" customWidth="1"/>
    <col min="94" max="94" width="19" bestFit="1" customWidth="1"/>
    <col min="95" max="95" width="16.83203125" bestFit="1" customWidth="1"/>
    <col min="96" max="96" width="13.33203125" bestFit="1" customWidth="1"/>
    <col min="97" max="97" width="15.5" bestFit="1" customWidth="1"/>
    <col min="98" max="98" width="23.5" bestFit="1" customWidth="1"/>
    <col min="99" max="99" width="45.5" bestFit="1" customWidth="1"/>
    <col min="100" max="100" width="37.6640625" bestFit="1" customWidth="1"/>
    <col min="101" max="101" width="87.1640625" bestFit="1" customWidth="1"/>
    <col min="102" max="102" width="21" bestFit="1" customWidth="1"/>
    <col min="103" max="103" width="39.83203125" bestFit="1" customWidth="1"/>
    <col min="104" max="104" width="24.1640625" bestFit="1" customWidth="1"/>
    <col min="105" max="105" width="68.1640625" bestFit="1" customWidth="1"/>
    <col min="106" max="106" width="37.1640625" bestFit="1" customWidth="1"/>
    <col min="107" max="107" width="15.1640625" bestFit="1" customWidth="1"/>
    <col min="108" max="108" width="12.5" bestFit="1" customWidth="1"/>
    <col min="109" max="109" width="43.33203125" bestFit="1" customWidth="1"/>
    <col min="110" max="110" width="49" bestFit="1" customWidth="1"/>
    <col min="111" max="111" width="39.5" bestFit="1" customWidth="1"/>
    <col min="112" max="112" width="100.6640625" bestFit="1" customWidth="1"/>
    <col min="113" max="113" width="115.83203125" bestFit="1" customWidth="1"/>
    <col min="114" max="114" width="124.33203125" bestFit="1" customWidth="1"/>
    <col min="115" max="115" width="36.6640625" bestFit="1" customWidth="1"/>
    <col min="116" max="116" width="34.6640625" bestFit="1" customWidth="1"/>
    <col min="117" max="117" width="58.5" bestFit="1" customWidth="1"/>
    <col min="118" max="118" width="74.5" bestFit="1" customWidth="1"/>
    <col min="119" max="119" width="84.6640625" bestFit="1" customWidth="1"/>
    <col min="120" max="120" width="34.6640625" bestFit="1" customWidth="1"/>
    <col min="121" max="121" width="32.33203125" bestFit="1" customWidth="1"/>
    <col min="122" max="122" width="62.5" bestFit="1" customWidth="1"/>
    <col min="123" max="123" width="60.1640625" bestFit="1" customWidth="1"/>
    <col min="124" max="124" width="26.1640625" bestFit="1" customWidth="1"/>
    <col min="125" max="125" width="21.5" bestFit="1" customWidth="1"/>
    <col min="126" max="126" width="30.5" bestFit="1" customWidth="1"/>
    <col min="127" max="127" width="33.5" bestFit="1" customWidth="1"/>
    <col min="128" max="128" width="22.33203125" bestFit="1" customWidth="1"/>
    <col min="129" max="129" width="28.5" bestFit="1" customWidth="1"/>
    <col min="130" max="130" width="48.5" bestFit="1" customWidth="1"/>
    <col min="131" max="131" width="17.5" bestFit="1" customWidth="1"/>
    <col min="132" max="132" width="33.83203125" bestFit="1" customWidth="1"/>
    <col min="133" max="133" width="39.5" bestFit="1" customWidth="1"/>
    <col min="134" max="134" width="21.83203125" bestFit="1" customWidth="1"/>
    <col min="135" max="135" width="28.33203125" bestFit="1" customWidth="1"/>
    <col min="136" max="136" width="40" bestFit="1" customWidth="1"/>
    <col min="137" max="137" width="30" bestFit="1" customWidth="1"/>
    <col min="138" max="138" width="92.33203125" bestFit="1" customWidth="1"/>
    <col min="139" max="139" width="96.5" bestFit="1" customWidth="1"/>
    <col min="140" max="140" width="32.5" bestFit="1" customWidth="1"/>
    <col min="141" max="141" width="126.6640625" bestFit="1" customWidth="1"/>
    <col min="142" max="142" width="21.5" bestFit="1" customWidth="1"/>
    <col min="143" max="143" width="26.5" bestFit="1" customWidth="1"/>
    <col min="144" max="144" width="23.5" bestFit="1" customWidth="1"/>
    <col min="145" max="146" width="17.1640625" bestFit="1" customWidth="1"/>
    <col min="147" max="147" width="25.33203125" bestFit="1" customWidth="1"/>
    <col min="148" max="148" width="18.33203125" bestFit="1" customWidth="1"/>
    <col min="149" max="149" width="17.1640625" bestFit="1" customWidth="1"/>
    <col min="150" max="150" width="28" bestFit="1" customWidth="1"/>
    <col min="151" max="151" width="39.33203125" bestFit="1" customWidth="1"/>
    <col min="152" max="152" width="33.83203125" bestFit="1" customWidth="1"/>
    <col min="153" max="153" width="34.6640625" bestFit="1" customWidth="1"/>
    <col min="154" max="154" width="43.83203125" bestFit="1" customWidth="1"/>
    <col min="155" max="155" width="31.6640625" bestFit="1" customWidth="1"/>
    <col min="156" max="156" width="41.5" bestFit="1" customWidth="1"/>
    <col min="157" max="157" width="70.5" bestFit="1" customWidth="1"/>
    <col min="158" max="158" width="21.33203125" bestFit="1" customWidth="1"/>
    <col min="159" max="159" width="65.5" bestFit="1" customWidth="1"/>
    <col min="160" max="160" width="34.83203125" bestFit="1" customWidth="1"/>
    <col min="161" max="161" width="24.1640625" bestFit="1" customWidth="1"/>
    <col min="162" max="162" width="29.1640625" bestFit="1" customWidth="1"/>
    <col min="163" max="163" width="12.6640625" bestFit="1" customWidth="1"/>
    <col min="164" max="164" width="26.6640625" bestFit="1" customWidth="1"/>
    <col min="165" max="165" width="56.6640625" bestFit="1" customWidth="1"/>
    <col min="166" max="166" width="27.33203125" bestFit="1" customWidth="1"/>
    <col min="167" max="167" width="28.1640625" bestFit="1" customWidth="1"/>
    <col min="168" max="168" width="37.33203125" bestFit="1" customWidth="1"/>
    <col min="169" max="169" width="28.6640625" bestFit="1" customWidth="1"/>
    <col min="170" max="170" width="23.5" bestFit="1" customWidth="1"/>
    <col min="171" max="171" width="24.83203125" bestFit="1" customWidth="1"/>
    <col min="172" max="172" width="42" bestFit="1" customWidth="1"/>
    <col min="173" max="173" width="34.5" bestFit="1" customWidth="1"/>
    <col min="174" max="174" width="95.5" bestFit="1" customWidth="1"/>
    <col min="175" max="175" width="36.6640625" bestFit="1" customWidth="1"/>
    <col min="176" max="176" width="26.6640625" bestFit="1" customWidth="1"/>
    <col min="177" max="177" width="23.6640625" bestFit="1" customWidth="1"/>
    <col min="178" max="178" width="31" bestFit="1" customWidth="1"/>
    <col min="179" max="179" width="27.33203125" bestFit="1" customWidth="1"/>
    <col min="180" max="180" width="28.1640625" bestFit="1" customWidth="1"/>
    <col min="181" max="181" width="37.5" bestFit="1" customWidth="1"/>
    <col min="182" max="182" width="29.1640625" bestFit="1" customWidth="1"/>
    <col min="183" max="183" width="28.6640625" bestFit="1" customWidth="1"/>
    <col min="184" max="184" width="80" bestFit="1" customWidth="1"/>
    <col min="185" max="185" width="27.1640625" bestFit="1" customWidth="1"/>
    <col min="186" max="186" width="28" bestFit="1" customWidth="1"/>
    <col min="187" max="187" width="42.1640625" bestFit="1" customWidth="1"/>
    <col min="188" max="188" width="43" bestFit="1" customWidth="1"/>
    <col min="189" max="189" width="44.83203125" bestFit="1" customWidth="1"/>
    <col min="190" max="190" width="57.5" bestFit="1" customWidth="1"/>
    <col min="191" max="191" width="44.5" bestFit="1" customWidth="1"/>
    <col min="192" max="192" width="97.1640625" bestFit="1" customWidth="1"/>
    <col min="193" max="193" width="38.5" bestFit="1" customWidth="1"/>
    <col min="194" max="194" width="43.83203125" bestFit="1" customWidth="1"/>
    <col min="195" max="195" width="53.1640625" bestFit="1" customWidth="1"/>
    <col min="196" max="196" width="40.5" bestFit="1" customWidth="1"/>
    <col min="197" max="197" width="36" bestFit="1" customWidth="1"/>
    <col min="198" max="198" width="42.5" bestFit="1" customWidth="1"/>
    <col min="199" max="199" width="38.83203125" bestFit="1" customWidth="1"/>
    <col min="200" max="200" width="55.33203125" bestFit="1" customWidth="1"/>
    <col min="201" max="201" width="56.33203125" bestFit="1" customWidth="1"/>
    <col min="202" max="202" width="30.5" bestFit="1" customWidth="1"/>
    <col min="203" max="203" width="31.5" bestFit="1" customWidth="1"/>
    <col min="204" max="204" width="40.83203125" bestFit="1" customWidth="1"/>
    <col min="205" max="205" width="24.83203125" bestFit="1" customWidth="1"/>
    <col min="206" max="206" width="49.6640625" bestFit="1" customWidth="1"/>
    <col min="207" max="207" width="69.5" bestFit="1" customWidth="1"/>
    <col min="208" max="208" width="23.1640625" bestFit="1" customWidth="1"/>
    <col min="209" max="209" width="44.1640625" bestFit="1" customWidth="1"/>
    <col min="210" max="210" width="35.6640625" bestFit="1" customWidth="1"/>
    <col min="211" max="211" width="38.6640625" bestFit="1" customWidth="1"/>
    <col min="212" max="212" width="28" bestFit="1" customWidth="1"/>
    <col min="213" max="213" width="18.5" bestFit="1" customWidth="1"/>
    <col min="214" max="214" width="34.5" bestFit="1" customWidth="1"/>
    <col min="215" max="215" width="47.6640625" bestFit="1" customWidth="1"/>
    <col min="216" max="216" width="48.83203125" bestFit="1" customWidth="1"/>
    <col min="217" max="217" width="34" bestFit="1" customWidth="1"/>
    <col min="218" max="218" width="37.5" bestFit="1" customWidth="1"/>
    <col min="219" max="219" width="37.33203125" bestFit="1" customWidth="1"/>
    <col min="220" max="220" width="84.5" bestFit="1" customWidth="1"/>
    <col min="221" max="221" width="23.1640625" bestFit="1" customWidth="1"/>
    <col min="222" max="222" width="17.83203125" bestFit="1" customWidth="1"/>
    <col min="223" max="223" width="72.33203125" bestFit="1" customWidth="1"/>
    <col min="224" max="224" width="53.6640625" bestFit="1" customWidth="1"/>
    <col min="225" max="225" width="29" bestFit="1" customWidth="1"/>
    <col min="226" max="226" width="82.5" bestFit="1" customWidth="1"/>
    <col min="227" max="227" width="67.83203125" bestFit="1" customWidth="1"/>
    <col min="228" max="228" width="46.33203125" bestFit="1" customWidth="1"/>
    <col min="229" max="229" width="75.5" bestFit="1" customWidth="1"/>
    <col min="230" max="230" width="42.5" bestFit="1" customWidth="1"/>
    <col min="231" max="231" width="60.1640625" bestFit="1" customWidth="1"/>
    <col min="232" max="232" width="86.83203125" bestFit="1" customWidth="1"/>
    <col min="233" max="233" width="86.1640625" bestFit="1" customWidth="1"/>
    <col min="234" max="234" width="30.33203125" bestFit="1" customWidth="1"/>
    <col min="235" max="235" width="25.5" bestFit="1" customWidth="1"/>
    <col min="236" max="236" width="42.5" bestFit="1" customWidth="1"/>
    <col min="237" max="237" width="96.5" bestFit="1" customWidth="1"/>
    <col min="238" max="238" width="70.33203125" bestFit="1" customWidth="1"/>
    <col min="239" max="239" width="41.5" bestFit="1" customWidth="1"/>
    <col min="240" max="240" width="52.33203125" bestFit="1" customWidth="1"/>
    <col min="241" max="241" width="58" bestFit="1" customWidth="1"/>
    <col min="242" max="242" width="53.6640625" bestFit="1" customWidth="1"/>
    <col min="243" max="243" width="42.5" bestFit="1" customWidth="1"/>
    <col min="244" max="244" width="35" bestFit="1" customWidth="1"/>
    <col min="245" max="245" width="56.6640625" bestFit="1" customWidth="1"/>
    <col min="246" max="246" width="18.5" bestFit="1" customWidth="1"/>
    <col min="247" max="247" width="73.5" bestFit="1" customWidth="1"/>
    <col min="248" max="248" width="32.83203125" bestFit="1" customWidth="1"/>
    <col min="249" max="249" width="50" bestFit="1" customWidth="1"/>
    <col min="250" max="250" width="36.83203125" bestFit="1" customWidth="1"/>
    <col min="251" max="251" width="80.5" bestFit="1" customWidth="1"/>
    <col min="252" max="252" width="37" bestFit="1" customWidth="1"/>
    <col min="253" max="253" width="65.1640625" bestFit="1" customWidth="1"/>
    <col min="254" max="254" width="18.33203125" bestFit="1" customWidth="1"/>
    <col min="255" max="255" width="70.5" bestFit="1" customWidth="1"/>
    <col min="256" max="257" width="45.5" bestFit="1" customWidth="1"/>
    <col min="258" max="258" width="20.83203125" bestFit="1" customWidth="1"/>
    <col min="259" max="259" width="21.6640625" bestFit="1" customWidth="1"/>
    <col min="260" max="260" width="90.33203125" bestFit="1" customWidth="1"/>
    <col min="261" max="261" width="39.6640625" bestFit="1" customWidth="1"/>
    <col min="262" max="262" width="92.83203125" bestFit="1" customWidth="1"/>
    <col min="263" max="263" width="33.33203125" bestFit="1" customWidth="1"/>
    <col min="264" max="264" width="105.5" bestFit="1" customWidth="1"/>
    <col min="265" max="265" width="76.83203125" bestFit="1" customWidth="1"/>
    <col min="266" max="266" width="93.5" bestFit="1" customWidth="1"/>
    <col min="267" max="267" width="41.1640625" bestFit="1" customWidth="1"/>
    <col min="268" max="268" width="100" bestFit="1" customWidth="1"/>
    <col min="269" max="269" width="45.83203125" bestFit="1" customWidth="1"/>
    <col min="270" max="270" width="88.5" bestFit="1" customWidth="1"/>
    <col min="271" max="271" width="68.6640625" bestFit="1" customWidth="1"/>
    <col min="272" max="272" width="99.6640625" bestFit="1" customWidth="1"/>
    <col min="273" max="273" width="45" bestFit="1" customWidth="1"/>
    <col min="274" max="274" width="45.5" bestFit="1" customWidth="1"/>
    <col min="275" max="275" width="43.1640625" bestFit="1" customWidth="1"/>
    <col min="276" max="276" width="35.83203125" bestFit="1" customWidth="1"/>
    <col min="277" max="277" width="35" bestFit="1" customWidth="1"/>
    <col min="278" max="278" width="35.5" bestFit="1" customWidth="1"/>
    <col min="279" max="279" width="39.1640625" bestFit="1" customWidth="1"/>
    <col min="280" max="280" width="45.83203125" bestFit="1" customWidth="1"/>
    <col min="281" max="281" width="73.5" bestFit="1" customWidth="1"/>
    <col min="282" max="282" width="22.6640625" bestFit="1" customWidth="1"/>
    <col min="283" max="283" width="37.83203125" bestFit="1" customWidth="1"/>
    <col min="284" max="284" width="48.33203125" bestFit="1" customWidth="1"/>
    <col min="285" max="285" width="32.5" bestFit="1" customWidth="1"/>
    <col min="286" max="286" width="44.6640625" bestFit="1" customWidth="1"/>
    <col min="287" max="287" width="34" bestFit="1" customWidth="1"/>
    <col min="288" max="288" width="33" bestFit="1" customWidth="1"/>
    <col min="289" max="289" width="46.5" bestFit="1" customWidth="1"/>
    <col min="290" max="290" width="17" bestFit="1" customWidth="1"/>
    <col min="291" max="292" width="17.5" bestFit="1" customWidth="1"/>
    <col min="293" max="293" width="19.5" bestFit="1" customWidth="1"/>
    <col min="294" max="294" width="50.5" bestFit="1" customWidth="1"/>
    <col min="295" max="295" width="52.5" bestFit="1" customWidth="1"/>
    <col min="296" max="296" width="52.33203125" bestFit="1" customWidth="1"/>
    <col min="297" max="297" width="60.83203125" bestFit="1" customWidth="1"/>
    <col min="298" max="298" width="42.83203125" bestFit="1" customWidth="1"/>
    <col min="299" max="299" width="23.1640625" bestFit="1" customWidth="1"/>
    <col min="300" max="300" width="21.83203125" bestFit="1" customWidth="1"/>
    <col min="301" max="301" width="22" bestFit="1" customWidth="1"/>
    <col min="302" max="302" width="54" bestFit="1" customWidth="1"/>
    <col min="303" max="303" width="58.5" bestFit="1" customWidth="1"/>
    <col min="304" max="304" width="29.83203125" bestFit="1" customWidth="1"/>
    <col min="305" max="305" width="30.33203125" bestFit="1" customWidth="1"/>
    <col min="306" max="306" width="48.83203125" bestFit="1" customWidth="1"/>
    <col min="307" max="307" width="123" bestFit="1" customWidth="1"/>
    <col min="308" max="308" width="19.1640625" bestFit="1" customWidth="1"/>
    <col min="309" max="309" width="21.5" bestFit="1" customWidth="1"/>
    <col min="310" max="310" width="34.5" bestFit="1" customWidth="1"/>
    <col min="311" max="311" width="45.5" bestFit="1" customWidth="1"/>
    <col min="312" max="312" width="59.6640625" bestFit="1" customWidth="1"/>
    <col min="313" max="313" width="50.5" bestFit="1" customWidth="1"/>
    <col min="314" max="314" width="21.5" bestFit="1" customWidth="1"/>
    <col min="315" max="315" width="19.5" bestFit="1" customWidth="1"/>
    <col min="316" max="316" width="20.5" bestFit="1" customWidth="1"/>
    <col min="317" max="317" width="34" bestFit="1" customWidth="1"/>
    <col min="318" max="318" width="26.6640625" bestFit="1" customWidth="1"/>
    <col min="319" max="319" width="17.83203125" bestFit="1" customWidth="1"/>
    <col min="320" max="320" width="72.33203125" bestFit="1" customWidth="1"/>
    <col min="321" max="321" width="53.83203125" bestFit="1" customWidth="1"/>
    <col min="322" max="322" width="94.83203125" bestFit="1" customWidth="1"/>
    <col min="323" max="323" width="51" bestFit="1" customWidth="1"/>
    <col min="324" max="325" width="42.1640625" bestFit="1" customWidth="1"/>
    <col min="326" max="326" width="31.83203125" bestFit="1" customWidth="1"/>
    <col min="327" max="327" width="35.33203125" bestFit="1" customWidth="1"/>
    <col min="328" max="328" width="54.6640625" bestFit="1" customWidth="1"/>
    <col min="329" max="329" width="46.1640625" bestFit="1" customWidth="1"/>
    <col min="330" max="330" width="108.1640625" bestFit="1" customWidth="1"/>
    <col min="331" max="331" width="64" bestFit="1" customWidth="1"/>
    <col min="332" max="332" width="58.5" bestFit="1" customWidth="1"/>
    <col min="333" max="334" width="18.33203125" bestFit="1" customWidth="1"/>
    <col min="335" max="335" width="37.83203125" bestFit="1" customWidth="1"/>
    <col min="336" max="336" width="62.5" bestFit="1" customWidth="1"/>
    <col min="337" max="337" width="42.33203125" bestFit="1" customWidth="1"/>
    <col min="338" max="338" width="28.6640625" bestFit="1" customWidth="1"/>
    <col min="339" max="339" width="41" bestFit="1" customWidth="1"/>
    <col min="340" max="340" width="23.83203125" bestFit="1" customWidth="1"/>
    <col min="341" max="341" width="24.6640625" bestFit="1" customWidth="1"/>
    <col min="342" max="342" width="58.33203125" bestFit="1" customWidth="1"/>
    <col min="343" max="343" width="20" bestFit="1" customWidth="1"/>
    <col min="344" max="344" width="21.5" bestFit="1" customWidth="1"/>
    <col min="345" max="345" width="58" bestFit="1" customWidth="1"/>
    <col min="346" max="346" width="98.5" bestFit="1" customWidth="1"/>
    <col min="347" max="347" width="77.33203125" bestFit="1" customWidth="1"/>
    <col min="348" max="348" width="99.33203125" bestFit="1" customWidth="1"/>
    <col min="349" max="349" width="20.5" bestFit="1" customWidth="1"/>
    <col min="350" max="350" width="33.5" bestFit="1" customWidth="1"/>
    <col min="351" max="351" width="25.6640625" bestFit="1" customWidth="1"/>
    <col min="352" max="352" width="34.6640625" bestFit="1" customWidth="1"/>
    <col min="353" max="353" width="19.1640625" bestFit="1" customWidth="1"/>
    <col min="354" max="354" width="28.5" bestFit="1" customWidth="1"/>
    <col min="355" max="355" width="18.33203125" bestFit="1" customWidth="1"/>
    <col min="356" max="356" width="19" bestFit="1" customWidth="1"/>
    <col min="357" max="357" width="55.5" bestFit="1" customWidth="1"/>
    <col min="358" max="358" width="29.6640625" bestFit="1" customWidth="1"/>
    <col min="359" max="359" width="41.33203125" bestFit="1" customWidth="1"/>
    <col min="360" max="360" width="43.83203125" bestFit="1" customWidth="1"/>
    <col min="361" max="361" width="93.6640625" bestFit="1" customWidth="1"/>
    <col min="362" max="362" width="65.1640625" bestFit="1" customWidth="1"/>
    <col min="363" max="363" width="103.1640625" bestFit="1" customWidth="1"/>
    <col min="364" max="364" width="63.33203125" bestFit="1" customWidth="1"/>
    <col min="365" max="365" width="55.33203125" bestFit="1" customWidth="1"/>
    <col min="366" max="366" width="23.83203125" bestFit="1" customWidth="1"/>
    <col min="367" max="367" width="74" bestFit="1" customWidth="1"/>
    <col min="368" max="368" width="61.33203125" bestFit="1" customWidth="1"/>
    <col min="369" max="369" width="57" bestFit="1" customWidth="1"/>
    <col min="370" max="370" width="101.33203125" bestFit="1" customWidth="1"/>
    <col min="371" max="371" width="137.83203125" bestFit="1" customWidth="1"/>
    <col min="372" max="372" width="34.1640625" bestFit="1" customWidth="1"/>
    <col min="373" max="373" width="19.6640625" bestFit="1" customWidth="1"/>
    <col min="374" max="374" width="52.1640625" bestFit="1" customWidth="1"/>
    <col min="375" max="375" width="32.5" bestFit="1" customWidth="1"/>
    <col min="376" max="376" width="32" bestFit="1" customWidth="1"/>
    <col min="377" max="377" width="30.33203125" bestFit="1" customWidth="1"/>
    <col min="378" max="378" width="28.5" bestFit="1" customWidth="1"/>
    <col min="379" max="379" width="32" bestFit="1" customWidth="1"/>
    <col min="380" max="380" width="29.83203125" bestFit="1" customWidth="1"/>
    <col min="381" max="381" width="23.33203125" bestFit="1" customWidth="1"/>
    <col min="382" max="382" width="33.6640625" bestFit="1" customWidth="1"/>
    <col min="383" max="383" width="32.83203125" bestFit="1" customWidth="1"/>
    <col min="384" max="384" width="33.33203125" bestFit="1" customWidth="1"/>
    <col min="385" max="385" width="98" bestFit="1" customWidth="1"/>
    <col min="386" max="386" width="19.1640625" bestFit="1" customWidth="1"/>
    <col min="387" max="387" width="27.1640625" bestFit="1" customWidth="1"/>
    <col min="388" max="388" width="27.5" bestFit="1" customWidth="1"/>
    <col min="389" max="389" width="48.6640625" bestFit="1" customWidth="1"/>
    <col min="390" max="390" width="27.5" bestFit="1" customWidth="1"/>
    <col min="391" max="391" width="18.5" bestFit="1" customWidth="1"/>
    <col min="392" max="392" width="27.5" bestFit="1" customWidth="1"/>
    <col min="393" max="393" width="53.83203125" bestFit="1" customWidth="1"/>
    <col min="394" max="395" width="27.83203125" bestFit="1" customWidth="1"/>
    <col min="396" max="396" width="43.33203125" bestFit="1" customWidth="1"/>
    <col min="397" max="397" width="51.83203125" bestFit="1" customWidth="1"/>
    <col min="398" max="398" width="35.6640625" bestFit="1" customWidth="1"/>
    <col min="399" max="399" width="22.6640625" bestFit="1" customWidth="1"/>
    <col min="400" max="400" width="51.5" bestFit="1" customWidth="1"/>
    <col min="401" max="401" width="32.5" bestFit="1" customWidth="1"/>
    <col min="402" max="402" width="38.1640625" bestFit="1" customWidth="1"/>
    <col min="403" max="403" width="50" bestFit="1" customWidth="1"/>
    <col min="404" max="404" width="51.6640625" bestFit="1" customWidth="1"/>
    <col min="405" max="405" width="53" bestFit="1" customWidth="1"/>
    <col min="406" max="406" width="38.1640625" bestFit="1" customWidth="1"/>
    <col min="407" max="407" width="39.6640625" bestFit="1" customWidth="1"/>
    <col min="408" max="408" width="42.6640625" bestFit="1" customWidth="1"/>
    <col min="409" max="409" width="21.5" bestFit="1" customWidth="1"/>
    <col min="410" max="410" width="17.5" bestFit="1" customWidth="1"/>
    <col min="411" max="411" width="49.6640625" bestFit="1" customWidth="1"/>
    <col min="412" max="412" width="41.5" bestFit="1" customWidth="1"/>
    <col min="413" max="413" width="44.1640625" bestFit="1" customWidth="1"/>
    <col min="414" max="414" width="20.1640625" bestFit="1" customWidth="1"/>
    <col min="415" max="415" width="69.83203125" bestFit="1" customWidth="1"/>
    <col min="416" max="416" width="44.83203125" bestFit="1" customWidth="1"/>
    <col min="417" max="417" width="64.83203125" bestFit="1" customWidth="1"/>
    <col min="418" max="418" width="68.33203125" bestFit="1" customWidth="1"/>
    <col min="419" max="419" width="63.1640625" bestFit="1" customWidth="1"/>
    <col min="420" max="420" width="53.6640625" bestFit="1" customWidth="1"/>
    <col min="421" max="421" width="65.33203125" bestFit="1" customWidth="1"/>
    <col min="422" max="422" width="60.33203125" bestFit="1" customWidth="1"/>
    <col min="423" max="423" width="32.5" bestFit="1" customWidth="1"/>
    <col min="424" max="424" width="31.33203125" bestFit="1" customWidth="1"/>
    <col min="425" max="425" width="41.83203125" bestFit="1" customWidth="1"/>
    <col min="426" max="426" width="46.33203125" bestFit="1" customWidth="1"/>
    <col min="427" max="427" width="40" bestFit="1" customWidth="1"/>
    <col min="428" max="428" width="23.5" bestFit="1" customWidth="1"/>
    <col min="429" max="429" width="20.1640625" bestFit="1" customWidth="1"/>
    <col min="430" max="430" width="30" bestFit="1" customWidth="1"/>
    <col min="431" max="431" width="76.5" bestFit="1" customWidth="1"/>
    <col min="432" max="432" width="44.83203125" bestFit="1" customWidth="1"/>
    <col min="433" max="433" width="32" bestFit="1" customWidth="1"/>
    <col min="434" max="434" width="21.33203125" bestFit="1" customWidth="1"/>
    <col min="435" max="435" width="142.83203125" bestFit="1" customWidth="1"/>
    <col min="436" max="436" width="78.33203125" bestFit="1" customWidth="1"/>
    <col min="437" max="437" width="38" bestFit="1" customWidth="1"/>
    <col min="438" max="438" width="51.1640625" bestFit="1" customWidth="1"/>
    <col min="439" max="439" width="35.1640625" bestFit="1" customWidth="1"/>
    <col min="440" max="440" width="67.83203125" bestFit="1" customWidth="1"/>
    <col min="441" max="441" width="28.1640625" bestFit="1" customWidth="1"/>
    <col min="442" max="442" width="28.33203125" bestFit="1" customWidth="1"/>
    <col min="443" max="443" width="29.5" bestFit="1" customWidth="1"/>
    <col min="444" max="444" width="33.5" bestFit="1" customWidth="1"/>
    <col min="445" max="445" width="21" bestFit="1" customWidth="1"/>
    <col min="446" max="446" width="42.83203125" bestFit="1" customWidth="1"/>
    <col min="447" max="447" width="48.5" bestFit="1" customWidth="1"/>
    <col min="448" max="448" width="35.6640625" bestFit="1" customWidth="1"/>
    <col min="449" max="449" width="55" bestFit="1" customWidth="1"/>
    <col min="450" max="450" width="82.1640625" bestFit="1" customWidth="1"/>
    <col min="451" max="451" width="50.6640625" bestFit="1" customWidth="1"/>
    <col min="452" max="452" width="45.5" bestFit="1" customWidth="1"/>
    <col min="453" max="453" width="21.5" bestFit="1" customWidth="1"/>
    <col min="454" max="454" width="30.5" bestFit="1" customWidth="1"/>
    <col min="455" max="455" width="34.1640625" bestFit="1" customWidth="1"/>
    <col min="456" max="456" width="40.5" bestFit="1" customWidth="1"/>
    <col min="457" max="457" width="50.1640625" bestFit="1" customWidth="1"/>
    <col min="458" max="458" width="29.33203125" bestFit="1" customWidth="1"/>
    <col min="459" max="459" width="35.5" bestFit="1" customWidth="1"/>
    <col min="460" max="460" width="29.5" bestFit="1" customWidth="1"/>
    <col min="461" max="461" width="24.33203125" bestFit="1" customWidth="1"/>
    <col min="462" max="462" width="68.33203125" bestFit="1" customWidth="1"/>
    <col min="463" max="463" width="37" bestFit="1" customWidth="1"/>
    <col min="464" max="464" width="31.1640625" bestFit="1" customWidth="1"/>
    <col min="465" max="465" width="54.1640625" bestFit="1" customWidth="1"/>
    <col min="466" max="466" width="36.33203125" bestFit="1" customWidth="1"/>
    <col min="467" max="468" width="34.5" bestFit="1" customWidth="1"/>
    <col min="469" max="469" width="53.5" bestFit="1" customWidth="1"/>
    <col min="470" max="470" width="33.33203125" bestFit="1" customWidth="1"/>
    <col min="471" max="471" width="19.5" bestFit="1" customWidth="1"/>
    <col min="472" max="472" width="20.5" bestFit="1" customWidth="1"/>
    <col min="473" max="473" width="38.33203125" bestFit="1" customWidth="1"/>
    <col min="474" max="474" width="44.1640625" bestFit="1" customWidth="1"/>
    <col min="475" max="475" width="34.83203125" bestFit="1" customWidth="1"/>
    <col min="476" max="476" width="23.6640625" bestFit="1" customWidth="1"/>
    <col min="477" max="477" width="48.33203125" bestFit="1" customWidth="1"/>
    <col min="478" max="478" width="69.33203125" bestFit="1" customWidth="1"/>
    <col min="479" max="479" width="32.5" bestFit="1" customWidth="1"/>
    <col min="480" max="480" width="36.1640625" bestFit="1" customWidth="1"/>
    <col min="481" max="481" width="39.83203125" bestFit="1" customWidth="1"/>
    <col min="482" max="482" width="56.6640625" bestFit="1" customWidth="1"/>
    <col min="483" max="483" width="46.33203125" bestFit="1" customWidth="1"/>
    <col min="484" max="484" width="46" bestFit="1" customWidth="1"/>
    <col min="485" max="486" width="47.33203125" bestFit="1" customWidth="1"/>
    <col min="487" max="487" width="56.33203125" bestFit="1" customWidth="1"/>
    <col min="488" max="488" width="83.5" bestFit="1" customWidth="1"/>
    <col min="489" max="489" width="85.1640625" bestFit="1" customWidth="1"/>
    <col min="490" max="490" width="55.6640625" bestFit="1" customWidth="1"/>
    <col min="491" max="491" width="73.1640625" bestFit="1" customWidth="1"/>
    <col min="492" max="492" width="138.83203125" bestFit="1" customWidth="1"/>
    <col min="493" max="493" width="164.5" bestFit="1" customWidth="1"/>
    <col min="494" max="494" width="34.5" bestFit="1" customWidth="1"/>
    <col min="495" max="495" width="62.5" bestFit="1" customWidth="1"/>
    <col min="496" max="496" width="62" bestFit="1" customWidth="1"/>
    <col min="497" max="497" width="33" bestFit="1" customWidth="1"/>
    <col min="498" max="498" width="24.5" bestFit="1" customWidth="1"/>
    <col min="499" max="499" width="56.1640625" bestFit="1" customWidth="1"/>
    <col min="500" max="500" width="27.5" bestFit="1" customWidth="1"/>
    <col min="501" max="501" width="24.83203125" bestFit="1" customWidth="1"/>
    <col min="502" max="502" width="48.83203125" bestFit="1" customWidth="1"/>
    <col min="503" max="503" width="39.6640625" bestFit="1" customWidth="1"/>
    <col min="504" max="504" width="32.33203125" bestFit="1" customWidth="1"/>
    <col min="505" max="505" width="55.5" bestFit="1" customWidth="1"/>
    <col min="506" max="506" width="31.1640625" bestFit="1" customWidth="1"/>
    <col min="507" max="507" width="30" bestFit="1" customWidth="1"/>
    <col min="508" max="508" width="52.5" bestFit="1" customWidth="1"/>
    <col min="509" max="509" width="85.6640625" bestFit="1" customWidth="1"/>
    <col min="510" max="510" width="38.5" bestFit="1" customWidth="1"/>
    <col min="511" max="511" width="30.6640625" bestFit="1" customWidth="1"/>
    <col min="512" max="512" width="39.83203125" bestFit="1" customWidth="1"/>
    <col min="513" max="513" width="48.33203125" bestFit="1" customWidth="1"/>
    <col min="514" max="514" width="76.5" bestFit="1" customWidth="1"/>
    <col min="515" max="515" width="49.83203125" bestFit="1" customWidth="1"/>
    <col min="516" max="516" width="69.5" bestFit="1" customWidth="1"/>
    <col min="517" max="517" width="32.83203125" bestFit="1" customWidth="1"/>
    <col min="518" max="518" width="56.6640625" bestFit="1" customWidth="1"/>
    <col min="519" max="519" width="51.33203125" bestFit="1" customWidth="1"/>
    <col min="520" max="520" width="55.5" bestFit="1" customWidth="1"/>
    <col min="521" max="521" width="53.1640625" bestFit="1" customWidth="1"/>
    <col min="522" max="522" width="45.83203125" bestFit="1" customWidth="1"/>
    <col min="523" max="523" width="28.5" bestFit="1" customWidth="1"/>
    <col min="524" max="524" width="49" bestFit="1" customWidth="1"/>
    <col min="525" max="525" width="39.33203125" bestFit="1" customWidth="1"/>
    <col min="526" max="526" width="67.33203125" bestFit="1" customWidth="1"/>
    <col min="527" max="527" width="22.5" bestFit="1" customWidth="1"/>
    <col min="528" max="528" width="49.83203125" bestFit="1" customWidth="1"/>
    <col min="529" max="529" width="32.5" bestFit="1" customWidth="1"/>
    <col min="530" max="530" width="51.83203125" bestFit="1" customWidth="1"/>
    <col min="531" max="531" width="42.1640625" bestFit="1" customWidth="1"/>
    <col min="532" max="532" width="28.5" bestFit="1" customWidth="1"/>
    <col min="533" max="533" width="25.1640625" bestFit="1" customWidth="1"/>
    <col min="534" max="534" width="28.83203125" bestFit="1" customWidth="1"/>
    <col min="535" max="535" width="32.83203125" bestFit="1" customWidth="1"/>
    <col min="536" max="536" width="37.33203125" bestFit="1" customWidth="1"/>
    <col min="537" max="537" width="18.6640625" bestFit="1" customWidth="1"/>
    <col min="538" max="538" width="39.1640625" bestFit="1" customWidth="1"/>
    <col min="539" max="539" width="31.33203125" bestFit="1" customWidth="1"/>
    <col min="540" max="540" width="17.6640625" bestFit="1" customWidth="1"/>
    <col min="541" max="541" width="32.83203125" bestFit="1" customWidth="1"/>
    <col min="542" max="542" width="70.1640625" bestFit="1" customWidth="1"/>
    <col min="543" max="543" width="70.5" bestFit="1" customWidth="1"/>
    <col min="544" max="544" width="30.6640625" bestFit="1" customWidth="1"/>
    <col min="545" max="545" width="28" bestFit="1" customWidth="1"/>
    <col min="546" max="546" width="65.1640625" bestFit="1" customWidth="1"/>
    <col min="547" max="547" width="46.6640625" bestFit="1" customWidth="1"/>
    <col min="548" max="548" width="50.33203125" bestFit="1" customWidth="1"/>
    <col min="549" max="549" width="27.6640625" bestFit="1" customWidth="1"/>
    <col min="550" max="550" width="49.1640625" bestFit="1" customWidth="1"/>
    <col min="551" max="551" width="35.83203125" bestFit="1" customWidth="1"/>
    <col min="552" max="552" width="49" bestFit="1" customWidth="1"/>
    <col min="553" max="553" width="68.1640625" bestFit="1" customWidth="1"/>
    <col min="554" max="554" width="64.83203125" bestFit="1" customWidth="1"/>
    <col min="555" max="555" width="65.6640625" bestFit="1" customWidth="1"/>
    <col min="556" max="556" width="49.83203125" bestFit="1" customWidth="1"/>
    <col min="557" max="557" width="51.5" bestFit="1" customWidth="1"/>
    <col min="558" max="558" width="46.5" bestFit="1" customWidth="1"/>
    <col min="559" max="559" width="29.33203125" bestFit="1" customWidth="1"/>
    <col min="560" max="560" width="38.5" bestFit="1" customWidth="1"/>
    <col min="561" max="561" width="41.5" bestFit="1" customWidth="1"/>
    <col min="562" max="562" width="47.5" bestFit="1" customWidth="1"/>
    <col min="563" max="563" width="91.83203125" bestFit="1" customWidth="1"/>
    <col min="564" max="564" width="45.5" bestFit="1" customWidth="1"/>
    <col min="565" max="565" width="55" bestFit="1" customWidth="1"/>
    <col min="566" max="566" width="37.1640625" bestFit="1" customWidth="1"/>
    <col min="567" max="567" width="36.6640625" bestFit="1" customWidth="1"/>
    <col min="568" max="568" width="41.83203125" bestFit="1" customWidth="1"/>
    <col min="569" max="569" width="33.33203125" bestFit="1" customWidth="1"/>
    <col min="570" max="570" width="24.1640625" bestFit="1" customWidth="1"/>
    <col min="571" max="571" width="46.5" bestFit="1" customWidth="1"/>
    <col min="572" max="572" width="19.5" bestFit="1" customWidth="1"/>
    <col min="573" max="573" width="47.6640625" bestFit="1" customWidth="1"/>
    <col min="574" max="574" width="20.5" bestFit="1" customWidth="1"/>
    <col min="575" max="575" width="34.5" bestFit="1" customWidth="1"/>
    <col min="576" max="576" width="61" bestFit="1" customWidth="1"/>
    <col min="577" max="577" width="63" bestFit="1" customWidth="1"/>
    <col min="578" max="578" width="85.5" bestFit="1" customWidth="1"/>
    <col min="579" max="579" width="82.6640625" bestFit="1" customWidth="1"/>
    <col min="580" max="580" width="61.5" bestFit="1" customWidth="1"/>
    <col min="581" max="581" width="81.1640625" bestFit="1" customWidth="1"/>
    <col min="582" max="582" width="81.33203125" bestFit="1" customWidth="1"/>
    <col min="583" max="583" width="63.83203125" bestFit="1" customWidth="1"/>
    <col min="584" max="584" width="50" bestFit="1" customWidth="1"/>
    <col min="585" max="585" width="53" bestFit="1" customWidth="1"/>
    <col min="586" max="586" width="63.6640625" bestFit="1" customWidth="1"/>
    <col min="587" max="587" width="51" bestFit="1" customWidth="1"/>
    <col min="588" max="588" width="76.83203125" bestFit="1" customWidth="1"/>
    <col min="589" max="589" width="59.1640625" bestFit="1" customWidth="1"/>
    <col min="590" max="590" width="42.5" bestFit="1" customWidth="1"/>
    <col min="591" max="591" width="63.5" bestFit="1" customWidth="1"/>
    <col min="592" max="592" width="84.1640625" bestFit="1" customWidth="1"/>
    <col min="593" max="593" width="34.5" bestFit="1" customWidth="1"/>
    <col min="594" max="594" width="40.1640625" bestFit="1" customWidth="1"/>
    <col min="595" max="595" width="87.5" bestFit="1" customWidth="1"/>
    <col min="596" max="596" width="32.1640625" bestFit="1" customWidth="1"/>
    <col min="597" max="597" width="70.33203125" bestFit="1" customWidth="1"/>
    <col min="598" max="598" width="38.83203125" bestFit="1" customWidth="1"/>
    <col min="599" max="599" width="45.5" bestFit="1" customWidth="1"/>
    <col min="600" max="600" width="41" bestFit="1" customWidth="1"/>
    <col min="601" max="601" width="137.1640625" bestFit="1" customWidth="1"/>
    <col min="602" max="602" width="51.33203125" bestFit="1" customWidth="1"/>
    <col min="603" max="603" width="89.6640625" bestFit="1" customWidth="1"/>
    <col min="604" max="604" width="89.33203125" bestFit="1" customWidth="1"/>
    <col min="605" max="605" width="41" bestFit="1" customWidth="1"/>
    <col min="606" max="606" width="73.33203125" bestFit="1" customWidth="1"/>
    <col min="607" max="607" width="72.5" bestFit="1" customWidth="1"/>
    <col min="608" max="608" width="83.33203125" bestFit="1" customWidth="1"/>
    <col min="609" max="609" width="128" bestFit="1" customWidth="1"/>
    <col min="610" max="610" width="130.6640625" bestFit="1" customWidth="1"/>
    <col min="611" max="611" width="105.6640625" bestFit="1" customWidth="1"/>
    <col min="612" max="612" width="78.33203125" bestFit="1" customWidth="1"/>
    <col min="613" max="613" width="81.83203125" bestFit="1" customWidth="1"/>
    <col min="614" max="614" width="31.33203125" bestFit="1" customWidth="1"/>
    <col min="615" max="615" width="42.5" bestFit="1" customWidth="1"/>
    <col min="616" max="616" width="46.1640625" bestFit="1" customWidth="1"/>
    <col min="617" max="617" width="65.1640625" bestFit="1" customWidth="1"/>
    <col min="618" max="618" width="43.6640625" bestFit="1" customWidth="1"/>
    <col min="619" max="619" width="47.5" bestFit="1" customWidth="1"/>
    <col min="620" max="620" width="53.1640625" bestFit="1" customWidth="1"/>
    <col min="621" max="621" width="135.33203125" bestFit="1" customWidth="1"/>
    <col min="622" max="622" width="30" bestFit="1" customWidth="1"/>
    <col min="623" max="623" width="40.83203125" bestFit="1" customWidth="1"/>
    <col min="624" max="624" width="117.5" bestFit="1" customWidth="1"/>
    <col min="625" max="625" width="36.5" bestFit="1" customWidth="1"/>
    <col min="626" max="626" width="55.33203125" bestFit="1" customWidth="1"/>
    <col min="627" max="627" width="74.5" bestFit="1" customWidth="1"/>
    <col min="628" max="628" width="78.5" bestFit="1" customWidth="1"/>
    <col min="629" max="629" width="34.33203125" bestFit="1" customWidth="1"/>
    <col min="630" max="630" width="60.5" bestFit="1" customWidth="1"/>
    <col min="631" max="631" width="59.6640625" bestFit="1" customWidth="1"/>
    <col min="632" max="632" width="57.5" bestFit="1" customWidth="1"/>
    <col min="633" max="633" width="35.33203125" bestFit="1" customWidth="1"/>
    <col min="634" max="634" width="27.1640625" bestFit="1" customWidth="1"/>
    <col min="635" max="635" width="33.33203125" bestFit="1" customWidth="1"/>
    <col min="636" max="636" width="67.5" bestFit="1" customWidth="1"/>
    <col min="637" max="637" width="42.33203125" bestFit="1" customWidth="1"/>
    <col min="638" max="638" width="38" bestFit="1" customWidth="1"/>
    <col min="639" max="639" width="41.5" bestFit="1" customWidth="1"/>
    <col min="640" max="640" width="38.6640625" bestFit="1" customWidth="1"/>
    <col min="641" max="641" width="27.1640625" bestFit="1" customWidth="1"/>
    <col min="642" max="642" width="27.6640625" bestFit="1" customWidth="1"/>
    <col min="643" max="643" width="64.5" bestFit="1" customWidth="1"/>
    <col min="644" max="644" width="42.83203125" bestFit="1" customWidth="1"/>
    <col min="645" max="645" width="42.1640625" bestFit="1" customWidth="1"/>
    <col min="646" max="646" width="38.6640625" bestFit="1" customWidth="1"/>
    <col min="647" max="647" width="55.6640625" bestFit="1" customWidth="1"/>
    <col min="648" max="648" width="48.6640625" bestFit="1" customWidth="1"/>
    <col min="649" max="649" width="69.1640625" bestFit="1" customWidth="1"/>
    <col min="650" max="650" width="52.1640625" bestFit="1" customWidth="1"/>
    <col min="651" max="651" width="38.83203125" bestFit="1" customWidth="1"/>
    <col min="652" max="652" width="43.83203125" bestFit="1" customWidth="1"/>
    <col min="653" max="653" width="32" bestFit="1" customWidth="1"/>
    <col min="654" max="654" width="46.1640625" bestFit="1" customWidth="1"/>
    <col min="655" max="655" width="128.1640625" bestFit="1" customWidth="1"/>
    <col min="656" max="656" width="48.5" bestFit="1" customWidth="1"/>
    <col min="657" max="657" width="35.5" bestFit="1" customWidth="1"/>
    <col min="658" max="658" width="41.5" bestFit="1" customWidth="1"/>
    <col min="659" max="659" width="18.1640625" bestFit="1" customWidth="1"/>
    <col min="660" max="660" width="46.5" bestFit="1" customWidth="1"/>
    <col min="661" max="661" width="19" bestFit="1" customWidth="1"/>
    <col min="662" max="662" width="28.33203125" bestFit="1" customWidth="1"/>
    <col min="663" max="663" width="18.1640625" bestFit="1" customWidth="1"/>
    <col min="664" max="664" width="28.6640625" bestFit="1" customWidth="1"/>
    <col min="665" max="665" width="27.6640625" bestFit="1" customWidth="1"/>
    <col min="666" max="666" width="30.33203125" bestFit="1" customWidth="1"/>
    <col min="667" max="667" width="69.5" bestFit="1" customWidth="1"/>
    <col min="668" max="668" width="66.33203125" bestFit="1" customWidth="1"/>
    <col min="669" max="669" width="69.1640625" bestFit="1" customWidth="1"/>
    <col min="670" max="670" width="49.33203125" bestFit="1" customWidth="1"/>
    <col min="671" max="671" width="74.5" bestFit="1" customWidth="1"/>
    <col min="672" max="672" width="18.5" bestFit="1" customWidth="1"/>
    <col min="673" max="673" width="68.83203125" bestFit="1" customWidth="1"/>
    <col min="674" max="674" width="20.83203125" bestFit="1" customWidth="1"/>
    <col min="675" max="675" width="70" bestFit="1" customWidth="1"/>
    <col min="676" max="677" width="53.83203125" bestFit="1" customWidth="1"/>
    <col min="678" max="678" width="45" bestFit="1" customWidth="1"/>
    <col min="679" max="679" width="62" bestFit="1" customWidth="1"/>
    <col min="680" max="680" width="64.5" bestFit="1" customWidth="1"/>
    <col min="681" max="681" width="20" bestFit="1" customWidth="1"/>
    <col min="682" max="682" width="53.1640625" bestFit="1" customWidth="1"/>
    <col min="683" max="683" width="48.83203125" bestFit="1" customWidth="1"/>
    <col min="684" max="684" width="57" bestFit="1" customWidth="1"/>
    <col min="685" max="685" width="48.33203125" bestFit="1" customWidth="1"/>
    <col min="686" max="686" width="41.5" bestFit="1" customWidth="1"/>
    <col min="687" max="687" width="59.33203125" bestFit="1" customWidth="1"/>
    <col min="688" max="688" width="107.33203125" bestFit="1" customWidth="1"/>
    <col min="689" max="689" width="90.33203125" bestFit="1" customWidth="1"/>
    <col min="690" max="690" width="104.6640625" bestFit="1" customWidth="1"/>
    <col min="691" max="691" width="16.83203125" bestFit="1" customWidth="1"/>
    <col min="692" max="692" width="22" bestFit="1" customWidth="1"/>
    <col min="693" max="693" width="29.1640625" bestFit="1" customWidth="1"/>
    <col min="694" max="694" width="74.1640625" bestFit="1" customWidth="1"/>
    <col min="695" max="695" width="16.83203125" bestFit="1" customWidth="1"/>
    <col min="696" max="696" width="17.33203125" bestFit="1" customWidth="1"/>
    <col min="697" max="698" width="23.6640625" bestFit="1" customWidth="1"/>
    <col min="699" max="699" width="21.5" bestFit="1" customWidth="1"/>
    <col min="700" max="700" width="23" bestFit="1" customWidth="1"/>
    <col min="701" max="701" width="28.1640625" bestFit="1" customWidth="1"/>
    <col min="702" max="702" width="36.33203125" bestFit="1" customWidth="1"/>
    <col min="703" max="703" width="55" bestFit="1" customWidth="1"/>
    <col min="704" max="704" width="29.6640625" bestFit="1" customWidth="1"/>
    <col min="705" max="705" width="116.83203125" bestFit="1" customWidth="1"/>
    <col min="706" max="706" width="78.5" bestFit="1" customWidth="1"/>
    <col min="707" max="707" width="46.5" bestFit="1" customWidth="1"/>
    <col min="708" max="708" width="61.1640625" bestFit="1" customWidth="1"/>
    <col min="709" max="709" width="58.1640625" bestFit="1" customWidth="1"/>
    <col min="710" max="710" width="77.83203125" bestFit="1" customWidth="1"/>
    <col min="711" max="711" width="55.5" bestFit="1" customWidth="1"/>
    <col min="712" max="712" width="27.1640625" bestFit="1" customWidth="1"/>
    <col min="713" max="713" width="194.1640625" bestFit="1" customWidth="1"/>
    <col min="714" max="714" width="29.5" bestFit="1" customWidth="1"/>
    <col min="715" max="715" width="36" bestFit="1" customWidth="1"/>
    <col min="716" max="716" width="48.6640625" bestFit="1" customWidth="1"/>
    <col min="717" max="717" width="33.1640625" bestFit="1" customWidth="1"/>
    <col min="718" max="718" width="95.83203125" bestFit="1" customWidth="1"/>
    <col min="719" max="719" width="38.5" bestFit="1" customWidth="1"/>
    <col min="720" max="720" width="75.6640625" bestFit="1" customWidth="1"/>
    <col min="721" max="721" width="31.33203125" bestFit="1" customWidth="1"/>
    <col min="722" max="722" width="36.6640625" bestFit="1" customWidth="1"/>
    <col min="723" max="723" width="37" bestFit="1" customWidth="1"/>
    <col min="724" max="724" width="27.5" bestFit="1" customWidth="1"/>
    <col min="725" max="725" width="17.1640625" bestFit="1" customWidth="1"/>
    <col min="726" max="726" width="27.5" bestFit="1" customWidth="1"/>
    <col min="727" max="727" width="28.33203125" bestFit="1" customWidth="1"/>
    <col min="728" max="728" width="16.33203125" bestFit="1" customWidth="1"/>
    <col min="729" max="729" width="18.5" bestFit="1" customWidth="1"/>
    <col min="730" max="730" width="72.33203125" bestFit="1" customWidth="1"/>
    <col min="731" max="731" width="62.1640625" bestFit="1" customWidth="1"/>
    <col min="732" max="732" width="24.1640625" bestFit="1" customWidth="1"/>
    <col min="733" max="733" width="25" bestFit="1" customWidth="1"/>
    <col min="734" max="734" width="117.5" bestFit="1" customWidth="1"/>
    <col min="735" max="735" width="105.33203125" bestFit="1" customWidth="1"/>
    <col min="736" max="736" width="35.5" bestFit="1" customWidth="1"/>
    <col min="737" max="737" width="70.1640625" bestFit="1" customWidth="1"/>
    <col min="738" max="738" width="77.5" bestFit="1" customWidth="1"/>
    <col min="739" max="739" width="65.5" bestFit="1" customWidth="1"/>
    <col min="740" max="740" width="44.6640625" bestFit="1" customWidth="1"/>
    <col min="741" max="741" width="91.6640625" bestFit="1" customWidth="1"/>
    <col min="742" max="742" width="97.33203125" bestFit="1" customWidth="1"/>
    <col min="743" max="743" width="53.5" bestFit="1" customWidth="1"/>
    <col min="744" max="744" width="52.6640625" bestFit="1" customWidth="1"/>
    <col min="745" max="745" width="56.6640625" bestFit="1" customWidth="1"/>
    <col min="746" max="746" width="33.5" bestFit="1" customWidth="1"/>
    <col min="747" max="747" width="67.1640625" bestFit="1" customWidth="1"/>
    <col min="748" max="748" width="38.5" bestFit="1" customWidth="1"/>
    <col min="749" max="749" width="72.33203125" bestFit="1" customWidth="1"/>
    <col min="750" max="750" width="31.5" bestFit="1" customWidth="1"/>
    <col min="751" max="751" width="18.83203125" bestFit="1" customWidth="1"/>
    <col min="752" max="752" width="34" bestFit="1" customWidth="1"/>
    <col min="753" max="753" width="64.83203125" bestFit="1" customWidth="1"/>
    <col min="754" max="754" width="20" bestFit="1" customWidth="1"/>
    <col min="755" max="755" width="44.5" bestFit="1" customWidth="1"/>
    <col min="756" max="756" width="34" bestFit="1" customWidth="1"/>
    <col min="757" max="757" width="62.1640625" bestFit="1" customWidth="1"/>
    <col min="758" max="758" width="53.5" bestFit="1" customWidth="1"/>
    <col min="759" max="759" width="54.5" bestFit="1" customWidth="1"/>
    <col min="760" max="760" width="52.33203125" bestFit="1" customWidth="1"/>
    <col min="761" max="761" width="54.1640625" bestFit="1" customWidth="1"/>
    <col min="762" max="762" width="30.6640625" bestFit="1" customWidth="1"/>
    <col min="763" max="763" width="30.83203125" bestFit="1" customWidth="1"/>
    <col min="764" max="764" width="42.5" bestFit="1" customWidth="1"/>
    <col min="765" max="765" width="37.6640625" bestFit="1" customWidth="1"/>
    <col min="766" max="766" width="42.83203125" bestFit="1" customWidth="1"/>
    <col min="767" max="767" width="57.83203125" bestFit="1" customWidth="1"/>
    <col min="768" max="768" width="29.6640625" bestFit="1" customWidth="1"/>
    <col min="769" max="769" width="42.5" bestFit="1" customWidth="1"/>
    <col min="770" max="770" width="32.5" bestFit="1" customWidth="1"/>
    <col min="771" max="771" width="41" bestFit="1" customWidth="1"/>
    <col min="772" max="772" width="84.83203125" bestFit="1" customWidth="1"/>
    <col min="773" max="773" width="65.83203125" bestFit="1" customWidth="1"/>
    <col min="774" max="774" width="57.5" bestFit="1" customWidth="1"/>
    <col min="775" max="775" width="39.83203125" bestFit="1" customWidth="1"/>
    <col min="776" max="776" width="34.5" bestFit="1" customWidth="1"/>
    <col min="777" max="777" width="47.83203125" bestFit="1" customWidth="1"/>
    <col min="778" max="778" width="22.1640625" bestFit="1" customWidth="1"/>
    <col min="779" max="779" width="22.5" bestFit="1" customWidth="1"/>
    <col min="780" max="780" width="93" bestFit="1" customWidth="1"/>
    <col min="781" max="781" width="35.1640625" bestFit="1" customWidth="1"/>
    <col min="782" max="782" width="33.33203125" bestFit="1" customWidth="1"/>
    <col min="783" max="783" width="76.83203125" bestFit="1" customWidth="1"/>
    <col min="784" max="784" width="61.33203125" bestFit="1" customWidth="1"/>
    <col min="785" max="785" width="65.5" bestFit="1" customWidth="1"/>
    <col min="786" max="786" width="56.33203125" bestFit="1" customWidth="1"/>
    <col min="787" max="787" width="39.6640625" bestFit="1" customWidth="1"/>
    <col min="788" max="788" width="60.6640625" bestFit="1" customWidth="1"/>
    <col min="789" max="789" width="91.6640625" bestFit="1" customWidth="1"/>
    <col min="790" max="790" width="38.5" bestFit="1" customWidth="1"/>
    <col min="791" max="791" width="42.83203125" bestFit="1" customWidth="1"/>
    <col min="792" max="792" width="52.33203125" bestFit="1" customWidth="1"/>
    <col min="793" max="793" width="47.33203125" bestFit="1" customWidth="1"/>
    <col min="794" max="794" width="62.5" bestFit="1" customWidth="1"/>
    <col min="795" max="795" width="20.5" bestFit="1" customWidth="1"/>
    <col min="796" max="796" width="61.6640625" bestFit="1" customWidth="1"/>
    <col min="797" max="797" width="73.5" bestFit="1" customWidth="1"/>
    <col min="798" max="798" width="20.6640625" bestFit="1" customWidth="1"/>
    <col min="799" max="799" width="51.1640625" bestFit="1" customWidth="1"/>
    <col min="800" max="800" width="69.83203125" bestFit="1" customWidth="1"/>
    <col min="801" max="801" width="78.33203125" bestFit="1" customWidth="1"/>
    <col min="802" max="802" width="35" bestFit="1" customWidth="1"/>
    <col min="803" max="803" width="33.6640625" bestFit="1" customWidth="1"/>
    <col min="804" max="804" width="41.83203125" bestFit="1" customWidth="1"/>
    <col min="805" max="805" width="60.5" bestFit="1" customWidth="1"/>
    <col min="806" max="806" width="31.6640625" bestFit="1" customWidth="1"/>
    <col min="807" max="807" width="35.5" bestFit="1" customWidth="1"/>
    <col min="808" max="808" width="71.5" bestFit="1" customWidth="1"/>
    <col min="809" max="809" width="45.83203125" bestFit="1" customWidth="1"/>
    <col min="810" max="810" width="38.5" bestFit="1" customWidth="1"/>
    <col min="811" max="811" width="35.83203125" bestFit="1" customWidth="1"/>
    <col min="812" max="812" width="49.1640625" bestFit="1" customWidth="1"/>
    <col min="813" max="813" width="58.5" bestFit="1" customWidth="1"/>
    <col min="814" max="814" width="42" bestFit="1" customWidth="1"/>
    <col min="815" max="815" width="39.33203125" bestFit="1" customWidth="1"/>
    <col min="816" max="816" width="42.6640625" bestFit="1" customWidth="1"/>
    <col min="817" max="817" width="40.33203125" bestFit="1" customWidth="1"/>
    <col min="818" max="818" width="39.1640625" bestFit="1" customWidth="1"/>
    <col min="819" max="819" width="36" bestFit="1" customWidth="1"/>
    <col min="820" max="820" width="58.1640625" bestFit="1" customWidth="1"/>
    <col min="821" max="821" width="53.83203125" bestFit="1" customWidth="1"/>
    <col min="822" max="822" width="42.33203125" bestFit="1" customWidth="1"/>
    <col min="823" max="823" width="37.5" bestFit="1" customWidth="1"/>
    <col min="824" max="824" width="36.6640625" bestFit="1" customWidth="1"/>
    <col min="825" max="825" width="38.33203125" bestFit="1" customWidth="1"/>
    <col min="826" max="826" width="40.5" bestFit="1" customWidth="1"/>
    <col min="827" max="827" width="18.33203125" bestFit="1" customWidth="1"/>
    <col min="828" max="828" width="29.6640625" bestFit="1" customWidth="1"/>
    <col min="829" max="829" width="51.33203125" bestFit="1" customWidth="1"/>
    <col min="830" max="830" width="31.1640625" bestFit="1" customWidth="1"/>
    <col min="831" max="831" width="62.6640625" bestFit="1" customWidth="1"/>
    <col min="832" max="832" width="40.1640625" bestFit="1" customWidth="1"/>
    <col min="833" max="833" width="19.6640625" bestFit="1" customWidth="1"/>
    <col min="834" max="834" width="19.33203125" bestFit="1" customWidth="1"/>
    <col min="835" max="835" width="29.6640625" bestFit="1" customWidth="1"/>
    <col min="836" max="836" width="37.5" bestFit="1" customWidth="1"/>
    <col min="837" max="837" width="36.5" bestFit="1" customWidth="1"/>
    <col min="838" max="838" width="49.1640625" bestFit="1" customWidth="1"/>
    <col min="839" max="839" width="44.6640625" bestFit="1" customWidth="1"/>
    <col min="840" max="840" width="45.83203125" bestFit="1" customWidth="1"/>
    <col min="841" max="841" width="45" bestFit="1" customWidth="1"/>
    <col min="842" max="842" width="48.1640625" bestFit="1" customWidth="1"/>
    <col min="843" max="843" width="48" bestFit="1" customWidth="1"/>
    <col min="844" max="844" width="27.5" bestFit="1" customWidth="1"/>
    <col min="845" max="845" width="21.33203125" bestFit="1" customWidth="1"/>
    <col min="846" max="846" width="30.1640625" bestFit="1" customWidth="1"/>
    <col min="847" max="847" width="26.5" bestFit="1" customWidth="1"/>
    <col min="848" max="848" width="39.1640625" bestFit="1" customWidth="1"/>
    <col min="849" max="849" width="60.6640625" bestFit="1" customWidth="1"/>
    <col min="850" max="850" width="71.5" bestFit="1" customWidth="1"/>
    <col min="851" max="851" width="23.5" bestFit="1" customWidth="1"/>
    <col min="852" max="852" width="63" bestFit="1" customWidth="1"/>
    <col min="853" max="853" width="61.5" bestFit="1" customWidth="1"/>
    <col min="854" max="854" width="16.1640625" bestFit="1" customWidth="1"/>
    <col min="855" max="855" width="43.5" bestFit="1" customWidth="1"/>
    <col min="856" max="856" width="15.6640625" bestFit="1" customWidth="1"/>
    <col min="857" max="857" width="33.5" bestFit="1" customWidth="1"/>
    <col min="858" max="858" width="17" bestFit="1" customWidth="1"/>
    <col min="859" max="859" width="44.5" bestFit="1" customWidth="1"/>
    <col min="860" max="860" width="49.33203125" bestFit="1" customWidth="1"/>
    <col min="861" max="861" width="58.83203125" bestFit="1" customWidth="1"/>
    <col min="862" max="862" width="13.6640625" bestFit="1" customWidth="1"/>
    <col min="863" max="863" width="32.5" bestFit="1" customWidth="1"/>
    <col min="864" max="864" width="52.6640625" bestFit="1" customWidth="1"/>
    <col min="865" max="865" width="51.6640625" bestFit="1" customWidth="1"/>
    <col min="866" max="866" width="26.6640625" bestFit="1" customWidth="1"/>
    <col min="867" max="867" width="34.5" bestFit="1" customWidth="1"/>
    <col min="868" max="868" width="18" bestFit="1" customWidth="1"/>
    <col min="869" max="869" width="75.6640625" bestFit="1" customWidth="1"/>
    <col min="870" max="870" width="17.33203125" bestFit="1" customWidth="1"/>
    <col min="871" max="871" width="17.5" bestFit="1" customWidth="1"/>
    <col min="872" max="872" width="15.5" bestFit="1" customWidth="1"/>
    <col min="873" max="873" width="23.5" bestFit="1" customWidth="1"/>
    <col min="874" max="874" width="19" bestFit="1" customWidth="1"/>
    <col min="875" max="875" width="20.1640625" bestFit="1" customWidth="1"/>
    <col min="876" max="876" width="20.5" bestFit="1" customWidth="1"/>
    <col min="877" max="877" width="43.1640625" bestFit="1" customWidth="1"/>
    <col min="878" max="878" width="32.5" bestFit="1" customWidth="1"/>
    <col min="879" max="879" width="68.5" bestFit="1" customWidth="1"/>
    <col min="880" max="880" width="35.33203125" bestFit="1" customWidth="1"/>
    <col min="881" max="881" width="73" bestFit="1" customWidth="1"/>
    <col min="882" max="882" width="34.5" bestFit="1" customWidth="1"/>
    <col min="883" max="883" width="46.5" bestFit="1" customWidth="1"/>
    <col min="884" max="884" width="35" bestFit="1" customWidth="1"/>
    <col min="885" max="885" width="38.5" bestFit="1" customWidth="1"/>
    <col min="886" max="886" width="37.5" bestFit="1" customWidth="1"/>
    <col min="887" max="887" width="35.33203125" bestFit="1" customWidth="1"/>
    <col min="888" max="888" width="22.6640625" bestFit="1" customWidth="1"/>
    <col min="889" max="889" width="20.33203125" bestFit="1" customWidth="1"/>
    <col min="890" max="890" width="57.5" bestFit="1" customWidth="1"/>
    <col min="891" max="891" width="55.33203125" bestFit="1" customWidth="1"/>
    <col min="892" max="892" width="31.5" bestFit="1" customWidth="1"/>
    <col min="893" max="893" width="72.1640625" bestFit="1" customWidth="1"/>
    <col min="894" max="894" width="49" bestFit="1" customWidth="1"/>
    <col min="895" max="895" width="31.83203125" bestFit="1" customWidth="1"/>
    <col min="896" max="896" width="47.5" bestFit="1" customWidth="1"/>
    <col min="897" max="897" width="26" bestFit="1" customWidth="1"/>
    <col min="898" max="898" width="30.5" bestFit="1" customWidth="1"/>
    <col min="899" max="899" width="45.5" bestFit="1" customWidth="1"/>
    <col min="900" max="900" width="39.5" bestFit="1" customWidth="1"/>
    <col min="901" max="901" width="49.5" bestFit="1" customWidth="1"/>
    <col min="902" max="902" width="62.1640625" bestFit="1" customWidth="1"/>
    <col min="903" max="903" width="54.1640625" bestFit="1" customWidth="1"/>
    <col min="904" max="904" width="18" bestFit="1" customWidth="1"/>
    <col min="905" max="905" width="66.1640625" bestFit="1" customWidth="1"/>
    <col min="906" max="906" width="56.83203125" bestFit="1" customWidth="1"/>
    <col min="907" max="907" width="54.5" bestFit="1" customWidth="1"/>
    <col min="908" max="908" width="18.5" bestFit="1" customWidth="1"/>
    <col min="909" max="909" width="96.83203125" bestFit="1" customWidth="1"/>
    <col min="910" max="910" width="34.5" bestFit="1" customWidth="1"/>
    <col min="911" max="911" width="56.1640625" bestFit="1" customWidth="1"/>
    <col min="912" max="912" width="53.83203125" bestFit="1" customWidth="1"/>
    <col min="913" max="913" width="48.33203125" bestFit="1" customWidth="1"/>
    <col min="914" max="914" width="74.6640625" bestFit="1" customWidth="1"/>
    <col min="915" max="915" width="61.83203125" bestFit="1" customWidth="1"/>
    <col min="916" max="916" width="58" bestFit="1" customWidth="1"/>
    <col min="917" max="917" width="46.6640625" bestFit="1" customWidth="1"/>
    <col min="918" max="919" width="32.5" bestFit="1" customWidth="1"/>
    <col min="920" max="920" width="40.83203125" bestFit="1" customWidth="1"/>
    <col min="921" max="921" width="49.5" bestFit="1" customWidth="1"/>
    <col min="922" max="922" width="32" bestFit="1" customWidth="1"/>
    <col min="923" max="923" width="31.5" bestFit="1" customWidth="1"/>
    <col min="924" max="924" width="68.83203125" bestFit="1" customWidth="1"/>
    <col min="925" max="925" width="29.33203125" bestFit="1" customWidth="1"/>
    <col min="926" max="926" width="47.83203125" bestFit="1" customWidth="1"/>
    <col min="927" max="927" width="18.5" bestFit="1" customWidth="1"/>
    <col min="928" max="928" width="20.6640625" bestFit="1" customWidth="1"/>
    <col min="929" max="929" width="49" bestFit="1" customWidth="1"/>
    <col min="930" max="930" width="111.83203125" bestFit="1" customWidth="1"/>
    <col min="931" max="931" width="35.6640625" bestFit="1" customWidth="1"/>
    <col min="932" max="932" width="49.33203125" bestFit="1" customWidth="1"/>
    <col min="933" max="933" width="52.33203125" bestFit="1" customWidth="1"/>
    <col min="934" max="934" width="33.1640625" bestFit="1" customWidth="1"/>
    <col min="935" max="935" width="32.83203125" bestFit="1" customWidth="1"/>
    <col min="936" max="936" width="47.6640625" bestFit="1" customWidth="1"/>
    <col min="937" max="937" width="20" bestFit="1" customWidth="1"/>
    <col min="938" max="938" width="30" bestFit="1" customWidth="1"/>
    <col min="939" max="939" width="22.1640625" bestFit="1" customWidth="1"/>
    <col min="940" max="940" width="21.33203125" bestFit="1" customWidth="1"/>
    <col min="941" max="941" width="23.5" bestFit="1" customWidth="1"/>
    <col min="942" max="942" width="24.33203125" bestFit="1" customWidth="1"/>
    <col min="943" max="943" width="26.6640625" bestFit="1" customWidth="1"/>
    <col min="944" max="944" width="23" bestFit="1" customWidth="1"/>
    <col min="945" max="945" width="25.6640625" bestFit="1" customWidth="1"/>
    <col min="946" max="946" width="30.33203125" bestFit="1" customWidth="1"/>
    <col min="947" max="947" width="44.33203125" bestFit="1" customWidth="1"/>
    <col min="948" max="948" width="53.33203125" bestFit="1" customWidth="1"/>
    <col min="949" max="949" width="22" bestFit="1" customWidth="1"/>
    <col min="950" max="950" width="20.5" bestFit="1" customWidth="1"/>
    <col min="951" max="951" width="23.5" bestFit="1" customWidth="1"/>
    <col min="952" max="952" width="29.5" bestFit="1" customWidth="1"/>
    <col min="953" max="953" width="52.1640625" bestFit="1" customWidth="1"/>
    <col min="954" max="954" width="51.5" bestFit="1" customWidth="1"/>
    <col min="955" max="955" width="20.6640625" bestFit="1" customWidth="1"/>
    <col min="956" max="956" width="33.5" bestFit="1" customWidth="1"/>
    <col min="957" max="957" width="19.83203125" bestFit="1" customWidth="1"/>
    <col min="958" max="958" width="22.33203125" bestFit="1" customWidth="1"/>
    <col min="959" max="959" width="40.5" bestFit="1" customWidth="1"/>
    <col min="960" max="960" width="27.5" bestFit="1" customWidth="1"/>
    <col min="961" max="961" width="21.33203125" bestFit="1" customWidth="1"/>
    <col min="962" max="962" width="51.83203125" bestFit="1" customWidth="1"/>
    <col min="963" max="963" width="31.1640625" bestFit="1" customWidth="1"/>
    <col min="964" max="964" width="26.6640625" bestFit="1" customWidth="1"/>
    <col min="965" max="965" width="36.5" bestFit="1" customWidth="1"/>
    <col min="966" max="966" width="36.33203125" bestFit="1" customWidth="1"/>
    <col min="967" max="967" width="23.5" bestFit="1" customWidth="1"/>
    <col min="968" max="968" width="21.6640625" bestFit="1" customWidth="1"/>
    <col min="969" max="969" width="60.83203125" bestFit="1" customWidth="1"/>
    <col min="970" max="970" width="50.83203125" bestFit="1" customWidth="1"/>
    <col min="971" max="971" width="50.5" bestFit="1" customWidth="1"/>
    <col min="972" max="972" width="88.83203125" bestFit="1" customWidth="1"/>
    <col min="973" max="973" width="62.5" bestFit="1" customWidth="1"/>
    <col min="974" max="974" width="75.6640625" bestFit="1" customWidth="1"/>
    <col min="975" max="975" width="49.83203125" bestFit="1" customWidth="1"/>
    <col min="976" max="976" width="20.5" bestFit="1" customWidth="1"/>
    <col min="977" max="977" width="47.5" bestFit="1" customWidth="1"/>
    <col min="978" max="978" width="61.1640625" bestFit="1" customWidth="1"/>
    <col min="979" max="979" width="46.5" bestFit="1" customWidth="1"/>
    <col min="980" max="980" width="40.5" bestFit="1" customWidth="1"/>
    <col min="981" max="981" width="40.1640625" bestFit="1" customWidth="1"/>
    <col min="982" max="982" width="43.5" bestFit="1" customWidth="1"/>
    <col min="983" max="983" width="42.6640625" bestFit="1" customWidth="1"/>
    <col min="984" max="984" width="20.1640625" bestFit="1" customWidth="1"/>
    <col min="985" max="985" width="34.1640625" bestFit="1" customWidth="1"/>
    <col min="986" max="986" width="34.33203125" bestFit="1" customWidth="1"/>
    <col min="987" max="987" width="36" bestFit="1" customWidth="1"/>
    <col min="988" max="988" width="19.83203125" bestFit="1" customWidth="1"/>
    <col min="989" max="989" width="46" bestFit="1" customWidth="1"/>
    <col min="990" max="990" width="22.6640625" bestFit="1" customWidth="1"/>
    <col min="991" max="991" width="22.5" bestFit="1" customWidth="1"/>
    <col min="992" max="992" width="12.5" bestFit="1" customWidth="1"/>
  </cols>
  <sheetData>
    <row r="1" spans="2:20" x14ac:dyDescent="0.2">
      <c r="D1"/>
      <c r="E1"/>
      <c r="F1"/>
      <c r="G1"/>
      <c r="H1"/>
      <c r="I1"/>
      <c r="J1"/>
      <c r="K1"/>
      <c r="L1"/>
      <c r="M1"/>
      <c r="N1"/>
      <c r="O1"/>
      <c r="P1"/>
      <c r="Q1"/>
      <c r="R1"/>
      <c r="S1"/>
      <c r="T1"/>
    </row>
    <row r="2" spans="2:20" ht="25.5" customHeight="1" x14ac:dyDescent="0.2">
      <c r="D2" s="60" t="s">
        <v>631</v>
      </c>
      <c r="E2" s="60"/>
      <c r="F2" s="60"/>
      <c r="G2" s="60"/>
      <c r="H2" s="60"/>
      <c r="I2" s="60"/>
      <c r="J2" s="60"/>
      <c r="K2" s="60"/>
      <c r="L2" s="60"/>
      <c r="M2" s="60"/>
      <c r="N2" s="60"/>
      <c r="O2" s="60"/>
      <c r="P2" s="60"/>
      <c r="Q2" s="60"/>
      <c r="R2" s="60"/>
      <c r="S2" s="60"/>
      <c r="T2" s="60"/>
    </row>
    <row r="3" spans="2:20" x14ac:dyDescent="0.2">
      <c r="B3" s="9" t="s">
        <v>24</v>
      </c>
      <c r="D3" s="8" t="s">
        <v>632</v>
      </c>
      <c r="E3" s="8" t="s">
        <v>28</v>
      </c>
      <c r="F3" s="8" t="s">
        <v>633</v>
      </c>
      <c r="G3" s="8" t="s">
        <v>32</v>
      </c>
      <c r="H3" s="8" t="s">
        <v>634</v>
      </c>
      <c r="I3" s="8" t="s">
        <v>635</v>
      </c>
      <c r="J3" s="8" t="s">
        <v>636</v>
      </c>
      <c r="K3" s="8" t="s">
        <v>637</v>
      </c>
      <c r="L3" s="8" t="s">
        <v>638</v>
      </c>
      <c r="M3" s="8" t="s">
        <v>639</v>
      </c>
      <c r="N3" s="8" t="s">
        <v>640</v>
      </c>
      <c r="O3" s="8" t="s">
        <v>641</v>
      </c>
      <c r="P3" s="8" t="s">
        <v>642</v>
      </c>
      <c r="Q3" s="8" t="s">
        <v>643</v>
      </c>
      <c r="R3" s="8" t="s">
        <v>644</v>
      </c>
      <c r="S3" s="8" t="s">
        <v>645</v>
      </c>
      <c r="T3" s="7" t="s">
        <v>646</v>
      </c>
    </row>
    <row r="4" spans="2:20" x14ac:dyDescent="0.2">
      <c r="B4" s="7" t="s">
        <v>632</v>
      </c>
      <c r="D4" s="6" t="s">
        <v>647</v>
      </c>
      <c r="E4" s="6" t="s">
        <v>29</v>
      </c>
      <c r="F4" s="6" t="s">
        <v>648</v>
      </c>
      <c r="G4" s="6" t="s">
        <v>649</v>
      </c>
      <c r="H4" s="6" t="s">
        <v>650</v>
      </c>
      <c r="I4" s="6" t="s">
        <v>651</v>
      </c>
      <c r="J4" s="6" t="s">
        <v>652</v>
      </c>
      <c r="K4" s="6" t="s">
        <v>653</v>
      </c>
      <c r="L4" s="6" t="s">
        <v>654</v>
      </c>
      <c r="M4" s="6" t="s">
        <v>655</v>
      </c>
      <c r="N4" s="6" t="s">
        <v>656</v>
      </c>
      <c r="O4" s="6" t="s">
        <v>657</v>
      </c>
      <c r="P4" s="6" t="s">
        <v>658</v>
      </c>
      <c r="Q4" s="6" t="s">
        <v>659</v>
      </c>
      <c r="R4" s="6" t="s">
        <v>660</v>
      </c>
      <c r="S4" s="6" t="s">
        <v>661</v>
      </c>
      <c r="T4" s="6" t="s">
        <v>662</v>
      </c>
    </row>
    <row r="5" spans="2:20" x14ac:dyDescent="0.2">
      <c r="B5" s="7" t="s">
        <v>28</v>
      </c>
      <c r="D5" s="6" t="s">
        <v>663</v>
      </c>
      <c r="E5" s="6" t="s">
        <v>664</v>
      </c>
      <c r="F5" s="6" t="s">
        <v>665</v>
      </c>
      <c r="G5" s="6" t="s">
        <v>666</v>
      </c>
      <c r="H5" s="6" t="s">
        <v>667</v>
      </c>
      <c r="I5" s="6" t="s">
        <v>668</v>
      </c>
      <c r="J5" s="6" t="s">
        <v>669</v>
      </c>
      <c r="K5" s="6" t="s">
        <v>670</v>
      </c>
      <c r="L5" s="6" t="s">
        <v>671</v>
      </c>
      <c r="M5" s="6" t="s">
        <v>672</v>
      </c>
      <c r="N5" s="6" t="s">
        <v>673</v>
      </c>
      <c r="O5" s="6" t="s">
        <v>674</v>
      </c>
      <c r="P5" s="6" t="s">
        <v>675</v>
      </c>
      <c r="Q5" s="6" t="s">
        <v>676</v>
      </c>
      <c r="R5" s="6" t="s">
        <v>677</v>
      </c>
      <c r="S5" s="6" t="s">
        <v>678</v>
      </c>
      <c r="T5" s="6" t="s">
        <v>679</v>
      </c>
    </row>
    <row r="6" spans="2:20" x14ac:dyDescent="0.2">
      <c r="B6" s="7" t="s">
        <v>633</v>
      </c>
      <c r="D6" s="6" t="s">
        <v>680</v>
      </c>
      <c r="E6" s="6" t="s">
        <v>681</v>
      </c>
      <c r="F6" s="6" t="s">
        <v>682</v>
      </c>
      <c r="G6" s="6" t="s">
        <v>683</v>
      </c>
      <c r="H6" s="6" t="s">
        <v>684</v>
      </c>
      <c r="I6" s="6" t="s">
        <v>685</v>
      </c>
      <c r="J6" s="6" t="s">
        <v>686</v>
      </c>
      <c r="K6" s="6" t="s">
        <v>687</v>
      </c>
      <c r="L6" s="6" t="s">
        <v>688</v>
      </c>
      <c r="M6" s="6" t="s">
        <v>689</v>
      </c>
      <c r="N6" s="6" t="s">
        <v>690</v>
      </c>
      <c r="O6" s="6" t="s">
        <v>691</v>
      </c>
      <c r="P6" s="6" t="s">
        <v>692</v>
      </c>
      <c r="Q6" s="6" t="s">
        <v>693</v>
      </c>
      <c r="R6" s="6" t="s">
        <v>694</v>
      </c>
      <c r="S6" s="6" t="s">
        <v>695</v>
      </c>
      <c r="T6" s="6" t="s">
        <v>696</v>
      </c>
    </row>
    <row r="7" spans="2:20" x14ac:dyDescent="0.2">
      <c r="B7" s="7" t="s">
        <v>32</v>
      </c>
      <c r="D7" s="6" t="s">
        <v>697</v>
      </c>
      <c r="E7" s="6" t="s">
        <v>698</v>
      </c>
      <c r="F7" s="6" t="s">
        <v>699</v>
      </c>
      <c r="G7" s="6" t="s">
        <v>700</v>
      </c>
      <c r="H7" s="6" t="s">
        <v>701</v>
      </c>
      <c r="I7" s="6" t="s">
        <v>702</v>
      </c>
      <c r="J7" s="6" t="s">
        <v>703</v>
      </c>
      <c r="K7" s="6" t="s">
        <v>704</v>
      </c>
      <c r="L7" s="6" t="s">
        <v>705</v>
      </c>
      <c r="M7" s="6" t="s">
        <v>706</v>
      </c>
      <c r="N7" s="6" t="s">
        <v>707</v>
      </c>
      <c r="O7" s="6" t="s">
        <v>708</v>
      </c>
      <c r="P7" s="6" t="s">
        <v>709</v>
      </c>
      <c r="Q7" s="6" t="s">
        <v>710</v>
      </c>
      <c r="R7" s="6" t="s">
        <v>711</v>
      </c>
      <c r="S7" s="6" t="s">
        <v>712</v>
      </c>
      <c r="T7" s="6" t="s">
        <v>713</v>
      </c>
    </row>
    <row r="8" spans="2:20" x14ac:dyDescent="0.2">
      <c r="B8" s="7" t="s">
        <v>634</v>
      </c>
      <c r="D8" s="6" t="s">
        <v>714</v>
      </c>
      <c r="E8" s="6" t="s">
        <v>715</v>
      </c>
      <c r="F8" s="6" t="s">
        <v>716</v>
      </c>
      <c r="G8" s="6" t="s">
        <v>717</v>
      </c>
      <c r="H8" s="6" t="s">
        <v>718</v>
      </c>
      <c r="I8" s="6" t="s">
        <v>719</v>
      </c>
      <c r="J8" s="6" t="s">
        <v>720</v>
      </c>
      <c r="K8" s="6" t="s">
        <v>721</v>
      </c>
      <c r="L8" s="6" t="s">
        <v>722</v>
      </c>
      <c r="M8" s="6" t="s">
        <v>723</v>
      </c>
      <c r="N8" s="6" t="s">
        <v>724</v>
      </c>
      <c r="O8" s="6" t="s">
        <v>725</v>
      </c>
      <c r="P8" s="6" t="s">
        <v>726</v>
      </c>
      <c r="Q8" s="6" t="s">
        <v>727</v>
      </c>
      <c r="R8" s="6" t="s">
        <v>728</v>
      </c>
      <c r="S8" s="6" t="s">
        <v>729</v>
      </c>
      <c r="T8" s="6" t="s">
        <v>730</v>
      </c>
    </row>
    <row r="9" spans="2:20" x14ac:dyDescent="0.2">
      <c r="B9" s="7" t="s">
        <v>635</v>
      </c>
      <c r="D9" s="6" t="s">
        <v>731</v>
      </c>
      <c r="E9" s="6" t="s">
        <v>732</v>
      </c>
      <c r="F9" s="6" t="s">
        <v>733</v>
      </c>
      <c r="G9" s="6" t="s">
        <v>734</v>
      </c>
      <c r="H9" s="6" t="s">
        <v>735</v>
      </c>
      <c r="I9" s="6" t="s">
        <v>736</v>
      </c>
      <c r="J9" s="6"/>
      <c r="K9" s="6" t="s">
        <v>737</v>
      </c>
      <c r="L9" s="6" t="s">
        <v>738</v>
      </c>
      <c r="M9" s="6" t="s">
        <v>739</v>
      </c>
      <c r="N9" s="6" t="s">
        <v>740</v>
      </c>
      <c r="O9" s="6" t="s">
        <v>741</v>
      </c>
      <c r="P9" s="6"/>
      <c r="Q9" s="6" t="s">
        <v>742</v>
      </c>
      <c r="R9" s="6" t="s">
        <v>743</v>
      </c>
      <c r="S9" s="6" t="s">
        <v>744</v>
      </c>
      <c r="T9" s="6" t="s">
        <v>745</v>
      </c>
    </row>
    <row r="10" spans="2:20" x14ac:dyDescent="0.2">
      <c r="B10" s="7" t="s">
        <v>636</v>
      </c>
      <c r="D10" s="6" t="s">
        <v>746</v>
      </c>
      <c r="E10" s="6" t="s">
        <v>747</v>
      </c>
      <c r="F10" s="6" t="s">
        <v>748</v>
      </c>
      <c r="G10" s="6" t="s">
        <v>749</v>
      </c>
      <c r="H10" s="6" t="s">
        <v>750</v>
      </c>
      <c r="I10" s="6" t="s">
        <v>751</v>
      </c>
      <c r="J10" s="6"/>
      <c r="K10" s="6" t="s">
        <v>752</v>
      </c>
      <c r="L10" s="6" t="s">
        <v>753</v>
      </c>
      <c r="M10" s="6" t="s">
        <v>754</v>
      </c>
      <c r="N10" s="6" t="s">
        <v>755</v>
      </c>
      <c r="O10" s="6" t="s">
        <v>756</v>
      </c>
      <c r="P10" s="6"/>
      <c r="Q10" s="6" t="s">
        <v>757</v>
      </c>
      <c r="R10" s="6" t="s">
        <v>758</v>
      </c>
      <c r="S10" s="6" t="s">
        <v>759</v>
      </c>
      <c r="T10" s="6" t="s">
        <v>760</v>
      </c>
    </row>
    <row r="11" spans="2:20" x14ac:dyDescent="0.2">
      <c r="B11" s="7" t="s">
        <v>637</v>
      </c>
      <c r="D11" s="6"/>
      <c r="E11" s="6" t="s">
        <v>761</v>
      </c>
      <c r="F11" s="6" t="s">
        <v>762</v>
      </c>
      <c r="G11" s="6" t="s">
        <v>33</v>
      </c>
      <c r="H11" s="6" t="s">
        <v>763</v>
      </c>
      <c r="I11" s="6" t="s">
        <v>764</v>
      </c>
      <c r="J11" s="6"/>
      <c r="K11" s="6" t="s">
        <v>765</v>
      </c>
      <c r="L11" s="6" t="s">
        <v>766</v>
      </c>
      <c r="M11" s="6" t="s">
        <v>767</v>
      </c>
      <c r="N11" s="6" t="s">
        <v>768</v>
      </c>
      <c r="O11" s="6" t="s">
        <v>769</v>
      </c>
      <c r="P11" s="6"/>
      <c r="Q11" s="6" t="s">
        <v>770</v>
      </c>
      <c r="R11" s="6" t="s">
        <v>771</v>
      </c>
      <c r="S11" s="6" t="s">
        <v>772</v>
      </c>
      <c r="T11" s="6" t="s">
        <v>773</v>
      </c>
    </row>
    <row r="12" spans="2:20" x14ac:dyDescent="0.2">
      <c r="B12" s="7" t="s">
        <v>638</v>
      </c>
      <c r="D12" s="6"/>
      <c r="E12" s="6"/>
      <c r="F12" s="6" t="s">
        <v>774</v>
      </c>
      <c r="G12" s="6" t="s">
        <v>775</v>
      </c>
      <c r="H12" s="6" t="s">
        <v>776</v>
      </c>
      <c r="I12" s="6"/>
      <c r="J12" s="6"/>
      <c r="K12" s="6" t="s">
        <v>777</v>
      </c>
      <c r="L12" s="6"/>
      <c r="M12" s="6" t="s">
        <v>778</v>
      </c>
      <c r="N12" s="6" t="s">
        <v>779</v>
      </c>
      <c r="O12" s="6" t="s">
        <v>780</v>
      </c>
      <c r="P12" s="6"/>
      <c r="Q12" s="6" t="s">
        <v>781</v>
      </c>
      <c r="R12" s="6" t="s">
        <v>782</v>
      </c>
      <c r="S12" s="6" t="s">
        <v>783</v>
      </c>
      <c r="T12" s="6" t="s">
        <v>784</v>
      </c>
    </row>
    <row r="13" spans="2:20" x14ac:dyDescent="0.2">
      <c r="B13" s="7" t="s">
        <v>639</v>
      </c>
      <c r="D13" s="6"/>
      <c r="E13" s="6"/>
      <c r="F13" s="6" t="s">
        <v>785</v>
      </c>
      <c r="G13" s="6" t="s">
        <v>786</v>
      </c>
      <c r="H13" s="6"/>
      <c r="I13" s="6"/>
      <c r="J13" s="6"/>
      <c r="K13" s="6" t="s">
        <v>787</v>
      </c>
      <c r="L13" s="6"/>
      <c r="M13" s="6" t="s">
        <v>788</v>
      </c>
      <c r="N13" s="6" t="s">
        <v>789</v>
      </c>
      <c r="O13" s="6" t="s">
        <v>790</v>
      </c>
      <c r="P13" s="6"/>
      <c r="Q13" s="6" t="s">
        <v>791</v>
      </c>
      <c r="R13" s="6" t="s">
        <v>792</v>
      </c>
      <c r="S13" s="6" t="s">
        <v>793</v>
      </c>
      <c r="T13" s="6" t="s">
        <v>794</v>
      </c>
    </row>
    <row r="14" spans="2:20" x14ac:dyDescent="0.2">
      <c r="B14" s="7" t="s">
        <v>640</v>
      </c>
      <c r="D14" s="6"/>
      <c r="E14" s="6"/>
      <c r="F14" s="6" t="s">
        <v>795</v>
      </c>
      <c r="G14" s="6"/>
      <c r="H14" s="6"/>
      <c r="I14" s="6"/>
      <c r="J14" s="6"/>
      <c r="K14" s="6" t="s">
        <v>796</v>
      </c>
      <c r="L14" s="6"/>
      <c r="M14" s="6"/>
      <c r="N14" s="6"/>
      <c r="O14" s="6" t="s">
        <v>797</v>
      </c>
      <c r="P14" s="6"/>
      <c r="Q14" s="6"/>
      <c r="R14" s="6" t="s">
        <v>798</v>
      </c>
      <c r="S14" s="6" t="s">
        <v>799</v>
      </c>
      <c r="T14" s="6" t="s">
        <v>800</v>
      </c>
    </row>
    <row r="15" spans="2:20" x14ac:dyDescent="0.2">
      <c r="B15" s="7" t="s">
        <v>641</v>
      </c>
      <c r="D15" s="6"/>
      <c r="E15" s="6"/>
      <c r="F15" s="6" t="s">
        <v>801</v>
      </c>
      <c r="G15" s="6"/>
      <c r="H15" s="6"/>
      <c r="I15" s="6"/>
      <c r="J15" s="6"/>
      <c r="K15" s="6" t="s">
        <v>802</v>
      </c>
      <c r="L15" s="6"/>
      <c r="M15" s="6"/>
      <c r="N15" s="6"/>
      <c r="O15" s="6"/>
      <c r="P15" s="6"/>
      <c r="Q15" s="6"/>
      <c r="R15" s="6" t="s">
        <v>803</v>
      </c>
      <c r="S15" s="6" t="s">
        <v>804</v>
      </c>
      <c r="T15" s="6" t="s">
        <v>805</v>
      </c>
    </row>
    <row r="16" spans="2:20" x14ac:dyDescent="0.2">
      <c r="B16" s="7" t="s">
        <v>642</v>
      </c>
      <c r="D16" s="6"/>
      <c r="E16" s="6"/>
      <c r="F16" s="6" t="s">
        <v>806</v>
      </c>
      <c r="G16" s="6"/>
      <c r="H16" s="6"/>
      <c r="I16" s="6"/>
      <c r="J16" s="6"/>
      <c r="K16" s="6"/>
      <c r="L16" s="6"/>
      <c r="M16" s="6"/>
      <c r="N16" s="6"/>
      <c r="O16" s="6"/>
      <c r="P16" s="6"/>
      <c r="Q16" s="6"/>
      <c r="R16" s="6"/>
      <c r="S16" s="6"/>
      <c r="T16" s="6" t="s">
        <v>807</v>
      </c>
    </row>
    <row r="17" spans="2:20" x14ac:dyDescent="0.2">
      <c r="B17" s="7" t="s">
        <v>643</v>
      </c>
      <c r="D17" s="6"/>
      <c r="E17" s="6"/>
      <c r="F17" s="6"/>
      <c r="G17" s="6"/>
      <c r="H17" s="6"/>
      <c r="I17" s="6"/>
      <c r="J17" s="6"/>
      <c r="K17" s="6"/>
      <c r="L17" s="6"/>
      <c r="M17" s="6"/>
      <c r="N17" s="6"/>
      <c r="O17" s="6"/>
      <c r="P17" s="6"/>
      <c r="Q17" s="6"/>
      <c r="R17" s="6"/>
      <c r="S17" s="6"/>
      <c r="T17" s="6" t="s">
        <v>808</v>
      </c>
    </row>
    <row r="18" spans="2:20" x14ac:dyDescent="0.2">
      <c r="B18" s="7" t="s">
        <v>644</v>
      </c>
      <c r="D18" s="6"/>
      <c r="E18" s="6"/>
      <c r="F18" s="6"/>
      <c r="G18" s="6"/>
      <c r="H18" s="6"/>
      <c r="I18" s="6"/>
      <c r="J18" s="6"/>
      <c r="K18" s="6"/>
      <c r="L18" s="6"/>
      <c r="M18" s="6"/>
      <c r="N18" s="6"/>
      <c r="O18" s="6"/>
      <c r="P18" s="6"/>
      <c r="Q18" s="6"/>
      <c r="R18" s="6"/>
      <c r="S18" s="6"/>
      <c r="T18" s="6" t="s">
        <v>809</v>
      </c>
    </row>
    <row r="19" spans="2:20" x14ac:dyDescent="0.2">
      <c r="B19" s="7" t="s">
        <v>645</v>
      </c>
      <c r="D19" s="6"/>
      <c r="E19" s="6"/>
      <c r="F19" s="6"/>
      <c r="G19" s="6"/>
      <c r="H19" s="6"/>
      <c r="I19" s="6"/>
      <c r="J19" s="6"/>
      <c r="K19" s="6"/>
      <c r="L19" s="6"/>
      <c r="M19" s="6"/>
      <c r="N19" s="6"/>
      <c r="O19" s="6"/>
      <c r="P19" s="6"/>
      <c r="Q19" s="6"/>
      <c r="R19" s="6"/>
      <c r="S19" s="6"/>
      <c r="T19" s="6" t="s">
        <v>810</v>
      </c>
    </row>
    <row r="20" spans="2:20" x14ac:dyDescent="0.2">
      <c r="B20" s="7" t="s">
        <v>646</v>
      </c>
      <c r="D20" s="6"/>
      <c r="E20" s="6"/>
      <c r="F20" s="6"/>
      <c r="G20" s="6"/>
      <c r="H20" s="6"/>
      <c r="I20" s="6"/>
      <c r="J20" s="6"/>
      <c r="K20" s="6"/>
      <c r="L20" s="6"/>
      <c r="M20" s="6"/>
      <c r="N20" s="6"/>
      <c r="O20" s="6"/>
      <c r="P20" s="6"/>
      <c r="Q20" s="6"/>
      <c r="R20" s="6"/>
      <c r="S20" s="6"/>
      <c r="T20" s="42" t="s">
        <v>811</v>
      </c>
    </row>
    <row r="21" spans="2:20" x14ac:dyDescent="0.2">
      <c r="D21" s="6"/>
      <c r="E21" s="6"/>
      <c r="F21" s="6"/>
      <c r="G21" s="6"/>
      <c r="H21" s="6"/>
      <c r="I21" s="6"/>
      <c r="J21" s="6"/>
      <c r="K21" s="6"/>
      <c r="L21" s="6"/>
      <c r="M21" s="6"/>
      <c r="N21" s="6"/>
      <c r="O21" s="6"/>
      <c r="P21" s="6"/>
      <c r="Q21" s="6"/>
      <c r="R21" s="6"/>
      <c r="S21" s="6"/>
      <c r="T21" s="6" t="s">
        <v>812</v>
      </c>
    </row>
    <row r="22" spans="2:20" x14ac:dyDescent="0.2">
      <c r="D22" s="6"/>
      <c r="E22" s="6"/>
      <c r="F22" s="6"/>
      <c r="G22" s="6"/>
      <c r="H22" s="6"/>
      <c r="I22" s="6"/>
      <c r="J22" s="6"/>
      <c r="K22" s="6"/>
      <c r="L22" s="6"/>
      <c r="M22" s="6"/>
      <c r="N22" s="6"/>
      <c r="O22" s="6"/>
      <c r="P22" s="6"/>
      <c r="Q22" s="6"/>
      <c r="R22" s="6"/>
      <c r="S22" s="6"/>
      <c r="T22" s="6" t="s">
        <v>813</v>
      </c>
    </row>
    <row r="23" spans="2:20" x14ac:dyDescent="0.2">
      <c r="D23" s="6"/>
      <c r="E23" s="6"/>
      <c r="F23" s="6"/>
      <c r="G23" s="6"/>
      <c r="H23" s="6"/>
      <c r="I23" s="6"/>
      <c r="J23" s="6"/>
      <c r="K23" s="6"/>
      <c r="L23" s="6"/>
      <c r="M23" s="6"/>
      <c r="N23" s="6"/>
      <c r="O23" s="6"/>
      <c r="P23" s="6"/>
      <c r="Q23" s="6"/>
      <c r="R23" s="6"/>
      <c r="S23" s="6"/>
      <c r="T23" s="6"/>
    </row>
  </sheetData>
  <mergeCells count="1">
    <mergeCell ref="D2:T2"/>
  </mergeCells>
  <pageMargins left="0.7" right="0.7" top="0.75" bottom="0.75" header="0.3" footer="0.3"/>
  <pageSetup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19</vt:i4>
      </vt:variant>
    </vt:vector>
  </HeadingPairs>
  <TitlesOfParts>
    <vt:vector size="22" baseType="lpstr">
      <vt:lpstr>Inst clasif Sost y ODS</vt:lpstr>
      <vt:lpstr>Tabla indicadores</vt:lpstr>
      <vt:lpstr>LISTA ODS - METAS</vt:lpstr>
      <vt:lpstr>Acción_por_el_clima</vt:lpstr>
      <vt:lpstr>Agua_limpia_y_saneamiento</vt:lpstr>
      <vt:lpstr>Alianzas_para_lograr_los_objetivos</vt:lpstr>
      <vt:lpstr>Ciudades_y_comunidades_sostenibles</vt:lpstr>
      <vt:lpstr>Educación_de_calidad</vt:lpstr>
      <vt:lpstr>Energía_asequible_y_no_contaminante</vt:lpstr>
      <vt:lpstr>'Inst clasif Sost y ODS'!Fin_de_la_pobreza</vt:lpstr>
      <vt:lpstr>Fin_de_la_pobreza</vt:lpstr>
      <vt:lpstr>Hambre_cero</vt:lpstr>
      <vt:lpstr>Igualdad_de_género</vt:lpstr>
      <vt:lpstr>Industria_innovación_e_infraestructura</vt:lpstr>
      <vt:lpstr>'LISTA ODS - METAS'!ODS</vt:lpstr>
      <vt:lpstr>Paz_justicia_e_instituciones_sólidas</vt:lpstr>
      <vt:lpstr>Producción_y_consumo_responsable</vt:lpstr>
      <vt:lpstr>Reducción_de_las_desigualdades</vt:lpstr>
      <vt:lpstr>Salud_y_bienestar</vt:lpstr>
      <vt:lpstr>Trabajo_decente_y_crecimiento_económico</vt:lpstr>
      <vt:lpstr>Vida_de_ecosistemas_terrestres</vt:lpstr>
      <vt:lpstr>Vida_submarina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Nicolas Alvarez Rueda</dc:creator>
  <cp:keywords/>
  <dc:description/>
  <cp:lastModifiedBy>Microsoft Office User</cp:lastModifiedBy>
  <cp:revision/>
  <dcterms:created xsi:type="dcterms:W3CDTF">2021-04-24T20:19:46Z</dcterms:created>
  <dcterms:modified xsi:type="dcterms:W3CDTF">2022-05-12T01:10:28Z</dcterms:modified>
  <cp:category/>
  <cp:contentStatus/>
</cp:coreProperties>
</file>