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guasdecartagenasaesp-my.sharepoint.com/personal/jcontreras_aguasdecartagena_com_co/Documents/Documentos/ESPECIALIZACIÓN/SEMINARIO DE INVESTIGACIÓN/TRABAJO DE GRADO/"/>
    </mc:Choice>
  </mc:AlternateContent>
  <xr:revisionPtr revIDLastSave="0" documentId="8_{88B7BD81-ED24-4DFE-8A62-C84B56D55084}" xr6:coauthVersionLast="47" xr6:coauthVersionMax="47" xr10:uidLastSave="{00000000-0000-0000-0000-000000000000}"/>
  <bookViews>
    <workbookView xWindow="-120" yWindow="-120" windowWidth="29040" windowHeight="15840" tabRatio="793" firstSheet="1" activeTab="2" xr2:uid="{00000000-000D-0000-FFFF-FFFF00000000}"/>
  </bookViews>
  <sheets>
    <sheet name="Hoja1" sheetId="2" state="hidden" r:id="rId1"/>
    <sheet name="Matriz variables" sheetId="7" r:id="rId2"/>
    <sheet name="Matriz de datos" sheetId="3" r:id="rId3"/>
    <sheet name="Sector y tamaño de las empresas" sheetId="4" r:id="rId4"/>
    <sheet name="Estrategias por sector" sheetId="11" r:id="rId5"/>
    <sheet name="Reciclaje, disposición de resid" sheetId="6" r:id="rId6"/>
    <sheet name="Fuentes de energía renovable" sheetId="9" r:id="rId7"/>
    <sheet name="Descarb.en cadena de abas" sheetId="10" r:id="rId8"/>
    <sheet name="Certific ambientales y Obj estr" sheetId="12" r:id="rId9"/>
    <sheet name="Medidas" sheetId="13" r:id="rId10"/>
  </sheets>
  <definedNames>
    <definedName name="_xlnm._FilterDatabase" localSheetId="4" hidden="1">'Estrategias por sector'!$A$28:$E$28</definedName>
    <definedName name="_xlnm._FilterDatabase" localSheetId="0" hidden="1">Hoja1!$A$1:$M$98</definedName>
    <definedName name="_xlnm._FilterDatabase" localSheetId="2" hidden="1">'Matriz de datos'!$A$1:$AJ$100</definedName>
    <definedName name="_xlnm._FilterDatabase" localSheetId="1" hidden="1">'Matriz variables'!$A$1:$S$98</definedName>
    <definedName name="_xlnm._FilterDatabase" localSheetId="5" hidden="1">'Reciclaje, disposición de resid'!$A$1:$E$1</definedName>
    <definedName name="_xlchart.v1.0" hidden="1">'Estrategias por sector'!$A$29:$A$36</definedName>
    <definedName name="_xlchart.v1.1" hidden="1">'Estrategias por sector'!$B$28</definedName>
    <definedName name="_xlchart.v1.2" hidden="1">'Estrategias por sector'!$B$29:$B$36</definedName>
    <definedName name="_xlchart.v1.3" hidden="1">'Estrategias por sector'!$C$28</definedName>
    <definedName name="_xlchart.v1.4" hidden="1">'Estrategias por sector'!$C$29:$C$36</definedName>
    <definedName name="_xlchart.v1.5" hidden="1">'Estrategias por sector'!$D$28</definedName>
    <definedName name="_xlchart.v1.6" hidden="1">'Estrategias por sector'!$D$29:$D$36</definedName>
    <definedName name="_xlchart.v1.7" hidden="1">'Estrategias por sector'!$E$28</definedName>
    <definedName name="_xlchart.v1.8" hidden="1">'Estrategias por sector'!$E$29:$E$36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6" l="1"/>
  <c r="B38" i="11"/>
  <c r="Y14" i="11"/>
  <c r="Y13" i="11"/>
  <c r="V14" i="11"/>
  <c r="V13" i="11"/>
  <c r="S14" i="11"/>
  <c r="S13" i="11"/>
  <c r="P14" i="11"/>
  <c r="P13" i="11"/>
  <c r="M13" i="11"/>
  <c r="M14" i="11"/>
  <c r="J13" i="11"/>
  <c r="J14" i="11"/>
  <c r="G13" i="11"/>
  <c r="C13" i="11"/>
  <c r="G14" i="11"/>
  <c r="C14" i="11"/>
  <c r="N10" i="12"/>
  <c r="M10" i="12"/>
  <c r="L10" i="12"/>
  <c r="E10" i="12"/>
  <c r="D10" i="12"/>
  <c r="C10" i="12"/>
  <c r="O9" i="12"/>
  <c r="F9" i="12"/>
  <c r="O8" i="12"/>
  <c r="F8" i="12"/>
  <c r="O7" i="12"/>
  <c r="F7" i="12"/>
  <c r="O6" i="12"/>
  <c r="F6" i="12"/>
  <c r="O5" i="12"/>
  <c r="F5" i="12"/>
  <c r="O4" i="12"/>
  <c r="F4" i="12"/>
  <c r="D32" i="11"/>
  <c r="E32" i="11" s="1"/>
  <c r="D30" i="11"/>
  <c r="E30" i="11" s="1"/>
  <c r="D35" i="11"/>
  <c r="E35" i="11" s="1"/>
  <c r="D33" i="11"/>
  <c r="E33" i="11" s="1"/>
  <c r="D34" i="11"/>
  <c r="E34" i="11" s="1"/>
  <c r="D36" i="11"/>
  <c r="E36" i="11" s="1"/>
  <c r="D29" i="11"/>
  <c r="E29" i="11" s="1"/>
  <c r="D31" i="11"/>
  <c r="E31" i="11" s="1"/>
  <c r="C24" i="11"/>
  <c r="D24" i="11"/>
  <c r="E24" i="11"/>
  <c r="F24" i="11"/>
  <c r="G24" i="11"/>
  <c r="H24" i="11"/>
  <c r="I24" i="11"/>
  <c r="J24" i="11"/>
  <c r="Z9" i="11"/>
  <c r="Z8" i="11"/>
  <c r="Z7" i="11"/>
  <c r="Z6" i="11"/>
  <c r="Z5" i="11"/>
  <c r="Z4" i="11"/>
  <c r="Y10" i="11"/>
  <c r="X10" i="11"/>
  <c r="Y15" i="11" s="1"/>
  <c r="V10" i="11"/>
  <c r="U10" i="11"/>
  <c r="V15" i="11" s="1"/>
  <c r="S10" i="11"/>
  <c r="R10" i="11"/>
  <c r="S15" i="11" s="1"/>
  <c r="T4" i="11"/>
  <c r="Q4" i="11"/>
  <c r="N4" i="11"/>
  <c r="W9" i="11"/>
  <c r="W8" i="11"/>
  <c r="W7" i="11"/>
  <c r="W6" i="11"/>
  <c r="W5" i="11"/>
  <c r="W4" i="11"/>
  <c r="T9" i="11"/>
  <c r="T8" i="11"/>
  <c r="T7" i="11"/>
  <c r="T6" i="11"/>
  <c r="T5" i="11"/>
  <c r="Q9" i="11"/>
  <c r="Q8" i="11"/>
  <c r="Q7" i="11"/>
  <c r="Q6" i="11"/>
  <c r="Q5" i="11"/>
  <c r="P10" i="11"/>
  <c r="O10" i="11"/>
  <c r="Q10" i="11" s="1"/>
  <c r="N5" i="11"/>
  <c r="N6" i="11"/>
  <c r="N7" i="11"/>
  <c r="N8" i="11"/>
  <c r="N9" i="11"/>
  <c r="M10" i="11"/>
  <c r="L10" i="11"/>
  <c r="M15" i="11" s="1"/>
  <c r="K5" i="11"/>
  <c r="K6" i="11"/>
  <c r="K7" i="11"/>
  <c r="K8" i="11"/>
  <c r="K9" i="11"/>
  <c r="K4" i="11"/>
  <c r="J10" i="11"/>
  <c r="I10" i="11"/>
  <c r="J15" i="11" s="1"/>
  <c r="G10" i="11"/>
  <c r="F10" i="11"/>
  <c r="G15" i="11" s="1"/>
  <c r="H5" i="11"/>
  <c r="H6" i="11"/>
  <c r="H7" i="11"/>
  <c r="H8" i="11"/>
  <c r="H9" i="11"/>
  <c r="H4" i="11"/>
  <c r="E5" i="11"/>
  <c r="E6" i="11"/>
  <c r="E7" i="11"/>
  <c r="E8" i="11"/>
  <c r="E9" i="11"/>
  <c r="E4" i="11"/>
  <c r="D10" i="11"/>
  <c r="C10" i="11"/>
  <c r="AA5" i="10"/>
  <c r="AA6" i="10"/>
  <c r="AA7" i="10"/>
  <c r="AA8" i="10"/>
  <c r="AA9" i="10"/>
  <c r="AA4" i="10"/>
  <c r="W10" i="10"/>
  <c r="X10" i="10"/>
  <c r="Y10" i="10"/>
  <c r="Z10" i="10"/>
  <c r="V10" i="10"/>
  <c r="N10" i="10"/>
  <c r="O10" i="10"/>
  <c r="P10" i="10"/>
  <c r="Q10" i="10"/>
  <c r="R5" i="10"/>
  <c r="R6" i="10"/>
  <c r="R7" i="10"/>
  <c r="R8" i="10"/>
  <c r="R9" i="10"/>
  <c r="R4" i="10"/>
  <c r="M10" i="10"/>
  <c r="H5" i="10"/>
  <c r="H6" i="10"/>
  <c r="H7" i="10"/>
  <c r="H8" i="10"/>
  <c r="H9" i="10"/>
  <c r="H4" i="10"/>
  <c r="H10" i="10" s="1"/>
  <c r="D10" i="10"/>
  <c r="D11" i="10" s="1"/>
  <c r="E10" i="10"/>
  <c r="E11" i="10" s="1"/>
  <c r="F10" i="10"/>
  <c r="F11" i="10" s="1"/>
  <c r="G10" i="10"/>
  <c r="G11" i="10" s="1"/>
  <c r="C10" i="10"/>
  <c r="C11" i="10" s="1"/>
  <c r="B18" i="9"/>
  <c r="C18" i="9"/>
  <c r="D18" i="9"/>
  <c r="E18" i="9"/>
  <c r="F18" i="9"/>
  <c r="G13" i="9"/>
  <c r="G14" i="9"/>
  <c r="G15" i="9"/>
  <c r="G16" i="9"/>
  <c r="G17" i="9"/>
  <c r="G12" i="9"/>
  <c r="C8" i="9"/>
  <c r="J23" i="6"/>
  <c r="K3" i="6" s="1"/>
  <c r="C48" i="4"/>
  <c r="C43" i="4"/>
  <c r="C38" i="4"/>
  <c r="C35" i="4"/>
  <c r="C30" i="4"/>
  <c r="C25" i="4"/>
  <c r="C24" i="6"/>
  <c r="C23" i="6"/>
  <c r="C14" i="6"/>
  <c r="C15" i="6"/>
  <c r="C16" i="6"/>
  <c r="C17" i="6"/>
  <c r="C13" i="6"/>
  <c r="C4" i="6"/>
  <c r="C5" i="6"/>
  <c r="C6" i="6"/>
  <c r="C7" i="6"/>
  <c r="C3" i="6"/>
  <c r="C14" i="4"/>
  <c r="C15" i="4"/>
  <c r="C16" i="4"/>
  <c r="C13" i="4"/>
  <c r="C4" i="4"/>
  <c r="C5" i="4"/>
  <c r="C6" i="4"/>
  <c r="C7" i="4"/>
  <c r="C8" i="4"/>
  <c r="C3" i="4"/>
  <c r="N2" i="4" s="1"/>
  <c r="AE3" i="3"/>
  <c r="AI3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H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3" i="3"/>
  <c r="H4" i="3"/>
  <c r="H5" i="3"/>
  <c r="AJ5" i="3" s="1"/>
  <c r="H6" i="3"/>
  <c r="H7" i="3"/>
  <c r="H8" i="3"/>
  <c r="H9" i="3"/>
  <c r="AJ9" i="3" s="1"/>
  <c r="H10" i="3"/>
  <c r="AJ10" i="3" s="1"/>
  <c r="H11" i="3"/>
  <c r="H12" i="3"/>
  <c r="H13" i="3"/>
  <c r="AJ13" i="3" s="1"/>
  <c r="H14" i="3"/>
  <c r="AJ14" i="3" s="1"/>
  <c r="H15" i="3"/>
  <c r="H16" i="3"/>
  <c r="H17" i="3"/>
  <c r="AJ17" i="3" s="1"/>
  <c r="H18" i="3"/>
  <c r="AJ18" i="3" s="1"/>
  <c r="H19" i="3"/>
  <c r="H20" i="3"/>
  <c r="H21" i="3"/>
  <c r="AJ21" i="3" s="1"/>
  <c r="H22" i="3"/>
  <c r="AJ22" i="3" s="1"/>
  <c r="H23" i="3"/>
  <c r="H24" i="3"/>
  <c r="H25" i="3"/>
  <c r="AJ25" i="3" s="1"/>
  <c r="H26" i="3"/>
  <c r="AJ26" i="3" s="1"/>
  <c r="H27" i="3"/>
  <c r="H28" i="3"/>
  <c r="H29" i="3"/>
  <c r="AJ29" i="3" s="1"/>
  <c r="H30" i="3"/>
  <c r="AJ30" i="3" s="1"/>
  <c r="H31" i="3"/>
  <c r="H32" i="3"/>
  <c r="H33" i="3"/>
  <c r="AJ33" i="3" s="1"/>
  <c r="H34" i="3"/>
  <c r="AJ34" i="3" s="1"/>
  <c r="H35" i="3"/>
  <c r="H36" i="3"/>
  <c r="H37" i="3"/>
  <c r="AJ37" i="3" s="1"/>
  <c r="H38" i="3"/>
  <c r="AJ38" i="3" s="1"/>
  <c r="H39" i="3"/>
  <c r="H40" i="3"/>
  <c r="H41" i="3"/>
  <c r="AJ41" i="3" s="1"/>
  <c r="H42" i="3"/>
  <c r="AJ42" i="3" s="1"/>
  <c r="H43" i="3"/>
  <c r="H44" i="3"/>
  <c r="H45" i="3"/>
  <c r="AJ45" i="3" s="1"/>
  <c r="H46" i="3"/>
  <c r="AJ46" i="3" s="1"/>
  <c r="H47" i="3"/>
  <c r="H48" i="3"/>
  <c r="H49" i="3"/>
  <c r="AJ49" i="3" s="1"/>
  <c r="H50" i="3"/>
  <c r="AJ50" i="3" s="1"/>
  <c r="H51" i="3"/>
  <c r="H52" i="3"/>
  <c r="H53" i="3"/>
  <c r="AJ53" i="3" s="1"/>
  <c r="H54" i="3"/>
  <c r="AJ54" i="3" s="1"/>
  <c r="H55" i="3"/>
  <c r="H56" i="3"/>
  <c r="H57" i="3"/>
  <c r="AJ57" i="3" s="1"/>
  <c r="H58" i="3"/>
  <c r="AJ58" i="3" s="1"/>
  <c r="H59" i="3"/>
  <c r="H60" i="3"/>
  <c r="H61" i="3"/>
  <c r="AJ61" i="3" s="1"/>
  <c r="H62" i="3"/>
  <c r="AJ62" i="3" s="1"/>
  <c r="H63" i="3"/>
  <c r="H64" i="3"/>
  <c r="H65" i="3"/>
  <c r="AJ65" i="3" s="1"/>
  <c r="H66" i="3"/>
  <c r="AJ66" i="3" s="1"/>
  <c r="H67" i="3"/>
  <c r="H68" i="3"/>
  <c r="H69" i="3"/>
  <c r="AJ69" i="3" s="1"/>
  <c r="H70" i="3"/>
  <c r="AJ70" i="3" s="1"/>
  <c r="H71" i="3"/>
  <c r="H72" i="3"/>
  <c r="H73" i="3"/>
  <c r="AJ73" i="3" s="1"/>
  <c r="H74" i="3"/>
  <c r="AJ74" i="3" s="1"/>
  <c r="H75" i="3"/>
  <c r="H76" i="3"/>
  <c r="H77" i="3"/>
  <c r="AJ77" i="3" s="1"/>
  <c r="H78" i="3"/>
  <c r="AJ78" i="3" s="1"/>
  <c r="H79" i="3"/>
  <c r="H80" i="3"/>
  <c r="H81" i="3"/>
  <c r="AJ81" i="3" s="1"/>
  <c r="H82" i="3"/>
  <c r="AJ82" i="3" s="1"/>
  <c r="H83" i="3"/>
  <c r="H84" i="3"/>
  <c r="H85" i="3"/>
  <c r="AJ85" i="3" s="1"/>
  <c r="H86" i="3"/>
  <c r="AJ86" i="3" s="1"/>
  <c r="H87" i="3"/>
  <c r="H88" i="3"/>
  <c r="H89" i="3"/>
  <c r="AJ89" i="3" s="1"/>
  <c r="H90" i="3"/>
  <c r="AJ90" i="3" s="1"/>
  <c r="H91" i="3"/>
  <c r="H92" i="3"/>
  <c r="H93" i="3"/>
  <c r="AJ93" i="3" s="1"/>
  <c r="H94" i="3"/>
  <c r="AJ94" i="3" s="1"/>
  <c r="H95" i="3"/>
  <c r="H96" i="3"/>
  <c r="H97" i="3"/>
  <c r="AJ97" i="3" s="1"/>
  <c r="H98" i="3"/>
  <c r="AJ98" i="3" s="1"/>
  <c r="H99" i="3"/>
  <c r="C15" i="11" l="1"/>
  <c r="P15" i="11"/>
  <c r="W10" i="11"/>
  <c r="T10" i="11"/>
  <c r="F10" i="12"/>
  <c r="C11" i="12" s="1"/>
  <c r="O10" i="12"/>
  <c r="O11" i="12" s="1"/>
  <c r="D22" i="4"/>
  <c r="D23" i="4"/>
  <c r="D24" i="4"/>
  <c r="D25" i="4"/>
  <c r="D21" i="4"/>
  <c r="D27" i="4"/>
  <c r="D28" i="4"/>
  <c r="D29" i="4"/>
  <c r="D30" i="4"/>
  <c r="D26" i="4"/>
  <c r="D32" i="4"/>
  <c r="D33" i="4"/>
  <c r="D34" i="4"/>
  <c r="D35" i="4"/>
  <c r="D31" i="4"/>
  <c r="D37" i="4"/>
  <c r="D38" i="4"/>
  <c r="D36" i="4"/>
  <c r="D40" i="4"/>
  <c r="D41" i="4"/>
  <c r="D42" i="4"/>
  <c r="D43" i="4"/>
  <c r="D39" i="4"/>
  <c r="D45" i="4"/>
  <c r="D46" i="4"/>
  <c r="D47" i="4"/>
  <c r="D48" i="4"/>
  <c r="D44" i="4"/>
  <c r="C49" i="4"/>
  <c r="D5" i="9"/>
  <c r="D4" i="9"/>
  <c r="D6" i="9"/>
  <c r="D7" i="9"/>
  <c r="D3" i="9"/>
  <c r="E3" i="9" s="1"/>
  <c r="E4" i="9" s="1"/>
  <c r="E5" i="9" s="1"/>
  <c r="E6" i="9" s="1"/>
  <c r="E7" i="9" s="1"/>
  <c r="R10" i="10"/>
  <c r="O11" i="10"/>
  <c r="N11" i="10"/>
  <c r="AA10" i="10"/>
  <c r="Z11" i="10"/>
  <c r="Y11" i="10"/>
  <c r="X11" i="10"/>
  <c r="W11" i="10"/>
  <c r="N10" i="11"/>
  <c r="Z10" i="11"/>
  <c r="E10" i="11"/>
  <c r="D11" i="11"/>
  <c r="C11" i="11"/>
  <c r="E11" i="11"/>
  <c r="H10" i="11"/>
  <c r="K10" i="11"/>
  <c r="M11" i="11"/>
  <c r="G18" i="9"/>
  <c r="B19" i="9" s="1"/>
  <c r="K17" i="6"/>
  <c r="K13" i="6"/>
  <c r="K9" i="6"/>
  <c r="K21" i="6"/>
  <c r="K5" i="6"/>
  <c r="K19" i="6"/>
  <c r="K15" i="6"/>
  <c r="K11" i="6"/>
  <c r="K7" i="6"/>
  <c r="K22" i="6"/>
  <c r="K18" i="6"/>
  <c r="K14" i="6"/>
  <c r="K10" i="6"/>
  <c r="K6" i="6"/>
  <c r="K20" i="6"/>
  <c r="K16" i="6"/>
  <c r="K12" i="6"/>
  <c r="K8" i="6"/>
  <c r="K4" i="6"/>
  <c r="AJ96" i="3"/>
  <c r="AJ84" i="3"/>
  <c r="AJ72" i="3"/>
  <c r="AJ44" i="3"/>
  <c r="AJ92" i="3"/>
  <c r="AJ80" i="3"/>
  <c r="AJ64" i="3"/>
  <c r="AJ56" i="3"/>
  <c r="AJ48" i="3"/>
  <c r="AJ36" i="3"/>
  <c r="AJ28" i="3"/>
  <c r="AJ20" i="3"/>
  <c r="AJ12" i="3"/>
  <c r="M100" i="3"/>
  <c r="AJ88" i="3"/>
  <c r="AJ76" i="3"/>
  <c r="AJ68" i="3"/>
  <c r="AJ60" i="3"/>
  <c r="AJ52" i="3"/>
  <c r="AJ40" i="3"/>
  <c r="AJ32" i="3"/>
  <c r="AJ24" i="3"/>
  <c r="AJ16" i="3"/>
  <c r="AJ8" i="3"/>
  <c r="AJ4" i="3"/>
  <c r="AJ99" i="3"/>
  <c r="AJ95" i="3"/>
  <c r="AJ91" i="3"/>
  <c r="AJ87" i="3"/>
  <c r="AJ83" i="3"/>
  <c r="AJ79" i="3"/>
  <c r="AJ75" i="3"/>
  <c r="AJ71" i="3"/>
  <c r="AJ67" i="3"/>
  <c r="AJ63" i="3"/>
  <c r="AJ59" i="3"/>
  <c r="AJ55" i="3"/>
  <c r="AJ51" i="3"/>
  <c r="AJ47" i="3"/>
  <c r="AJ43" i="3"/>
  <c r="AJ39" i="3"/>
  <c r="AJ35" i="3"/>
  <c r="AJ31" i="3"/>
  <c r="AJ27" i="3"/>
  <c r="AJ23" i="3"/>
  <c r="AJ19" i="3"/>
  <c r="AJ15" i="3"/>
  <c r="AJ11" i="3"/>
  <c r="AJ7" i="3"/>
  <c r="C17" i="4"/>
  <c r="D14" i="4" s="1"/>
  <c r="C25" i="6"/>
  <c r="D24" i="6" s="1"/>
  <c r="AJ6" i="3"/>
  <c r="AJ3" i="3"/>
  <c r="AI100" i="3"/>
  <c r="D7" i="6"/>
  <c r="C18" i="6"/>
  <c r="D15" i="6" s="1"/>
  <c r="C9" i="4"/>
  <c r="D3" i="4" s="1"/>
  <c r="E3" i="4" s="1"/>
  <c r="AE100" i="3"/>
  <c r="H100" i="3"/>
  <c r="L11" i="12" l="1"/>
  <c r="D11" i="12"/>
  <c r="E11" i="12"/>
  <c r="N11" i="12"/>
  <c r="M11" i="12"/>
  <c r="K11" i="11"/>
  <c r="U11" i="11"/>
  <c r="V11" i="11"/>
  <c r="X11" i="11"/>
  <c r="Y11" i="11"/>
  <c r="W11" i="11"/>
  <c r="Q11" i="11"/>
  <c r="P11" i="11"/>
  <c r="T11" i="11"/>
  <c r="S11" i="11"/>
  <c r="O11" i="11"/>
  <c r="L11" i="11"/>
  <c r="Z11" i="11"/>
  <c r="AA11" i="10"/>
  <c r="V11" i="10"/>
  <c r="R11" i="10"/>
  <c r="M11" i="10"/>
  <c r="Q11" i="10"/>
  <c r="P11" i="10"/>
  <c r="E21" i="4"/>
  <c r="E22" i="4"/>
  <c r="E23" i="4"/>
  <c r="E24" i="4"/>
  <c r="E26" i="4"/>
  <c r="E27" i="4"/>
  <c r="E28" i="4"/>
  <c r="E29" i="4"/>
  <c r="E31" i="4"/>
  <c r="E32" i="4"/>
  <c r="E33" i="4"/>
  <c r="E34" i="4"/>
  <c r="E36" i="4"/>
  <c r="E37" i="4"/>
  <c r="E39" i="4"/>
  <c r="E40" i="4"/>
  <c r="E41" i="4"/>
  <c r="E42" i="4"/>
  <c r="E44" i="4"/>
  <c r="E45" i="4"/>
  <c r="E46" i="4"/>
  <c r="E47" i="4"/>
  <c r="R11" i="11"/>
  <c r="F11" i="11"/>
  <c r="H11" i="11"/>
  <c r="G11" i="11"/>
  <c r="I11" i="11"/>
  <c r="J11" i="11"/>
  <c r="N11" i="11"/>
  <c r="C19" i="9"/>
  <c r="G19" i="9"/>
  <c r="D19" i="9"/>
  <c r="E19" i="9"/>
  <c r="F19" i="9"/>
  <c r="D23" i="6"/>
  <c r="E23" i="6" s="1"/>
  <c r="E24" i="6" s="1"/>
  <c r="D13" i="4"/>
  <c r="E13" i="4" s="1"/>
  <c r="E14" i="4" s="1"/>
  <c r="D15" i="4"/>
  <c r="D16" i="4"/>
  <c r="D8" i="4"/>
  <c r="D6" i="4"/>
  <c r="D7" i="4"/>
  <c r="D4" i="4"/>
  <c r="E4" i="4" s="1"/>
  <c r="D5" i="4"/>
  <c r="D17" i="6"/>
  <c r="D14" i="6"/>
  <c r="D16" i="6"/>
  <c r="D4" i="6"/>
  <c r="D3" i="6"/>
  <c r="E3" i="6" s="1"/>
  <c r="D5" i="6"/>
  <c r="D13" i="6"/>
  <c r="E13" i="6" s="1"/>
  <c r="D6" i="6"/>
  <c r="AM7" i="3"/>
  <c r="AM6" i="3"/>
  <c r="E15" i="4" l="1"/>
  <c r="E16" i="4"/>
  <c r="E5" i="4"/>
  <c r="E6" i="4" s="1"/>
  <c r="E7" i="4" s="1"/>
  <c r="E8" i="4" s="1"/>
  <c r="E14" i="6"/>
  <c r="E15" i="6" s="1"/>
  <c r="E16" i="6" s="1"/>
  <c r="E17" i="6" s="1"/>
  <c r="E4" i="6"/>
  <c r="E5" i="6" s="1"/>
  <c r="E6" i="6" s="1"/>
  <c r="E7" i="6" s="1"/>
  <c r="AM4" i="3"/>
</calcChain>
</file>

<file path=xl/sharedStrings.xml><?xml version="1.0" encoding="utf-8"?>
<sst xmlns="http://schemas.openxmlformats.org/spreadsheetml/2006/main" count="1020" uniqueCount="298">
  <si>
    <t>EMPRESAS</t>
  </si>
  <si>
    <t>Sector</t>
  </si>
  <si>
    <t>¿Cuál es el tamaño de su empresa, en términos de empleados?</t>
  </si>
  <si>
    <t>Califique de 1 a 5 (siendo 1 el mínimo y 5 el máximo) ¿Si su empresa utiliza la de reutilización, minimización y reciclaje como estrategia medio ambiental?</t>
  </si>
  <si>
    <t>Califique de 1 a 5 (siendo 1 el mínimo y 5 el máximo) ¿Si su empresa considera la disposición de residuos y la separación en la fuente como estrategia contra el cambio climático?</t>
  </si>
  <si>
    <t>Comentarios: Califique de 1 a 5 (siendo 1 el mínimo y 5 el máximo) ¿Si su empresa considera la disposición de residuos y la separación en la fuente como estrategia contra el cambio climático?</t>
  </si>
  <si>
    <t>Califique de 1 a 5(siendo 1 el mínimo y 5 el máximo) ¿Si su empresa utiliza fuentes de energías renovables, como energía solar, eólica, hidroeléctrica?</t>
  </si>
  <si>
    <t>Califique de 1 a 5 (siendo 1 el mínimo y 5 el máximo) ¿Si su empresa incluye a sus proveedores y clientes en las acciones contra el cambio climático?</t>
  </si>
  <si>
    <t>Califique de 1 a 5 (siendo 1 el mínimo y 5 el máximo) ¿Si su empresa usa el trabajo en casa o Home Office como estrategia para reducir la huella de carbono?</t>
  </si>
  <si>
    <t>Califique de 1 a 5 (siendo 1 el mínimo y 5 el máximo) ¿Si su empresa toma acciones para reducir la huella de carbono y la emisión de gases de efecto invernadero?</t>
  </si>
  <si>
    <t>¿Su empresa implementa alguna de las siguientes estrategias? (Puede marcar más de una opción)</t>
  </si>
  <si>
    <t>¿Su empresa tiene certificaciones, sellos o cumple con estándares medioambientales?</t>
  </si>
  <si>
    <t>¿Cuenta su empresa con objetivos medioambientales dentro del plan estratégico de la organización?</t>
  </si>
  <si>
    <t>Financiero;</t>
  </si>
  <si>
    <t>Grande (Mayor a 200 empleados)</t>
  </si>
  <si>
    <t>Apagar luces y equipo de oficina en horas no laborales;Divulgación de tips para ahorro de agua y energía;Canecas de reciclaje y disposición de residuos;Plan de siembra de arboles y reforestación;Aprovechamiento de residuos en la operación, économia circula.;Alguna Certificación de sistema de gestión medio ambiental ;</t>
  </si>
  <si>
    <t>Si</t>
  </si>
  <si>
    <t>Servicios;</t>
  </si>
  <si>
    <t>Apagar luces y equipo de oficina en horas no laborales;Divulgación de tips para ahorro de agua y energía;Incentivar al buen uso del recurso hídrico y la energía;Canecas de reciclaje y disposición de residuos;Plan de siembra de arboles y reforestación;Mantenimiento preventivo de vehículos de la compañia;Alguna Certificación de sistema de gestión medio ambiental ;</t>
  </si>
  <si>
    <t>Energético ;</t>
  </si>
  <si>
    <t>Mediana (De 51 a 200 empleados)</t>
  </si>
  <si>
    <t>Apagar luces y equipo de oficina en horas no laborales;Divulgación de tips para ahorro de agua y energía;Incentivar al buen uso del recurso hídrico y la energía;Canecas de reciclaje y disposición de residuos;Mantenimiento preventivo de vehículos de la compañía;Aprovechamiento de residuos en la operación, economía circula.;Alguna Certificación de sistema de gestión medio ambiental ;Plan de siembra de árboles y reforestación;</t>
  </si>
  <si>
    <t>Microempresa (De 1 a 10 empleados)</t>
  </si>
  <si>
    <t>Apagar luces y equipo de oficina en horas no laborales;Incentivar al buen uso del recurso hídrico y la energía;Aprovechamiento de residuos en la operación, economía circula.;</t>
  </si>
  <si>
    <t>Aún no, pero está en el plan estratégico</t>
  </si>
  <si>
    <t>Pequeña (De 11 a 50 empleados)</t>
  </si>
  <si>
    <t>Apagar luces y equipo de oficina en horas no laborales;Divulgación de tips para ahorro de agua y energía;Incentivar al buen uso del recurso hídrico y la energía;Canecas de reciclaje y disposición de residuos;Mantenimiento preventivo de vehículos de la compañía;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</si>
  <si>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reforestación;Mantenimiento preventivo de vehículos de la compañía;Aprovechamiento de residuos en la operación, economía circula.;Alguna Certificación de sistema de gestión medio ambiental ;</t>
  </si>
  <si>
    <t>Energético ;Servicios;</t>
  </si>
  <si>
    <t>Apagar luces y equipo de oficina en horas no laborales;Divulgación de tips para ahorro de agua y energía;Incentivar al buen uso del recurso hídrico y la energía;Plan de siembra de árboles y reforestación;Alguna Certificación de sistema de gestión medio ambiental ;</t>
  </si>
  <si>
    <t>Apagar luces y equipo de oficina en horas no laborales;Divulgación de tips para ahorro de agua y energía;Incentivar al buen uso del recurso hídrico y la energía;</t>
  </si>
  <si>
    <t>Aún no, pero está siendo considerado</t>
  </si>
  <si>
    <t>Servicios;Energético ;</t>
  </si>
  <si>
    <t>Apagar luces y equipo de oficina en horas no laborales;Divulgación de tips para ahorro de agua y energía;Incentivar al buen uso del recurso hídrico y la energía;Canecas de reciclaje y disposición de residuos;Aprovechamiento de residuos en la operación, economía circula.;</t>
  </si>
  <si>
    <t>Divulgación de tips para ahorro de agua y energía;Incentivar al buen uso del recurso hídrico y la energía;Canecas de reciclaje y disposición de residuos;Apagar luces y equipo de oficina en horas no laborales;Plan de siembra de árboles y reforestación;Alguna Certificación de sistema de gestión medio ambiental ;</t>
  </si>
  <si>
    <t>Apagar luces y equipo de oficina en horas no laborales;Aprovechamiento de residuos en la operación, economía circula.;Alguna Certificación de sistema de gestión medio ambiental ;Mantenimiento preventivo de vehículos de la compañía;Canecas de reciclaje y disposición de residuos;Incentivar al buen uso del recurso hídrico y la energía;Divulgación de tips para ahorro de agua y energía;</t>
  </si>
  <si>
    <t>Otro ;</t>
  </si>
  <si>
    <t>Divulgación de tips para ahorro de agua y energía;Incentivar al buen uso del recurso hídrico y la energía;Canecas de reciclaje y disposición de residuos;Plan de siembra de árboles y reforestación;Aprovechamiento de residuos en la operación, economía circula.;Mantenimiento preventivo de vehículos de la compañía;Alguna Certificación de sistema de gestión medio ambiental ;Apagar luces y equipo de oficina en horas no laborales;</t>
  </si>
  <si>
    <t>Apagar luces y equipo de oficina en horas no laborales;Divulgación de tips para ahorro de agua y energía;</t>
  </si>
  <si>
    <t>No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</si>
  <si>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</t>
  </si>
  <si>
    <t>Apagar luces y equipo de oficina en horas no laborales;Incentivar al buen uso del recurso hídrico y la energía;Mantenimiento preventivo de vehículos de la compañía;</t>
  </si>
  <si>
    <t>Apagar luces y equipo de oficina en horas no laborales;Incentivar al buen uso del recurso hídrico y la energía;Canecas de reciclaje y disposición de residuos;Plan de siembra de árboles y reforestación;Aprovechamiento de residuos en la operación, economía circula.;</t>
  </si>
  <si>
    <t>Apagar luces y equipo de oficina en horas no laborales;Canecas de reciclaje y disposición de residuos;Plan de siembra de árboles y reforestación;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</si>
  <si>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reforestación;Mantenimiento preventivo de vehículos de la compañía;Aprovechamiento de residuos en la operación, economía circula.;</t>
  </si>
  <si>
    <t>Apagar luces y equipo de oficina en horas no laborales;Divulgación de tips para ahorro de agua y energía;Incentivar al buen uso del recurso hídrico y la energía;Canecas de reciclaje y disposición de residuos;</t>
  </si>
  <si>
    <t>Apagar luces y equipo de oficina en horas no laborales;Incentivar al buen uso del recurso hídrico y la energía;Canecas de reciclaje y disposición de residuos;Mantenimiento preventivo de vehículos de la compañía;</t>
  </si>
  <si>
    <t>Apagar luces y equipo de oficina en horas no laborales;Divulgación de tips para ahorro de agua y energía;Incentivar al buen uso del recurso hídrico y la energía;Canecas de reciclaje y disposición de residuos;Mantenimiento preventivo de vehículos de la compañía;Aprovechamiento de residuos en la operación, economía circula.;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</si>
  <si>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reforestación;Aprovechamiento de residuos en la operación, economía circula.;</t>
  </si>
  <si>
    <t>Divulgación de tips para ahorro de agua y energía;Incentivar al buen uso del recurso hídrico y la energía;Canecas de reciclaje y disposición de residuos;Plan de siembra de árboles y reforestación;Aprovechamiento de residuos en la operación, economía circula.;Alguna Certificación de sistema de gestión medio ambiental ;</t>
  </si>
  <si>
    <t>Divulgación de tips para ahorro de agua y energía;</t>
  </si>
  <si>
    <t>Canecas de reciclaje y disposición de residuos;</t>
  </si>
  <si>
    <t>Apagar luces y equipo de oficina en horas no laborales;Divulgación de tips para ahorro de agua y energía;Incentivar al buen uso del recurso hídrico y la energía;Canecas de reciclaje y disposición de residuos;Aprovechamiento de residuos en la operación, economía circula.;Alguna Certificación de sistema de gestión medio ambiental ;</t>
  </si>
  <si>
    <t>Apagar luces y equipo de oficina en horas no laborales;Incentivar al buen uso del recurso hídrico y la energía;Canecas de reciclaje y disposición de residuos;</t>
  </si>
  <si>
    <t>Construcción (infraestructura o edificación);</t>
  </si>
  <si>
    <t>Divulgación de tips para ahorro de agua y energía;Incentivar al buen uso del recurso hídrico y la energía;Canecas de reciclaje y disposición de residuos;Aprovechamiento de residuos en la operación, economía circula.;</t>
  </si>
  <si>
    <t>Apagar luces y equipo de oficina en horas no laborales;Divulgación de tips para ahorro de agua y energía;Canecas de reciclaje y disposición de residuos;Plan de siembra de árboles y reforestación;</t>
  </si>
  <si>
    <t>Apagar luces y equipo de oficina en horas no laborales;</t>
  </si>
  <si>
    <t>Apagar luces y equipo de oficina en horas no laborales;Divulgación de tips para ahorro de agua y energía;Incentivar al buen uso del recurso hídrico y la energía;Canecas de reciclaje y disposición de residuos;Mantenimiento preventivo de vehículos de la compañía;Aprovechamiento de residuos en la operación, economía circula.;Alguna Certificación de sistema de gestión medio ambiental 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</si>
  <si>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reforestación;Alguna Certificación de sistema de gestión medio ambiental 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</si>
  <si>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reforestación;Aprovechamiento de residuos en la operación, economía circula.;Alguna Certificación de sistema de gestión medio ambiental ;</t>
  </si>
  <si>
    <t>Apagar luces y equipo de oficina en horas no laborales;Incentivar al buen uso del recurso hídrico y la energía;Aprovechamiento de residuos en la operación, economía circula.;Canecas de reciclaje y disposición de residuos;</t>
  </si>
  <si>
    <t>Apagar luces y equipo de oficina en horas no laborales;Divulgación de tips para ahorro de agua y energía;Incentivar al buen uso del recurso hídrico y la energía;Canecas de reciclaje y disposición de residuos;Alguna Certificación de sistema de gestión medio ambiental ;</t>
  </si>
  <si>
    <t>Apagar luces y equipo de oficina en horas no laborales;Divulgación de tips para ahorro de agua y energía;Canecas de reciclaje y disposición de residuos;Mantenimiento preventivo de vehículos de la compañía;</t>
  </si>
  <si>
    <t>Construcción (infraestructura o edificación);Transporte;</t>
  </si>
  <si>
    <t>Canecas de reciclaje y disposición de residuos;Mantenimiento preventivo de vehículos de la compañía;Aprovechamiento de residuos en la operación, economía circula.;</t>
  </si>
  <si>
    <t>Transporte;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</si>
  <si>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reforestación;Mantenimiento preventivo de vehículos de la compañía;Alguna Certificación de sistema de gestión medio ambiental ;</t>
  </si>
  <si>
    <t>Transporte;Construcción (infraestructura o edificación);</t>
  </si>
  <si>
    <t>Divulgación de tips para ahorro de agua y energía;Incentivar al buen uso del recurso hídrico y la energía;Canecas de reciclaje y disposición de residuos;Alguna Certificación de sistema de gestión medio ambiental ;</t>
  </si>
  <si>
    <t>Apagar luces y equipo de oficina en horas no laborales;Divulgación de tips para ahorro de agua y energía;Incentivar al buen uso del recurso hídrico y la energía;Canecas de reciclaje y disposición de residuos;Plan de siembra de árboles y reforestación;Mantenimiento preventivo de vehículos de la compañía;</t>
  </si>
  <si>
    <t>Apagar luces y equipo de oficina en horas no laborales;Canecas de reciclaje y disposición de residuos;</t>
  </si>
  <si>
    <t>Divulgación de tips para ahorro de agua y energía;Incentivar al buen uso del recurso hídrico y la energía;Canecas de reciclaje y disposición de residuos;Plan de siembra de árboles y reforestación;</t>
  </si>
  <si>
    <t>Alguna Certificación de sistema de gestión medio ambiental ;Apagar luces y equipo de oficina en horas no laborales;Incentivar al buen uso del recurso hídrico y la energía;Divulgación de tips para ahorro de agua y energía;Canecas de reciclaje y disposición de residuos;Plan de siembra de árboles y reforestación;Mantenimiento preventivo de vehículos de la compañía;</t>
  </si>
  <si>
    <t>Apagar luces y equipo de oficina en horas no laborales;Canecas de reciclaje y disposición de residuos;Aprovechamiento de residuos en la operación, economía circula.;</t>
  </si>
  <si>
    <t>Apagar luces y equipo de oficina en horas no laborales;Incentivar al buen uso del recurso hídrico y la energía;Canecas de reciclaje y disposición de residuos;Aprovechamiento de residuos en la operación, economía circula.;</t>
  </si>
  <si>
    <t>Alguna Certificación de sistema de gestión medio ambiental ;Aprovechamiento de residuos en la operación, economía circula.;Mantenimiento preventivo de vehículos de la compañía;Plan de siembra de árboles y reforestación;Canecas de reciclaje y disposición de residuos;Incentivar al buen uso del recurso hídrico y la energía;Divulgación de tips para ahorro de agua y energía;Apagar luces y equipo de oficina en horas no laborales;</t>
  </si>
  <si>
    <t>Apagar luces y equipo de oficina en horas no laborales;Canecas de reciclaje y disposición de residuos;Plan de siembra de árboles y reforestación;Aprovechamiento de residuos en la operación, economía circula.;</t>
  </si>
  <si>
    <t>Apagar luces y equipo de oficina en horas no laborales;Canecas de reciclaje y disposición de residuos;Divulgación de tips para ahorro de agua y energía;Mantenimiento preventivo de vehículos de la compañía;</t>
  </si>
  <si>
    <t>Apagar luces y equipo de oficina en horas no laborales;Divulgación de tips para ahorro de agua y energía;Incentivar al buen uso del recurso hídrico y la energía;Mantenimiento preventivo de vehículos de la compañía;Canecas de reciclaje y disposición de residuos;</t>
  </si>
  <si>
    <t>Apagar luces y equipo de oficina en horas no laborales;Canecas de reciclaje y disposición de residuos;Mantenimiento preventivo de vehículos de la compañía;Aprovechamiento de residuos en la operación, economía circula.;</t>
  </si>
  <si>
    <t>Apagar luces y equipo de oficina en horas no laborales;Divulgación de tips para ahorro de agua y energía;Canecas de reciclaje y disposición de residuos;</t>
  </si>
  <si>
    <t>Incentivar al buen uso del recurso hídrico y la energía;Canecas de reciclaje y disposición de residuos;</t>
  </si>
  <si>
    <t>Mantenimiento preventivo de vehículos de la compañía;Canecas de reciclaje y disposición de residuos;Incentivar al buen uso del recurso hídrico y la energía;Divulgación de tips para ahorro de agua y energía;Apagar luces y equipo de oficina en horas no laborales;</t>
  </si>
  <si>
    <t>Apagar luces y equipo de oficina en horas no laborales;Incentivar al buen uso del recurso hídrico y la energía;Canecas de reciclaje y disposición de residuos;Mantenimiento preventivo de vehículos de la compañía;Alguna Certificación de sistema de gestión medio ambiental ;</t>
  </si>
  <si>
    <t>Mantenimiento preventivo de vehículos de la compañía;Apagar luces y equipo de oficina en horas no laborales;Divulgación de tips para ahorro de agua y energía;Incentivar al buen uso del recurso hídrico y la energía;Canecas de reciclaje y disposición de residuos;Alguna Certificación de sistema de gestión medio ambiental ;</t>
  </si>
  <si>
    <t>Alguna Certificación de sistema de gestión medio ambiental ;Mantenimiento preventivo de vehículos de la compañía;Plan de siembra de árboles y reforestación;Canecas de reciclaje y disposición de residuos;Incentivar al buen uso del recurso hídrico y la energía;Divulgación de tips para ahorro de agua y energía;Apagar luces y equipo de oficina en horas no laborales;</t>
  </si>
  <si>
    <t>Alguna Certificación de sistema de gestión medio ambiental ;Mantenimiento preventivo de vehículos de la compañía;Plan de siembra de árboles y reforestación;Apagar luces y equipo de oficina en horas no laborales;Divulgación de tips para ahorro de agua y energía;Incentivar al buen uso del recurso hídrico y la energía;Canecas de reciclaje y disposición de residuos;</t>
  </si>
  <si>
    <t>Sector de la economía</t>
  </si>
  <si>
    <t>Tamaño de la empresa</t>
  </si>
  <si>
    <t>Reutilización, minimización y reciclaje</t>
  </si>
  <si>
    <t>Disposición de residuos y la separación en la fuente</t>
  </si>
  <si>
    <t>Canecas de reciclaje y disposición de residuos</t>
  </si>
  <si>
    <t>Fuentes de energías renovables, como energía solar, eólica, hidroeléctrica</t>
  </si>
  <si>
    <t>Incluir  a proveedores y clientes en las acciones contra el cambio climático</t>
  </si>
  <si>
    <t>Trabajo en casa o Home Office como estrategia para reducir la huella de carbono</t>
  </si>
  <si>
    <t>Reducir la huella de carbono y la emisión de gases de efecto invernadero</t>
  </si>
  <si>
    <t>Apagar luces y equipo de oficina en horas no laborales</t>
  </si>
  <si>
    <t>Divulgación de tips para ahorro de agua y energía</t>
  </si>
  <si>
    <t>Incentivar al buen uso del recurso hídrico y la energía</t>
  </si>
  <si>
    <t>Plan de siembra de árboles y reforestación</t>
  </si>
  <si>
    <t>Mantenimiento preventivo de vehículos de la compañía</t>
  </si>
  <si>
    <t>Aprovechamiento de residuos en la operación, economía circular.</t>
  </si>
  <si>
    <t xml:space="preserve">Alguna Certificación de sistema de gestión medio ambiental </t>
  </si>
  <si>
    <t xml:space="preserve">Cuenta con certificaciones o sellos medio ambientales como estrategia </t>
  </si>
  <si>
    <t>Objetivos mediambientales</t>
  </si>
  <si>
    <t>Empresa 1</t>
  </si>
  <si>
    <t>Empresa 2</t>
  </si>
  <si>
    <t>Empresa 3</t>
  </si>
  <si>
    <t>Empresa 4</t>
  </si>
  <si>
    <t>Empresa 5</t>
  </si>
  <si>
    <t>Empresa 6</t>
  </si>
  <si>
    <t>Empresa 7</t>
  </si>
  <si>
    <t>Empresa 8</t>
  </si>
  <si>
    <t>Empresa 9</t>
  </si>
  <si>
    <t>Empresa 10</t>
  </si>
  <si>
    <t>Empresa 11</t>
  </si>
  <si>
    <t>Empresa 12</t>
  </si>
  <si>
    <t>Empresa 13</t>
  </si>
  <si>
    <t>Empresa 14</t>
  </si>
  <si>
    <t>Empresa 15</t>
  </si>
  <si>
    <t>Empresa 16</t>
  </si>
  <si>
    <t>Empresa 17</t>
  </si>
  <si>
    <t>Empresa 18</t>
  </si>
  <si>
    <t>Empresa 19</t>
  </si>
  <si>
    <t>Empresa 20</t>
  </si>
  <si>
    <t>Empresa 21</t>
  </si>
  <si>
    <t>Empresa 22</t>
  </si>
  <si>
    <t>Empresa 23</t>
  </si>
  <si>
    <t>Empresa 24</t>
  </si>
  <si>
    <t>Empresa 25</t>
  </si>
  <si>
    <t>Empresa 26</t>
  </si>
  <si>
    <t>Empresa 27</t>
  </si>
  <si>
    <t>Empresa 28</t>
  </si>
  <si>
    <t>Empresa 29</t>
  </si>
  <si>
    <t>Empresa 30</t>
  </si>
  <si>
    <t>Empresa 31</t>
  </si>
  <si>
    <t>Empresa 32</t>
  </si>
  <si>
    <t>Empresa 33</t>
  </si>
  <si>
    <t>Empresa 34</t>
  </si>
  <si>
    <t>Empresa 35</t>
  </si>
  <si>
    <t>Empresa 36</t>
  </si>
  <si>
    <t>Empresa 37</t>
  </si>
  <si>
    <t>Empresa 38</t>
  </si>
  <si>
    <t>Empresa 39</t>
  </si>
  <si>
    <t>Empresa 40</t>
  </si>
  <si>
    <t>Empresa 41</t>
  </si>
  <si>
    <t>Empresa 42</t>
  </si>
  <si>
    <t>Empresa 43</t>
  </si>
  <si>
    <t>Empresa 44</t>
  </si>
  <si>
    <t>Empresa 45</t>
  </si>
  <si>
    <t>Empresa 46</t>
  </si>
  <si>
    <t>Empresa 47</t>
  </si>
  <si>
    <t>Empresa 48</t>
  </si>
  <si>
    <t>Empresa 49</t>
  </si>
  <si>
    <t>Empresa 50</t>
  </si>
  <si>
    <t>Empresa 51</t>
  </si>
  <si>
    <t>Empresa 52</t>
  </si>
  <si>
    <t>Empresa 53</t>
  </si>
  <si>
    <t>Empresa 54</t>
  </si>
  <si>
    <t>Empresa 55</t>
  </si>
  <si>
    <t>Empresa 56</t>
  </si>
  <si>
    <t>Empresa 57</t>
  </si>
  <si>
    <t>Empresa 58</t>
  </si>
  <si>
    <t>Empresa 59</t>
  </si>
  <si>
    <t>Empresa 60</t>
  </si>
  <si>
    <t>Empresa 61</t>
  </si>
  <si>
    <t>Empresa 62</t>
  </si>
  <si>
    <t>Empresa 63</t>
  </si>
  <si>
    <t>Empresa 64</t>
  </si>
  <si>
    <t>Empresa 65</t>
  </si>
  <si>
    <t>Empresa 66</t>
  </si>
  <si>
    <t>Empresa 67</t>
  </si>
  <si>
    <t>Empresa 68</t>
  </si>
  <si>
    <t>Empresa 69</t>
  </si>
  <si>
    <t>Empresa 70</t>
  </si>
  <si>
    <t>Empresa 71</t>
  </si>
  <si>
    <t>Empresa 72</t>
  </si>
  <si>
    <t>Empresa 73</t>
  </si>
  <si>
    <t>Empresa 74</t>
  </si>
  <si>
    <t>Empresa 75</t>
  </si>
  <si>
    <t>Empresa 76</t>
  </si>
  <si>
    <t>Empresa 77</t>
  </si>
  <si>
    <t>Empresa 78</t>
  </si>
  <si>
    <t>Empresa 79</t>
  </si>
  <si>
    <t>Empresa 80</t>
  </si>
  <si>
    <t>Empresa 81</t>
  </si>
  <si>
    <t>Empresa 82</t>
  </si>
  <si>
    <t>Empresa 83</t>
  </si>
  <si>
    <t>Empresa 84</t>
  </si>
  <si>
    <t>Empresa 85</t>
  </si>
  <si>
    <t>Empresa 86</t>
  </si>
  <si>
    <t>Empresa 87</t>
  </si>
  <si>
    <t>Empresa 88</t>
  </si>
  <si>
    <t>Empresa 89</t>
  </si>
  <si>
    <t>Empresa 90</t>
  </si>
  <si>
    <t>Empresa 91</t>
  </si>
  <si>
    <t>Empresa 92</t>
  </si>
  <si>
    <t>Empresa 93</t>
  </si>
  <si>
    <t>Empresa 94</t>
  </si>
  <si>
    <t>Empresa 95</t>
  </si>
  <si>
    <t>Empresa 96</t>
  </si>
  <si>
    <t>Empresa 97</t>
  </si>
  <si>
    <t>Servicios =1</t>
  </si>
  <si>
    <t>Construcción=2</t>
  </si>
  <si>
    <t>Transporte=3</t>
  </si>
  <si>
    <t>Financiero=4</t>
  </si>
  <si>
    <t>Energético=5</t>
  </si>
  <si>
    <t>Otro=6</t>
  </si>
  <si>
    <t>Micro=1</t>
  </si>
  <si>
    <t>Pequeña=2</t>
  </si>
  <si>
    <t>Mediana=3</t>
  </si>
  <si>
    <t>Grande=4</t>
  </si>
  <si>
    <t>Si =1</t>
  </si>
  <si>
    <t>No=2</t>
  </si>
  <si>
    <t>Aún no, pero está en el plan estratégico =3</t>
  </si>
  <si>
    <t>Si=1</t>
  </si>
  <si>
    <t>Aún no, pero está siendo considerado=3</t>
  </si>
  <si>
    <t>Suma</t>
  </si>
  <si>
    <t>Certificaciones, sellos o cumple con estándares medioambientales</t>
  </si>
  <si>
    <t>Objetivos medioambientales dentro del plan estratégico de la organización</t>
  </si>
  <si>
    <t>Alfa de Cronbach</t>
  </si>
  <si>
    <t>La confiabilidad del instrumento es aceptable</t>
  </si>
  <si>
    <t>α (Alfa)</t>
  </si>
  <si>
    <t>Por juicio de experto el instrumento es viable</t>
  </si>
  <si>
    <t>K (Número de Intems)</t>
  </si>
  <si>
    <t>Vi (Varianza de cada Item)</t>
  </si>
  <si>
    <t>Vt(Varianza Total)</t>
  </si>
  <si>
    <t>Varianza</t>
  </si>
  <si>
    <t>Sectores de la economía evaluados</t>
  </si>
  <si>
    <t>Codificación</t>
  </si>
  <si>
    <t>Frecuencia</t>
  </si>
  <si>
    <t>Porcentaje</t>
  </si>
  <si>
    <t>Porcentaje acumulado</t>
  </si>
  <si>
    <t>Media</t>
  </si>
  <si>
    <t>Servicios</t>
  </si>
  <si>
    <t>Construcción</t>
  </si>
  <si>
    <t>Transporte</t>
  </si>
  <si>
    <t>Financiero</t>
  </si>
  <si>
    <t>Energético</t>
  </si>
  <si>
    <t>Otro</t>
  </si>
  <si>
    <t>Total</t>
  </si>
  <si>
    <t>Tamaño de las empresas evaluadas</t>
  </si>
  <si>
    <t>Tamaño</t>
  </si>
  <si>
    <t>Micro</t>
  </si>
  <si>
    <t>Pequeña</t>
  </si>
  <si>
    <t>Mediana</t>
  </si>
  <si>
    <t>Grande</t>
  </si>
  <si>
    <t>Subtotal</t>
  </si>
  <si>
    <t>Total población</t>
  </si>
  <si>
    <t>Aprovechamiento de residuos en la operación, economía circular</t>
  </si>
  <si>
    <t>Moda</t>
  </si>
  <si>
    <t>Estrategias</t>
  </si>
  <si>
    <t>%</t>
  </si>
  <si>
    <t>Rango</t>
  </si>
  <si>
    <t>¿Qué tanto utilizan la Reutilización, minimización y reciclaje las empresas evaluadas?</t>
  </si>
  <si>
    <t>Disposición de residuos por sector</t>
  </si>
  <si>
    <t>Calificación</t>
  </si>
  <si>
    <t>Uso de disposición de residuos y separación en la fuente</t>
  </si>
  <si>
    <t>No la utiliza</t>
  </si>
  <si>
    <t>Poco</t>
  </si>
  <si>
    <t>A veces</t>
  </si>
  <si>
    <t>Regularmente</t>
  </si>
  <si>
    <t>Mucho</t>
  </si>
  <si>
    <t>¿Qué tanto usan la disposición de residuos y la separación en la fuente las empresas evaluadas?</t>
  </si>
  <si>
    <t>Frecuencia de empresas que usan Canecas de reciclaje y disposición de residuos</t>
  </si>
  <si>
    <t>La utiliza</t>
  </si>
  <si>
    <t>Uso de fuentes de energías renovables, como energía solar, eólica, hidroeléctrica en las empresas evaluadas</t>
  </si>
  <si>
    <t>Uso de fuentes de energías renovables, como energía solar, eólica, hidroeléctrica por sector</t>
  </si>
  <si>
    <t>Total general</t>
  </si>
  <si>
    <t>¿Qué tanto Incluyen a clientes y proveedores en las acciones contra el cambio climatico?</t>
  </si>
  <si>
    <t>¿Qué tanto se usa el trabajo en casa o Home Office como estrategia para reducir la huella de carbono?</t>
  </si>
  <si>
    <t>¿Qué tanto se esfuerzan por reducir la huella de carbono y la emisión de gases de efecto invernadero?</t>
  </si>
  <si>
    <t>Nada</t>
  </si>
  <si>
    <t>¿Cuenta con certificaciones o sellos medio ambientales como estrategia?</t>
  </si>
  <si>
    <t>Aún no, pero lo esta considerando</t>
  </si>
  <si>
    <t>|</t>
  </si>
  <si>
    <t>Variables numéricas</t>
  </si>
  <si>
    <t>3R</t>
  </si>
  <si>
    <t>Disposicion_separacion</t>
  </si>
  <si>
    <t>Energias_renovables</t>
  </si>
  <si>
    <t>Cambio_climatico</t>
  </si>
  <si>
    <t>Home_office</t>
  </si>
  <si>
    <t>Huella_carbono</t>
  </si>
  <si>
    <t>Población</t>
  </si>
  <si>
    <t>Desviación estandar</t>
  </si>
  <si>
    <t>min</t>
  </si>
  <si>
    <t>25%</t>
  </si>
  <si>
    <t>50%</t>
  </si>
  <si>
    <t>75%</t>
  </si>
  <si>
    <t>max</t>
  </si>
  <si>
    <t>Variables categóricas</t>
  </si>
  <si>
    <t>sector</t>
  </si>
  <si>
    <t>tamaño</t>
  </si>
  <si>
    <t>cumple_estandares</t>
  </si>
  <si>
    <t>objetivos_medioambientales</t>
  </si>
  <si>
    <t>unique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</si>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</sst>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9" fontId="9" fillId="0" borderId="0" xfId="1" applyFont="1" applyFill="1"/>
    <xf numFmtId="0" fontId="6" fillId="0" borderId="5" xfId="0" applyFont="1" applyBorder="1" applyAlignment="1">
      <alignment horizontal="center" wrapText="1"/>
    </xf>
    <xf numFmtId="9" fontId="9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9" fillId="0" borderId="10" xfId="0" applyFont="1" applyBorder="1"/>
    <xf numFmtId="0" fontId="9" fillId="0" borderId="6" xfId="0" applyFont="1" applyBorder="1"/>
    <xf numFmtId="9" fontId="0" fillId="0" borderId="0" xfId="1" applyFont="1"/>
    <xf numFmtId="9" fontId="0" fillId="0" borderId="0" xfId="0" applyNumberFormat="1"/>
    <xf numFmtId="9" fontId="0" fillId="0" borderId="0" xfId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textRotation="90" wrapText="1"/>
    </xf>
    <xf numFmtId="0" fontId="0" fillId="0" borderId="0" xfId="0" applyAlignment="1">
      <alignment textRotation="90" wrapText="1"/>
    </xf>
    <xf numFmtId="9" fontId="0" fillId="0" borderId="0" xfId="1" applyFont="1" applyFill="1" applyBorder="1"/>
    <xf numFmtId="0" fontId="7" fillId="5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6" fillId="5" borderId="8" xfId="0" applyFont="1" applyFill="1" applyBorder="1"/>
    <xf numFmtId="9" fontId="6" fillId="5" borderId="8" xfId="1" applyFont="1" applyFill="1" applyBorder="1"/>
    <xf numFmtId="9" fontId="0" fillId="0" borderId="0" xfId="1" applyFont="1" applyAlignment="1">
      <alignment horizontal="center"/>
    </xf>
    <xf numFmtId="0" fontId="0" fillId="0" borderId="11" xfId="0" applyBorder="1"/>
    <xf numFmtId="0" fontId="13" fillId="0" borderId="1" xfId="0" applyFont="1" applyBorder="1"/>
    <xf numFmtId="0" fontId="12" fillId="5" borderId="1" xfId="0" applyFont="1" applyFill="1" applyBorder="1"/>
    <xf numFmtId="0" fontId="13" fillId="0" borderId="0" xfId="0" applyFont="1"/>
    <xf numFmtId="0" fontId="14" fillId="0" borderId="0" xfId="0" applyFont="1"/>
    <xf numFmtId="9" fontId="0" fillId="0" borderId="11" xfId="1" applyFont="1" applyBorder="1"/>
    <xf numFmtId="0" fontId="14" fillId="0" borderId="11" xfId="0" applyFont="1" applyBorder="1"/>
    <xf numFmtId="9" fontId="14" fillId="0" borderId="11" xfId="1" applyFont="1" applyBorder="1"/>
    <xf numFmtId="9" fontId="13" fillId="0" borderId="0" xfId="1" applyFont="1"/>
    <xf numFmtId="0" fontId="6" fillId="5" borderId="1" xfId="0" applyFont="1" applyFill="1" applyBorder="1"/>
    <xf numFmtId="0" fontId="0" fillId="7" borderId="1" xfId="0" applyFill="1" applyBorder="1"/>
    <xf numFmtId="9" fontId="0" fillId="0" borderId="1" xfId="1" applyFont="1" applyBorder="1"/>
    <xf numFmtId="0" fontId="13" fillId="7" borderId="1" xfId="0" applyFont="1" applyFill="1" applyBorder="1"/>
    <xf numFmtId="9" fontId="13" fillId="0" borderId="1" xfId="1" applyFont="1" applyBorder="1"/>
    <xf numFmtId="0" fontId="0" fillId="0" borderId="1" xfId="0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9" fontId="13" fillId="0" borderId="0" xfId="1" applyFont="1" applyBorder="1"/>
    <xf numFmtId="0" fontId="13" fillId="0" borderId="0" xfId="2" applyNumberFormat="1" applyFont="1" applyBorder="1"/>
    <xf numFmtId="0" fontId="13" fillId="0" borderId="0" xfId="1" applyNumberFormat="1" applyFont="1" applyBorder="1"/>
    <xf numFmtId="0" fontId="13" fillId="0" borderId="2" xfId="0" applyFont="1" applyBorder="1"/>
    <xf numFmtId="9" fontId="13" fillId="0" borderId="2" xfId="1" applyFont="1" applyBorder="1"/>
    <xf numFmtId="0" fontId="13" fillId="0" borderId="12" xfId="0" applyFont="1" applyBorder="1"/>
    <xf numFmtId="9" fontId="13" fillId="0" borderId="13" xfId="1" applyFont="1" applyBorder="1"/>
    <xf numFmtId="9" fontId="13" fillId="0" borderId="14" xfId="1" applyFont="1" applyBorder="1"/>
    <xf numFmtId="0" fontId="13" fillId="0" borderId="9" xfId="0" applyFont="1" applyBorder="1"/>
    <xf numFmtId="0" fontId="0" fillId="0" borderId="15" xfId="0" applyBorder="1"/>
    <xf numFmtId="0" fontId="13" fillId="0" borderId="16" xfId="0" applyFont="1" applyBorder="1"/>
    <xf numFmtId="0" fontId="0" fillId="0" borderId="17" xfId="0" applyBorder="1"/>
    <xf numFmtId="0" fontId="0" fillId="0" borderId="18" xfId="0" applyBorder="1"/>
    <xf numFmtId="9" fontId="13" fillId="0" borderId="12" xfId="1" applyFont="1" applyBorder="1"/>
    <xf numFmtId="9" fontId="13" fillId="0" borderId="15" xfId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13" fillId="3" borderId="0" xfId="0" applyFont="1" applyFill="1" applyAlignment="1">
      <alignment horizontal="right" wrapText="1"/>
    </xf>
    <xf numFmtId="0" fontId="13" fillId="3" borderId="0" xfId="0" applyFont="1" applyFill="1" applyAlignment="1">
      <alignment horizontal="right"/>
    </xf>
    <xf numFmtId="0" fontId="0" fillId="5" borderId="12" xfId="0" applyFill="1" applyBorder="1"/>
    <xf numFmtId="0" fontId="6" fillId="5" borderId="22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0" fontId="12" fillId="5" borderId="23" xfId="0" applyFont="1" applyFill="1" applyBorder="1" applyAlignment="1">
      <alignment horizontal="center" vertical="top"/>
    </xf>
    <xf numFmtId="0" fontId="8" fillId="8" borderId="24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justify" wrapText="1"/>
    </xf>
    <xf numFmtId="0" fontId="0" fillId="0" borderId="23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5" borderId="2" xfId="0" applyFill="1" applyBorder="1"/>
    <xf numFmtId="0" fontId="0" fillId="5" borderId="29" xfId="0" applyFill="1" applyBorder="1"/>
    <xf numFmtId="0" fontId="12" fillId="5" borderId="30" xfId="0" applyFont="1" applyFill="1" applyBorder="1" applyAlignment="1">
      <alignment horizontal="center" vertical="top"/>
    </xf>
    <xf numFmtId="0" fontId="12" fillId="5" borderId="31" xfId="0" applyFont="1" applyFill="1" applyBorder="1" applyAlignment="1">
      <alignment horizontal="center" vertical="top"/>
    </xf>
    <xf numFmtId="0" fontId="8" fillId="8" borderId="22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8" fillId="9" borderId="32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 wrapText="1"/>
    </xf>
    <xf numFmtId="0" fontId="1" fillId="6" borderId="5" xfId="0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vertical="center" wrapText="1"/>
    </xf>
    <xf numFmtId="0" fontId="6" fillId="5" borderId="20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28"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Sectores evaluados</a:t>
            </a:r>
          </a:p>
        </c:rich>
      </c:tx>
      <c:layout>
        <c:manualLayout>
          <c:xMode val="edge"/>
          <c:yMode val="edge"/>
          <c:x val="0.32261544230048167"/>
          <c:y val="1.77383550725177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926013094517029"/>
          <c:y val="0.135328750847344"/>
          <c:w val="0.41906215569207689"/>
          <c:h val="0.84555758959498806"/>
        </c:manualLayout>
      </c:layout>
      <c:pieChart>
        <c:varyColors val="1"/>
        <c:ser>
          <c:idx val="0"/>
          <c:order val="0"/>
          <c:tx>
            <c:strRef>
              <c:f>'Sector y tamaño de las empresas'!$C$2</c:f>
              <c:strCache>
                <c:ptCount val="1"/>
                <c:pt idx="0">
                  <c:v>Frecuencia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EA-4B7F-AEC2-661EAB13348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6EA-4B7F-AEC2-661EAB13348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EA-4B7F-AEC2-661EAB13348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6EA-4B7F-AEC2-661EAB13348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6EA-4B7F-AEC2-661EAB13348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E6EA-4B7F-AEC2-661EAB133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'Sector y tamaño de las empresas'!$A$3:$A$8</c:f>
              <c:strCache>
                <c:ptCount val="6"/>
                <c:pt idx="0">
                  <c:v>Servicios</c:v>
                </c:pt>
                <c:pt idx="1">
                  <c:v>Construcción</c:v>
                </c:pt>
                <c:pt idx="2">
                  <c:v>Transporte</c:v>
                </c:pt>
                <c:pt idx="3">
                  <c:v>Financiero</c:v>
                </c:pt>
                <c:pt idx="4">
                  <c:v>Energético</c:v>
                </c:pt>
                <c:pt idx="5">
                  <c:v>Otro</c:v>
                </c:pt>
              </c:strCache>
            </c:strRef>
          </c:cat>
          <c:val>
            <c:numRef>
              <c:f>'Sector y tamaño de las empresas'!$C$3:$C$8</c:f>
              <c:numCache>
                <c:formatCode>General</c:formatCode>
                <c:ptCount val="6"/>
                <c:pt idx="0">
                  <c:v>24</c:v>
                </c:pt>
                <c:pt idx="1">
                  <c:v>14</c:v>
                </c:pt>
                <c:pt idx="2">
                  <c:v>13</c:v>
                </c:pt>
                <c:pt idx="3">
                  <c:v>7</c:v>
                </c:pt>
                <c:pt idx="4">
                  <c:v>26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A-4B7F-AEC2-661EAB13348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626431311470679E-2"/>
          <c:y val="0.31485533696356605"/>
          <c:w val="0.29047607510599638"/>
          <c:h val="0.371767056755286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Uso de fuentes de energías renovables por sector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'Fuentes de energía renovable'!$A$12</c:f>
              <c:strCache>
                <c:ptCount val="1"/>
                <c:pt idx="0">
                  <c:v>Servicios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renovable'!$B$12:$F$12</c:f>
              <c:numCache>
                <c:formatCode>General</c:formatCode>
                <c:ptCount val="5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5-4828-8537-09641E3D54D2}"/>
            </c:ext>
          </c:extLst>
        </c:ser>
        <c:ser>
          <c:idx val="1"/>
          <c:order val="1"/>
          <c:tx>
            <c:strRef>
              <c:f>'Fuentes de energía renovable'!$A$13</c:f>
              <c:strCache>
                <c:ptCount val="1"/>
                <c:pt idx="0">
                  <c:v>Construcción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renovable'!$B$13:$F$13</c:f>
              <c:numCache>
                <c:formatCode>General</c:formatCode>
                <c:ptCount val="5"/>
                <c:pt idx="0">
                  <c:v>6</c:v>
                </c:pt>
                <c:pt idx="1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D5-4828-8537-09641E3D54D2}"/>
            </c:ext>
          </c:extLst>
        </c:ser>
        <c:ser>
          <c:idx val="2"/>
          <c:order val="2"/>
          <c:tx>
            <c:strRef>
              <c:f>'Fuentes de energía renovable'!$A$14</c:f>
              <c:strCache>
                <c:ptCount val="1"/>
                <c:pt idx="0">
                  <c:v>Transporte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renovable'!$B$14:$F$14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D5-4828-8537-09641E3D54D2}"/>
            </c:ext>
          </c:extLst>
        </c:ser>
        <c:ser>
          <c:idx val="3"/>
          <c:order val="3"/>
          <c:tx>
            <c:strRef>
              <c:f>'Fuentes de energía renovable'!$A$15</c:f>
              <c:strCache>
                <c:ptCount val="1"/>
                <c:pt idx="0">
                  <c:v>Financiero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renovable'!$B$15:$F$15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D5-4828-8537-09641E3D54D2}"/>
            </c:ext>
          </c:extLst>
        </c:ser>
        <c:ser>
          <c:idx val="4"/>
          <c:order val="4"/>
          <c:tx>
            <c:strRef>
              <c:f>'Fuentes de energía renovable'!$A$16</c:f>
              <c:strCache>
                <c:ptCount val="1"/>
                <c:pt idx="0">
                  <c:v>Energético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layout>
                <c:manualLayout>
                  <c:x val="-8.1889990162138649E-17"/>
                  <c:y val="-1.081081081081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D5-4828-8537-09641E3D5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renovable'!$B$16:$F$16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D5-4828-8537-09641E3D54D2}"/>
            </c:ext>
          </c:extLst>
        </c:ser>
        <c:ser>
          <c:idx val="5"/>
          <c:order val="5"/>
          <c:tx>
            <c:strRef>
              <c:f>'Fuentes de energía renovable'!$A$17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layout>
                <c:manualLayout>
                  <c:x val="-8.1889990162138649E-17"/>
                  <c:y val="-2.1621621621621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5-4828-8537-09641E3D5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'Fuentes de energía renovable'!$B$11:$F$11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renovable'!$B$17:$F$17</c:f>
              <c:numCache>
                <c:formatCode>General</c:formatCode>
                <c:ptCount val="5"/>
                <c:pt idx="0">
                  <c:v>7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D5-4828-8537-09641E3D54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35402032"/>
        <c:axId val="1135409104"/>
        <c:axId val="0"/>
      </c:bar3DChart>
      <c:catAx>
        <c:axId val="113540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5409104"/>
        <c:crosses val="autoZero"/>
        <c:auto val="1"/>
        <c:lblAlgn val="ctr"/>
        <c:lblOffset val="100"/>
        <c:noMultiLvlLbl val="0"/>
      </c:catAx>
      <c:valAx>
        <c:axId val="113540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3540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Uso de energías renovables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'Fuentes de energía renovable'!$D$2</c:f>
              <c:strCache>
                <c:ptCount val="1"/>
                <c:pt idx="0">
                  <c:v>Porcentaje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1B2-4E3A-ABD6-3160DDE314C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1B2-4E3A-ABD6-3160DDE314C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1B2-4E3A-ABD6-3160DDE314C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1B2-4E3A-ABD6-3160DDE314C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1B2-4E3A-ABD6-3160DDE314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'Fuentes de energía renovable'!$A$3:$A$7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'Fuentes de energía renovable'!$D$3:$D$7</c:f>
              <c:numCache>
                <c:formatCode>0%</c:formatCode>
                <c:ptCount val="5"/>
                <c:pt idx="0">
                  <c:v>0.35051546391752575</c:v>
                </c:pt>
                <c:pt idx="1">
                  <c:v>0.12371134020618557</c:v>
                </c:pt>
                <c:pt idx="2">
                  <c:v>5.1546391752577317E-2</c:v>
                </c:pt>
                <c:pt idx="3">
                  <c:v>0.18556701030927836</c:v>
                </c:pt>
                <c:pt idx="4">
                  <c:v>0.28865979381443296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8-49F8-BCF9-CBE41A5E5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200"/>
              <a:t>¿Que tanto incluyen a clientes y proveedores en sus planes medio ambientales?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abas'!$C$4:$G$4</c:f>
              <c:numCache>
                <c:formatCode>General</c:formatCode>
                <c:ptCount val="5"/>
                <c:pt idx="0">
                  <c:v>6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B-4A8D-927C-78173AFD14D1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abas'!$C$5:$G$5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B-4A8D-927C-78173AFD14D1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abas'!$C$6:$G$6</c:f>
              <c:numCache>
                <c:formatCode>General</c:formatCode>
                <c:ptCount val="5"/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9B-4A8D-927C-78173AFD14D1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abas'!$C$7:$G$7</c:f>
              <c:numCache>
                <c:formatCode>General</c:formatCode>
                <c:ptCount val="5"/>
                <c:pt idx="0">
                  <c:v>2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9B-4A8D-927C-78173AFD14D1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abas'!$C$8:$G$8</c:f>
              <c:numCache>
                <c:formatCode>General</c:formatCode>
                <c:ptCount val="5"/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9B-4A8D-927C-78173AFD14D1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abas'!$C$9:$G$9</c:f>
              <c:numCache>
                <c:formatCode>General</c:formatCode>
                <c:ptCount val="5"/>
                <c:pt idx="2">
                  <c:v>6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9B-4A8D-927C-78173AFD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9265984"/>
        <c:axId val="1049269728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'Descarb.en cadena de abas'!$C$3:$G$3</c15:sqref>
                        </c15:formulaRef>
                      </c:ext>
                    </c:extLst>
                    <c:strCache>
                      <c:ptCount val="5"/>
                      <c:pt idx="0">
                        <c:v>Nada</c:v>
                      </c:pt>
                      <c:pt idx="1">
                        <c:v>Poco</c:v>
                      </c:pt>
                      <c:pt idx="2">
                        <c:v>A veces</c:v>
                      </c:pt>
                      <c:pt idx="3">
                        <c:v>Regularmente</c:v>
                      </c:pt>
                      <c:pt idx="4">
                        <c:v>Mucho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'Descarb.en cadena de abas'!$C$10:$G$10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10</c:v>
                      </c:pt>
                      <c:pt idx="1">
                        <c:v>9</c:v>
                      </c:pt>
                      <c:pt idx="2">
                        <c:v>22</c:v>
                      </c:pt>
                      <c:pt idx="3">
                        <c:v>24</c:v>
                      </c:pt>
                      <c:pt idx="4">
                        <c:v>32</c:v>
                      </c:pt>
                    </c:numCache>
                  </c:numRef>
                </c:val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 </c15:sqref>
                              </c15:formulaRef>
                            </c:ext>
                          </c:extLst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6-F49B-4A8D-927C-78173AFD14D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'Descarb.en cadena de abas'!$C$3:$G$3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abas'!$C$11:$G$11</c:f>
              <c:numCache>
                <c:formatCode>0%</c:formatCode>
                <c:ptCount val="5"/>
                <c:pt idx="0">
                  <c:v>0.10309278350515463</c:v>
                </c:pt>
                <c:pt idx="1">
                  <c:v>9.2783505154639179E-2</c:v>
                </c:pt>
                <c:pt idx="2">
                  <c:v>0.22680412371134021</c:v>
                </c:pt>
                <c:pt idx="3">
                  <c:v>0.24742268041237114</c:v>
                </c:pt>
                <c:pt idx="4">
                  <c:v>0.32989690721649484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9B-4A8D-927C-78173AFD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273888"/>
        <c:axId val="1049273472"/>
      </c:lineChart>
      <c:catAx>
        <c:axId val="104926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9269728"/>
        <c:crosses val="autoZero"/>
        <c:auto val="1"/>
        <c:lblAlgn val="ctr"/>
        <c:lblOffset val="100"/>
        <c:noMultiLvlLbl val="0"/>
      </c:catAx>
      <c:valAx>
        <c:axId val="104926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9265984"/>
        <c:crosses val="autoZero"/>
        <c:crossBetween val="between"/>
      </c:valAx>
      <c:valAx>
        <c:axId val="104927347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9273888"/>
        <c:crosses val="max"/>
        <c:crossBetween val="between"/>
      </c:valAx>
      <c:catAx>
        <c:axId val="1049273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9273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03550957464443E-2"/>
          <c:y val="0.91605598762470375"/>
          <c:w val="0.89999994026352148"/>
          <c:h val="5.94455696665995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Frecuencia de uso</a:t>
            </a:r>
            <a:r>
              <a:rPr lang="es-CO" sz="1200" baseline="0"/>
              <a:t> de Home Office como estrategia para reducir la huella de carbono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abas'!$M$4:$Q$4</c:f>
              <c:numCache>
                <c:formatCode>General</c:formatCode>
                <c:ptCount val="5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F-40AF-9748-D6C890D21AF9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abas'!$M$5:$Q$5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F-40AF-9748-D6C890D21AF9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abas'!$M$6:$Q$6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1F-40AF-9748-D6C890D21AF9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abas'!$M$7:$Q$7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1F-40AF-9748-D6C890D21AF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abas'!$M$8:$Q$8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8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1F-40AF-9748-D6C890D21AF9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abas'!$M$9:$Q$9</c:f>
              <c:numCache>
                <c:formatCode>General</c:formatCode>
                <c:ptCount val="5"/>
                <c:pt idx="0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1F-40AF-9748-D6C890D2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494368"/>
        <c:axId val="104849894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'Descarb.en cadena de abas'!$M$3:$Q$3</c15:sqref>
                        </c15:formulaRef>
                      </c:ext>
                    </c:extLst>
                    <c:strCache>
                      <c:ptCount val="5"/>
                      <c:pt idx="0">
                        <c:v>Nada</c:v>
                      </c:pt>
                      <c:pt idx="1">
                        <c:v>Poco</c:v>
                      </c:pt>
                      <c:pt idx="2">
                        <c:v>A veces</c:v>
                      </c:pt>
                      <c:pt idx="3">
                        <c:v>Regularmente</c:v>
                      </c:pt>
                      <c:pt idx="4">
                        <c:v>Mucho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'Descarb.en cadena de abas'!$M$10:$Q$10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19</c:v>
                      </c:pt>
                      <c:pt idx="1">
                        <c:v>13</c:v>
                      </c:pt>
                      <c:pt idx="2">
                        <c:v>12</c:v>
                      </c:pt>
                      <c:pt idx="3">
                        <c:v>16</c:v>
                      </c:pt>
                      <c:pt idx="4">
                        <c:v>37</c:v>
                      </c:pt>
                    </c:numCache>
                  </c:numRef>
                </c:val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 </c15:sqref>
                              </c15:formulaRef>
                            </c:ext>
                          </c:extLst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6-F41F-40AF-9748-D6C890D21AF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'Descarb.en cadena de abas'!$M$3:$Q$3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abas'!$M$11:$Q$11</c:f>
              <c:numCache>
                <c:formatCode>0%</c:formatCode>
                <c:ptCount val="5"/>
                <c:pt idx="0">
                  <c:v>0.19587628865979381</c:v>
                </c:pt>
                <c:pt idx="1">
                  <c:v>0.13402061855670103</c:v>
                </c:pt>
                <c:pt idx="2">
                  <c:v>0.12371134020618557</c:v>
                </c:pt>
                <c:pt idx="3">
                  <c:v>0.16494845360824742</c:v>
                </c:pt>
                <c:pt idx="4">
                  <c:v>0.38144329896907214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1F-40AF-9748-D6C890D2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488128"/>
        <c:axId val="1048497280"/>
      </c:lineChart>
      <c:catAx>
        <c:axId val="10484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8944"/>
        <c:crosses val="autoZero"/>
        <c:auto val="1"/>
        <c:lblAlgn val="ctr"/>
        <c:lblOffset val="100"/>
        <c:noMultiLvlLbl val="0"/>
      </c:catAx>
      <c:valAx>
        <c:axId val="104849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4368"/>
        <c:crosses val="autoZero"/>
        <c:crossBetween val="between"/>
      </c:valAx>
      <c:valAx>
        <c:axId val="10484972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88128"/>
        <c:crosses val="max"/>
        <c:crossBetween val="between"/>
      </c:valAx>
      <c:catAx>
        <c:axId val="104848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8497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¿Qué tanto se esfuerzan por reducir la huella de carbono y la emisión de gases de efecto invernadero?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'Descarb.en cadena de abas'!$U$4</c:f>
              <c:strCache>
                <c:ptCount val="1"/>
                <c:pt idx="0">
                  <c:v>Servicios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abas'!$V$4:$Z$4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6</c:v>
                </c:pt>
                <c:pt idx="3">
                  <c:v>5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E-4023-8E1B-2BB98372A353}"/>
            </c:ext>
          </c:extLst>
        </c:ser>
        <c:ser>
          <c:idx val="1"/>
          <c:order val="1"/>
          <c:tx>
            <c:strRef>
              <c:f>'Descarb.en cadena de abas'!$U$5</c:f>
              <c:strCache>
                <c:ptCount val="1"/>
                <c:pt idx="0">
                  <c:v>Construcción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abas'!$V$5:$Z$5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E-4023-8E1B-2BB98372A353}"/>
            </c:ext>
          </c:extLst>
        </c:ser>
        <c:ser>
          <c:idx val="2"/>
          <c:order val="2"/>
          <c:tx>
            <c:strRef>
              <c:f>'Descarb.en cadena de abas'!$U$6</c:f>
              <c:strCache>
                <c:ptCount val="1"/>
                <c:pt idx="0">
                  <c:v>Transporte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abas'!$V$6:$Z$6</c:f>
              <c:numCache>
                <c:formatCode>General</c:formatCode>
                <c:ptCount val="5"/>
                <c:pt idx="2">
                  <c:v>3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E-4023-8E1B-2BB98372A353}"/>
            </c:ext>
          </c:extLst>
        </c:ser>
        <c:ser>
          <c:idx val="3"/>
          <c:order val="3"/>
          <c:tx>
            <c:strRef>
              <c:f>'Descarb.en cadena de abas'!$U$7</c:f>
              <c:strCache>
                <c:ptCount val="1"/>
                <c:pt idx="0">
                  <c:v>Financiero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abas'!$V$7:$Z$7</c:f>
              <c:numCache>
                <c:formatCode>General</c:formatCode>
                <c:ptCount val="5"/>
                <c:pt idx="0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3E-4023-8E1B-2BB98372A353}"/>
            </c:ext>
          </c:extLst>
        </c:ser>
        <c:ser>
          <c:idx val="4"/>
          <c:order val="4"/>
          <c:tx>
            <c:strRef>
              <c:f>'Descarb.en cadena de abas'!$U$8</c:f>
              <c:strCache>
                <c:ptCount val="1"/>
                <c:pt idx="0">
                  <c:v>Energético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abas'!$V$8:$Z$8</c:f>
              <c:numCache>
                <c:formatCode>General</c:formatCode>
                <c:ptCount val="5"/>
                <c:pt idx="0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3E-4023-8E1B-2BB98372A353}"/>
            </c:ext>
          </c:extLst>
        </c:ser>
        <c:ser>
          <c:idx val="5"/>
          <c:order val="5"/>
          <c:tx>
            <c:strRef>
              <c:f>'Descarb.en cadena de abas'!$U$9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abas'!$V$9:$Z$9</c:f>
              <c:numCache>
                <c:formatCode>General</c:formatCode>
                <c:ptCount val="5"/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3E-4023-8E1B-2BB98372A353}"/>
            </c:ext>
          </c:extLst>
        </c:ser>
        <c:ser>
          <c:idx val="6"/>
          <c:order val="6"/>
          <c:tx>
            <c:strRef>
              <c:f>'Descarb.en cadena de abas'!$U$10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abas'!$V$10:$Z$10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14</c:v>
                </c:pt>
                <c:pt idx="3">
                  <c:v>26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3E-4023-8E1B-2BB98372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6444624"/>
        <c:axId val="1146435472"/>
      </c:barChart>
      <c:lineChart>
        <c:grouping val="standard"/>
        <c:varyColors val="0"/>
        <c:ser>
          <c:idx val="7"/>
          <c:order val="7"/>
          <c:tx>
            <c:strRef>
              <c:f>'Descarb.en cadena de abas'!$U$11</c:f>
              <c:strCache>
                <c:ptCount val="1"/>
                <c:pt idx="0">
                  <c:v>Porcentaje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'Descarb.en cadena de abas'!$V$3:$Z$3</c:f>
              <c:strCache>
                <c:ptCount val="5"/>
                <c:pt idx="0">
                  <c:v>Nada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'Descarb.en cadena de abas'!$V$11:$Z$11</c:f>
              <c:numCache>
                <c:formatCode>0%</c:formatCode>
                <c:ptCount val="5"/>
                <c:pt idx="0">
                  <c:v>8.247422680412371E-2</c:v>
                </c:pt>
                <c:pt idx="1">
                  <c:v>5.1546391752577317E-2</c:v>
                </c:pt>
                <c:pt idx="2">
                  <c:v>0.14432989690721648</c:v>
                </c:pt>
                <c:pt idx="3">
                  <c:v>0.26804123711340205</c:v>
                </c:pt>
                <c:pt idx="4">
                  <c:v>0.45360824742268041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3E-4023-8E1B-2BB98372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437136"/>
        <c:axId val="1146439632"/>
      </c:lineChart>
      <c:catAx>
        <c:axId val="11464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6435472"/>
        <c:crosses val="autoZero"/>
        <c:auto val="1"/>
        <c:lblAlgn val="ctr"/>
        <c:lblOffset val="100"/>
        <c:noMultiLvlLbl val="0"/>
      </c:catAx>
      <c:valAx>
        <c:axId val="114643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6444624"/>
        <c:crosses val="autoZero"/>
        <c:crossBetween val="between"/>
      </c:valAx>
      <c:valAx>
        <c:axId val="114643963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6437136"/>
        <c:crosses val="max"/>
        <c:crossBetween val="between"/>
      </c:valAx>
      <c:catAx>
        <c:axId val="1146437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46439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Objetivos medioambientales dentro del plan estratégico de la organización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'Certific ambientales y Obj estr'!$K$4</c:f>
              <c:strCache>
                <c:ptCount val="1"/>
                <c:pt idx="0">
                  <c:v>Servicios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estr'!$L$4:$N$4</c:f>
              <c:numCache>
                <c:formatCode>General</c:formatCode>
                <c:ptCount val="3"/>
                <c:pt idx="0">
                  <c:v>15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8-41EC-B5E3-622D00E2CC67}"/>
            </c:ext>
          </c:extLst>
        </c:ser>
        <c:ser>
          <c:idx val="1"/>
          <c:order val="1"/>
          <c:tx>
            <c:strRef>
              <c:f>'Certific ambientales y Obj estr'!$K$5</c:f>
              <c:strCache>
                <c:ptCount val="1"/>
                <c:pt idx="0">
                  <c:v>Construcción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estr'!$L$5:$N$5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8-41EC-B5E3-622D00E2CC67}"/>
            </c:ext>
          </c:extLst>
        </c:ser>
        <c:ser>
          <c:idx val="2"/>
          <c:order val="2"/>
          <c:tx>
            <c:strRef>
              <c:f>'Certific ambientales y Obj estr'!$K$6</c:f>
              <c:strCache>
                <c:ptCount val="1"/>
                <c:pt idx="0">
                  <c:v>Transporte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estr'!$L$6:$N$6</c:f>
              <c:numCache>
                <c:formatCode>General</c:formatCode>
                <c:ptCount val="3"/>
                <c:pt idx="0">
                  <c:v>10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8-41EC-B5E3-622D00E2CC67}"/>
            </c:ext>
          </c:extLst>
        </c:ser>
        <c:ser>
          <c:idx val="3"/>
          <c:order val="3"/>
          <c:tx>
            <c:strRef>
              <c:f>'Certific ambientales y Obj estr'!$K$7</c:f>
              <c:strCache>
                <c:ptCount val="1"/>
                <c:pt idx="0">
                  <c:v>Financiero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estr'!$L$7:$N$7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68-41EC-B5E3-622D00E2CC67}"/>
            </c:ext>
          </c:extLst>
        </c:ser>
        <c:ser>
          <c:idx val="4"/>
          <c:order val="4"/>
          <c:tx>
            <c:strRef>
              <c:f>'Certific ambientales y Obj estr'!$K$8</c:f>
              <c:strCache>
                <c:ptCount val="1"/>
                <c:pt idx="0">
                  <c:v>Energético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estr'!$L$8:$N$8</c:f>
              <c:numCache>
                <c:formatCode>General</c:formatCode>
                <c:ptCount val="3"/>
                <c:pt idx="0">
                  <c:v>21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68-41EC-B5E3-622D00E2CC67}"/>
            </c:ext>
          </c:extLst>
        </c:ser>
        <c:ser>
          <c:idx val="5"/>
          <c:order val="5"/>
          <c:tx>
            <c:strRef>
              <c:f>'Certific ambientales y Obj estr'!$K$9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estr'!$L$9:$N$9</c:f>
              <c:numCache>
                <c:formatCode>General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68-41EC-B5E3-622D00E2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494368"/>
        <c:axId val="104849894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'Certific ambientales y Obj estr'!$K$10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'Certific ambientales y Obj estr'!$L$3:$N$3</c15:sqref>
                        </c15:formulaRef>
                      </c:ext>
                    </c:extLst>
                    <c:strCache>
                      <c:ptCount val="3"/>
                      <c:pt idx="0">
                        <c:v>Si</c:v>
                      </c:pt>
                      <c:pt idx="1">
                        <c:v>No</c:v>
                      </c:pt>
                      <c:pt idx="2">
                        <c:v>Aún no, pero lo esta considerando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'Certific ambientales y Obj estr'!$L$10:$N$10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70</c:v>
                      </c:pt>
                      <c:pt idx="1">
                        <c:v>6</c:v>
                      </c:pt>
                      <c:pt idx="2">
                        <c:v>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668-41EC-B5E3-622D00E2CC6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'Certific ambientales y Obj estr'!$K$11</c:f>
              <c:strCache>
                <c:ptCount val="1"/>
                <c:pt idx="0">
                  <c:v>Porcentaje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'Certific ambientales y Obj estr'!$L$3:$N$3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lo esta considerando</c:v>
                </c:pt>
              </c:strCache>
            </c:strRef>
          </c:cat>
          <c:val>
            <c:numRef>
              <c:f>'Certific ambientales y Obj estr'!$L$11:$N$11</c:f>
              <c:numCache>
                <c:formatCode>0%</c:formatCode>
                <c:ptCount val="3"/>
                <c:pt idx="0">
                  <c:v>0.72164948453608246</c:v>
                </c:pt>
                <c:pt idx="1">
                  <c:v>6.1855670103092786E-2</c:v>
                </c:pt>
                <c:pt idx="2">
                  <c:v>0.21649484536082475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68-41EC-B5E3-622D00E2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488128"/>
        <c:axId val="1048497280"/>
      </c:lineChart>
      <c:catAx>
        <c:axId val="10484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8944"/>
        <c:crosses val="autoZero"/>
        <c:auto val="1"/>
        <c:lblAlgn val="ctr"/>
        <c:lblOffset val="100"/>
        <c:noMultiLvlLbl val="0"/>
      </c:catAx>
      <c:valAx>
        <c:axId val="104849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4368"/>
        <c:crosses val="autoZero"/>
        <c:crossBetween val="between"/>
      </c:valAx>
      <c:valAx>
        <c:axId val="10484972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88128"/>
        <c:crosses val="max"/>
        <c:crossBetween val="between"/>
      </c:valAx>
      <c:catAx>
        <c:axId val="104848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8497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¿Cuenta con certificaciones o sellos medio ambientales como estrategia?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'Certific ambientales y Obj estr'!$B$4</c:f>
              <c:strCache>
                <c:ptCount val="1"/>
                <c:pt idx="0">
                  <c:v>Servicios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estr'!$C$4:$E$4</c:f>
              <c:numCache>
                <c:formatCode>General</c:formatCode>
                <c:ptCount val="3"/>
                <c:pt idx="0">
                  <c:v>12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5-43F4-9813-842FC5BC8995}"/>
            </c:ext>
          </c:extLst>
        </c:ser>
        <c:ser>
          <c:idx val="1"/>
          <c:order val="1"/>
          <c:tx>
            <c:strRef>
              <c:f>'Certific ambientales y Obj estr'!$B$5</c:f>
              <c:strCache>
                <c:ptCount val="1"/>
                <c:pt idx="0">
                  <c:v>Construcción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estr'!$C$5:$E$5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5-43F4-9813-842FC5BC8995}"/>
            </c:ext>
          </c:extLst>
        </c:ser>
        <c:ser>
          <c:idx val="2"/>
          <c:order val="2"/>
          <c:tx>
            <c:strRef>
              <c:f>'Certific ambientales y Obj estr'!$B$6</c:f>
              <c:strCache>
                <c:ptCount val="1"/>
                <c:pt idx="0">
                  <c:v>Transporte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estr'!$C$6:$E$6</c:f>
              <c:numCache>
                <c:formatCode>General</c:formatCode>
                <c:ptCount val="3"/>
                <c:pt idx="0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35-43F4-9813-842FC5BC8995}"/>
            </c:ext>
          </c:extLst>
        </c:ser>
        <c:ser>
          <c:idx val="3"/>
          <c:order val="3"/>
          <c:tx>
            <c:strRef>
              <c:f>'Certific ambientales y Obj estr'!$B$7</c:f>
              <c:strCache>
                <c:ptCount val="1"/>
                <c:pt idx="0">
                  <c:v>Financiero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estr'!$C$7:$E$7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35-43F4-9813-842FC5BC8995}"/>
            </c:ext>
          </c:extLst>
        </c:ser>
        <c:ser>
          <c:idx val="4"/>
          <c:order val="4"/>
          <c:tx>
            <c:strRef>
              <c:f>'Certific ambientales y Obj estr'!$B$8</c:f>
              <c:strCache>
                <c:ptCount val="1"/>
                <c:pt idx="0">
                  <c:v>Energético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estr'!$C$8:$E$8</c:f>
              <c:numCache>
                <c:formatCode>General</c:formatCode>
                <c:ptCount val="3"/>
                <c:pt idx="0">
                  <c:v>10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35-43F4-9813-842FC5BC8995}"/>
            </c:ext>
          </c:extLst>
        </c:ser>
        <c:ser>
          <c:idx val="5"/>
          <c:order val="5"/>
          <c:tx>
            <c:strRef>
              <c:f>'Certific ambientales y Obj estr'!$B$9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estr'!$C$9:$E$9</c:f>
              <c:numCache>
                <c:formatCode>General</c:formatCode>
                <c:ptCount val="3"/>
                <c:pt idx="0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35-43F4-9813-842FC5B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494368"/>
        <c:axId val="1048498944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'Certific ambientales y Obj estr'!$B$10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'Certific ambientales y Obj estr'!$C$3:$E$3</c15:sqref>
                        </c15:formulaRef>
                      </c:ext>
                    </c:extLst>
                    <c:strCache>
                      <c:ptCount val="3"/>
                      <c:pt idx="0">
                        <c:v>Si</c:v>
                      </c:pt>
                      <c:pt idx="1">
                        <c:v>No</c:v>
                      </c:pt>
                      <c:pt idx="2">
                        <c:v>Aún no, pero está en el plan estratégico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'Certific ambientales y Obj estr'!$C$10:$E$10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48</c:v>
                      </c:pt>
                      <c:pt idx="1">
                        <c:v>16</c:v>
                      </c:pt>
                      <c:pt idx="2">
                        <c:v>33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9B35-43F4-9813-842FC5BC899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'Certific ambientales y Obj estr'!$B$11</c:f>
              <c:strCache>
                <c:ptCount val="1"/>
                <c:pt idx="0">
                  <c:v>Porcentaje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'Certific ambientales y Obj estr'!$C$3:$E$3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Aún no, pero está en el plan estratégico</c:v>
                </c:pt>
              </c:strCache>
            </c:strRef>
          </c:cat>
          <c:val>
            <c:numRef>
              <c:f>'Certific ambientales y Obj estr'!$C$11:$E$11</c:f>
              <c:numCache>
                <c:formatCode>0%</c:formatCode>
                <c:ptCount val="3"/>
                <c:pt idx="0">
                  <c:v>0.49484536082474229</c:v>
                </c:pt>
                <c:pt idx="1">
                  <c:v>0.16494845360824742</c:v>
                </c:pt>
                <c:pt idx="2">
                  <c:v>0.34020618556701032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35-43F4-9813-842FC5BC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488128"/>
        <c:axId val="1048497280"/>
      </c:lineChart>
      <c:catAx>
        <c:axId val="104849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8944"/>
        <c:crosses val="autoZero"/>
        <c:auto val="1"/>
        <c:lblAlgn val="ctr"/>
        <c:lblOffset val="100"/>
        <c:noMultiLvlLbl val="0"/>
      </c:catAx>
      <c:valAx>
        <c:axId val="104849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94368"/>
        <c:crosses val="autoZero"/>
        <c:crossBetween val="between"/>
      </c:valAx>
      <c:valAx>
        <c:axId val="10484972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8488128"/>
        <c:crosses val="max"/>
        <c:crossBetween val="between"/>
      </c:valAx>
      <c:catAx>
        <c:axId val="104848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8497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200" b="0"/>
              <a:t>TAMAÑO</a:t>
            </a:r>
            <a:r>
              <a:rPr lang="en-US" sz="1200" b="0" baseline="0"/>
              <a:t> DE EMPRESAS EVALUADAS</a:t>
            </a:r>
            <a:endParaRPr lang="en-US" sz="12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'Sector y tamaño de las empresas'!$C$12</c:f>
              <c:strCache>
                <c:ptCount val="1"/>
                <c:pt idx="0">
                  <c:v>Frecuencia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8CC-4FE3-B564-7E182015678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8CC-4FE3-B564-7E182015678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8CC-4FE3-B564-7E182015678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8CC-4FE3-B564-7E18201567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'Sector y tamaño de las empresas'!$A$13:$A$16</c:f>
              <c:strCache>
                <c:ptCount val="4"/>
                <c:pt idx="0">
                  <c:v>Micro</c:v>
                </c:pt>
                <c:pt idx="1">
                  <c:v>Pequeña</c:v>
                </c:pt>
                <c:pt idx="2">
                  <c:v>Mediana</c:v>
                </c:pt>
                <c:pt idx="3">
                  <c:v>Grande</c:v>
                </c:pt>
              </c:strCache>
            </c:strRef>
          </c:cat>
          <c:val>
            <c:numRef>
              <c:f>'Sector y tamaño de las empresas'!$C$13:$C$16</c:f>
              <c:numCache>
                <c:formatCode>General</c:formatCode>
                <c:ptCount val="4"/>
                <c:pt idx="0">
                  <c:v>27</c:v>
                </c:pt>
                <c:pt idx="1">
                  <c:v>15</c:v>
                </c:pt>
                <c:pt idx="2">
                  <c:v>10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C-4FE3-B564-7E182015678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2">
        <a:lumMod val="2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/>
              <a:t>Distribución</a:t>
            </a:r>
            <a:r>
              <a:rPr lang="es-CO" sz="1400" baseline="0"/>
              <a:t> de sectores según tamaño de empresas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 y tamaño de las empresas'!$C$20</c:f>
              <c:strCache>
                <c:ptCount val="1"/>
                <c:pt idx="0">
                  <c:v>Frecuencia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('Sector y tamaño de las empresas'!$A$21:$B$24,'Sector y tamaño de las empresas'!$A$26:$B$29,'Sector y tamaño de las empresas'!$A$31:$B$34,'Sector y tamaño de las empresas'!$A$36:$B$37,'Sector y tamaño de las empresas'!$A$39:$B$42,'Sector y tamaño de las empresas'!$A$44:$B$47)</c:f>
              <c:multiLvlStrCache>
                <c:ptCount val="22"/>
                <c:lvl>
                  <c:pt idx="0">
                    <c:v>Micro</c:v>
                  </c:pt>
                  <c:pt idx="1">
                    <c:v>Pequeña</c:v>
                  </c:pt>
                  <c:pt idx="2">
                    <c:v>Mediana</c:v>
                  </c:pt>
                  <c:pt idx="3">
                    <c:v>Grande</c:v>
                  </c:pt>
                  <c:pt idx="4">
                    <c:v>Micro</c:v>
                  </c:pt>
                  <c:pt idx="5">
                    <c:v>Pequeña</c:v>
                  </c:pt>
                  <c:pt idx="6">
                    <c:v>Mediana</c:v>
                  </c:pt>
                  <c:pt idx="7">
                    <c:v>Grande</c:v>
                  </c:pt>
                  <c:pt idx="8">
                    <c:v>Micro</c:v>
                  </c:pt>
                  <c:pt idx="9">
                    <c:v>Pequeña</c:v>
                  </c:pt>
                  <c:pt idx="10">
                    <c:v>Mediana</c:v>
                  </c:pt>
                  <c:pt idx="11">
                    <c:v>Grande</c:v>
                  </c:pt>
                  <c:pt idx="12">
                    <c:v>Micro</c:v>
                  </c:pt>
                  <c:pt idx="13">
                    <c:v>Grande</c:v>
                  </c:pt>
                  <c:pt idx="14">
                    <c:v>Micro</c:v>
                  </c:pt>
                  <c:pt idx="15">
                    <c:v>Pequeña</c:v>
                  </c:pt>
                  <c:pt idx="16">
                    <c:v>Mediana</c:v>
                  </c:pt>
                  <c:pt idx="17">
                    <c:v>Grande</c:v>
                  </c:pt>
                  <c:pt idx="18">
                    <c:v>Micro</c:v>
                  </c:pt>
                  <c:pt idx="19">
                    <c:v>Pequeña</c:v>
                  </c:pt>
                  <c:pt idx="20">
                    <c:v>Mediana</c:v>
                  </c:pt>
                  <c:pt idx="21">
                    <c:v>Grande</c:v>
                  </c:pt>
                </c:lvl>
                <c:lvl>
                  <c:pt idx="0">
                    <c:v>Servicios</c:v>
                  </c:pt>
                  <c:pt idx="4">
                    <c:v>Construcción</c:v>
                  </c:pt>
                  <c:pt idx="8">
                    <c:v>Transporte</c:v>
                  </c:pt>
                  <c:pt idx="12">
                    <c:v>Financiero</c:v>
                  </c:pt>
                  <c:pt idx="14">
                    <c:v>Energético</c:v>
                  </c:pt>
                  <c:pt idx="18">
                    <c:v>Otro</c:v>
                  </c:pt>
                </c:lvl>
              </c:multiLvlStrCache>
            </c:multiLvlStrRef>
          </c:cat>
          <c:val>
            <c:numRef>
              <c:f>('Sector y tamaño de las empresas'!$C$21:$C$24,'Sector y tamaño de las empresas'!$C$26:$C$29,'Sector y tamaño de las empresas'!$C$31:$C$34,'Sector y tamaño de las empresas'!$C$36:$C$37,'Sector y tamaño de las empresas'!$C$39:$C$42,'Sector y tamaño de las empresas'!$C$44:$C$47)</c:f>
              <c:numCache>
                <c:formatCode>General</c:formatCode>
                <c:ptCount val="22"/>
                <c:pt idx="0">
                  <c:v>8</c:v>
                </c:pt>
                <c:pt idx="1">
                  <c:v>5</c:v>
                </c:pt>
                <c:pt idx="2">
                  <c:v>1</c:v>
                </c:pt>
                <c:pt idx="3">
                  <c:v>10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8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6</c:v>
                </c:pt>
                <c:pt idx="12">
                  <c:v>1</c:v>
                </c:pt>
                <c:pt idx="13">
                  <c:v>6</c:v>
                </c:pt>
                <c:pt idx="14">
                  <c:v>12</c:v>
                </c:pt>
                <c:pt idx="15">
                  <c:v>3</c:v>
                </c:pt>
                <c:pt idx="16">
                  <c:v>4</c:v>
                </c:pt>
                <c:pt idx="17">
                  <c:v>7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2-4CD2-9884-0140C0C73B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8006191"/>
        <c:axId val="628010351"/>
      </c:barChart>
      <c:catAx>
        <c:axId val="62800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8010351"/>
        <c:crosses val="autoZero"/>
        <c:auto val="1"/>
        <c:lblAlgn val="ctr"/>
        <c:lblOffset val="100"/>
        <c:noMultiLvlLbl val="0"/>
      </c:catAx>
      <c:valAx>
        <c:axId val="62801035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800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Estrategias mas usadas por sector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'Estrategias por sector'!$B$18</c:f>
              <c:strCache>
                <c:ptCount val="1"/>
                <c:pt idx="0">
                  <c:v>Servicios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sector'!$C$18:$J$18</c:f>
              <c:numCache>
                <c:formatCode>General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24</c:v>
                </c:pt>
                <c:pt idx="3">
                  <c:v>15</c:v>
                </c:pt>
                <c:pt idx="4">
                  <c:v>19</c:v>
                </c:pt>
                <c:pt idx="5">
                  <c:v>19</c:v>
                </c:pt>
                <c:pt idx="6">
                  <c:v>12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8-456C-B306-CC23F4677C03}"/>
            </c:ext>
          </c:extLst>
        </c:ser>
        <c:ser>
          <c:idx val="1"/>
          <c:order val="1"/>
          <c:tx>
            <c:strRef>
              <c:f>'Estrategias por sector'!$B$19</c:f>
              <c:strCache>
                <c:ptCount val="1"/>
                <c:pt idx="0">
                  <c:v>Construcción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sector'!$C$19:$J$19</c:f>
              <c:numCache>
                <c:formatCode>General</c:formatCode>
                <c:ptCount val="8"/>
                <c:pt idx="0">
                  <c:v>11</c:v>
                </c:pt>
                <c:pt idx="1">
                  <c:v>13</c:v>
                </c:pt>
                <c:pt idx="2">
                  <c:v>13</c:v>
                </c:pt>
                <c:pt idx="3">
                  <c:v>6</c:v>
                </c:pt>
                <c:pt idx="4">
                  <c:v>7</c:v>
                </c:pt>
                <c:pt idx="5">
                  <c:v>11</c:v>
                </c:pt>
                <c:pt idx="6">
                  <c:v>7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8-456C-B306-CC23F4677C03}"/>
            </c:ext>
          </c:extLst>
        </c:ser>
        <c:ser>
          <c:idx val="2"/>
          <c:order val="2"/>
          <c:tx>
            <c:strRef>
              <c:f>'Estrategias por sector'!$B$20</c:f>
              <c:strCache>
                <c:ptCount val="1"/>
                <c:pt idx="0">
                  <c:v>Transporte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sector'!$C$20:$J$20</c:f>
              <c:numCache>
                <c:formatCode>General</c:formatCode>
                <c:ptCount val="8"/>
                <c:pt idx="0">
                  <c:v>13</c:v>
                </c:pt>
                <c:pt idx="1">
                  <c:v>10</c:v>
                </c:pt>
                <c:pt idx="2">
                  <c:v>13</c:v>
                </c:pt>
                <c:pt idx="3">
                  <c:v>8</c:v>
                </c:pt>
                <c:pt idx="4">
                  <c:v>12</c:v>
                </c:pt>
                <c:pt idx="5">
                  <c:v>2</c:v>
                </c:pt>
                <c:pt idx="6">
                  <c:v>7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C8-456C-B306-CC23F4677C03}"/>
            </c:ext>
          </c:extLst>
        </c:ser>
        <c:ser>
          <c:idx val="3"/>
          <c:order val="3"/>
          <c:tx>
            <c:strRef>
              <c:f>'Estrategias por sector'!$B$21</c:f>
              <c:strCache>
                <c:ptCount val="1"/>
                <c:pt idx="0">
                  <c:v>Financiero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sector'!$C$21:$J$21</c:f>
              <c:numCache>
                <c:formatCode>General</c:formatCode>
                <c:ptCount val="8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C8-456C-B306-CC23F4677C03}"/>
            </c:ext>
          </c:extLst>
        </c:ser>
        <c:ser>
          <c:idx val="4"/>
          <c:order val="4"/>
          <c:tx>
            <c:strRef>
              <c:f>'Estrategias por sector'!$B$22</c:f>
              <c:strCache>
                <c:ptCount val="1"/>
                <c:pt idx="0">
                  <c:v>Energético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sector'!$C$22:$J$22</c:f>
              <c:numCache>
                <c:formatCode>General</c:formatCode>
                <c:ptCount val="8"/>
                <c:pt idx="0">
                  <c:v>24</c:v>
                </c:pt>
                <c:pt idx="1">
                  <c:v>23</c:v>
                </c:pt>
                <c:pt idx="2">
                  <c:v>24</c:v>
                </c:pt>
                <c:pt idx="3">
                  <c:v>10</c:v>
                </c:pt>
                <c:pt idx="4">
                  <c:v>18</c:v>
                </c:pt>
                <c:pt idx="5">
                  <c:v>18</c:v>
                </c:pt>
                <c:pt idx="6">
                  <c:v>10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C8-456C-B306-CC23F4677C03}"/>
            </c:ext>
          </c:extLst>
        </c:ser>
        <c:ser>
          <c:idx val="5"/>
          <c:order val="5"/>
          <c:tx>
            <c:strRef>
              <c:f>'Estrategias por sector'!$B$23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'Estrategias por sector'!$C$17:$J$17</c:f>
              <c:strCache>
                <c:ptCount val="8"/>
                <c:pt idx="0">
                  <c:v>Apagar luces y equipo de oficina en horas no laborales</c:v>
                </c:pt>
                <c:pt idx="1">
                  <c:v>Divulgación de tips para ahorro de agua y energía</c:v>
                </c:pt>
                <c:pt idx="2">
                  <c:v>Incentivar al buen uso del recurso hídrico y la energía</c:v>
                </c:pt>
                <c:pt idx="3">
                  <c:v>Plan de siembra de árboles y reforestación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Alguna Certificación de sistema de gestión medio ambiental </c:v>
                </c:pt>
                <c:pt idx="7">
                  <c:v>Canecas de reciclaje y disposición de residuos</c:v>
                </c:pt>
              </c:strCache>
            </c:strRef>
          </c:cat>
          <c:val>
            <c:numRef>
              <c:f>'Estrategias por sector'!$C$23:$J$23</c:f>
              <c:numCache>
                <c:formatCode>General</c:formatCode>
                <c:ptCount val="8"/>
                <c:pt idx="0">
                  <c:v>12</c:v>
                </c:pt>
                <c:pt idx="1">
                  <c:v>12</c:v>
                </c:pt>
                <c:pt idx="2">
                  <c:v>13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C8-456C-B306-CC23F4677C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282109392"/>
        <c:axId val="1282114384"/>
      </c:barChart>
      <c:catAx>
        <c:axId val="1282109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2114384"/>
        <c:crosses val="autoZero"/>
        <c:auto val="1"/>
        <c:lblAlgn val="ctr"/>
        <c:lblOffset val="100"/>
        <c:noMultiLvlLbl val="0"/>
      </c:catAx>
      <c:valAx>
        <c:axId val="1282114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8210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Estrategias mas usadas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9004998341611708E-2"/>
          <c:y val="0.13603074731941245"/>
          <c:w val="0.42941900451392739"/>
          <c:h val="0.86396925268058755"/>
        </c:manualLayout>
      </c:layout>
      <c:pieChart>
        <c:varyColors val="1"/>
        <c:ser>
          <c:idx val="0"/>
          <c:order val="0"/>
          <c:tx>
            <c:strRef>
              <c:f>'Estrategias por sector'!$E$28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4B2-41D5-BD21-A0B8F79C5A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4E-4FC9-8025-0E1C34E1677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4E-4FC9-8025-0E1C34E1677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4E-4FC9-8025-0E1C34E16771}"/>
              </c:ext>
            </c:extLst>
          </c:dPt>
          <c:dPt>
            <c:idx val="4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D4B2-41D5-BD21-A0B8F79C5AC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4E-4FC9-8025-0E1C34E16771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4B2-41D5-BD21-A0B8F79C5AC5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4B2-41D5-BD21-A0B8F79C5A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'Estrategias por sector'!$A$29:$A$36</c:f>
              <c:strCache>
                <c:ptCount val="8"/>
                <c:pt idx="0">
                  <c:v>Canecas de reciclaje y disposición de residuos</c:v>
                </c:pt>
                <c:pt idx="1">
                  <c:v>Incentivar al buen uso del recurso hídrico y la energía</c:v>
                </c:pt>
                <c:pt idx="2">
                  <c:v>Apagar luces y equipo de oficina en horas no laborales</c:v>
                </c:pt>
                <c:pt idx="3">
                  <c:v>Divulgación de tips para ahorro de agua y energía</c:v>
                </c:pt>
                <c:pt idx="4">
                  <c:v>Mantenimiento preventivo de vehículos de la compañía</c:v>
                </c:pt>
                <c:pt idx="5">
                  <c:v>Aprovechamiento de residuos en la operación, economía circular</c:v>
                </c:pt>
                <c:pt idx="6">
                  <c:v>Plan de siembra de árboles y reforestación</c:v>
                </c:pt>
                <c:pt idx="7">
                  <c:v>Alguna Certificación de sistema de gestión medio ambiental </c:v>
                </c:pt>
              </c:strCache>
            </c:strRef>
          </c:cat>
          <c:val>
            <c:numRef>
              <c:f>'Estrategias por sector'!$E$29:$E$36</c:f>
              <c:numCache>
                <c:formatCode>0%</c:formatCode>
                <c:ptCount val="8"/>
                <c:pt idx="0">
                  <c:v>0.97938144329896903</c:v>
                </c:pt>
                <c:pt idx="1">
                  <c:v>0.96907216494845361</c:v>
                </c:pt>
                <c:pt idx="2">
                  <c:v>0.91752577319587625</c:v>
                </c:pt>
                <c:pt idx="3">
                  <c:v>0.90721649484536082</c:v>
                </c:pt>
                <c:pt idx="4">
                  <c:v>0.7010309278350515</c:v>
                </c:pt>
                <c:pt idx="5">
                  <c:v>0.65979381443298968</c:v>
                </c:pt>
                <c:pt idx="6">
                  <c:v>0.52577319587628868</c:v>
                </c:pt>
                <c:pt idx="7">
                  <c:v>0.49484536082474229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2-41D5-BD21-A0B8F79C5A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58641654183081"/>
          <c:y val="0.17001933538555838"/>
          <c:w val="0.4426373562586593"/>
          <c:h val="0.63822682345305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Frecuencia de uso de la reutilización, minimización y el reciclaje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'Reciclaje, disposición de resid'!$C$2</c:f>
              <c:strCache>
                <c:ptCount val="1"/>
                <c:pt idx="0">
                  <c:v>Frecuencia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dLbl>
              <c:idx val="4"/>
              <c:layout>
                <c:manualLayout>
                  <c:x val="-8.3708442694663168E-2"/>
                  <c:y val="2.086796442111402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D-44D6-850E-426D91B8C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'Reciclaje, disposición de resid'!$A$3:$A$7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xVal>
          <c:yVal>
            <c:numRef>
              <c:f>'Reciclaje, disposición de resid'!$C$3:$C$7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43</c:v>
                </c:pt>
                <c:pt idx="4">
                  <c:v>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FD-44D6-850E-426D91B8CCF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538765647"/>
        <c:axId val="538772303"/>
      </c:scatterChart>
      <c:valAx>
        <c:axId val="538765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8772303"/>
        <c:crosses val="autoZero"/>
        <c:crossBetween val="midCat"/>
      </c:valAx>
      <c:valAx>
        <c:axId val="538772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87656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200"/>
              <a:t>Frecuencia de disposición de residuos y separación en la fuente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'Reciclaje, disposición de resid'!$C$12</c:f>
              <c:strCache>
                <c:ptCount val="1"/>
                <c:pt idx="0">
                  <c:v>Frecuencia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'Reciclaje, disposición de resid'!$A$13:$A$17</c:f>
              <c:strCache>
                <c:ptCount val="5"/>
                <c:pt idx="0">
                  <c:v>No la utiliza</c:v>
                </c:pt>
                <c:pt idx="1">
                  <c:v>Poco</c:v>
                </c:pt>
                <c:pt idx="2">
                  <c:v>A veces</c:v>
                </c:pt>
                <c:pt idx="3">
                  <c:v>Regularmente</c:v>
                </c:pt>
                <c:pt idx="4">
                  <c:v>Mucho</c:v>
                </c:pt>
              </c:strCache>
            </c:strRef>
          </c:cat>
          <c:val>
            <c:numRef>
              <c:f>'Reciclaje, disposición de resid'!$C$13:$C$17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32</c:v>
                </c:pt>
                <c:pt idx="4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3-4480-8E74-CB384FEA87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8773967"/>
        <c:axId val="538774799"/>
      </c:lineChart>
      <c:catAx>
        <c:axId val="53877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8774799"/>
        <c:crosses val="autoZero"/>
        <c:auto val="1"/>
        <c:lblAlgn val="ctr"/>
        <c:lblOffset val="100"/>
        <c:noMultiLvlLbl val="0"/>
      </c:catAx>
      <c:valAx>
        <c:axId val="538774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877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200"/>
              <a:t>¿Las empresas usan canecas de reciclaje?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'Reciclaje, disposición de resid'!$C$22</c:f>
              <c:strCache>
                <c:ptCount val="1"/>
                <c:pt idx="0">
                  <c:v>Frecuencia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196-4647-9421-3A457884C94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196-4647-9421-3A457884C9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'Reciclaje, disposición de resid'!$A$23:$A$24</c:f>
              <c:strCache>
                <c:ptCount val="2"/>
                <c:pt idx="0">
                  <c:v>La utiliza</c:v>
                </c:pt>
                <c:pt idx="1">
                  <c:v>No la utiliza</c:v>
                </c:pt>
              </c:strCache>
            </c:strRef>
          </c:cat>
          <c:val>
            <c:numRef>
              <c:f>'Reciclaje, disposición de resid'!$C$23:$C$24</c:f>
              <c:numCache>
                <c:formatCode>General</c:formatCode>
                <c:ptCount val="2"/>
                <c:pt idx="0">
                  <c:v>95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8-42E0-A0C7-AC08DFD06F0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Uso de disposición de residuos por sector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'Reciclaje, disposición de resid'!$J$2</c:f>
              <c:strCache>
                <c:ptCount val="1"/>
                <c:pt idx="0">
                  <c:v>Frecuencia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'Reciclaje, disposición de resid'!$H$3:$I$22</c:f>
              <c:multiLvlStrCache>
                <c:ptCount val="20"/>
                <c:lvl>
                  <c:pt idx="0">
                    <c:v>Poco</c:v>
                  </c:pt>
                  <c:pt idx="1">
                    <c:v>A veces</c:v>
                  </c:pt>
                  <c:pt idx="2">
                    <c:v>Regularmente</c:v>
                  </c:pt>
                  <c:pt idx="3">
                    <c:v>Mucho</c:v>
                  </c:pt>
                  <c:pt idx="4">
                    <c:v>A veces</c:v>
                  </c:pt>
                  <c:pt idx="5">
                    <c:v>Regularmente</c:v>
                  </c:pt>
                  <c:pt idx="6">
                    <c:v>Mucho</c:v>
                  </c:pt>
                  <c:pt idx="7">
                    <c:v>A veces</c:v>
                  </c:pt>
                  <c:pt idx="8">
                    <c:v>Regularmente</c:v>
                  </c:pt>
                  <c:pt idx="9">
                    <c:v>Mucho</c:v>
                  </c:pt>
                  <c:pt idx="10">
                    <c:v>No la utiliza</c:v>
                  </c:pt>
                  <c:pt idx="11">
                    <c:v>A veces</c:v>
                  </c:pt>
                  <c:pt idx="12">
                    <c:v>Regularmente</c:v>
                  </c:pt>
                  <c:pt idx="13">
                    <c:v>Mucho</c:v>
                  </c:pt>
                  <c:pt idx="14">
                    <c:v>A veces</c:v>
                  </c:pt>
                  <c:pt idx="15">
                    <c:v>Regularmente</c:v>
                  </c:pt>
                  <c:pt idx="16">
                    <c:v>Mucho</c:v>
                  </c:pt>
                  <c:pt idx="17">
                    <c:v>A veces</c:v>
                  </c:pt>
                  <c:pt idx="18">
                    <c:v>Regularmente</c:v>
                  </c:pt>
                  <c:pt idx="19">
                    <c:v>Mucho</c:v>
                  </c:pt>
                </c:lvl>
                <c:lvl>
                  <c:pt idx="0">
                    <c:v>Servicios</c:v>
                  </c:pt>
                  <c:pt idx="4">
                    <c:v>Construcción</c:v>
                  </c:pt>
                  <c:pt idx="7">
                    <c:v>Transporte</c:v>
                  </c:pt>
                  <c:pt idx="10">
                    <c:v>Financiero</c:v>
                  </c:pt>
                  <c:pt idx="14">
                    <c:v>Energético</c:v>
                  </c:pt>
                  <c:pt idx="17">
                    <c:v>Otro</c:v>
                  </c:pt>
                </c:lvl>
              </c:multiLvlStrCache>
            </c:multiLvlStrRef>
          </c:cat>
          <c:val>
            <c:numRef>
              <c:f>'Reciclaje, disposición de resid'!$J$3:$J$22</c:f>
              <c:numCache>
                <c:formatCode>General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9</c:v>
                </c:pt>
                <c:pt idx="3">
                  <c:v>11</c:v>
                </c:pt>
                <c:pt idx="4">
                  <c:v>2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7</c:v>
                </c:pt>
                <c:pt idx="16">
                  <c:v>16</c:v>
                </c:pt>
                <c:pt idx="17">
                  <c:v>1</c:v>
                </c:pt>
                <c:pt idx="18">
                  <c:v>4</c:v>
                </c:pt>
                <c:pt idx="1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5-44D5-BE37-B98F6AB2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4527808"/>
        <c:axId val="1034530720"/>
      </c:barChart>
      <c:lineChart>
        <c:grouping val="standard"/>
        <c:varyColors val="0"/>
        <c:ser>
          <c:idx val="1"/>
          <c:order val="1"/>
          <c:tx>
            <c:strRef>
              <c:f>'Reciclaje, disposición de resid'!$K$2</c:f>
              <c:strCache>
                <c:ptCount val="1"/>
                <c:pt idx="0">
                  <c:v>Porcentaje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'Reciclaje, disposición de resid'!$H$3:$I$22</c:f>
              <c:multiLvlStrCache>
                <c:ptCount val="20"/>
                <c:lvl>
                  <c:pt idx="0">
                    <c:v>Poco</c:v>
                  </c:pt>
                  <c:pt idx="1">
                    <c:v>A veces</c:v>
                  </c:pt>
                  <c:pt idx="2">
                    <c:v>Regularmente</c:v>
                  </c:pt>
                  <c:pt idx="3">
                    <c:v>Mucho</c:v>
                  </c:pt>
                  <c:pt idx="4">
                    <c:v>A veces</c:v>
                  </c:pt>
                  <c:pt idx="5">
                    <c:v>Regularmente</c:v>
                  </c:pt>
                  <c:pt idx="6">
                    <c:v>Mucho</c:v>
                  </c:pt>
                  <c:pt idx="7">
                    <c:v>A veces</c:v>
                  </c:pt>
                  <c:pt idx="8">
                    <c:v>Regularmente</c:v>
                  </c:pt>
                  <c:pt idx="9">
                    <c:v>Mucho</c:v>
                  </c:pt>
                  <c:pt idx="10">
                    <c:v>No la utiliza</c:v>
                  </c:pt>
                  <c:pt idx="11">
                    <c:v>A veces</c:v>
                  </c:pt>
                  <c:pt idx="12">
                    <c:v>Regularmente</c:v>
                  </c:pt>
                  <c:pt idx="13">
                    <c:v>Mucho</c:v>
                  </c:pt>
                  <c:pt idx="14">
                    <c:v>A veces</c:v>
                  </c:pt>
                  <c:pt idx="15">
                    <c:v>Regularmente</c:v>
                  </c:pt>
                  <c:pt idx="16">
                    <c:v>Mucho</c:v>
                  </c:pt>
                  <c:pt idx="17">
                    <c:v>A veces</c:v>
                  </c:pt>
                  <c:pt idx="18">
                    <c:v>Regularmente</c:v>
                  </c:pt>
                  <c:pt idx="19">
                    <c:v>Mucho</c:v>
                  </c:pt>
                </c:lvl>
                <c:lvl>
                  <c:pt idx="0">
                    <c:v>Servicios</c:v>
                  </c:pt>
                  <c:pt idx="4">
                    <c:v>Construcción</c:v>
                  </c:pt>
                  <c:pt idx="7">
                    <c:v>Transporte</c:v>
                  </c:pt>
                  <c:pt idx="10">
                    <c:v>Financiero</c:v>
                  </c:pt>
                  <c:pt idx="14">
                    <c:v>Energético</c:v>
                  </c:pt>
                  <c:pt idx="17">
                    <c:v>Otro</c:v>
                  </c:pt>
                </c:lvl>
              </c:multiLvlStrCache>
            </c:multiLvlStrRef>
          </c:cat>
          <c:val>
            <c:numRef>
              <c:f>'Reciclaje, disposición de resid'!$K$3:$K$22</c:f>
              <c:numCache>
                <c:formatCode>0%</c:formatCode>
                <c:ptCount val="20"/>
                <c:pt idx="0">
                  <c:v>2.0618556701030927E-2</c:v>
                </c:pt>
                <c:pt idx="1">
                  <c:v>2.0618556701030927E-2</c:v>
                </c:pt>
                <c:pt idx="2">
                  <c:v>9.2783505154639179E-2</c:v>
                </c:pt>
                <c:pt idx="3">
                  <c:v>0.1134020618556701</c:v>
                </c:pt>
                <c:pt idx="4">
                  <c:v>2.0618556701030927E-2</c:v>
                </c:pt>
                <c:pt idx="5">
                  <c:v>6.1855670103092786E-2</c:v>
                </c:pt>
                <c:pt idx="6">
                  <c:v>6.1855670103092786E-2</c:v>
                </c:pt>
                <c:pt idx="7">
                  <c:v>1.0309278350515464E-2</c:v>
                </c:pt>
                <c:pt idx="8">
                  <c:v>5.1546391752577317E-2</c:v>
                </c:pt>
                <c:pt idx="9">
                  <c:v>7.2164948453608241E-2</c:v>
                </c:pt>
                <c:pt idx="10">
                  <c:v>1.0309278350515464E-2</c:v>
                </c:pt>
                <c:pt idx="11">
                  <c:v>1.0309278350515464E-2</c:v>
                </c:pt>
                <c:pt idx="12">
                  <c:v>1.0309278350515464E-2</c:v>
                </c:pt>
                <c:pt idx="13">
                  <c:v>4.1237113402061855E-2</c:v>
                </c:pt>
                <c:pt idx="14">
                  <c:v>3.0927835051546393E-2</c:v>
                </c:pt>
                <c:pt idx="15">
                  <c:v>7.2164948453608241E-2</c:v>
                </c:pt>
                <c:pt idx="16">
                  <c:v>0.16494845360824742</c:v>
                </c:pt>
                <c:pt idx="17">
                  <c:v>1.0309278350515464E-2</c:v>
                </c:pt>
                <c:pt idx="18">
                  <c:v>4.1237113402061855E-2</c:v>
                </c:pt>
                <c:pt idx="19">
                  <c:v>8.247422680412371E-2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5-44D5-BE37-B98F6AB2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288704"/>
        <c:axId val="817968384"/>
      </c:lineChart>
      <c:catAx>
        <c:axId val="103452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530720"/>
        <c:crosses val="autoZero"/>
        <c:auto val="1"/>
        <c:lblAlgn val="ctr"/>
        <c:lblOffset val="100"/>
        <c:noMultiLvlLbl val="0"/>
      </c:catAx>
      <c:valAx>
        <c:axId val="103453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34527808"/>
        <c:crosses val="autoZero"/>
        <c:crossBetween val="between"/>
      </c:valAx>
      <c:valAx>
        <c:axId val="81796838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42288704"/>
        <c:crosses val="max"/>
        <c:crossBetween val="between"/>
      </c:valAx>
      <c:catAx>
        <c:axId val="104228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7968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  <cx:data id="3">
      <cx:strDim type="cat">
        <cx:f>_xlchart.v1.0</cx:f>
      </cx:strDim>
      <cx:numDim type="val">
        <cx:f>_xlchart.v1.8</cx:f>
      </cx:numDim>
    </cx:data>
  </cx:chartData>
  <cx:chart>
    <cx:title pos="t" align="ctr" overlay="0">
      <cx:tx>
        <cx:txData>
          <cx:v>Estrategias mas usadas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Estrategias mas usadas</a:t>
          </a:r>
        </a:p>
      </cx:txPr>
    </cx:title>
    <cx:plotArea>
      <cx:plotAreaRegion>
        <cx:series layoutId="clusteredColumn" uniqueId="{BD23F5C4-7DBB-4875-9A62-DD078A866BA0}" formatIdx="0">
          <cx:tx>
            <cx:txData>
              <cx:f>_xlchart.v1.1</cx:f>
              <cx:v>Si</cx:v>
            </cx:txData>
          </cx:tx>
          <cx:dataLabels pos="outEnd"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79AC38B6-C5E7-4B4F-AFDE-3B7E7E78B385}" formatIdx="1">
          <cx:axisId val="2"/>
        </cx:series>
        <cx:series layoutId="clusteredColumn" hidden="1" uniqueId="{16AA5CC2-1421-4127-8A3A-2897FE1B31B1}" formatIdx="2">
          <cx:tx>
            <cx:txData>
              <cx:f>_xlchart.v1.3</cx:f>
              <cx:v>No</cx:v>
            </cx:txData>
          </cx:tx>
          <cx:dataLabels pos="outEnd">
            <cx:visibility seriesName="0" categoryName="0" value="1"/>
          </cx:dataLabels>
          <cx:dataId val="1"/>
          <cx:layoutPr>
            <cx:aggregation/>
          </cx:layoutPr>
          <cx:axisId val="1"/>
        </cx:series>
        <cx:series layoutId="paretoLine" ownerIdx="2" uniqueId="{44B21234-A06F-4BB8-ABB1-74CC14FBED78}" formatIdx="3">
          <cx:axisId val="2"/>
        </cx:series>
        <cx:series layoutId="clusteredColumn" hidden="1" uniqueId="{0100DEA7-6F9F-4F5A-8966-7D68F0446B6F}" formatIdx="4">
          <cx:tx>
            <cx:txData>
              <cx:f>_xlchart.v1.5</cx:f>
              <cx:v>Total</cx:v>
            </cx:txData>
          </cx:tx>
          <cx:dataLabels pos="outEnd">
            <cx:visibility seriesName="0" categoryName="0" value="1"/>
          </cx:dataLabels>
          <cx:dataId val="2"/>
          <cx:layoutPr>
            <cx:aggregation/>
          </cx:layoutPr>
          <cx:axisId val="1"/>
        </cx:series>
        <cx:series layoutId="paretoLine" ownerIdx="4" uniqueId="{20A883BB-321F-4507-87FB-2FD17A8B9627}" formatIdx="5">
          <cx:axisId val="2"/>
        </cx:series>
        <cx:series layoutId="clusteredColumn" hidden="1" uniqueId="{79AB490B-4423-4178-A4B6-2F34BB52C3CD}" formatIdx="6">
          <cx:tx>
            <cx:txData>
              <cx:f>_xlchart.v1.7</cx:f>
              <cx:v>%</cx:v>
            </cx:txData>
          </cx:tx>
          <cx:dataLabels pos="outEnd">
            <cx:visibility seriesName="0" categoryName="0" value="1"/>
          </cx:dataLabels>
          <cx:dataId val="3"/>
          <cx:layoutPr>
            <cx:aggregation/>
          </cx:layoutPr>
          <cx:axisId val="1"/>
        </cx:series>
        <cx:series layoutId="paretoLine" ownerIdx="6" uniqueId="{C6BE49C8-5AED-4730-B7C8-13936F02580F}" formatIdx="7">
          <cx:axisId val="2"/>
        </cx:series>
      </cx:plotAreaRegion>
      <cx:axis id="0">
        <cx:catScaling gapWidth="0"/>
        <cx:majorTickMarks type="out"/>
        <cx:tickLabels/>
      </cx:axis>
      <cx:axis id="1">
        <cx:valScaling/>
        <cx:majorTickMarks type="out"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microsoft.com/office/2014/relationships/chartEx" Target="../charts/chartEx1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285750</xdr:colOff>
      <xdr:row>0</xdr:row>
      <xdr:rowOff>1038226</xdr:rowOff>
    </xdr:from>
    <xdr:to>
      <xdr:col>38</xdr:col>
      <xdr:colOff>562114</xdr:colOff>
      <xdr:row>1</xdr:row>
      <xdr:rowOff>504826</xdr:rowOff>
    </xdr:to>
    <xdr:pic>
      <xdr:nvPicPr>
        <xdr:cNvPr id="3" name="Imagen 2" descr="A bit more understanding of Cronbach's alpha | R-bloggers">
          <a:extLst>
            <a:ext uri="{FF2B5EF4-FFF2-40B4-BE49-F238E27FC236}">
              <a16:creationId xmlns:a16="http://schemas.microsoft.com/office/drawing/2014/main" id="{F9E878DD-D4D7-3E16-B3F7-A57D1642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30725" y="1038226"/>
          <a:ext cx="1924189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200026</xdr:colOff>
      <xdr:row>0</xdr:row>
      <xdr:rowOff>304799</xdr:rowOff>
    </xdr:from>
    <xdr:to>
      <xdr:col>45</xdr:col>
      <xdr:colOff>208978</xdr:colOff>
      <xdr:row>1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B2E182-95F2-63BF-DEE7-07B6CB715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rcRect l="3091" t="12854"/>
        <a:stretch/>
      </xdr:blipFill>
      <xdr:spPr>
        <a:xfrm>
          <a:off x="20545426" y="304799"/>
          <a:ext cx="4580952" cy="1323975"/>
        </a:xfrm>
        <a:prstGeom prst="rect">
          <a:avLst/>
        </a:prstGeom>
      </xdr:spPr>
    </xdr:pic>
    <xdr:clientData/>
  </xdr:twoCellAnchor>
  <xdr:twoCellAnchor>
    <xdr:from>
      <xdr:col>39</xdr:col>
      <xdr:colOff>438150</xdr:colOff>
      <xdr:row>0</xdr:row>
      <xdr:rowOff>514226</xdr:rowOff>
    </xdr:from>
    <xdr:to>
      <xdr:col>45</xdr:col>
      <xdr:colOff>95250</xdr:colOff>
      <xdr:row>0</xdr:row>
      <xdr:rowOff>1609725</xdr:rowOff>
    </xdr:to>
    <xdr:sp macro="" textlink="">
      <xdr:nvSpPr>
        <xdr:cNvPr id="6" name="Forma libre: forma 5">
          <a:extLst>
            <a:ext uri="{FF2B5EF4-FFF2-40B4-BE49-F238E27FC236}">
              <a16:creationId xmlns:a16="http://schemas.microsoft.com/office/drawing/2014/main" id="{6FE50154-D3F2-80BB-58FD-49BE94E12B34}"/>
            </a:ext>
          </a:extLst>
        </xdr:cNvPr>
        <xdr:cNvSpPr/>
      </xdr:nvSpPr>
      <xdr:spPr>
        <a:xfrm>
          <a:off x="20783550" y="514226"/>
          <a:ext cx="4229100" cy="1095499"/>
        </a:xfrm>
        <a:custGeom>
          <a:avLst/>
          <a:gdLst>
            <a:gd name="connsiteX0" fmla="*/ 0 w 4575908"/>
            <a:gd name="connsiteY0" fmla="*/ 962149 h 1029839"/>
            <a:gd name="connsiteX1" fmla="*/ 2238375 w 4575908"/>
            <a:gd name="connsiteY1" fmla="*/ 124 h 1029839"/>
            <a:gd name="connsiteX2" fmla="*/ 4314825 w 4575908"/>
            <a:gd name="connsiteY2" fmla="*/ 895474 h 1029839"/>
            <a:gd name="connsiteX3" fmla="*/ 4476750 w 4575908"/>
            <a:gd name="connsiteY3" fmla="*/ 1009774 h 10298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575908" h="1029839">
              <a:moveTo>
                <a:pt x="0" y="962149"/>
              </a:moveTo>
              <a:cubicBezTo>
                <a:pt x="759619" y="486692"/>
                <a:pt x="1519238" y="11236"/>
                <a:pt x="2238375" y="124"/>
              </a:cubicBezTo>
              <a:cubicBezTo>
                <a:pt x="2957512" y="-10988"/>
                <a:pt x="3941763" y="727199"/>
                <a:pt x="4314825" y="895474"/>
              </a:cubicBezTo>
              <a:cubicBezTo>
                <a:pt x="4687887" y="1063749"/>
                <a:pt x="4582318" y="1036761"/>
                <a:pt x="4476750" y="1009774"/>
              </a:cubicBezTo>
            </a:path>
          </a:pathLst>
        </a:cu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42</xdr:col>
      <xdr:colOff>266700</xdr:colOff>
      <xdr:row>0</xdr:row>
      <xdr:rowOff>771525</xdr:rowOff>
    </xdr:from>
    <xdr:to>
      <xdr:col>42</xdr:col>
      <xdr:colOff>542925</xdr:colOff>
      <xdr:row>0</xdr:row>
      <xdr:rowOff>1076325</xdr:rowOff>
    </xdr:to>
    <xdr:sp macro="" textlink="">
      <xdr:nvSpPr>
        <xdr:cNvPr id="7" name="Estrella: 5 puntas 6">
          <a:extLst>
            <a:ext uri="{FF2B5EF4-FFF2-40B4-BE49-F238E27FC236}">
              <a16:creationId xmlns:a16="http://schemas.microsoft.com/office/drawing/2014/main" id="{A51C792B-8056-579C-A324-2081FC0FD929}"/>
            </a:ext>
          </a:extLst>
        </xdr:cNvPr>
        <xdr:cNvSpPr/>
      </xdr:nvSpPr>
      <xdr:spPr>
        <a:xfrm>
          <a:off x="22021800" y="771525"/>
          <a:ext cx="276225" cy="30480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581024</xdr:colOff>
      <xdr:row>0</xdr:row>
      <xdr:rowOff>100012</xdr:rowOff>
    </xdr:from>
    <xdr:to>
      <xdr:col>11</xdr:col>
      <xdr:colOff>342899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B37796-EA2D-4CE6-F943-004BCBC0AE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11</xdr:row>
      <xdr:rowOff>157162</xdr:rowOff>
    </xdr:from>
    <xdr:to>
      <xdr:col>11</xdr:col>
      <xdr:colOff>342900</xdr:colOff>
      <xdr:row>21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424B6A8-B96F-84DF-4288-4FFFC9567B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209550</xdr:colOff>
      <xdr:row>26</xdr:row>
      <xdr:rowOff>71437</xdr:rowOff>
    </xdr:from>
    <xdr:to>
      <xdr:col>12</xdr:col>
      <xdr:colOff>533400</xdr:colOff>
      <xdr:row>41</xdr:row>
      <xdr:rowOff>47625</xdr:rowOff>
    </xdr:to>
    <xdr:graphicFrame macro="">
      <xdr:nvGraphicFramePr>
        <xdr:cNvPr id="6" name="Gráfico 3">
          <a:extLst>
            <a:ext uri="{FF2B5EF4-FFF2-40B4-BE49-F238E27FC236}">
              <a16:creationId xmlns:a16="http://schemas.microsoft.com/office/drawing/2014/main" id="{68F346A9-A96C-014C-1F4B-E8E1E59CBE08}"/>
            </a:ext>
            <a:ext uri="{147F2762-F138-4A5C-976F-8EAC2B608ADB}">
              <a16:predDERef xmlns:a16="http://schemas.microsoft.com/office/drawing/2014/main" pred="{C424B6A8-B96F-84DF-4288-4FFFC9567B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209548</xdr:colOff>
      <xdr:row>16</xdr:row>
      <xdr:rowOff>4761</xdr:rowOff>
    </xdr:from>
    <xdr:to>
      <xdr:col>20</xdr:col>
      <xdr:colOff>285749</xdr:colOff>
      <xdr:row>30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E28F2E-2ED9-45D6-6DAD-068212B50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654845</xdr:colOff>
      <xdr:row>31</xdr:row>
      <xdr:rowOff>348852</xdr:rowOff>
    </xdr:from>
    <xdr:to>
      <xdr:col>18</xdr:col>
      <xdr:colOff>488157</xdr:colOff>
      <xdr:row>56</xdr:row>
      <xdr:rowOff>130968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349141C2-3786-F8DE-B3B9-D172C83E55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12645" y="8587977"/>
              <a:ext cx="9739312" cy="54971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708421</xdr:colOff>
      <xdr:row>58</xdr:row>
      <xdr:rowOff>86914</xdr:rowOff>
    </xdr:from>
    <xdr:to>
      <xdr:col>18</xdr:col>
      <xdr:colOff>380998</xdr:colOff>
      <xdr:row>81</xdr:row>
      <xdr:rowOff>142874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4885C4C-23F4-96B9-2044-A3E944B47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25</xdr:row>
      <xdr:rowOff>176212</xdr:rowOff>
    </xdr:from>
    <xdr:to>
      <xdr:col>4</xdr:col>
      <xdr:colOff>838200</xdr:colOff>
      <xdr:row>39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36E4C7-1C78-504F-06B0-9A81A610A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1123950</xdr:colOff>
      <xdr:row>26</xdr:row>
      <xdr:rowOff>128586</xdr:rowOff>
    </xdr:from>
    <xdr:to>
      <xdr:col>8</xdr:col>
      <xdr:colOff>2143125</xdr:colOff>
      <xdr:row>38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F2694B5-9998-5D72-D804-898D2D898E36}"/>
            </a:ext>
            <a:ext uri="{147F2762-F138-4A5C-976F-8EAC2B608ADB}">
              <a16:predDERef xmlns:a16="http://schemas.microsoft.com/office/drawing/2014/main" pred="{C236E4C7-1C78-504F-06B0-9A81A610A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40</xdr:row>
      <xdr:rowOff>4761</xdr:rowOff>
    </xdr:from>
    <xdr:to>
      <xdr:col>4</xdr:col>
      <xdr:colOff>876300</xdr:colOff>
      <xdr:row>53</xdr:row>
      <xdr:rowOff>85724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113EFE-E070-D06F-F251-F9DEA98CD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485774</xdr:colOff>
      <xdr:row>1</xdr:row>
      <xdr:rowOff>42861</xdr:rowOff>
    </xdr:from>
    <xdr:to>
      <xdr:col>19</xdr:col>
      <xdr:colOff>742950</xdr:colOff>
      <xdr:row>16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3BB39A-D2CC-E0F8-100F-039F6FFF7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19</xdr:row>
      <xdr:rowOff>66675</xdr:rowOff>
    </xdr:from>
    <xdr:to>
      <xdr:col>6</xdr:col>
      <xdr:colOff>47624</xdr:colOff>
      <xdr:row>37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294892-E69D-FCA7-E01C-762FDE46B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185737</xdr:colOff>
      <xdr:row>0</xdr:row>
      <xdr:rowOff>23812</xdr:rowOff>
    </xdr:from>
    <xdr:to>
      <xdr:col>13</xdr:col>
      <xdr:colOff>185737</xdr:colOff>
      <xdr:row>13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F09527-D341-6D19-20A4-02EA93CCE207}"/>
            </a:ext>
            <a:ext uri="{147F2762-F138-4A5C-976F-8EAC2B608ADB}">
              <a16:predDERef xmlns:a16="http://schemas.microsoft.com/office/drawing/2014/main" pred="{89294892-E69D-FCA7-E01C-762FDE46B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12</xdr:row>
      <xdr:rowOff>52386</xdr:rowOff>
    </xdr:from>
    <xdr:to>
      <xdr:col>8</xdr:col>
      <xdr:colOff>714375</xdr:colOff>
      <xdr:row>31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9065BD-0C38-2E81-DC95-930BABDE9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28574</xdr:colOff>
      <xdr:row>12</xdr:row>
      <xdr:rowOff>23812</xdr:rowOff>
    </xdr:from>
    <xdr:to>
      <xdr:col>19</xdr:col>
      <xdr:colOff>47625</xdr:colOff>
      <xdr:row>28</xdr:row>
      <xdr:rowOff>85726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5DBECD-73F1-D863-99A2-FD7B7236F08C}"/>
            </a:ext>
            <a:ext uri="{147F2762-F138-4A5C-976F-8EAC2B608ADB}">
              <a16:predDERef xmlns:a16="http://schemas.microsoft.com/office/drawing/2014/main" pred="{859065BD-0C38-2E81-DC95-930BABDE9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238128</xdr:colOff>
      <xdr:row>12</xdr:row>
      <xdr:rowOff>157162</xdr:rowOff>
    </xdr:from>
    <xdr:to>
      <xdr:col>28</xdr:col>
      <xdr:colOff>638176</xdr:colOff>
      <xdr:row>30</xdr:row>
      <xdr:rowOff>142876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21E3512-6E23-D8F6-FDB9-82A5342F70DE}"/>
            </a:ext>
            <a:ext uri="{147F2762-F138-4A5C-976F-8EAC2B608ADB}">
              <a16:predDERef xmlns:a16="http://schemas.microsoft.com/office/drawing/2014/main" pred="{B95DBECD-73F1-D863-99A2-FD7B7236F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28574</xdr:colOff>
      <xdr:row>14</xdr:row>
      <xdr:rowOff>14287</xdr:rowOff>
    </xdr:from>
    <xdr:to>
      <xdr:col>16</xdr:col>
      <xdr:colOff>47625</xdr:colOff>
      <xdr:row>30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17AB74D-5459-4EB4-AF98-C6EB2223D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12700</xdr:rowOff>
    </xdr:from>
    <xdr:to>
      <xdr:col>6</xdr:col>
      <xdr:colOff>609601</xdr:colOff>
      <xdr:row>30</xdr:row>
      <xdr:rowOff>74614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37D00D-4216-4005-850E-6F7116E94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864EC8-CF24-4C8D-9A25-A2A00C7A0DF0}" name="Tabla2" displayName="Tabla2" ref="A2:E9" totalsRowShown="0" headerRowDxfId="27" dataDxfId="26">
  <tableColumns count="5">
    <tableColumn id="1" xr3:uid="{F5A15094-0079-458B-B04E-7DC32211D335}" name="Sector" dataDxfId="25"/>
    <tableColumn id="2" xr3:uid="{C8B99DE4-E2B3-42E4-B17A-A88FC2F94F77}" name="Codificación" dataDxfId="24"/>
    <tableColumn id="3" xr3:uid="{8665BCD7-25B2-4231-99F3-81CCCABA041C}" name="Frecuencia" dataDxfId="23"/>
    <tableColumn id="4" xr3:uid="{246F20E4-75D4-4882-B270-1D5B73B6F3E5}" name="Porcentaje" dataDxfId="22">
      <calculatedColumnFormula>Tabla2[[#This Row],[Frecuencia]]/$C$9</calculatedColumnFormula>
    </tableColumn>
    <tableColumn id="5" xr3:uid="{3E16FE29-3FA3-4F8C-A71C-A84D904929F5}" name="Porcentaje acumulado" dataDxfId="21">
      <calculatedColumnFormula>Tabla2[[#This Row],[Porcentaje]]</calculatedColumnFormula>
    </tableColumn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EE8D10B-158C-42E8-98D6-798C50B7D44F}" name="Tabla12" displayName="Tabla12" ref="U3:AA11" totalsRowShown="0">
  <autoFilter ref="U3:AA11" xr:uid="{1EE8D10B-158C-42E8-98D6-798C50B7D4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3B523A2-B823-4F86-AC35-FBCFC83D0411}" name="Sector"/>
    <tableColumn id="2" xr3:uid="{89AB095F-AADB-40C6-B872-2BC8C52BA96E}" name="Nada"/>
    <tableColumn id="3" xr3:uid="{4B5CC26E-F47D-4D94-BCBF-25A8339421E2}" name="Poco"/>
    <tableColumn id="4" xr3:uid="{24AAB7EA-B356-46C1-8B9B-D28754E54236}" name="A veces"/>
    <tableColumn id="5" xr3:uid="{4B814B9A-3019-49A6-866A-95E6D6390B41}" name="Regularmente"/>
    <tableColumn id="6" xr3:uid="{5423C168-EB80-4543-842F-7F533498729B}" name="Mucho"/>
    <tableColumn id="7" xr3:uid="{F1D2664F-03CB-462A-8FA5-BE39417381C4}" name="Total general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A12AB-7C83-43A5-9111-0C72441D42DB}" name="Tabla102" displayName="Tabla102" ref="B3:F11" totalsRowShown="0">
  <autoFilter ref="B3:F11" xr:uid="{D22A12AB-7C83-43A5-9111-0C72441D42DB}"/>
  <tableColumns count="5">
    <tableColumn id="1" xr3:uid="{6C11C8A5-1D1D-4503-AEE5-64099D0A598F}" name="Sector"/>
    <tableColumn id="2" xr3:uid="{B9C08DE0-3CB4-431F-8E72-7D8FFBC0C4B5}" name="Si"/>
    <tableColumn id="3" xr3:uid="{7DDCEEF2-BC01-41A5-B289-1A7CFF10ADFC}" name="No"/>
    <tableColumn id="4" xr3:uid="{DD9EEBA6-53AF-477B-8888-3A8021225C3E}" name="Aún no, pero está en el plan estratégico"/>
    <tableColumn id="7" xr3:uid="{178F49C7-0BF2-4C82-BE55-E6DBC49CD5F0}" name="Total general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1493959-2F32-4617-8D97-A62ECE57B7DD}" name="Tabla118" displayName="Tabla118" ref="K3:O11" totalsRowShown="0">
  <autoFilter ref="K3:O11" xr:uid="{01493959-2F32-4617-8D97-A62ECE57B7DD}"/>
  <tableColumns count="5">
    <tableColumn id="1" xr3:uid="{122C9CF4-E74C-46F5-8302-B170DAED8E05}" name="Sector"/>
    <tableColumn id="2" xr3:uid="{54C3502D-29B2-40A8-B36D-7C736A31621E}" name="Si"/>
    <tableColumn id="3" xr3:uid="{35AB6457-1547-4CEE-83FF-D02AF419429F}" name="No"/>
    <tableColumn id="4" xr3:uid="{44D7C505-FE2F-42F2-BE9F-1E416BADBE1D}" name="Aún no, pero lo esta considerando"/>
    <tableColumn id="7" xr3:uid="{A5F07C26-5988-4E18-BCDD-BFBAB80FE598}" name="Total general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12EF28-5704-4637-928E-22F8248E430D}" name="Tabla3" displayName="Tabla3" ref="A12:E17" totalsRowShown="0" headerRowDxfId="20" dataDxfId="18" headerRowBorderDxfId="19" tableBorderDxfId="17" totalsRowBorderDxfId="16">
  <tableColumns count="5">
    <tableColumn id="1" xr3:uid="{C7337BA8-F090-4FD0-A48E-B86E5C7FDA2C}" name="Tamaño" dataDxfId="15"/>
    <tableColumn id="2" xr3:uid="{7C148B9E-67CD-4FA1-963A-A5A089318590}" name="Codificación" dataDxfId="14"/>
    <tableColumn id="3" xr3:uid="{50E3F8AC-6547-4A93-B140-6D5B9E2E678B}" name="Frecuencia" dataDxfId="13"/>
    <tableColumn id="4" xr3:uid="{5C4B9023-990F-4BEE-8F4D-6E1398D3A80E}" name="Porcentaje" dataDxfId="12"/>
    <tableColumn id="5" xr3:uid="{2F9B287E-7134-416B-8BEB-25416FE34CA9}" name="Porcentaje acumulado" dataDxfId="1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8CEC67-BA3E-4A0F-B41C-E1BFFE0757E8}" name="Tabla4" displayName="Tabla4" ref="A2:E8" totalsRowShown="0" headerRowDxfId="10" dataDxfId="9">
  <tableColumns count="5">
    <tableColumn id="1" xr3:uid="{4D3E8148-BC37-42FD-BF9A-3426F4A1660D}" name="Calificación" dataDxfId="8"/>
    <tableColumn id="2" xr3:uid="{7A90D268-DA52-4340-9BC5-B7B8FC4D724F}" name="Codificación" dataDxfId="7"/>
    <tableColumn id="3" xr3:uid="{221D78EC-D408-4EB5-B505-EAEB2E7D8316}" name="Frecuencia" dataDxfId="6"/>
    <tableColumn id="4" xr3:uid="{A63B4853-0B64-4AEB-AC3E-21CDEC802F6C}" name="Porcentaje" dataDxfId="5" dataCellStyle="Porcentaje"/>
    <tableColumn id="5" xr3:uid="{0A29B5DD-43C9-437C-8D0B-8E61EE143A77}" name="Porcentaje acumulado" dataDxfId="4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E7BBB8-B9B9-40B3-AFC9-33135315E665}" name="Tabla5" displayName="Tabla5" ref="A12:E18" totalsRowShown="0">
  <autoFilter ref="A12:E18" xr:uid="{6CE7BBB8-B9B9-40B3-AFC9-33135315E665}"/>
  <tableColumns count="5">
    <tableColumn id="1" xr3:uid="{2D47C641-5713-4B4D-A2E0-6FD274177B5D}" name="Calificación"/>
    <tableColumn id="2" xr3:uid="{01643FFC-7A48-4785-B6E3-0D0D7EA57CF3}" name="Codificación"/>
    <tableColumn id="3" xr3:uid="{939B60C0-DEEB-4E2C-BE5A-ACBA01BE215C}" name="Frecuencia"/>
    <tableColumn id="4" xr3:uid="{F4DDC925-89CA-4E3D-AE13-EA7CEB606CD9}" name="Porcentaje" dataDxfId="3" dataCellStyle="Porcentaje"/>
    <tableColumn id="5" xr3:uid="{5CA5BE53-5E1C-4228-8588-C5C8FABCEF3C}" name="Porcentaje acumulado" dataDxfId="2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191C28-7002-490A-AE70-70C65008ACD9}" name="Tabla6" displayName="Tabla6" ref="A22:E25" totalsRowShown="0">
  <autoFilter ref="A22:E25" xr:uid="{6C191C28-7002-490A-AE70-70C65008ACD9}"/>
  <tableColumns count="5">
    <tableColumn id="1" xr3:uid="{C90AC195-5F13-4A90-BB98-C30033593824}" name="Calificación"/>
    <tableColumn id="2" xr3:uid="{CA8CF156-5896-4E4D-B9D5-6BA0D2908B9D}" name="Codificación"/>
    <tableColumn id="3" xr3:uid="{0E6F0BAD-2D05-4F99-8F2C-31D423677D0F}" name="Frecuencia"/>
    <tableColumn id="4" xr3:uid="{3C36A9FC-CAF9-467E-B84A-92CA9B8B07C1}" name="Porcentaje"/>
    <tableColumn id="5" xr3:uid="{7CDEE25B-6224-4E88-9255-DB558D523B7D}" name="Porcentaje acumulado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E461C4-3F01-44B2-A58B-394FBA50759F}" name="Tabla8" displayName="Tabla8" ref="A2:E8" totalsRowShown="0">
  <autoFilter ref="A2:E8" xr:uid="{ADE461C4-3F01-44B2-A58B-394FBA50759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88C1EF1-BC88-4F31-8858-4833BD690BA6}" name="Calificación"/>
    <tableColumn id="2" xr3:uid="{570AD00A-D3F5-45D5-8AE2-C57BAE59EF6D}" name="Codificación"/>
    <tableColumn id="3" xr3:uid="{14A723D1-CA03-4024-AAA5-F7ABFEBAFB59}" name="Frecuencia"/>
    <tableColumn id="4" xr3:uid="{740961CD-4BC2-40AD-B2C8-CE74588FE97C}" name="Porcentaje" dataDxfId="1" dataCellStyle="Porcentaje"/>
    <tableColumn id="5" xr3:uid="{BB37A867-D81F-4DC4-B87C-D73AF111A1E8}" name="Porcentaje acumulado" dataDxfId="0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39A244B-548E-4CDC-A5AB-330815E2BCA3}" name="Tabla9" displayName="Tabla9" ref="A11:G19" totalsRowShown="0">
  <autoFilter ref="A11:G19" xr:uid="{D39A244B-548E-4CDC-A5AB-330815E2BC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F6B275C-F145-436F-BC79-A9463E46C40C}" name="Sector"/>
    <tableColumn id="2" xr3:uid="{2B92083E-28DF-432D-9C48-F562DB3ACE4A}" name="No la utiliza"/>
    <tableColumn id="3" xr3:uid="{D9EC8AE7-FC0B-4E99-AF74-E60E6BCBDA30}" name="Poco"/>
    <tableColumn id="4" xr3:uid="{AA334F45-C6DD-454C-811D-E221F0571498}" name="A veces"/>
    <tableColumn id="5" xr3:uid="{29F6288E-8AB7-416F-9B32-64DF8CFFBEC8}" name="Regularmente"/>
    <tableColumn id="6" xr3:uid="{9E5A9C73-8C43-43BA-B840-22CA87DAC19B}" name="Mucho"/>
    <tableColumn id="7" xr3:uid="{D8A3DC28-593E-4DEC-9302-D964EB4F3383}" name="Total general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E17CB5-3E83-4FC6-8BAB-66762DDB2B02}" name="Tabla10" displayName="Tabla10" ref="B3:H11" totalsRowShown="0">
  <autoFilter ref="B3:H11" xr:uid="{28E17CB5-3E83-4FC6-8BAB-66762DDB2B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AE1B657-2303-4BB4-90D8-23E1DE118FCC}" name="Sector"/>
    <tableColumn id="2" xr3:uid="{0E71A47A-0C5E-40AF-98B9-393C36339C61}" name="Nada"/>
    <tableColumn id="3" xr3:uid="{5FC8C6A9-4F7B-425F-AAEC-87ACB2E8470A}" name="Poco"/>
    <tableColumn id="4" xr3:uid="{DA1B4BD2-9E5E-4400-B5E5-CA4DC7B5116C}" name="A veces"/>
    <tableColumn id="5" xr3:uid="{634764B8-AE60-417F-87D3-FF0B0DC019B9}" name="Regularmente"/>
    <tableColumn id="6" xr3:uid="{D3F0D7B9-F394-43CC-B7BA-52E56CBE5A44}" name="Mucho"/>
    <tableColumn id="7" xr3:uid="{61AA260C-9E45-422C-8BB4-F40E61F70CC4}" name="Total general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832FD2E-A602-4E53-9E7E-AEBDED18CC38}" name="Tabla11" displayName="Tabla11" ref="L3:R11" totalsRowShown="0">
  <autoFilter ref="L3:R11" xr:uid="{F832FD2E-A602-4E53-9E7E-AEBDED18CC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D06305D-59CA-4378-B87D-95850A9695A3}" name="Sector"/>
    <tableColumn id="2" xr3:uid="{94B66F7A-8199-471A-B6EE-AE6CD5C4D3EF}" name="Nada"/>
    <tableColumn id="3" xr3:uid="{539A2EA3-9373-400B-B056-D07CA042E9F8}" name="Poco"/>
    <tableColumn id="4" xr3:uid="{9897106D-391B-4CFC-BBC2-A6AFC99176ED}" name="A veces"/>
    <tableColumn id="5" xr3:uid="{A136842D-C44A-4443-ABCD-CF57E356398E}" name="Regularmente"/>
    <tableColumn id="6" xr3:uid="{E59E22EA-59D5-4E6C-B411-912EB0179A0D}" name="Mucho"/>
    <tableColumn id="7" xr3:uid="{98ED1955-7A09-48C0-8DA4-77302852931F}" name="Total general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6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9333-C6EF-4D54-8DBE-E92F0910D662}">
  <dimension ref="A1:M98"/>
  <sheetViews>
    <sheetView zoomScale="80" zoomScaleNormal="80" workbookViewId="0">
      <selection activeCell="B2" sqref="B2"/>
    </sheetView>
  </sheetViews>
  <sheetFormatPr baseColWidth="10" defaultColWidth="11.42578125" defaultRowHeight="15" x14ac:dyDescent="0.25"/>
  <cols>
    <col min="2" max="2" width="23.42578125" customWidth="1"/>
    <col min="3" max="3" width="33.140625" customWidth="1"/>
    <col min="11" max="11" width="132.5703125" customWidth="1"/>
    <col min="12" max="12" width="81.42578125" bestFit="1" customWidth="1"/>
    <col min="13" max="13" width="94.28515625" bestFit="1" customWidth="1"/>
  </cols>
  <sheetData>
    <row r="1" spans="1:13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G2">
        <v>3</v>
      </c>
      <c r="H2">
        <v>5</v>
      </c>
      <c r="I2">
        <v>5</v>
      </c>
      <c r="J2">
        <v>5</v>
      </c>
      <c r="K2" t="s">
        <v>15</v>
      </c>
      <c r="L2" t="s">
        <v>16</v>
      </c>
      <c r="M2" t="s">
        <v>16</v>
      </c>
    </row>
    <row r="3" spans="1:13" x14ac:dyDescent="0.25">
      <c r="A3">
        <v>2</v>
      </c>
      <c r="B3" t="s">
        <v>17</v>
      </c>
      <c r="C3" t="s">
        <v>14</v>
      </c>
      <c r="D3">
        <v>4</v>
      </c>
      <c r="E3">
        <v>4</v>
      </c>
      <c r="G3">
        <v>5</v>
      </c>
      <c r="H3">
        <v>2</v>
      </c>
      <c r="I3">
        <v>1</v>
      </c>
      <c r="J3">
        <v>5</v>
      </c>
      <c r="K3" t="s">
        <v>18</v>
      </c>
      <c r="L3" t="s">
        <v>16</v>
      </c>
      <c r="M3" t="s">
        <v>16</v>
      </c>
    </row>
    <row r="4" spans="1:13" x14ac:dyDescent="0.25">
      <c r="A4">
        <v>3</v>
      </c>
      <c r="B4" t="s">
        <v>19</v>
      </c>
      <c r="C4" t="s">
        <v>20</v>
      </c>
      <c r="D4">
        <v>4</v>
      </c>
      <c r="E4">
        <v>5</v>
      </c>
      <c r="G4">
        <v>5</v>
      </c>
      <c r="H4">
        <v>4</v>
      </c>
      <c r="I4">
        <v>5</v>
      </c>
      <c r="J4">
        <v>5</v>
      </c>
      <c r="K4" t="s">
        <v>21</v>
      </c>
      <c r="L4" t="s">
        <v>16</v>
      </c>
      <c r="M4" t="s">
        <v>16</v>
      </c>
    </row>
    <row r="5" spans="1:13" x14ac:dyDescent="0.25">
      <c r="A5">
        <v>4</v>
      </c>
      <c r="B5" t="s">
        <v>19</v>
      </c>
      <c r="C5" t="s">
        <v>22</v>
      </c>
      <c r="D5">
        <v>1</v>
      </c>
      <c r="E5">
        <v>5</v>
      </c>
      <c r="G5">
        <v>5</v>
      </c>
      <c r="H5">
        <v>4</v>
      </c>
      <c r="I5">
        <v>4</v>
      </c>
      <c r="J5">
        <v>5</v>
      </c>
      <c r="K5" t="s">
        <v>23</v>
      </c>
      <c r="L5" t="s">
        <v>24</v>
      </c>
      <c r="M5" t="s">
        <v>16</v>
      </c>
    </row>
    <row r="6" spans="1:13" x14ac:dyDescent="0.25">
      <c r="A6">
        <v>5</v>
      </c>
      <c r="B6" t="s">
        <v>19</v>
      </c>
      <c r="C6" t="s">
        <v>25</v>
      </c>
      <c r="D6">
        <v>4</v>
      </c>
      <c r="E6">
        <v>4</v>
      </c>
      <c r="G6">
        <v>5</v>
      </c>
      <c r="H6">
        <v>5</v>
      </c>
      <c r="I6">
        <v>5</v>
      </c>
      <c r="J6">
        <v>5</v>
      </c>
      <c r="K6" t="s">
        <v>26</v>
      </c>
      <c r="L6" t="s">
        <v>24</v>
      </c>
      <c r="M6" t="s">
        <v>16</v>
      </c>
    </row>
    <row r="7" spans="1:13" x14ac:dyDescent="0.25">
      <c r="A7">
        <v>6</v>
      </c>
      <c r="B7" t="s">
        <v>19</v>
      </c>
      <c r="C7" t="s">
        <v>14</v>
      </c>
      <c r="D7">
        <v>5</v>
      </c>
      <c r="E7">
        <v>5</v>
      </c>
      <c r="G7">
        <v>4</v>
      </c>
      <c r="H7">
        <v>4</v>
      </c>
      <c r="I7">
        <v>1</v>
      </c>
      <c r="J7">
        <v>5</v>
      </c>
      <c r="K7" t="s">
        <v>27</v>
      </c>
      <c r="L7" t="s">
        <v>16</v>
      </c>
      <c r="M7" t="s">
        <v>16</v>
      </c>
    </row>
    <row r="8" spans="1:13" x14ac:dyDescent="0.25">
      <c r="A8">
        <v>7</v>
      </c>
      <c r="B8" t="s">
        <v>28</v>
      </c>
      <c r="C8" t="s">
        <v>22</v>
      </c>
      <c r="D8">
        <v>5</v>
      </c>
      <c r="E8">
        <v>4</v>
      </c>
      <c r="G8">
        <v>5</v>
      </c>
      <c r="H8">
        <v>3</v>
      </c>
      <c r="I8">
        <v>3</v>
      </c>
      <c r="J8">
        <v>5</v>
      </c>
      <c r="K8" t="s">
        <v>29</v>
      </c>
      <c r="L8" t="s">
        <v>16</v>
      </c>
      <c r="M8" t="s">
        <v>16</v>
      </c>
    </row>
    <row r="9" spans="1:13" x14ac:dyDescent="0.25">
      <c r="A9">
        <v>8</v>
      </c>
      <c r="B9" t="s">
        <v>19</v>
      </c>
      <c r="C9" t="s">
        <v>22</v>
      </c>
      <c r="D9">
        <v>2</v>
      </c>
      <c r="E9">
        <v>5</v>
      </c>
      <c r="G9">
        <v>4</v>
      </c>
      <c r="H9">
        <v>2</v>
      </c>
      <c r="I9">
        <v>4</v>
      </c>
      <c r="J9">
        <v>4</v>
      </c>
      <c r="K9" t="s">
        <v>30</v>
      </c>
      <c r="L9" t="s">
        <v>24</v>
      </c>
      <c r="M9" t="s">
        <v>31</v>
      </c>
    </row>
    <row r="10" spans="1:13" x14ac:dyDescent="0.25">
      <c r="A10">
        <v>9</v>
      </c>
      <c r="B10" t="s">
        <v>32</v>
      </c>
      <c r="C10" t="s">
        <v>25</v>
      </c>
      <c r="D10">
        <v>5</v>
      </c>
      <c r="E10">
        <v>4</v>
      </c>
      <c r="G10">
        <v>5</v>
      </c>
      <c r="H10">
        <v>3</v>
      </c>
      <c r="I10">
        <v>4</v>
      </c>
      <c r="J10">
        <v>5</v>
      </c>
      <c r="K10" t="s">
        <v>33</v>
      </c>
      <c r="L10" t="s">
        <v>24</v>
      </c>
      <c r="M10" t="s">
        <v>31</v>
      </c>
    </row>
    <row r="11" spans="1:13" x14ac:dyDescent="0.25">
      <c r="A11">
        <v>10</v>
      </c>
      <c r="B11" t="s">
        <v>17</v>
      </c>
      <c r="C11" t="s">
        <v>22</v>
      </c>
      <c r="D11">
        <v>4</v>
      </c>
      <c r="E11">
        <v>5</v>
      </c>
      <c r="G11">
        <v>5</v>
      </c>
      <c r="H11">
        <v>3</v>
      </c>
      <c r="I11">
        <v>1</v>
      </c>
      <c r="J11">
        <v>3</v>
      </c>
      <c r="K11" t="s">
        <v>26</v>
      </c>
      <c r="L11" t="s">
        <v>24</v>
      </c>
      <c r="M11" t="s">
        <v>31</v>
      </c>
    </row>
    <row r="12" spans="1:13" x14ac:dyDescent="0.25">
      <c r="A12">
        <v>11</v>
      </c>
      <c r="B12" t="s">
        <v>17</v>
      </c>
      <c r="C12" t="s">
        <v>14</v>
      </c>
      <c r="D12">
        <v>2</v>
      </c>
      <c r="E12">
        <v>2</v>
      </c>
      <c r="G12">
        <v>4</v>
      </c>
      <c r="H12">
        <v>4</v>
      </c>
      <c r="I12">
        <v>1</v>
      </c>
      <c r="J12">
        <v>4</v>
      </c>
      <c r="K12" t="s">
        <v>34</v>
      </c>
      <c r="L12" t="s">
        <v>16</v>
      </c>
      <c r="M12" t="s">
        <v>16</v>
      </c>
    </row>
    <row r="13" spans="1:13" x14ac:dyDescent="0.25">
      <c r="A13">
        <v>12</v>
      </c>
      <c r="B13" t="s">
        <v>19</v>
      </c>
      <c r="C13" t="s">
        <v>22</v>
      </c>
      <c r="D13">
        <v>5</v>
      </c>
      <c r="E13">
        <v>5</v>
      </c>
      <c r="G13">
        <v>5</v>
      </c>
      <c r="H13">
        <v>5</v>
      </c>
      <c r="I13">
        <v>5</v>
      </c>
      <c r="J13">
        <v>5</v>
      </c>
      <c r="K13" t="s">
        <v>35</v>
      </c>
      <c r="L13" t="s">
        <v>16</v>
      </c>
      <c r="M13" t="s">
        <v>16</v>
      </c>
    </row>
    <row r="14" spans="1:13" x14ac:dyDescent="0.25">
      <c r="A14">
        <v>13</v>
      </c>
      <c r="B14" t="s">
        <v>36</v>
      </c>
      <c r="C14" t="s">
        <v>14</v>
      </c>
      <c r="D14">
        <v>5</v>
      </c>
      <c r="E14">
        <v>5</v>
      </c>
      <c r="G14">
        <v>5</v>
      </c>
      <c r="H14">
        <v>5</v>
      </c>
      <c r="I14">
        <v>3</v>
      </c>
      <c r="J14">
        <v>5</v>
      </c>
      <c r="K14" t="s">
        <v>37</v>
      </c>
      <c r="L14" t="s">
        <v>16</v>
      </c>
      <c r="M14" t="s">
        <v>16</v>
      </c>
    </row>
    <row r="15" spans="1:13" x14ac:dyDescent="0.25">
      <c r="A15">
        <v>14</v>
      </c>
      <c r="B15" t="s">
        <v>17</v>
      </c>
      <c r="C15" t="s">
        <v>14</v>
      </c>
      <c r="D15">
        <v>4</v>
      </c>
      <c r="E15">
        <v>3</v>
      </c>
      <c r="G15">
        <v>1</v>
      </c>
      <c r="H15">
        <v>1</v>
      </c>
      <c r="I15">
        <v>2</v>
      </c>
      <c r="J15">
        <v>1</v>
      </c>
      <c r="K15" t="s">
        <v>38</v>
      </c>
      <c r="L15" t="s">
        <v>39</v>
      </c>
      <c r="M15" t="s">
        <v>39</v>
      </c>
    </row>
    <row r="16" spans="1:13" x14ac:dyDescent="0.25">
      <c r="A16">
        <v>15</v>
      </c>
      <c r="B16" t="s">
        <v>17</v>
      </c>
      <c r="C16" t="s">
        <v>14</v>
      </c>
      <c r="D16">
        <v>3</v>
      </c>
      <c r="E16">
        <v>4</v>
      </c>
      <c r="G16">
        <v>1</v>
      </c>
      <c r="H16">
        <v>1</v>
      </c>
      <c r="I16">
        <v>5</v>
      </c>
      <c r="J16">
        <v>3</v>
      </c>
      <c r="K16" t="s">
        <v>40</v>
      </c>
      <c r="L16" t="s">
        <v>24</v>
      </c>
      <c r="M16" t="s">
        <v>16</v>
      </c>
    </row>
    <row r="17" spans="1:13" x14ac:dyDescent="0.25">
      <c r="A17">
        <v>16</v>
      </c>
      <c r="B17" t="s">
        <v>17</v>
      </c>
      <c r="C17" t="s">
        <v>22</v>
      </c>
      <c r="D17">
        <v>3</v>
      </c>
      <c r="E17">
        <v>2</v>
      </c>
      <c r="G17">
        <v>1</v>
      </c>
      <c r="H17">
        <v>1</v>
      </c>
      <c r="I17">
        <v>2</v>
      </c>
      <c r="J17">
        <v>1</v>
      </c>
      <c r="K17" t="s">
        <v>41</v>
      </c>
      <c r="L17" t="s">
        <v>39</v>
      </c>
      <c r="M17" t="s">
        <v>31</v>
      </c>
    </row>
    <row r="18" spans="1:13" x14ac:dyDescent="0.25">
      <c r="A18">
        <v>17</v>
      </c>
      <c r="B18" t="s">
        <v>13</v>
      </c>
      <c r="C18" t="s">
        <v>14</v>
      </c>
      <c r="D18">
        <v>5</v>
      </c>
      <c r="E18">
        <v>5</v>
      </c>
      <c r="G18">
        <v>2</v>
      </c>
      <c r="H18">
        <v>5</v>
      </c>
      <c r="I18">
        <v>5</v>
      </c>
      <c r="J18">
        <v>5</v>
      </c>
      <c r="K18" t="s">
        <v>42</v>
      </c>
      <c r="L18" t="s">
        <v>16</v>
      </c>
      <c r="M18" t="s">
        <v>16</v>
      </c>
    </row>
    <row r="19" spans="1:13" x14ac:dyDescent="0.25">
      <c r="A19">
        <v>18</v>
      </c>
      <c r="B19" t="s">
        <v>36</v>
      </c>
      <c r="C19" t="s">
        <v>14</v>
      </c>
      <c r="D19">
        <v>5</v>
      </c>
      <c r="E19">
        <v>5</v>
      </c>
      <c r="G19">
        <v>4</v>
      </c>
      <c r="H19">
        <v>3</v>
      </c>
      <c r="I19">
        <v>5</v>
      </c>
      <c r="J19">
        <v>5</v>
      </c>
      <c r="K19" t="s">
        <v>26</v>
      </c>
      <c r="L19" t="s">
        <v>16</v>
      </c>
      <c r="M19" t="s">
        <v>16</v>
      </c>
    </row>
    <row r="20" spans="1:13" x14ac:dyDescent="0.25">
      <c r="A20">
        <v>19</v>
      </c>
      <c r="B20" t="s">
        <v>17</v>
      </c>
      <c r="C20" t="s">
        <v>25</v>
      </c>
      <c r="D20">
        <v>3</v>
      </c>
      <c r="E20">
        <v>1</v>
      </c>
      <c r="G20">
        <v>1</v>
      </c>
      <c r="H20">
        <v>1</v>
      </c>
      <c r="I20">
        <v>1</v>
      </c>
      <c r="J20">
        <v>1</v>
      </c>
      <c r="K20" t="s">
        <v>43</v>
      </c>
      <c r="L20" t="s">
        <v>39</v>
      </c>
      <c r="M20" t="s">
        <v>31</v>
      </c>
    </row>
    <row r="21" spans="1:13" x14ac:dyDescent="0.25">
      <c r="A21">
        <v>20</v>
      </c>
      <c r="B21" t="s">
        <v>36</v>
      </c>
      <c r="C21" t="s">
        <v>14</v>
      </c>
      <c r="D21">
        <v>4</v>
      </c>
      <c r="E21">
        <v>4</v>
      </c>
      <c r="G21">
        <v>1</v>
      </c>
      <c r="H21">
        <v>3</v>
      </c>
      <c r="I21">
        <v>4</v>
      </c>
      <c r="J21">
        <v>4</v>
      </c>
      <c r="K21" t="s">
        <v>33</v>
      </c>
      <c r="L21" t="s">
        <v>24</v>
      </c>
      <c r="M21" t="s">
        <v>16</v>
      </c>
    </row>
    <row r="22" spans="1:13" x14ac:dyDescent="0.25">
      <c r="A22">
        <v>21</v>
      </c>
      <c r="B22" t="s">
        <v>36</v>
      </c>
      <c r="C22" t="s">
        <v>22</v>
      </c>
      <c r="D22">
        <v>4</v>
      </c>
      <c r="E22">
        <v>4</v>
      </c>
      <c r="G22">
        <v>4</v>
      </c>
      <c r="H22">
        <v>4</v>
      </c>
      <c r="I22">
        <v>4</v>
      </c>
      <c r="J22">
        <v>4</v>
      </c>
      <c r="K22" t="s">
        <v>44</v>
      </c>
      <c r="L22" t="s">
        <v>24</v>
      </c>
      <c r="M22" t="s">
        <v>31</v>
      </c>
    </row>
    <row r="23" spans="1:13" x14ac:dyDescent="0.25">
      <c r="A23">
        <v>22</v>
      </c>
      <c r="B23" t="s">
        <v>36</v>
      </c>
      <c r="C23" t="s">
        <v>14</v>
      </c>
      <c r="D23">
        <v>5</v>
      </c>
      <c r="E23">
        <v>5</v>
      </c>
      <c r="G23">
        <v>1</v>
      </c>
      <c r="H23">
        <v>3</v>
      </c>
      <c r="I23">
        <v>4</v>
      </c>
      <c r="J23">
        <v>3</v>
      </c>
      <c r="K23" t="s">
        <v>45</v>
      </c>
      <c r="L23" t="s">
        <v>24</v>
      </c>
      <c r="M23" t="s">
        <v>16</v>
      </c>
    </row>
    <row r="24" spans="1:13" x14ac:dyDescent="0.25">
      <c r="A24">
        <v>23</v>
      </c>
      <c r="B24" t="s">
        <v>19</v>
      </c>
      <c r="C24" t="s">
        <v>22</v>
      </c>
      <c r="D24">
        <v>3</v>
      </c>
      <c r="E24">
        <v>3</v>
      </c>
      <c r="G24">
        <v>1</v>
      </c>
      <c r="H24">
        <v>3</v>
      </c>
      <c r="I24">
        <v>1</v>
      </c>
      <c r="J24">
        <v>1</v>
      </c>
      <c r="K24" t="s">
        <v>46</v>
      </c>
      <c r="L24" t="s">
        <v>39</v>
      </c>
      <c r="M24" t="s">
        <v>16</v>
      </c>
    </row>
    <row r="25" spans="1:13" x14ac:dyDescent="0.25">
      <c r="A25">
        <v>24</v>
      </c>
      <c r="B25" t="s">
        <v>36</v>
      </c>
      <c r="C25" t="s">
        <v>14</v>
      </c>
      <c r="D25">
        <v>4</v>
      </c>
      <c r="E25">
        <v>5</v>
      </c>
      <c r="G25">
        <v>1</v>
      </c>
      <c r="H25">
        <v>3</v>
      </c>
      <c r="I25">
        <v>4</v>
      </c>
      <c r="J25">
        <v>4</v>
      </c>
      <c r="K25" t="s">
        <v>47</v>
      </c>
      <c r="L25" t="s">
        <v>24</v>
      </c>
      <c r="M25" t="s">
        <v>16</v>
      </c>
    </row>
    <row r="26" spans="1:13" x14ac:dyDescent="0.25">
      <c r="A26">
        <v>25</v>
      </c>
      <c r="B26" t="s">
        <v>13</v>
      </c>
      <c r="C26" t="s">
        <v>14</v>
      </c>
      <c r="D26">
        <v>5</v>
      </c>
      <c r="E26">
        <v>5</v>
      </c>
      <c r="G26">
        <v>1</v>
      </c>
      <c r="H26">
        <v>5</v>
      </c>
      <c r="I26">
        <v>5</v>
      </c>
      <c r="J26">
        <v>5</v>
      </c>
      <c r="K26" t="s">
        <v>48</v>
      </c>
      <c r="L26" t="s">
        <v>16</v>
      </c>
      <c r="M26" t="s">
        <v>16</v>
      </c>
    </row>
    <row r="27" spans="1:13" x14ac:dyDescent="0.25">
      <c r="A27">
        <v>26</v>
      </c>
      <c r="B27" t="s">
        <v>17</v>
      </c>
      <c r="C27" t="s">
        <v>14</v>
      </c>
      <c r="D27">
        <v>5</v>
      </c>
      <c r="E27">
        <v>5</v>
      </c>
      <c r="G27">
        <v>3</v>
      </c>
      <c r="H27">
        <v>5</v>
      </c>
      <c r="I27">
        <v>5</v>
      </c>
      <c r="J27">
        <v>5</v>
      </c>
      <c r="K27" t="s">
        <v>49</v>
      </c>
      <c r="L27" t="s">
        <v>16</v>
      </c>
      <c r="M27" t="s">
        <v>16</v>
      </c>
    </row>
    <row r="28" spans="1:13" x14ac:dyDescent="0.25">
      <c r="A28">
        <v>27</v>
      </c>
      <c r="B28" t="s">
        <v>19</v>
      </c>
      <c r="C28" t="s">
        <v>22</v>
      </c>
      <c r="D28">
        <v>4</v>
      </c>
      <c r="E28">
        <v>5</v>
      </c>
      <c r="G28">
        <v>5</v>
      </c>
      <c r="H28">
        <v>5</v>
      </c>
      <c r="I28">
        <v>5</v>
      </c>
      <c r="J28">
        <v>5</v>
      </c>
      <c r="K28" t="s">
        <v>50</v>
      </c>
      <c r="L28" t="s">
        <v>24</v>
      </c>
      <c r="M28" t="s">
        <v>16</v>
      </c>
    </row>
    <row r="29" spans="1:13" x14ac:dyDescent="0.25">
      <c r="A29">
        <v>28</v>
      </c>
      <c r="B29" t="s">
        <v>19</v>
      </c>
      <c r="C29" t="s">
        <v>14</v>
      </c>
      <c r="D29">
        <v>5</v>
      </c>
      <c r="E29">
        <v>5</v>
      </c>
      <c r="G29">
        <v>5</v>
      </c>
      <c r="H29">
        <v>4</v>
      </c>
      <c r="I29">
        <v>3</v>
      </c>
      <c r="J29">
        <v>5</v>
      </c>
      <c r="K29" t="s">
        <v>27</v>
      </c>
      <c r="L29" t="s">
        <v>16</v>
      </c>
      <c r="M29" t="s">
        <v>16</v>
      </c>
    </row>
    <row r="30" spans="1:13" x14ac:dyDescent="0.25">
      <c r="A30">
        <v>29</v>
      </c>
      <c r="B30" t="s">
        <v>13</v>
      </c>
      <c r="C30" t="s">
        <v>14</v>
      </c>
      <c r="D30">
        <v>1</v>
      </c>
      <c r="E30">
        <v>1</v>
      </c>
      <c r="G30">
        <v>1</v>
      </c>
      <c r="H30">
        <v>1</v>
      </c>
      <c r="I30">
        <v>1</v>
      </c>
      <c r="J30">
        <v>1</v>
      </c>
      <c r="K30" t="s">
        <v>51</v>
      </c>
      <c r="L30" t="s">
        <v>39</v>
      </c>
      <c r="M30" t="s">
        <v>39</v>
      </c>
    </row>
    <row r="31" spans="1:13" x14ac:dyDescent="0.25">
      <c r="A31">
        <v>30</v>
      </c>
      <c r="B31" t="s">
        <v>19</v>
      </c>
      <c r="C31" t="s">
        <v>20</v>
      </c>
      <c r="D31">
        <v>4</v>
      </c>
      <c r="E31">
        <v>5</v>
      </c>
      <c r="G31">
        <v>4</v>
      </c>
      <c r="H31">
        <v>4</v>
      </c>
      <c r="I31">
        <v>5</v>
      </c>
      <c r="J31">
        <v>5</v>
      </c>
      <c r="K31" t="s">
        <v>52</v>
      </c>
      <c r="L31" t="s">
        <v>16</v>
      </c>
      <c r="M31" t="s">
        <v>16</v>
      </c>
    </row>
    <row r="32" spans="1:13" x14ac:dyDescent="0.25">
      <c r="A32">
        <v>31</v>
      </c>
      <c r="B32" t="s">
        <v>19</v>
      </c>
      <c r="C32" t="s">
        <v>22</v>
      </c>
      <c r="D32">
        <v>4</v>
      </c>
      <c r="E32">
        <v>4</v>
      </c>
      <c r="G32">
        <v>4</v>
      </c>
      <c r="H32">
        <v>5</v>
      </c>
      <c r="I32">
        <v>4</v>
      </c>
      <c r="J32">
        <v>4</v>
      </c>
      <c r="K32" t="s">
        <v>53</v>
      </c>
      <c r="L32" t="s">
        <v>39</v>
      </c>
      <c r="M32" t="s">
        <v>16</v>
      </c>
    </row>
    <row r="33" spans="1:13" x14ac:dyDescent="0.25">
      <c r="A33">
        <v>32</v>
      </c>
      <c r="B33" t="s">
        <v>13</v>
      </c>
      <c r="C33" t="s">
        <v>14</v>
      </c>
      <c r="D33">
        <v>5</v>
      </c>
      <c r="E33">
        <v>5</v>
      </c>
      <c r="G33">
        <v>2</v>
      </c>
      <c r="H33">
        <v>5</v>
      </c>
      <c r="I33">
        <v>5</v>
      </c>
      <c r="J33">
        <v>5</v>
      </c>
      <c r="K33" t="s">
        <v>43</v>
      </c>
      <c r="L33" t="s">
        <v>16</v>
      </c>
      <c r="M33" t="s">
        <v>16</v>
      </c>
    </row>
    <row r="34" spans="1:13" x14ac:dyDescent="0.25">
      <c r="A34">
        <v>33</v>
      </c>
      <c r="B34" t="s">
        <v>54</v>
      </c>
      <c r="C34" t="s">
        <v>25</v>
      </c>
      <c r="D34">
        <v>4</v>
      </c>
      <c r="E34">
        <v>4</v>
      </c>
      <c r="G34">
        <v>1</v>
      </c>
      <c r="H34">
        <v>1</v>
      </c>
      <c r="I34">
        <v>1</v>
      </c>
      <c r="J34">
        <v>1</v>
      </c>
      <c r="K34" t="s">
        <v>55</v>
      </c>
      <c r="L34" t="s">
        <v>16</v>
      </c>
      <c r="M34" t="s">
        <v>16</v>
      </c>
    </row>
    <row r="35" spans="1:13" x14ac:dyDescent="0.25">
      <c r="A35">
        <v>34</v>
      </c>
      <c r="B35" t="s">
        <v>13</v>
      </c>
      <c r="C35" t="s">
        <v>14</v>
      </c>
      <c r="D35">
        <v>5</v>
      </c>
      <c r="E35">
        <v>4</v>
      </c>
      <c r="G35">
        <v>4</v>
      </c>
      <c r="H35">
        <v>4</v>
      </c>
      <c r="I35">
        <v>5</v>
      </c>
      <c r="J35">
        <v>5</v>
      </c>
      <c r="K35" t="s">
        <v>56</v>
      </c>
      <c r="L35" t="s">
        <v>16</v>
      </c>
      <c r="M35" t="s">
        <v>31</v>
      </c>
    </row>
    <row r="36" spans="1:13" x14ac:dyDescent="0.25">
      <c r="A36">
        <v>35</v>
      </c>
      <c r="B36" t="s">
        <v>13</v>
      </c>
      <c r="C36" t="s">
        <v>22</v>
      </c>
      <c r="D36">
        <v>4</v>
      </c>
      <c r="E36">
        <v>3</v>
      </c>
      <c r="G36">
        <v>1</v>
      </c>
      <c r="H36">
        <v>1</v>
      </c>
      <c r="I36">
        <v>2</v>
      </c>
      <c r="J36">
        <v>1</v>
      </c>
      <c r="K36" t="s">
        <v>57</v>
      </c>
      <c r="L36" t="s">
        <v>39</v>
      </c>
      <c r="M36" t="s">
        <v>39</v>
      </c>
    </row>
    <row r="37" spans="1:13" x14ac:dyDescent="0.25">
      <c r="A37">
        <v>36</v>
      </c>
      <c r="B37" t="s">
        <v>54</v>
      </c>
      <c r="C37" t="s">
        <v>14</v>
      </c>
      <c r="D37">
        <v>4</v>
      </c>
      <c r="E37">
        <v>3</v>
      </c>
      <c r="G37">
        <v>1</v>
      </c>
      <c r="H37">
        <v>2</v>
      </c>
      <c r="I37">
        <v>2</v>
      </c>
      <c r="J37">
        <v>3</v>
      </c>
      <c r="K37" t="s">
        <v>58</v>
      </c>
      <c r="L37" t="s">
        <v>16</v>
      </c>
      <c r="M37" t="s">
        <v>16</v>
      </c>
    </row>
    <row r="38" spans="1:13" x14ac:dyDescent="0.25">
      <c r="A38">
        <v>37</v>
      </c>
      <c r="B38" t="s">
        <v>54</v>
      </c>
      <c r="C38" t="s">
        <v>20</v>
      </c>
      <c r="D38">
        <v>4</v>
      </c>
      <c r="E38">
        <v>4</v>
      </c>
      <c r="G38">
        <v>1</v>
      </c>
      <c r="H38">
        <v>4</v>
      </c>
      <c r="I38">
        <v>5</v>
      </c>
      <c r="J38">
        <v>5</v>
      </c>
      <c r="K38" t="s">
        <v>27</v>
      </c>
      <c r="L38" t="s">
        <v>16</v>
      </c>
      <c r="M38" t="s">
        <v>16</v>
      </c>
    </row>
    <row r="39" spans="1:13" x14ac:dyDescent="0.25">
      <c r="A39">
        <v>38</v>
      </c>
      <c r="B39" t="s">
        <v>54</v>
      </c>
      <c r="C39" t="s">
        <v>25</v>
      </c>
      <c r="D39">
        <v>4</v>
      </c>
      <c r="E39">
        <v>4</v>
      </c>
      <c r="G39">
        <v>2</v>
      </c>
      <c r="H39">
        <v>3</v>
      </c>
      <c r="I39">
        <v>3</v>
      </c>
      <c r="J39">
        <v>3</v>
      </c>
      <c r="K39" t="s">
        <v>47</v>
      </c>
      <c r="L39" t="s">
        <v>39</v>
      </c>
      <c r="M39" t="s">
        <v>16</v>
      </c>
    </row>
    <row r="40" spans="1:13" x14ac:dyDescent="0.25">
      <c r="A40">
        <v>39</v>
      </c>
      <c r="B40" t="s">
        <v>17</v>
      </c>
      <c r="C40" t="s">
        <v>22</v>
      </c>
      <c r="D40">
        <v>4</v>
      </c>
      <c r="E40">
        <v>4</v>
      </c>
      <c r="G40">
        <v>1</v>
      </c>
      <c r="H40">
        <v>1</v>
      </c>
      <c r="I40">
        <v>4</v>
      </c>
      <c r="J40">
        <v>1</v>
      </c>
      <c r="K40" t="s">
        <v>26</v>
      </c>
      <c r="L40" t="s">
        <v>16</v>
      </c>
      <c r="M40" t="s">
        <v>16</v>
      </c>
    </row>
    <row r="41" spans="1:13" x14ac:dyDescent="0.25">
      <c r="A41">
        <v>40</v>
      </c>
      <c r="B41" t="s">
        <v>36</v>
      </c>
      <c r="C41" t="s">
        <v>25</v>
      </c>
      <c r="D41">
        <v>4</v>
      </c>
      <c r="E41">
        <v>5</v>
      </c>
      <c r="G41">
        <v>1</v>
      </c>
      <c r="H41">
        <v>4</v>
      </c>
      <c r="I41">
        <v>1</v>
      </c>
      <c r="J41">
        <v>2</v>
      </c>
      <c r="K41" t="s">
        <v>59</v>
      </c>
      <c r="L41" t="s">
        <v>16</v>
      </c>
      <c r="M41" t="s">
        <v>39</v>
      </c>
    </row>
    <row r="42" spans="1:13" x14ac:dyDescent="0.25">
      <c r="A42">
        <v>41</v>
      </c>
      <c r="B42" t="s">
        <v>54</v>
      </c>
      <c r="C42" t="s">
        <v>14</v>
      </c>
      <c r="D42">
        <v>5</v>
      </c>
      <c r="E42">
        <v>5</v>
      </c>
      <c r="G42">
        <v>2</v>
      </c>
      <c r="H42">
        <v>5</v>
      </c>
      <c r="I42">
        <v>4</v>
      </c>
      <c r="J42">
        <v>5</v>
      </c>
      <c r="K42" t="s">
        <v>60</v>
      </c>
      <c r="L42" t="s">
        <v>16</v>
      </c>
      <c r="M42" t="s">
        <v>16</v>
      </c>
    </row>
    <row r="43" spans="1:13" x14ac:dyDescent="0.25">
      <c r="A43">
        <v>42</v>
      </c>
      <c r="B43" t="s">
        <v>36</v>
      </c>
      <c r="C43" t="s">
        <v>20</v>
      </c>
      <c r="D43">
        <v>5</v>
      </c>
      <c r="E43">
        <v>5</v>
      </c>
      <c r="G43">
        <v>1</v>
      </c>
      <c r="H43">
        <v>5</v>
      </c>
      <c r="I43">
        <v>5</v>
      </c>
      <c r="J43">
        <v>5</v>
      </c>
      <c r="K43" t="s">
        <v>27</v>
      </c>
      <c r="L43" t="s">
        <v>16</v>
      </c>
      <c r="M43" t="s">
        <v>16</v>
      </c>
    </row>
    <row r="44" spans="1:13" x14ac:dyDescent="0.25">
      <c r="A44">
        <v>43</v>
      </c>
      <c r="B44" t="s">
        <v>17</v>
      </c>
      <c r="C44" t="s">
        <v>22</v>
      </c>
      <c r="D44">
        <v>3</v>
      </c>
      <c r="E44">
        <v>4</v>
      </c>
      <c r="G44">
        <v>1</v>
      </c>
      <c r="H44">
        <v>2</v>
      </c>
      <c r="I44">
        <v>5</v>
      </c>
      <c r="J44">
        <v>3</v>
      </c>
      <c r="K44" t="s">
        <v>61</v>
      </c>
      <c r="L44" t="s">
        <v>39</v>
      </c>
      <c r="M44" t="s">
        <v>39</v>
      </c>
    </row>
    <row r="45" spans="1:13" x14ac:dyDescent="0.25">
      <c r="A45">
        <v>44</v>
      </c>
      <c r="B45" t="s">
        <v>19</v>
      </c>
      <c r="C45" t="s">
        <v>20</v>
      </c>
      <c r="D45">
        <v>4</v>
      </c>
      <c r="E45">
        <v>3</v>
      </c>
      <c r="G45">
        <v>2</v>
      </c>
      <c r="H45">
        <v>3</v>
      </c>
      <c r="I45">
        <v>4</v>
      </c>
      <c r="J45">
        <v>4</v>
      </c>
      <c r="K45" t="s">
        <v>62</v>
      </c>
      <c r="L45" t="s">
        <v>16</v>
      </c>
      <c r="M45" t="s">
        <v>16</v>
      </c>
    </row>
    <row r="46" spans="1:13" x14ac:dyDescent="0.25">
      <c r="A46">
        <v>45</v>
      </c>
      <c r="B46" t="s">
        <v>28</v>
      </c>
      <c r="C46" t="s">
        <v>22</v>
      </c>
      <c r="D46">
        <v>5</v>
      </c>
      <c r="E46">
        <v>5</v>
      </c>
      <c r="G46">
        <v>5</v>
      </c>
      <c r="H46">
        <v>4</v>
      </c>
      <c r="I46">
        <v>3</v>
      </c>
      <c r="J46">
        <v>3</v>
      </c>
      <c r="K46" t="s">
        <v>63</v>
      </c>
      <c r="L46" t="s">
        <v>24</v>
      </c>
      <c r="M46" t="s">
        <v>31</v>
      </c>
    </row>
    <row r="47" spans="1:13" x14ac:dyDescent="0.25">
      <c r="A47">
        <v>46</v>
      </c>
      <c r="B47" t="s">
        <v>64</v>
      </c>
      <c r="C47" t="s">
        <v>14</v>
      </c>
      <c r="D47">
        <v>4</v>
      </c>
      <c r="E47">
        <v>4</v>
      </c>
      <c r="G47">
        <v>1</v>
      </c>
      <c r="H47">
        <v>1</v>
      </c>
      <c r="I47">
        <v>1</v>
      </c>
      <c r="J47">
        <v>4</v>
      </c>
      <c r="K47" t="s">
        <v>65</v>
      </c>
      <c r="L47" t="s">
        <v>24</v>
      </c>
      <c r="M47" t="s">
        <v>16</v>
      </c>
    </row>
    <row r="48" spans="1:13" x14ac:dyDescent="0.25">
      <c r="A48">
        <v>47</v>
      </c>
      <c r="B48" t="s">
        <v>66</v>
      </c>
      <c r="C48" t="s">
        <v>14</v>
      </c>
      <c r="D48">
        <v>4</v>
      </c>
      <c r="E48">
        <v>5</v>
      </c>
      <c r="G48">
        <v>3</v>
      </c>
      <c r="H48">
        <v>4</v>
      </c>
      <c r="I48">
        <v>2</v>
      </c>
      <c r="J48">
        <v>4</v>
      </c>
      <c r="K48" t="s">
        <v>67</v>
      </c>
      <c r="L48" t="s">
        <v>16</v>
      </c>
      <c r="M48" t="s">
        <v>16</v>
      </c>
    </row>
    <row r="49" spans="1:13" x14ac:dyDescent="0.25">
      <c r="A49">
        <v>48</v>
      </c>
      <c r="B49" t="s">
        <v>68</v>
      </c>
      <c r="C49" t="s">
        <v>14</v>
      </c>
      <c r="D49">
        <v>4</v>
      </c>
      <c r="E49">
        <v>4</v>
      </c>
      <c r="G49">
        <v>4</v>
      </c>
      <c r="H49">
        <v>4</v>
      </c>
      <c r="I49">
        <v>5</v>
      </c>
      <c r="J49">
        <v>5</v>
      </c>
      <c r="K49" t="s">
        <v>27</v>
      </c>
      <c r="L49" t="s">
        <v>24</v>
      </c>
      <c r="M49" t="s">
        <v>31</v>
      </c>
    </row>
    <row r="50" spans="1:13" x14ac:dyDescent="0.25">
      <c r="A50">
        <v>49</v>
      </c>
      <c r="B50" t="s">
        <v>36</v>
      </c>
      <c r="C50" t="s">
        <v>14</v>
      </c>
      <c r="D50">
        <v>4</v>
      </c>
      <c r="E50">
        <v>5</v>
      </c>
      <c r="G50">
        <v>4</v>
      </c>
      <c r="H50">
        <v>5</v>
      </c>
      <c r="I50">
        <v>5</v>
      </c>
      <c r="J50">
        <v>5</v>
      </c>
      <c r="K50" t="s">
        <v>69</v>
      </c>
      <c r="L50" t="s">
        <v>16</v>
      </c>
      <c r="M50" t="s">
        <v>16</v>
      </c>
    </row>
    <row r="51" spans="1:13" x14ac:dyDescent="0.25">
      <c r="A51">
        <v>50</v>
      </c>
      <c r="B51" t="s">
        <v>54</v>
      </c>
      <c r="C51" t="s">
        <v>14</v>
      </c>
      <c r="D51">
        <v>3</v>
      </c>
      <c r="E51">
        <v>4</v>
      </c>
      <c r="G51">
        <v>1</v>
      </c>
      <c r="H51">
        <v>5</v>
      </c>
      <c r="I51">
        <v>5</v>
      </c>
      <c r="J51">
        <v>5</v>
      </c>
      <c r="K51" t="s">
        <v>48</v>
      </c>
      <c r="L51" t="s">
        <v>16</v>
      </c>
      <c r="M51" t="s">
        <v>16</v>
      </c>
    </row>
    <row r="52" spans="1:13" x14ac:dyDescent="0.25">
      <c r="A52">
        <v>51</v>
      </c>
      <c r="B52" t="s">
        <v>54</v>
      </c>
      <c r="C52" t="s">
        <v>14</v>
      </c>
      <c r="D52">
        <v>5</v>
      </c>
      <c r="E52">
        <v>5</v>
      </c>
      <c r="G52">
        <v>5</v>
      </c>
      <c r="H52">
        <v>5</v>
      </c>
      <c r="I52">
        <v>5</v>
      </c>
      <c r="J52">
        <v>5</v>
      </c>
      <c r="K52" t="s">
        <v>27</v>
      </c>
      <c r="L52" t="s">
        <v>16</v>
      </c>
      <c r="M52" t="s">
        <v>16</v>
      </c>
    </row>
    <row r="53" spans="1:13" x14ac:dyDescent="0.25">
      <c r="A53">
        <v>52</v>
      </c>
      <c r="B53" t="s">
        <v>17</v>
      </c>
      <c r="C53" t="s">
        <v>14</v>
      </c>
      <c r="D53">
        <v>5</v>
      </c>
      <c r="E53">
        <v>5</v>
      </c>
      <c r="G53">
        <v>1</v>
      </c>
      <c r="H53">
        <v>5</v>
      </c>
      <c r="I53">
        <v>2</v>
      </c>
      <c r="J53">
        <v>5</v>
      </c>
      <c r="K53" t="s">
        <v>60</v>
      </c>
      <c r="L53" t="s">
        <v>16</v>
      </c>
      <c r="M53" t="s">
        <v>16</v>
      </c>
    </row>
    <row r="54" spans="1:13" x14ac:dyDescent="0.25">
      <c r="A54">
        <v>53</v>
      </c>
      <c r="B54" t="s">
        <v>36</v>
      </c>
      <c r="C54" t="s">
        <v>25</v>
      </c>
      <c r="D54">
        <v>4</v>
      </c>
      <c r="E54">
        <v>5</v>
      </c>
      <c r="G54">
        <v>1</v>
      </c>
      <c r="H54">
        <v>4</v>
      </c>
      <c r="I54">
        <v>5</v>
      </c>
      <c r="J54">
        <v>4</v>
      </c>
      <c r="K54" t="s">
        <v>48</v>
      </c>
      <c r="L54" t="s">
        <v>24</v>
      </c>
      <c r="M54" t="s">
        <v>16</v>
      </c>
    </row>
    <row r="55" spans="1:13" x14ac:dyDescent="0.25">
      <c r="A55">
        <v>54</v>
      </c>
      <c r="B55" t="s">
        <v>66</v>
      </c>
      <c r="C55" t="s">
        <v>14</v>
      </c>
      <c r="D55">
        <v>4</v>
      </c>
      <c r="E55">
        <v>4</v>
      </c>
      <c r="G55">
        <v>4</v>
      </c>
      <c r="H55">
        <v>5</v>
      </c>
      <c r="I55">
        <v>5</v>
      </c>
      <c r="J55">
        <v>5</v>
      </c>
      <c r="K55" t="s">
        <v>70</v>
      </c>
      <c r="L55" t="s">
        <v>24</v>
      </c>
      <c r="M55" t="s">
        <v>16</v>
      </c>
    </row>
    <row r="56" spans="1:13" x14ac:dyDescent="0.25">
      <c r="A56">
        <v>55</v>
      </c>
      <c r="B56" t="s">
        <v>54</v>
      </c>
      <c r="C56" t="s">
        <v>14</v>
      </c>
      <c r="D56">
        <v>4</v>
      </c>
      <c r="E56">
        <v>5</v>
      </c>
      <c r="G56">
        <v>5</v>
      </c>
      <c r="H56">
        <v>2</v>
      </c>
      <c r="I56">
        <v>2</v>
      </c>
      <c r="J56">
        <v>4</v>
      </c>
      <c r="K56" t="s">
        <v>71</v>
      </c>
      <c r="L56" t="s">
        <v>24</v>
      </c>
      <c r="M56" t="s">
        <v>16</v>
      </c>
    </row>
    <row r="57" spans="1:13" x14ac:dyDescent="0.25">
      <c r="A57">
        <v>56</v>
      </c>
      <c r="B57" t="s">
        <v>19</v>
      </c>
      <c r="C57" t="s">
        <v>25</v>
      </c>
      <c r="D57">
        <v>5</v>
      </c>
      <c r="E57">
        <v>5</v>
      </c>
      <c r="G57">
        <v>5</v>
      </c>
      <c r="H57">
        <v>3</v>
      </c>
      <c r="I57">
        <v>4</v>
      </c>
      <c r="J57">
        <v>5</v>
      </c>
      <c r="K57" t="s">
        <v>72</v>
      </c>
      <c r="L57" t="s">
        <v>39</v>
      </c>
      <c r="M57" t="s">
        <v>16</v>
      </c>
    </row>
    <row r="58" spans="1:13" x14ac:dyDescent="0.25">
      <c r="A58">
        <v>57</v>
      </c>
      <c r="B58" t="s">
        <v>66</v>
      </c>
      <c r="C58" t="s">
        <v>14</v>
      </c>
      <c r="D58">
        <v>4</v>
      </c>
      <c r="E58">
        <v>4</v>
      </c>
      <c r="G58">
        <v>1</v>
      </c>
      <c r="H58">
        <v>2</v>
      </c>
      <c r="I58">
        <v>1</v>
      </c>
      <c r="J58">
        <v>4</v>
      </c>
      <c r="K58" t="s">
        <v>73</v>
      </c>
      <c r="L58" t="s">
        <v>16</v>
      </c>
      <c r="M58" t="s">
        <v>16</v>
      </c>
    </row>
    <row r="59" spans="1:13" x14ac:dyDescent="0.25">
      <c r="A59">
        <v>58</v>
      </c>
      <c r="B59" t="s">
        <v>19</v>
      </c>
      <c r="C59" t="s">
        <v>22</v>
      </c>
      <c r="D59">
        <v>4</v>
      </c>
      <c r="E59">
        <v>4</v>
      </c>
      <c r="G59">
        <v>1</v>
      </c>
      <c r="H59">
        <v>2</v>
      </c>
      <c r="I59">
        <v>2</v>
      </c>
      <c r="J59">
        <v>3</v>
      </c>
      <c r="K59" t="s">
        <v>74</v>
      </c>
      <c r="L59" t="s">
        <v>24</v>
      </c>
      <c r="M59" t="s">
        <v>31</v>
      </c>
    </row>
    <row r="60" spans="1:13" x14ac:dyDescent="0.25">
      <c r="A60">
        <v>59</v>
      </c>
      <c r="B60" t="s">
        <v>36</v>
      </c>
      <c r="C60" t="s">
        <v>14</v>
      </c>
      <c r="D60">
        <v>4</v>
      </c>
      <c r="E60">
        <v>3</v>
      </c>
      <c r="G60">
        <v>3</v>
      </c>
      <c r="H60">
        <v>3</v>
      </c>
      <c r="I60">
        <v>3</v>
      </c>
      <c r="J60">
        <v>4</v>
      </c>
      <c r="K60" t="s">
        <v>58</v>
      </c>
      <c r="L60" t="s">
        <v>16</v>
      </c>
      <c r="M60" t="s">
        <v>16</v>
      </c>
    </row>
    <row r="61" spans="1:13" x14ac:dyDescent="0.25">
      <c r="A61">
        <v>60</v>
      </c>
      <c r="B61" t="s">
        <v>66</v>
      </c>
      <c r="C61" t="s">
        <v>22</v>
      </c>
      <c r="D61">
        <v>4</v>
      </c>
      <c r="E61">
        <v>5</v>
      </c>
      <c r="G61">
        <v>1</v>
      </c>
      <c r="H61">
        <v>3</v>
      </c>
      <c r="I61">
        <v>5</v>
      </c>
      <c r="J61">
        <v>3</v>
      </c>
      <c r="K61" t="s">
        <v>46</v>
      </c>
      <c r="L61" t="s">
        <v>24</v>
      </c>
      <c r="M61" t="s">
        <v>31</v>
      </c>
    </row>
    <row r="62" spans="1:13" x14ac:dyDescent="0.25">
      <c r="A62">
        <v>61</v>
      </c>
      <c r="B62" t="s">
        <v>19</v>
      </c>
      <c r="C62" t="s">
        <v>22</v>
      </c>
      <c r="D62">
        <v>5</v>
      </c>
      <c r="E62">
        <v>5</v>
      </c>
      <c r="G62">
        <v>1</v>
      </c>
      <c r="H62">
        <v>3</v>
      </c>
      <c r="I62">
        <v>5</v>
      </c>
      <c r="J62">
        <v>4</v>
      </c>
      <c r="K62" t="s">
        <v>75</v>
      </c>
      <c r="L62" t="s">
        <v>39</v>
      </c>
      <c r="M62" t="s">
        <v>31</v>
      </c>
    </row>
    <row r="63" spans="1:13" x14ac:dyDescent="0.25">
      <c r="A63">
        <v>62</v>
      </c>
      <c r="B63" t="s">
        <v>54</v>
      </c>
      <c r="C63" t="s">
        <v>22</v>
      </c>
      <c r="D63">
        <v>5</v>
      </c>
      <c r="E63">
        <v>3</v>
      </c>
      <c r="G63">
        <v>1</v>
      </c>
      <c r="H63">
        <v>5</v>
      </c>
      <c r="I63">
        <v>5</v>
      </c>
      <c r="J63">
        <v>5</v>
      </c>
      <c r="K63" t="s">
        <v>33</v>
      </c>
      <c r="L63" t="s">
        <v>24</v>
      </c>
      <c r="M63" t="s">
        <v>16</v>
      </c>
    </row>
    <row r="64" spans="1:13" x14ac:dyDescent="0.25">
      <c r="A64">
        <v>63</v>
      </c>
      <c r="B64" t="s">
        <v>54</v>
      </c>
      <c r="C64" t="s">
        <v>14</v>
      </c>
      <c r="D64">
        <v>5</v>
      </c>
      <c r="E64">
        <v>5</v>
      </c>
      <c r="G64">
        <v>5</v>
      </c>
      <c r="H64">
        <v>5</v>
      </c>
      <c r="I64">
        <v>2</v>
      </c>
      <c r="J64">
        <v>4</v>
      </c>
      <c r="K64" t="s">
        <v>76</v>
      </c>
      <c r="L64" t="s">
        <v>16</v>
      </c>
      <c r="M64" t="s">
        <v>16</v>
      </c>
    </row>
    <row r="65" spans="1:13" x14ac:dyDescent="0.25">
      <c r="A65">
        <v>64</v>
      </c>
      <c r="B65" t="s">
        <v>19</v>
      </c>
      <c r="C65" t="s">
        <v>22</v>
      </c>
      <c r="D65">
        <v>5</v>
      </c>
      <c r="E65">
        <v>4</v>
      </c>
      <c r="G65">
        <v>5</v>
      </c>
      <c r="H65">
        <v>4</v>
      </c>
      <c r="I65">
        <v>2</v>
      </c>
      <c r="J65">
        <v>4</v>
      </c>
      <c r="K65" t="s">
        <v>23</v>
      </c>
      <c r="L65" t="s">
        <v>24</v>
      </c>
      <c r="M65" t="s">
        <v>16</v>
      </c>
    </row>
    <row r="66" spans="1:13" x14ac:dyDescent="0.25">
      <c r="A66">
        <v>65</v>
      </c>
      <c r="B66" t="s">
        <v>17</v>
      </c>
      <c r="C66" t="s">
        <v>14</v>
      </c>
      <c r="D66">
        <v>5</v>
      </c>
      <c r="E66">
        <v>5</v>
      </c>
      <c r="G66">
        <v>4</v>
      </c>
      <c r="H66">
        <v>4</v>
      </c>
      <c r="I66">
        <v>5</v>
      </c>
      <c r="J66">
        <v>4</v>
      </c>
      <c r="K66" t="s">
        <v>56</v>
      </c>
      <c r="L66" t="s">
        <v>16</v>
      </c>
      <c r="M66" t="s">
        <v>16</v>
      </c>
    </row>
    <row r="67" spans="1:13" x14ac:dyDescent="0.25">
      <c r="A67">
        <v>66</v>
      </c>
      <c r="B67" t="s">
        <v>13</v>
      </c>
      <c r="C67" t="s">
        <v>14</v>
      </c>
      <c r="D67">
        <v>5</v>
      </c>
      <c r="E67">
        <v>5</v>
      </c>
      <c r="G67">
        <v>2</v>
      </c>
      <c r="H67">
        <v>5</v>
      </c>
      <c r="I67">
        <v>5</v>
      </c>
      <c r="J67">
        <v>5</v>
      </c>
      <c r="K67" t="s">
        <v>60</v>
      </c>
      <c r="L67" t="s">
        <v>16</v>
      </c>
      <c r="M67" t="s">
        <v>16</v>
      </c>
    </row>
    <row r="68" spans="1:13" x14ac:dyDescent="0.25">
      <c r="A68">
        <v>67</v>
      </c>
      <c r="B68" t="s">
        <v>36</v>
      </c>
      <c r="C68" t="s">
        <v>20</v>
      </c>
      <c r="D68">
        <v>4</v>
      </c>
      <c r="E68">
        <v>4</v>
      </c>
      <c r="G68">
        <v>1</v>
      </c>
      <c r="H68">
        <v>4</v>
      </c>
      <c r="I68">
        <v>5</v>
      </c>
      <c r="J68">
        <v>2</v>
      </c>
      <c r="K68" t="s">
        <v>77</v>
      </c>
      <c r="L68" t="s">
        <v>24</v>
      </c>
      <c r="M68" t="s">
        <v>16</v>
      </c>
    </row>
    <row r="69" spans="1:13" x14ac:dyDescent="0.25">
      <c r="A69">
        <v>68</v>
      </c>
      <c r="B69" t="s">
        <v>19</v>
      </c>
      <c r="C69" t="s">
        <v>22</v>
      </c>
      <c r="D69">
        <v>5</v>
      </c>
      <c r="E69">
        <v>5</v>
      </c>
      <c r="G69">
        <v>5</v>
      </c>
      <c r="H69">
        <v>5</v>
      </c>
      <c r="I69">
        <v>5</v>
      </c>
      <c r="J69">
        <v>5</v>
      </c>
      <c r="K69" t="s">
        <v>78</v>
      </c>
      <c r="L69" t="s">
        <v>39</v>
      </c>
      <c r="M69" t="s">
        <v>31</v>
      </c>
    </row>
    <row r="70" spans="1:13" x14ac:dyDescent="0.25">
      <c r="A70">
        <v>69</v>
      </c>
      <c r="B70" t="s">
        <v>19</v>
      </c>
      <c r="C70" t="s">
        <v>25</v>
      </c>
      <c r="D70">
        <v>3</v>
      </c>
      <c r="E70">
        <v>3</v>
      </c>
      <c r="G70">
        <v>4</v>
      </c>
      <c r="H70">
        <v>4</v>
      </c>
      <c r="I70">
        <v>1</v>
      </c>
      <c r="J70">
        <v>4</v>
      </c>
      <c r="K70" t="s">
        <v>33</v>
      </c>
      <c r="L70" t="s">
        <v>39</v>
      </c>
      <c r="M70" t="s">
        <v>16</v>
      </c>
    </row>
    <row r="71" spans="1:13" x14ac:dyDescent="0.25">
      <c r="A71">
        <v>70</v>
      </c>
      <c r="B71" t="s">
        <v>19</v>
      </c>
      <c r="C71" t="s">
        <v>14</v>
      </c>
      <c r="D71">
        <v>5</v>
      </c>
      <c r="E71">
        <v>5</v>
      </c>
      <c r="G71">
        <v>3</v>
      </c>
      <c r="H71">
        <v>5</v>
      </c>
      <c r="I71">
        <v>5</v>
      </c>
      <c r="J71">
        <v>5</v>
      </c>
      <c r="K71" t="s">
        <v>67</v>
      </c>
      <c r="L71" t="s">
        <v>16</v>
      </c>
      <c r="M71" t="s">
        <v>16</v>
      </c>
    </row>
    <row r="72" spans="1:13" x14ac:dyDescent="0.25">
      <c r="A72">
        <v>71</v>
      </c>
      <c r="B72" t="s">
        <v>28</v>
      </c>
      <c r="C72" t="s">
        <v>25</v>
      </c>
      <c r="D72">
        <v>4</v>
      </c>
      <c r="E72">
        <v>5</v>
      </c>
      <c r="G72">
        <v>5</v>
      </c>
      <c r="H72">
        <v>4</v>
      </c>
      <c r="I72">
        <v>3</v>
      </c>
      <c r="J72">
        <v>5</v>
      </c>
      <c r="K72" t="s">
        <v>58</v>
      </c>
      <c r="L72" t="s">
        <v>16</v>
      </c>
      <c r="M72" t="s">
        <v>16</v>
      </c>
    </row>
    <row r="73" spans="1:13" x14ac:dyDescent="0.25">
      <c r="A73">
        <v>72</v>
      </c>
      <c r="B73" t="s">
        <v>17</v>
      </c>
      <c r="C73" t="s">
        <v>14</v>
      </c>
      <c r="D73">
        <v>5</v>
      </c>
      <c r="E73">
        <v>5</v>
      </c>
      <c r="G73">
        <v>1</v>
      </c>
      <c r="H73">
        <v>4</v>
      </c>
      <c r="I73">
        <v>1</v>
      </c>
      <c r="J73">
        <v>4</v>
      </c>
      <c r="K73" t="s">
        <v>58</v>
      </c>
      <c r="L73" t="s">
        <v>16</v>
      </c>
      <c r="M73" t="s">
        <v>16</v>
      </c>
    </row>
    <row r="74" spans="1:13" x14ac:dyDescent="0.25">
      <c r="A74">
        <v>73</v>
      </c>
      <c r="B74" t="s">
        <v>17</v>
      </c>
      <c r="C74" t="s">
        <v>22</v>
      </c>
      <c r="D74">
        <v>2</v>
      </c>
      <c r="E74">
        <v>5</v>
      </c>
      <c r="G74">
        <v>1</v>
      </c>
      <c r="H74">
        <v>3</v>
      </c>
      <c r="I74">
        <v>3</v>
      </c>
      <c r="J74">
        <v>3</v>
      </c>
      <c r="K74" t="s">
        <v>45</v>
      </c>
      <c r="L74" t="s">
        <v>39</v>
      </c>
      <c r="M74" t="s">
        <v>16</v>
      </c>
    </row>
    <row r="75" spans="1:13" x14ac:dyDescent="0.25">
      <c r="A75">
        <v>74</v>
      </c>
      <c r="B75" t="s">
        <v>19</v>
      </c>
      <c r="C75" t="s">
        <v>22</v>
      </c>
      <c r="D75">
        <v>5</v>
      </c>
      <c r="E75">
        <v>5</v>
      </c>
      <c r="G75">
        <v>5</v>
      </c>
      <c r="H75">
        <v>5</v>
      </c>
      <c r="I75">
        <v>4</v>
      </c>
      <c r="J75">
        <v>5</v>
      </c>
      <c r="K75" t="s">
        <v>79</v>
      </c>
      <c r="L75" t="s">
        <v>24</v>
      </c>
      <c r="M75" t="s">
        <v>16</v>
      </c>
    </row>
    <row r="76" spans="1:13" x14ac:dyDescent="0.25">
      <c r="A76">
        <v>75</v>
      </c>
      <c r="B76" t="s">
        <v>19</v>
      </c>
      <c r="C76" t="s">
        <v>20</v>
      </c>
      <c r="D76">
        <v>4</v>
      </c>
      <c r="E76">
        <v>4</v>
      </c>
      <c r="G76">
        <v>2</v>
      </c>
      <c r="H76">
        <v>3</v>
      </c>
      <c r="I76">
        <v>2</v>
      </c>
      <c r="J76">
        <v>3</v>
      </c>
      <c r="K76" t="s">
        <v>80</v>
      </c>
      <c r="L76" t="s">
        <v>24</v>
      </c>
      <c r="M76" t="s">
        <v>31</v>
      </c>
    </row>
    <row r="77" spans="1:13" x14ac:dyDescent="0.25">
      <c r="A77">
        <v>76</v>
      </c>
      <c r="B77" t="s">
        <v>19</v>
      </c>
      <c r="C77" t="s">
        <v>14</v>
      </c>
      <c r="D77">
        <v>4</v>
      </c>
      <c r="E77">
        <v>4</v>
      </c>
      <c r="G77">
        <v>5</v>
      </c>
      <c r="H77">
        <v>3</v>
      </c>
      <c r="I77">
        <v>4</v>
      </c>
      <c r="J77">
        <v>5</v>
      </c>
      <c r="K77" t="s">
        <v>47</v>
      </c>
      <c r="L77" t="s">
        <v>24</v>
      </c>
      <c r="M77" t="s">
        <v>16</v>
      </c>
    </row>
    <row r="78" spans="1:13" x14ac:dyDescent="0.25">
      <c r="A78">
        <v>77</v>
      </c>
      <c r="B78" t="s">
        <v>36</v>
      </c>
      <c r="C78" t="s">
        <v>14</v>
      </c>
      <c r="D78">
        <v>4</v>
      </c>
      <c r="E78">
        <v>4</v>
      </c>
      <c r="G78">
        <v>4</v>
      </c>
      <c r="H78">
        <v>3</v>
      </c>
      <c r="I78">
        <v>5</v>
      </c>
      <c r="J78">
        <v>4</v>
      </c>
      <c r="K78" t="s">
        <v>47</v>
      </c>
      <c r="L78" t="s">
        <v>16</v>
      </c>
      <c r="M78" t="s">
        <v>16</v>
      </c>
    </row>
    <row r="79" spans="1:13" x14ac:dyDescent="0.25">
      <c r="A79">
        <v>78</v>
      </c>
      <c r="B79" t="s">
        <v>54</v>
      </c>
      <c r="C79" t="s">
        <v>22</v>
      </c>
      <c r="D79">
        <v>5</v>
      </c>
      <c r="E79">
        <v>5</v>
      </c>
      <c r="G79">
        <v>5</v>
      </c>
      <c r="H79">
        <v>5</v>
      </c>
      <c r="I79">
        <v>5</v>
      </c>
      <c r="J79">
        <v>5</v>
      </c>
      <c r="K79" t="s">
        <v>44</v>
      </c>
      <c r="L79" t="s">
        <v>24</v>
      </c>
      <c r="M79" t="s">
        <v>31</v>
      </c>
    </row>
    <row r="80" spans="1:13" x14ac:dyDescent="0.25">
      <c r="A80">
        <v>79</v>
      </c>
      <c r="B80" t="s">
        <v>17</v>
      </c>
      <c r="C80" t="s">
        <v>25</v>
      </c>
      <c r="D80">
        <v>3</v>
      </c>
      <c r="E80">
        <v>4</v>
      </c>
      <c r="G80">
        <v>1</v>
      </c>
      <c r="H80">
        <v>3</v>
      </c>
      <c r="I80">
        <v>3</v>
      </c>
      <c r="J80">
        <v>4</v>
      </c>
      <c r="K80" t="s">
        <v>26</v>
      </c>
      <c r="L80" t="s">
        <v>24</v>
      </c>
      <c r="M80" t="s">
        <v>31</v>
      </c>
    </row>
    <row r="81" spans="1:13" x14ac:dyDescent="0.25">
      <c r="A81">
        <v>80</v>
      </c>
      <c r="B81" t="s">
        <v>54</v>
      </c>
      <c r="C81" t="s">
        <v>22</v>
      </c>
      <c r="D81">
        <v>3</v>
      </c>
      <c r="E81">
        <v>5</v>
      </c>
      <c r="G81">
        <v>2</v>
      </c>
      <c r="H81">
        <v>3</v>
      </c>
      <c r="I81">
        <v>1</v>
      </c>
      <c r="J81">
        <v>2</v>
      </c>
      <c r="K81" t="s">
        <v>81</v>
      </c>
      <c r="L81" t="s">
        <v>24</v>
      </c>
      <c r="M81" t="s">
        <v>31</v>
      </c>
    </row>
    <row r="82" spans="1:13" x14ac:dyDescent="0.25">
      <c r="A82">
        <v>81</v>
      </c>
      <c r="B82" t="s">
        <v>54</v>
      </c>
      <c r="C82" t="s">
        <v>14</v>
      </c>
      <c r="D82">
        <v>4</v>
      </c>
      <c r="E82">
        <v>4</v>
      </c>
      <c r="G82">
        <v>2</v>
      </c>
      <c r="H82">
        <v>2</v>
      </c>
      <c r="I82">
        <v>2</v>
      </c>
      <c r="J82">
        <v>2</v>
      </c>
      <c r="K82" t="s">
        <v>82</v>
      </c>
      <c r="L82" t="s">
        <v>39</v>
      </c>
      <c r="M82" t="s">
        <v>39</v>
      </c>
    </row>
    <row r="83" spans="1:13" x14ac:dyDescent="0.25">
      <c r="A83">
        <v>82</v>
      </c>
      <c r="B83" t="s">
        <v>17</v>
      </c>
      <c r="C83" t="s">
        <v>14</v>
      </c>
      <c r="D83">
        <v>5</v>
      </c>
      <c r="E83">
        <v>5</v>
      </c>
      <c r="G83">
        <v>5</v>
      </c>
      <c r="H83">
        <v>1</v>
      </c>
      <c r="I83">
        <v>1</v>
      </c>
      <c r="J83">
        <v>5</v>
      </c>
      <c r="K83" t="s">
        <v>27</v>
      </c>
      <c r="L83" t="s">
        <v>16</v>
      </c>
      <c r="M83" t="s">
        <v>16</v>
      </c>
    </row>
    <row r="84" spans="1:13" x14ac:dyDescent="0.25">
      <c r="A84">
        <v>83</v>
      </c>
      <c r="B84" t="s">
        <v>17</v>
      </c>
      <c r="C84" t="s">
        <v>22</v>
      </c>
      <c r="D84">
        <v>4</v>
      </c>
      <c r="E84">
        <v>5</v>
      </c>
      <c r="G84">
        <v>1</v>
      </c>
      <c r="H84">
        <v>5</v>
      </c>
      <c r="I84">
        <v>2</v>
      </c>
      <c r="J84">
        <v>3</v>
      </c>
      <c r="K84" t="s">
        <v>47</v>
      </c>
      <c r="L84" t="s">
        <v>39</v>
      </c>
      <c r="M84" t="s">
        <v>31</v>
      </c>
    </row>
    <row r="85" spans="1:13" x14ac:dyDescent="0.25">
      <c r="A85">
        <v>84</v>
      </c>
      <c r="B85" t="s">
        <v>19</v>
      </c>
      <c r="C85" t="s">
        <v>14</v>
      </c>
      <c r="D85">
        <v>4</v>
      </c>
      <c r="E85">
        <v>5</v>
      </c>
      <c r="G85">
        <v>5</v>
      </c>
      <c r="H85">
        <v>5</v>
      </c>
      <c r="I85">
        <v>4</v>
      </c>
      <c r="J85">
        <v>5</v>
      </c>
      <c r="K85" t="s">
        <v>27</v>
      </c>
      <c r="L85" t="s">
        <v>16</v>
      </c>
      <c r="M85" t="s">
        <v>16</v>
      </c>
    </row>
    <row r="86" spans="1:13" x14ac:dyDescent="0.25">
      <c r="A86">
        <v>85</v>
      </c>
      <c r="B86" t="s">
        <v>32</v>
      </c>
      <c r="C86" t="s">
        <v>25</v>
      </c>
      <c r="D86">
        <v>3</v>
      </c>
      <c r="E86">
        <v>4</v>
      </c>
      <c r="G86">
        <v>2</v>
      </c>
      <c r="H86">
        <v>4</v>
      </c>
      <c r="I86">
        <v>4</v>
      </c>
      <c r="J86">
        <v>4</v>
      </c>
      <c r="K86" t="s">
        <v>75</v>
      </c>
      <c r="L86" t="s">
        <v>24</v>
      </c>
      <c r="M86" t="s">
        <v>16</v>
      </c>
    </row>
    <row r="87" spans="1:13" x14ac:dyDescent="0.25">
      <c r="A87">
        <v>86</v>
      </c>
      <c r="B87" t="s">
        <v>19</v>
      </c>
      <c r="C87" t="s">
        <v>22</v>
      </c>
      <c r="D87">
        <v>5</v>
      </c>
      <c r="E87">
        <v>5</v>
      </c>
      <c r="G87">
        <v>5</v>
      </c>
      <c r="H87">
        <v>5</v>
      </c>
      <c r="I87">
        <v>5</v>
      </c>
      <c r="J87">
        <v>5</v>
      </c>
      <c r="K87" t="s">
        <v>75</v>
      </c>
      <c r="L87" t="s">
        <v>24</v>
      </c>
      <c r="M87" t="s">
        <v>16</v>
      </c>
    </row>
    <row r="88" spans="1:13" x14ac:dyDescent="0.25">
      <c r="A88">
        <v>87</v>
      </c>
      <c r="B88" t="s">
        <v>17</v>
      </c>
      <c r="C88" t="s">
        <v>20</v>
      </c>
      <c r="D88">
        <v>4</v>
      </c>
      <c r="E88">
        <v>4</v>
      </c>
      <c r="G88">
        <v>4</v>
      </c>
      <c r="H88">
        <v>3</v>
      </c>
      <c r="I88">
        <v>1</v>
      </c>
      <c r="J88">
        <v>2</v>
      </c>
      <c r="K88" t="s">
        <v>44</v>
      </c>
      <c r="L88" t="s">
        <v>16</v>
      </c>
      <c r="M88" t="s">
        <v>16</v>
      </c>
    </row>
    <row r="89" spans="1:13" x14ac:dyDescent="0.25">
      <c r="A89">
        <v>88</v>
      </c>
      <c r="B89" t="s">
        <v>19</v>
      </c>
      <c r="C89" t="s">
        <v>14</v>
      </c>
      <c r="D89">
        <v>4</v>
      </c>
      <c r="E89">
        <v>4</v>
      </c>
      <c r="G89">
        <v>4</v>
      </c>
      <c r="H89">
        <v>4</v>
      </c>
      <c r="I89">
        <v>3</v>
      </c>
      <c r="J89">
        <v>4</v>
      </c>
      <c r="K89" t="s">
        <v>56</v>
      </c>
      <c r="L89" t="s">
        <v>16</v>
      </c>
      <c r="M89" t="s">
        <v>16</v>
      </c>
    </row>
    <row r="90" spans="1:13" x14ac:dyDescent="0.25">
      <c r="A90">
        <v>89</v>
      </c>
      <c r="B90" t="s">
        <v>66</v>
      </c>
      <c r="C90" t="s">
        <v>14</v>
      </c>
      <c r="D90">
        <v>4</v>
      </c>
      <c r="E90">
        <v>4</v>
      </c>
      <c r="G90">
        <v>1</v>
      </c>
      <c r="H90">
        <v>4</v>
      </c>
      <c r="I90">
        <v>3</v>
      </c>
      <c r="J90">
        <v>4</v>
      </c>
      <c r="K90" t="s">
        <v>70</v>
      </c>
      <c r="L90" t="s">
        <v>16</v>
      </c>
      <c r="M90" t="s">
        <v>16</v>
      </c>
    </row>
    <row r="91" spans="1:13" x14ac:dyDescent="0.25">
      <c r="A91">
        <v>90</v>
      </c>
      <c r="B91" t="s">
        <v>66</v>
      </c>
      <c r="C91" t="s">
        <v>25</v>
      </c>
      <c r="D91">
        <v>4</v>
      </c>
      <c r="E91">
        <v>4</v>
      </c>
      <c r="G91">
        <v>4</v>
      </c>
      <c r="H91">
        <v>2</v>
      </c>
      <c r="I91">
        <v>1</v>
      </c>
      <c r="J91">
        <v>3</v>
      </c>
      <c r="K91" t="s">
        <v>83</v>
      </c>
      <c r="L91" t="s">
        <v>24</v>
      </c>
      <c r="M91" t="s">
        <v>31</v>
      </c>
    </row>
    <row r="92" spans="1:13" x14ac:dyDescent="0.25">
      <c r="A92">
        <v>91</v>
      </c>
      <c r="B92" t="s">
        <v>66</v>
      </c>
      <c r="C92" t="s">
        <v>25</v>
      </c>
      <c r="D92">
        <v>5</v>
      </c>
      <c r="E92">
        <v>5</v>
      </c>
      <c r="G92">
        <v>2</v>
      </c>
      <c r="H92">
        <v>4</v>
      </c>
      <c r="I92">
        <v>1</v>
      </c>
      <c r="J92">
        <v>4</v>
      </c>
      <c r="K92" t="s">
        <v>84</v>
      </c>
      <c r="L92" t="s">
        <v>16</v>
      </c>
      <c r="M92" t="s">
        <v>16</v>
      </c>
    </row>
    <row r="93" spans="1:13" x14ac:dyDescent="0.25">
      <c r="A93">
        <v>92</v>
      </c>
      <c r="B93" t="s">
        <v>66</v>
      </c>
      <c r="C93" t="s">
        <v>25</v>
      </c>
      <c r="D93">
        <v>5</v>
      </c>
      <c r="E93">
        <v>5</v>
      </c>
      <c r="G93">
        <v>1</v>
      </c>
      <c r="H93">
        <v>5</v>
      </c>
      <c r="I93">
        <v>5</v>
      </c>
      <c r="J93">
        <v>5</v>
      </c>
      <c r="K93" t="s">
        <v>85</v>
      </c>
      <c r="L93" t="s">
        <v>24</v>
      </c>
      <c r="M93" t="s">
        <v>16</v>
      </c>
    </row>
    <row r="94" spans="1:13" x14ac:dyDescent="0.25">
      <c r="A94">
        <v>93</v>
      </c>
      <c r="B94" t="s">
        <v>66</v>
      </c>
      <c r="C94" t="s">
        <v>20</v>
      </c>
      <c r="D94">
        <v>5</v>
      </c>
      <c r="E94">
        <v>5</v>
      </c>
      <c r="G94">
        <v>5</v>
      </c>
      <c r="H94">
        <v>5</v>
      </c>
      <c r="I94">
        <v>5</v>
      </c>
      <c r="J94">
        <v>5</v>
      </c>
      <c r="K94" t="s">
        <v>86</v>
      </c>
      <c r="L94" t="s">
        <v>16</v>
      </c>
      <c r="M94" t="s">
        <v>16</v>
      </c>
    </row>
    <row r="95" spans="1:13" x14ac:dyDescent="0.25">
      <c r="A95">
        <v>94</v>
      </c>
      <c r="B95" t="s">
        <v>66</v>
      </c>
      <c r="C95" t="s">
        <v>22</v>
      </c>
      <c r="D95">
        <v>5</v>
      </c>
      <c r="E95">
        <v>3</v>
      </c>
      <c r="G95">
        <v>2</v>
      </c>
      <c r="H95">
        <v>3</v>
      </c>
      <c r="I95">
        <v>1</v>
      </c>
      <c r="J95">
        <v>3</v>
      </c>
      <c r="K95" t="s">
        <v>53</v>
      </c>
      <c r="L95" t="s">
        <v>24</v>
      </c>
      <c r="M95" t="s">
        <v>16</v>
      </c>
    </row>
    <row r="96" spans="1:13" x14ac:dyDescent="0.25">
      <c r="A96">
        <v>95</v>
      </c>
      <c r="B96" t="s">
        <v>66</v>
      </c>
      <c r="C96" t="s">
        <v>14</v>
      </c>
      <c r="D96">
        <v>5</v>
      </c>
      <c r="E96">
        <v>5</v>
      </c>
      <c r="G96">
        <v>5</v>
      </c>
      <c r="H96">
        <v>5</v>
      </c>
      <c r="I96">
        <v>5</v>
      </c>
      <c r="J96">
        <v>5</v>
      </c>
      <c r="K96" t="s">
        <v>87</v>
      </c>
      <c r="L96" t="s">
        <v>16</v>
      </c>
      <c r="M96" t="s">
        <v>16</v>
      </c>
    </row>
    <row r="97" spans="1:13" x14ac:dyDescent="0.25">
      <c r="A97">
        <v>96</v>
      </c>
      <c r="B97" t="s">
        <v>66</v>
      </c>
      <c r="C97" t="s">
        <v>20</v>
      </c>
      <c r="D97">
        <v>4</v>
      </c>
      <c r="E97">
        <v>5</v>
      </c>
      <c r="G97">
        <v>4</v>
      </c>
      <c r="H97">
        <v>5</v>
      </c>
      <c r="I97">
        <v>3</v>
      </c>
      <c r="J97">
        <v>4</v>
      </c>
      <c r="K97" t="s">
        <v>27</v>
      </c>
      <c r="L97" t="s">
        <v>16</v>
      </c>
      <c r="M97" t="s">
        <v>16</v>
      </c>
    </row>
    <row r="98" spans="1:13" x14ac:dyDescent="0.25">
      <c r="A98">
        <v>97</v>
      </c>
      <c r="B98" t="s">
        <v>17</v>
      </c>
      <c r="C98" t="s">
        <v>14</v>
      </c>
      <c r="D98">
        <v>5</v>
      </c>
      <c r="E98">
        <v>5</v>
      </c>
      <c r="G98">
        <v>5</v>
      </c>
      <c r="H98">
        <v>5</v>
      </c>
      <c r="I98">
        <v>5</v>
      </c>
      <c r="J98">
        <v>5</v>
      </c>
      <c r="K98" t="s">
        <v>76</v>
      </c>
      <c r="L98" t="s">
        <v>16</v>
      </c>
      <c r="M98" t="s">
        <v>16</v>
      </c>
    </row>
  </sheetData>
  <autoFilter ref="A1:M98" xr:uid="{B5739333-C6EF-4D54-8DBE-E92F0910D662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009D-214A-4DD7-8756-F1DDE8DB3E96}">
  <dimension ref="B1:H18"/>
  <sheetViews>
    <sheetView workbookViewId="0">
      <selection activeCell="K21" sqref="K21"/>
    </sheetView>
  </sheetViews>
  <sheetFormatPr baseColWidth="10" defaultRowHeight="15" x14ac:dyDescent="0.25"/>
  <cols>
    <col min="3" max="3" width="13.42578125" customWidth="1"/>
    <col min="4" max="4" width="22.42578125" customWidth="1"/>
    <col min="5" max="5" width="24.5703125" customWidth="1"/>
    <col min="6" max="6" width="28.42578125" customWidth="1"/>
    <col min="7" max="7" width="15.7109375" customWidth="1"/>
    <col min="8" max="8" width="16.5703125" customWidth="1"/>
  </cols>
  <sheetData>
    <row r="1" spans="2:8" ht="15.75" thickBot="1" x14ac:dyDescent="0.3"/>
    <row r="2" spans="2:8" x14ac:dyDescent="0.25">
      <c r="B2" s="82" t="s">
        <v>276</v>
      </c>
      <c r="C2" s="136" t="s">
        <v>277</v>
      </c>
      <c r="D2" s="136"/>
      <c r="E2" s="136"/>
      <c r="F2" s="136"/>
      <c r="G2" s="136"/>
      <c r="H2" s="137"/>
    </row>
    <row r="3" spans="2:8" x14ac:dyDescent="0.25">
      <c r="B3" s="83"/>
      <c r="C3" s="84" t="s">
        <v>278</v>
      </c>
      <c r="D3" s="84" t="s">
        <v>279</v>
      </c>
      <c r="E3" s="84" t="s">
        <v>280</v>
      </c>
      <c r="F3" s="84" t="s">
        <v>281</v>
      </c>
      <c r="G3" s="84" t="s">
        <v>282</v>
      </c>
      <c r="H3" s="85" t="s">
        <v>283</v>
      </c>
    </row>
    <row r="4" spans="2:8" x14ac:dyDescent="0.25">
      <c r="B4" s="86" t="s">
        <v>284</v>
      </c>
      <c r="C4" s="87">
        <v>97</v>
      </c>
      <c r="D4" s="87">
        <v>97</v>
      </c>
      <c r="E4" s="87">
        <v>97</v>
      </c>
      <c r="F4" s="87">
        <v>97</v>
      </c>
      <c r="G4" s="87">
        <v>97</v>
      </c>
      <c r="H4" s="88">
        <v>97</v>
      </c>
    </row>
    <row r="5" spans="2:8" x14ac:dyDescent="0.25">
      <c r="B5" s="89" t="s">
        <v>234</v>
      </c>
      <c r="C5" s="90">
        <v>4.268041237113402</v>
      </c>
      <c r="D5" s="90">
        <v>4.3608247422680408</v>
      </c>
      <c r="E5" s="90">
        <v>2.938144329896907</v>
      </c>
      <c r="F5" s="90">
        <v>3.608247422680412</v>
      </c>
      <c r="G5" s="90">
        <v>3.402061855670103</v>
      </c>
      <c r="H5" s="91">
        <v>3.9587628865979378</v>
      </c>
    </row>
    <row r="6" spans="2:8" ht="25.5" x14ac:dyDescent="0.25">
      <c r="B6" s="92" t="s">
        <v>285</v>
      </c>
      <c r="C6" s="90">
        <v>0.79733232194306491</v>
      </c>
      <c r="D6" s="90">
        <v>0.83148420272512857</v>
      </c>
      <c r="E6" s="90">
        <v>1.7005785350732541</v>
      </c>
      <c r="F6" s="90">
        <v>1.311461502095149</v>
      </c>
      <c r="G6" s="90">
        <v>1.5722846554618179</v>
      </c>
      <c r="H6" s="91">
        <v>1.2493125257282831</v>
      </c>
    </row>
    <row r="7" spans="2:8" x14ac:dyDescent="0.25">
      <c r="B7" s="89" t="s">
        <v>286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93">
        <v>1</v>
      </c>
    </row>
    <row r="8" spans="2:8" x14ac:dyDescent="0.25">
      <c r="B8" s="86" t="s">
        <v>287</v>
      </c>
      <c r="C8" s="4">
        <v>4</v>
      </c>
      <c r="D8" s="4">
        <v>4</v>
      </c>
      <c r="E8" s="4">
        <v>1</v>
      </c>
      <c r="F8" s="4">
        <v>3</v>
      </c>
      <c r="G8" s="4">
        <v>2</v>
      </c>
      <c r="H8" s="93">
        <v>3</v>
      </c>
    </row>
    <row r="9" spans="2:8" x14ac:dyDescent="0.25">
      <c r="B9" s="89" t="s">
        <v>288</v>
      </c>
      <c r="C9" s="4">
        <v>4</v>
      </c>
      <c r="D9" s="4">
        <v>5</v>
      </c>
      <c r="E9" s="4">
        <v>3</v>
      </c>
      <c r="F9" s="4">
        <v>4</v>
      </c>
      <c r="G9" s="4">
        <v>4</v>
      </c>
      <c r="H9" s="93">
        <v>4</v>
      </c>
    </row>
    <row r="10" spans="2:8" x14ac:dyDescent="0.25">
      <c r="B10" s="86" t="s">
        <v>289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93">
        <v>5</v>
      </c>
    </row>
    <row r="11" spans="2:8" ht="15.75" thickBot="1" x14ac:dyDescent="0.3">
      <c r="B11" s="94" t="s">
        <v>290</v>
      </c>
      <c r="C11" s="95">
        <v>5</v>
      </c>
      <c r="D11" s="95">
        <v>5</v>
      </c>
      <c r="E11" s="95">
        <v>5</v>
      </c>
      <c r="F11" s="95">
        <v>5</v>
      </c>
      <c r="G11" s="95">
        <v>5</v>
      </c>
      <c r="H11" s="96">
        <v>5</v>
      </c>
    </row>
    <row r="13" spans="2:8" ht="15.75" thickBot="1" x14ac:dyDescent="0.3">
      <c r="B13" s="97"/>
      <c r="C13" s="138" t="s">
        <v>291</v>
      </c>
      <c r="D13" s="138"/>
      <c r="E13" s="138"/>
      <c r="F13" s="138"/>
    </row>
    <row r="14" spans="2:8" x14ac:dyDescent="0.25">
      <c r="B14" s="98"/>
      <c r="C14" s="99" t="s">
        <v>292</v>
      </c>
      <c r="D14" s="99" t="s">
        <v>293</v>
      </c>
      <c r="E14" s="99" t="s">
        <v>294</v>
      </c>
      <c r="F14" s="100" t="s">
        <v>295</v>
      </c>
    </row>
    <row r="15" spans="2:8" x14ac:dyDescent="0.25">
      <c r="B15" s="101" t="s">
        <v>284</v>
      </c>
      <c r="C15" s="102">
        <v>97</v>
      </c>
      <c r="D15" s="102">
        <v>97</v>
      </c>
      <c r="E15" s="102">
        <v>97</v>
      </c>
      <c r="F15" s="103">
        <v>97</v>
      </c>
    </row>
    <row r="16" spans="2:8" x14ac:dyDescent="0.25">
      <c r="B16" s="104" t="s">
        <v>296</v>
      </c>
      <c r="C16" s="78">
        <v>6</v>
      </c>
      <c r="D16" s="78">
        <v>4</v>
      </c>
      <c r="E16" s="78">
        <v>3</v>
      </c>
      <c r="F16" s="105">
        <v>3</v>
      </c>
    </row>
    <row r="17" spans="2:6" x14ac:dyDescent="0.25">
      <c r="B17" s="101" t="s">
        <v>297</v>
      </c>
      <c r="C17" s="102" t="s">
        <v>239</v>
      </c>
      <c r="D17" s="102" t="s">
        <v>247</v>
      </c>
      <c r="E17" s="102" t="s">
        <v>16</v>
      </c>
      <c r="F17" s="103" t="s">
        <v>16</v>
      </c>
    </row>
    <row r="18" spans="2:6" ht="15.75" thickBot="1" x14ac:dyDescent="0.3">
      <c r="B18" s="106" t="s">
        <v>231</v>
      </c>
      <c r="C18" s="107">
        <v>26</v>
      </c>
      <c r="D18" s="107">
        <v>45</v>
      </c>
      <c r="E18" s="107">
        <v>48</v>
      </c>
      <c r="F18" s="108">
        <v>70</v>
      </c>
    </row>
  </sheetData>
  <mergeCells count="2">
    <mergeCell ref="C2:H2"/>
    <mergeCell ref="C13:F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72F1-43CC-4BE2-B05F-A1B51A84409C}">
  <dimension ref="A1:S98"/>
  <sheetViews>
    <sheetView zoomScale="70" zoomScaleNormal="70" workbookViewId="0"/>
  </sheetViews>
  <sheetFormatPr baseColWidth="10" defaultColWidth="11.42578125" defaultRowHeight="15" x14ac:dyDescent="0.25"/>
  <cols>
    <col min="1" max="1" width="19.140625" customWidth="1"/>
    <col min="2" max="2" width="5.5703125" customWidth="1"/>
    <col min="3" max="3" width="6.42578125" customWidth="1"/>
    <col min="4" max="4" width="8.7109375" customWidth="1"/>
    <col min="5" max="5" width="8" customWidth="1"/>
    <col min="6" max="6" width="7.140625" customWidth="1"/>
  </cols>
  <sheetData>
    <row r="1" spans="1:19" s="39" customFormat="1" ht="166.5" customHeight="1" x14ac:dyDescent="0.25">
      <c r="A1" s="38" t="s">
        <v>0</v>
      </c>
      <c r="B1" s="38" t="s">
        <v>88</v>
      </c>
      <c r="C1" s="38" t="s">
        <v>89</v>
      </c>
      <c r="D1" s="38" t="s">
        <v>90</v>
      </c>
      <c r="E1" s="38" t="s">
        <v>91</v>
      </c>
      <c r="F1" s="38" t="s">
        <v>92</v>
      </c>
      <c r="G1" s="38" t="s">
        <v>93</v>
      </c>
      <c r="H1" s="38" t="s">
        <v>94</v>
      </c>
      <c r="I1" s="38" t="s">
        <v>95</v>
      </c>
      <c r="J1" s="38" t="s">
        <v>96</v>
      </c>
      <c r="K1" s="38" t="s">
        <v>97</v>
      </c>
      <c r="L1" s="38" t="s">
        <v>98</v>
      </c>
      <c r="M1" s="38" t="s">
        <v>99</v>
      </c>
      <c r="N1" s="38" t="s">
        <v>100</v>
      </c>
      <c r="O1" s="38" t="s">
        <v>101</v>
      </c>
      <c r="P1" s="38" t="s">
        <v>102</v>
      </c>
      <c r="Q1" s="38" t="s">
        <v>103</v>
      </c>
      <c r="R1" s="38" t="s">
        <v>104</v>
      </c>
      <c r="S1" s="38" t="s">
        <v>105</v>
      </c>
    </row>
    <row r="2" spans="1:19" x14ac:dyDescent="0.25">
      <c r="A2" s="21" t="s">
        <v>106</v>
      </c>
      <c r="B2" s="21">
        <v>4</v>
      </c>
      <c r="C2" s="21">
        <v>4</v>
      </c>
      <c r="D2" s="21">
        <v>5</v>
      </c>
      <c r="E2" s="21">
        <v>5</v>
      </c>
      <c r="F2" s="21">
        <v>1</v>
      </c>
      <c r="G2" s="21">
        <v>3</v>
      </c>
      <c r="H2" s="21">
        <v>5</v>
      </c>
      <c r="I2" s="21">
        <v>5</v>
      </c>
      <c r="J2" s="21">
        <v>5</v>
      </c>
      <c r="K2" s="21">
        <v>1</v>
      </c>
      <c r="L2" s="21">
        <v>1</v>
      </c>
      <c r="M2" s="21">
        <v>1</v>
      </c>
      <c r="N2" s="21">
        <v>1</v>
      </c>
      <c r="O2" s="21">
        <v>1</v>
      </c>
      <c r="P2" s="21">
        <v>1</v>
      </c>
      <c r="Q2" s="21">
        <v>1</v>
      </c>
      <c r="R2" s="21">
        <v>1</v>
      </c>
      <c r="S2" s="21">
        <v>1</v>
      </c>
    </row>
    <row r="3" spans="1:19" x14ac:dyDescent="0.25">
      <c r="A3" s="21" t="s">
        <v>107</v>
      </c>
      <c r="B3" s="21">
        <v>1</v>
      </c>
      <c r="C3" s="21">
        <v>4</v>
      </c>
      <c r="D3" s="21">
        <v>4</v>
      </c>
      <c r="E3" s="21">
        <v>4</v>
      </c>
      <c r="F3" s="21">
        <v>1</v>
      </c>
      <c r="G3" s="21">
        <v>5</v>
      </c>
      <c r="H3" s="21">
        <v>2</v>
      </c>
      <c r="I3" s="21">
        <v>1</v>
      </c>
      <c r="J3" s="21">
        <v>5</v>
      </c>
      <c r="K3" s="21">
        <v>1</v>
      </c>
      <c r="L3" s="21">
        <v>1</v>
      </c>
      <c r="M3" s="21">
        <v>1</v>
      </c>
      <c r="N3" s="21">
        <v>1</v>
      </c>
      <c r="O3" s="21">
        <v>1</v>
      </c>
      <c r="P3" s="21">
        <v>1</v>
      </c>
      <c r="Q3" s="21">
        <v>1</v>
      </c>
      <c r="R3" s="21">
        <v>1</v>
      </c>
      <c r="S3" s="21">
        <v>1</v>
      </c>
    </row>
    <row r="4" spans="1:19" x14ac:dyDescent="0.25">
      <c r="A4" s="21" t="s">
        <v>108</v>
      </c>
      <c r="B4" s="21">
        <v>5</v>
      </c>
      <c r="C4" s="21">
        <v>3</v>
      </c>
      <c r="D4" s="21">
        <v>4</v>
      </c>
      <c r="E4" s="21">
        <v>5</v>
      </c>
      <c r="F4" s="21">
        <v>1</v>
      </c>
      <c r="G4" s="21">
        <v>5</v>
      </c>
      <c r="H4" s="21">
        <v>4</v>
      </c>
      <c r="I4" s="21">
        <v>5</v>
      </c>
      <c r="J4" s="21">
        <v>5</v>
      </c>
      <c r="K4" s="21">
        <v>1</v>
      </c>
      <c r="L4" s="21">
        <v>1</v>
      </c>
      <c r="M4" s="21">
        <v>1</v>
      </c>
      <c r="N4" s="21">
        <v>1</v>
      </c>
      <c r="O4" s="21">
        <v>1</v>
      </c>
      <c r="P4" s="21">
        <v>1</v>
      </c>
      <c r="Q4" s="21">
        <v>1</v>
      </c>
      <c r="R4" s="21">
        <v>1</v>
      </c>
      <c r="S4" s="21">
        <v>1</v>
      </c>
    </row>
    <row r="5" spans="1:19" x14ac:dyDescent="0.25">
      <c r="A5" s="21" t="s">
        <v>109</v>
      </c>
      <c r="B5" s="21">
        <v>5</v>
      </c>
      <c r="C5" s="21">
        <v>1</v>
      </c>
      <c r="D5" s="21">
        <v>5</v>
      </c>
      <c r="E5" s="21">
        <v>5</v>
      </c>
      <c r="F5" s="21">
        <v>1</v>
      </c>
      <c r="G5" s="21">
        <v>5</v>
      </c>
      <c r="H5" s="21">
        <v>4</v>
      </c>
      <c r="I5" s="21">
        <v>4</v>
      </c>
      <c r="J5" s="21">
        <v>5</v>
      </c>
      <c r="K5" s="21">
        <v>1</v>
      </c>
      <c r="L5" s="21">
        <v>1</v>
      </c>
      <c r="M5" s="21">
        <v>1</v>
      </c>
      <c r="N5" s="21">
        <v>2</v>
      </c>
      <c r="O5" s="21">
        <v>1</v>
      </c>
      <c r="P5" s="21">
        <v>1</v>
      </c>
      <c r="Q5" s="21">
        <v>2</v>
      </c>
      <c r="R5" s="21">
        <v>3</v>
      </c>
      <c r="S5" s="21">
        <v>1</v>
      </c>
    </row>
    <row r="6" spans="1:19" x14ac:dyDescent="0.25">
      <c r="A6" s="21" t="s">
        <v>110</v>
      </c>
      <c r="B6" s="21">
        <v>5</v>
      </c>
      <c r="C6" s="21">
        <v>2</v>
      </c>
      <c r="D6" s="21">
        <v>4</v>
      </c>
      <c r="E6" s="21">
        <v>4</v>
      </c>
      <c r="F6" s="21">
        <v>1</v>
      </c>
      <c r="G6" s="21">
        <v>5</v>
      </c>
      <c r="H6" s="21">
        <v>5</v>
      </c>
      <c r="I6" s="21">
        <v>5</v>
      </c>
      <c r="J6" s="21">
        <v>5</v>
      </c>
      <c r="K6" s="21">
        <v>1</v>
      </c>
      <c r="L6" s="21">
        <v>1</v>
      </c>
      <c r="M6" s="21">
        <v>1</v>
      </c>
      <c r="N6" s="21">
        <v>2</v>
      </c>
      <c r="O6" s="21">
        <v>1</v>
      </c>
      <c r="P6" s="21">
        <v>1</v>
      </c>
      <c r="Q6" s="21">
        <v>2</v>
      </c>
      <c r="R6" s="21">
        <v>3</v>
      </c>
      <c r="S6" s="21">
        <v>1</v>
      </c>
    </row>
    <row r="7" spans="1:19" x14ac:dyDescent="0.25">
      <c r="A7" s="21" t="s">
        <v>111</v>
      </c>
      <c r="B7" s="21">
        <v>5</v>
      </c>
      <c r="C7" s="21">
        <v>4</v>
      </c>
      <c r="D7" s="21">
        <v>5</v>
      </c>
      <c r="E7" s="21">
        <v>5</v>
      </c>
      <c r="F7" s="21">
        <v>1</v>
      </c>
      <c r="G7" s="21">
        <v>4</v>
      </c>
      <c r="H7" s="21">
        <v>4</v>
      </c>
      <c r="I7" s="21">
        <v>1</v>
      </c>
      <c r="J7" s="21">
        <v>5</v>
      </c>
      <c r="K7" s="21">
        <v>1</v>
      </c>
      <c r="L7" s="21">
        <v>1</v>
      </c>
      <c r="M7" s="21">
        <v>1</v>
      </c>
      <c r="N7" s="21">
        <v>1</v>
      </c>
      <c r="O7" s="21">
        <v>1</v>
      </c>
      <c r="P7" s="21">
        <v>1</v>
      </c>
      <c r="Q7" s="21">
        <v>1</v>
      </c>
      <c r="R7" s="21">
        <v>1</v>
      </c>
      <c r="S7" s="21">
        <v>1</v>
      </c>
    </row>
    <row r="8" spans="1:19" x14ac:dyDescent="0.25">
      <c r="A8" s="21" t="s">
        <v>112</v>
      </c>
      <c r="B8" s="21">
        <v>1</v>
      </c>
      <c r="C8" s="21">
        <v>1</v>
      </c>
      <c r="D8" s="21">
        <v>5</v>
      </c>
      <c r="E8" s="21">
        <v>4</v>
      </c>
      <c r="F8" s="21">
        <v>1</v>
      </c>
      <c r="G8" s="21">
        <v>5</v>
      </c>
      <c r="H8" s="21">
        <v>3</v>
      </c>
      <c r="I8" s="21">
        <v>3</v>
      </c>
      <c r="J8" s="21">
        <v>5</v>
      </c>
      <c r="K8" s="21">
        <v>1</v>
      </c>
      <c r="L8" s="21">
        <v>1</v>
      </c>
      <c r="M8" s="21">
        <v>1</v>
      </c>
      <c r="N8" s="21">
        <v>1</v>
      </c>
      <c r="O8" s="21">
        <v>1</v>
      </c>
      <c r="P8" s="21">
        <v>1</v>
      </c>
      <c r="Q8" s="21">
        <v>1</v>
      </c>
      <c r="R8" s="21">
        <v>1</v>
      </c>
      <c r="S8" s="21">
        <v>1</v>
      </c>
    </row>
    <row r="9" spans="1:19" x14ac:dyDescent="0.25">
      <c r="A9" s="21" t="s">
        <v>113</v>
      </c>
      <c r="B9" s="21">
        <v>5</v>
      </c>
      <c r="C9" s="21">
        <v>1</v>
      </c>
      <c r="D9" s="21">
        <v>5</v>
      </c>
      <c r="E9" s="21">
        <v>5</v>
      </c>
      <c r="F9" s="21">
        <v>1</v>
      </c>
      <c r="G9" s="21">
        <v>4</v>
      </c>
      <c r="H9" s="21">
        <v>2</v>
      </c>
      <c r="I9" s="21">
        <v>4</v>
      </c>
      <c r="J9" s="21">
        <v>4</v>
      </c>
      <c r="K9" s="21">
        <v>1</v>
      </c>
      <c r="L9" s="21">
        <v>1</v>
      </c>
      <c r="M9" s="21">
        <v>1</v>
      </c>
      <c r="N9" s="21">
        <v>1</v>
      </c>
      <c r="O9" s="21">
        <v>1</v>
      </c>
      <c r="P9" s="21">
        <v>1</v>
      </c>
      <c r="Q9" s="21">
        <v>2</v>
      </c>
      <c r="R9" s="21">
        <v>3</v>
      </c>
      <c r="S9" s="21">
        <v>3</v>
      </c>
    </row>
    <row r="10" spans="1:19" x14ac:dyDescent="0.25">
      <c r="A10" s="21" t="s">
        <v>114</v>
      </c>
      <c r="B10" s="21">
        <v>1</v>
      </c>
      <c r="C10" s="21">
        <v>2</v>
      </c>
      <c r="D10" s="21">
        <v>5</v>
      </c>
      <c r="E10" s="21">
        <v>4</v>
      </c>
      <c r="F10" s="21">
        <v>1</v>
      </c>
      <c r="G10" s="21">
        <v>5</v>
      </c>
      <c r="H10" s="21">
        <v>3</v>
      </c>
      <c r="I10" s="21">
        <v>4</v>
      </c>
      <c r="J10" s="21">
        <v>5</v>
      </c>
      <c r="K10" s="21">
        <v>1</v>
      </c>
      <c r="L10" s="21">
        <v>1</v>
      </c>
      <c r="M10" s="21">
        <v>1</v>
      </c>
      <c r="N10" s="21">
        <v>1</v>
      </c>
      <c r="O10" s="21">
        <v>1</v>
      </c>
      <c r="P10" s="21">
        <v>1</v>
      </c>
      <c r="Q10" s="21">
        <v>2</v>
      </c>
      <c r="R10" s="21">
        <v>3</v>
      </c>
      <c r="S10" s="21">
        <v>3</v>
      </c>
    </row>
    <row r="11" spans="1:19" x14ac:dyDescent="0.25">
      <c r="A11" s="21" t="s">
        <v>115</v>
      </c>
      <c r="B11" s="21">
        <v>1</v>
      </c>
      <c r="C11" s="21">
        <v>1</v>
      </c>
      <c r="D11" s="21">
        <v>4</v>
      </c>
      <c r="E11" s="21">
        <v>5</v>
      </c>
      <c r="F11" s="21">
        <v>1</v>
      </c>
      <c r="G11" s="21">
        <v>5</v>
      </c>
      <c r="H11" s="21">
        <v>3</v>
      </c>
      <c r="I11" s="21">
        <v>1</v>
      </c>
      <c r="J11" s="21">
        <v>3</v>
      </c>
      <c r="K11" s="21">
        <v>1</v>
      </c>
      <c r="L11" s="21">
        <v>1</v>
      </c>
      <c r="M11" s="21">
        <v>1</v>
      </c>
      <c r="N11" s="21">
        <v>1</v>
      </c>
      <c r="O11" s="21">
        <v>1</v>
      </c>
      <c r="P11" s="21">
        <v>1</v>
      </c>
      <c r="Q11" s="21">
        <v>2</v>
      </c>
      <c r="R11" s="21">
        <v>3</v>
      </c>
      <c r="S11" s="21">
        <v>3</v>
      </c>
    </row>
    <row r="12" spans="1:19" x14ac:dyDescent="0.25">
      <c r="A12" s="21" t="s">
        <v>116</v>
      </c>
      <c r="B12" s="21">
        <v>1</v>
      </c>
      <c r="C12" s="21">
        <v>4</v>
      </c>
      <c r="D12" s="21">
        <v>2</v>
      </c>
      <c r="E12" s="21">
        <v>2</v>
      </c>
      <c r="F12" s="21">
        <v>1</v>
      </c>
      <c r="G12" s="21">
        <v>4</v>
      </c>
      <c r="H12" s="21">
        <v>4</v>
      </c>
      <c r="I12" s="21">
        <v>1</v>
      </c>
      <c r="J12" s="21">
        <v>4</v>
      </c>
      <c r="K12" s="21">
        <v>1</v>
      </c>
      <c r="L12" s="21">
        <v>1</v>
      </c>
      <c r="M12" s="21">
        <v>1</v>
      </c>
      <c r="N12" s="21">
        <v>1</v>
      </c>
      <c r="O12" s="21">
        <v>1</v>
      </c>
      <c r="P12" s="21">
        <v>1</v>
      </c>
      <c r="Q12" s="21">
        <v>1</v>
      </c>
      <c r="R12" s="21">
        <v>1</v>
      </c>
      <c r="S12" s="21">
        <v>1</v>
      </c>
    </row>
    <row r="13" spans="1:19" x14ac:dyDescent="0.25">
      <c r="A13" s="21" t="s">
        <v>117</v>
      </c>
      <c r="B13" s="21">
        <v>5</v>
      </c>
      <c r="C13" s="21">
        <v>1</v>
      </c>
      <c r="D13" s="21">
        <v>5</v>
      </c>
      <c r="E13" s="21">
        <v>5</v>
      </c>
      <c r="F13" s="21">
        <v>1</v>
      </c>
      <c r="G13" s="21">
        <v>5</v>
      </c>
      <c r="H13" s="21">
        <v>5</v>
      </c>
      <c r="I13" s="21">
        <v>5</v>
      </c>
      <c r="J13" s="21">
        <v>5</v>
      </c>
      <c r="K13" s="21">
        <v>1</v>
      </c>
      <c r="L13" s="21">
        <v>1</v>
      </c>
      <c r="M13" s="21">
        <v>1</v>
      </c>
      <c r="N13" s="21">
        <v>1</v>
      </c>
      <c r="O13" s="21">
        <v>1</v>
      </c>
      <c r="P13" s="21">
        <v>1</v>
      </c>
      <c r="Q13" s="21">
        <v>1</v>
      </c>
      <c r="R13" s="21">
        <v>1</v>
      </c>
      <c r="S13" s="21">
        <v>1</v>
      </c>
    </row>
    <row r="14" spans="1:19" x14ac:dyDescent="0.25">
      <c r="A14" s="21" t="s">
        <v>118</v>
      </c>
      <c r="B14" s="21">
        <v>6</v>
      </c>
      <c r="C14" s="21">
        <v>4</v>
      </c>
      <c r="D14" s="21">
        <v>5</v>
      </c>
      <c r="E14" s="21">
        <v>5</v>
      </c>
      <c r="F14" s="21">
        <v>1</v>
      </c>
      <c r="G14" s="21">
        <v>5</v>
      </c>
      <c r="H14" s="21">
        <v>5</v>
      </c>
      <c r="I14" s="21">
        <v>3</v>
      </c>
      <c r="J14" s="21">
        <v>5</v>
      </c>
      <c r="K14" s="21">
        <v>1</v>
      </c>
      <c r="L14" s="21">
        <v>1</v>
      </c>
      <c r="M14" s="21">
        <v>1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</row>
    <row r="15" spans="1:19" x14ac:dyDescent="0.25">
      <c r="A15" s="21" t="s">
        <v>119</v>
      </c>
      <c r="B15" s="21">
        <v>1</v>
      </c>
      <c r="C15" s="21">
        <v>4</v>
      </c>
      <c r="D15" s="21">
        <v>4</v>
      </c>
      <c r="E15" s="21">
        <v>3</v>
      </c>
      <c r="F15" s="21">
        <v>1</v>
      </c>
      <c r="G15" s="21">
        <v>1</v>
      </c>
      <c r="H15" s="21">
        <v>1</v>
      </c>
      <c r="I15" s="21">
        <v>2</v>
      </c>
      <c r="J15" s="21">
        <v>1</v>
      </c>
      <c r="K15" s="21">
        <v>1</v>
      </c>
      <c r="L15" s="21">
        <v>1</v>
      </c>
      <c r="M15" s="21">
        <v>1</v>
      </c>
      <c r="N15" s="21">
        <v>1</v>
      </c>
      <c r="O15" s="21">
        <v>1</v>
      </c>
      <c r="P15" s="21">
        <v>1</v>
      </c>
      <c r="Q15" s="21">
        <v>2</v>
      </c>
      <c r="R15" s="21">
        <v>2</v>
      </c>
      <c r="S15" s="21">
        <v>2</v>
      </c>
    </row>
    <row r="16" spans="1:19" x14ac:dyDescent="0.25">
      <c r="A16" s="21" t="s">
        <v>120</v>
      </c>
      <c r="B16" s="21">
        <v>1</v>
      </c>
      <c r="C16" s="21">
        <v>4</v>
      </c>
      <c r="D16" s="21">
        <v>3</v>
      </c>
      <c r="E16" s="21">
        <v>4</v>
      </c>
      <c r="F16" s="21">
        <v>1</v>
      </c>
      <c r="G16" s="21">
        <v>1</v>
      </c>
      <c r="H16" s="21">
        <v>1</v>
      </c>
      <c r="I16" s="21">
        <v>5</v>
      </c>
      <c r="J16" s="21">
        <v>3</v>
      </c>
      <c r="K16" s="21">
        <v>1</v>
      </c>
      <c r="L16" s="21">
        <v>1</v>
      </c>
      <c r="M16" s="21">
        <v>1</v>
      </c>
      <c r="N16" s="21">
        <v>1</v>
      </c>
      <c r="O16" s="21">
        <v>1</v>
      </c>
      <c r="P16" s="21">
        <v>1</v>
      </c>
      <c r="Q16" s="21">
        <v>2</v>
      </c>
      <c r="R16" s="21">
        <v>3</v>
      </c>
      <c r="S16" s="21">
        <v>1</v>
      </c>
    </row>
    <row r="17" spans="1:19" x14ac:dyDescent="0.25">
      <c r="A17" s="21" t="s">
        <v>121</v>
      </c>
      <c r="B17" s="21">
        <v>1</v>
      </c>
      <c r="C17" s="21">
        <v>1</v>
      </c>
      <c r="D17" s="21">
        <v>2</v>
      </c>
      <c r="E17" s="21">
        <v>2</v>
      </c>
      <c r="F17" s="21">
        <v>2</v>
      </c>
      <c r="G17" s="21">
        <v>1</v>
      </c>
      <c r="H17" s="21">
        <v>1</v>
      </c>
      <c r="I17" s="21">
        <v>2</v>
      </c>
      <c r="J17" s="21">
        <v>1</v>
      </c>
      <c r="K17" s="21">
        <v>1</v>
      </c>
      <c r="L17" s="21">
        <v>1</v>
      </c>
      <c r="M17" s="21">
        <v>1</v>
      </c>
      <c r="N17" s="21">
        <v>1</v>
      </c>
      <c r="O17" s="21">
        <v>1</v>
      </c>
      <c r="P17" s="21">
        <v>1</v>
      </c>
      <c r="Q17" s="21">
        <v>2</v>
      </c>
      <c r="R17" s="21">
        <v>2</v>
      </c>
      <c r="S17" s="21">
        <v>3</v>
      </c>
    </row>
    <row r="18" spans="1:19" x14ac:dyDescent="0.25">
      <c r="A18" s="21" t="s">
        <v>122</v>
      </c>
      <c r="B18" s="21">
        <v>4</v>
      </c>
      <c r="C18" s="21">
        <v>4</v>
      </c>
      <c r="D18" s="21">
        <v>5</v>
      </c>
      <c r="E18" s="21">
        <v>5</v>
      </c>
      <c r="F18" s="21">
        <v>1</v>
      </c>
      <c r="G18" s="21">
        <v>2</v>
      </c>
      <c r="H18" s="21">
        <v>5</v>
      </c>
      <c r="I18" s="21">
        <v>5</v>
      </c>
      <c r="J18" s="21">
        <v>5</v>
      </c>
      <c r="K18" s="21">
        <v>1</v>
      </c>
      <c r="L18" s="21">
        <v>1</v>
      </c>
      <c r="M18" s="21">
        <v>1</v>
      </c>
      <c r="N18" s="21">
        <v>1</v>
      </c>
      <c r="O18" s="21">
        <v>1</v>
      </c>
      <c r="P18" s="21">
        <v>1</v>
      </c>
      <c r="Q18" s="21">
        <v>1</v>
      </c>
      <c r="R18" s="21">
        <v>1</v>
      </c>
      <c r="S18" s="21">
        <v>1</v>
      </c>
    </row>
    <row r="19" spans="1:19" x14ac:dyDescent="0.25">
      <c r="A19" s="21" t="s">
        <v>123</v>
      </c>
      <c r="B19" s="21">
        <v>6</v>
      </c>
      <c r="C19" s="21">
        <v>4</v>
      </c>
      <c r="D19" s="21">
        <v>5</v>
      </c>
      <c r="E19" s="21">
        <v>5</v>
      </c>
      <c r="F19" s="21">
        <v>1</v>
      </c>
      <c r="G19" s="21">
        <v>4</v>
      </c>
      <c r="H19" s="21">
        <v>3</v>
      </c>
      <c r="I19" s="21">
        <v>5</v>
      </c>
      <c r="J19" s="21">
        <v>5</v>
      </c>
      <c r="K19" s="21">
        <v>1</v>
      </c>
      <c r="L19" s="21">
        <v>1</v>
      </c>
      <c r="M19" s="21">
        <v>1</v>
      </c>
      <c r="N19" s="21">
        <v>1</v>
      </c>
      <c r="O19" s="21">
        <v>1</v>
      </c>
      <c r="P19" s="21">
        <v>1</v>
      </c>
      <c r="Q19" s="21">
        <v>1</v>
      </c>
      <c r="R19" s="21">
        <v>1</v>
      </c>
      <c r="S19" s="21">
        <v>1</v>
      </c>
    </row>
    <row r="20" spans="1:19" x14ac:dyDescent="0.25">
      <c r="A20" s="21" t="s">
        <v>124</v>
      </c>
      <c r="B20" s="21">
        <v>1</v>
      </c>
      <c r="C20" s="21">
        <v>2</v>
      </c>
      <c r="D20" s="21">
        <v>3</v>
      </c>
      <c r="E20" s="21">
        <v>3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>
        <v>1</v>
      </c>
      <c r="Q20" s="21">
        <v>2</v>
      </c>
      <c r="R20" s="21">
        <v>2</v>
      </c>
      <c r="S20" s="21">
        <v>3</v>
      </c>
    </row>
    <row r="21" spans="1:19" x14ac:dyDescent="0.25">
      <c r="A21" s="21" t="s">
        <v>125</v>
      </c>
      <c r="B21" s="21">
        <v>6</v>
      </c>
      <c r="C21" s="21">
        <v>4</v>
      </c>
      <c r="D21" s="21">
        <v>4</v>
      </c>
      <c r="E21" s="21">
        <v>4</v>
      </c>
      <c r="F21" s="21">
        <v>1</v>
      </c>
      <c r="G21" s="21">
        <v>1</v>
      </c>
      <c r="H21" s="21">
        <v>3</v>
      </c>
      <c r="I21" s="21">
        <v>4</v>
      </c>
      <c r="J21" s="21">
        <v>4</v>
      </c>
      <c r="K21" s="21">
        <v>1</v>
      </c>
      <c r="L21" s="21">
        <v>1</v>
      </c>
      <c r="M21" s="21">
        <v>1</v>
      </c>
      <c r="N21" s="21">
        <v>2</v>
      </c>
      <c r="O21" s="21">
        <v>1</v>
      </c>
      <c r="P21" s="21">
        <v>1</v>
      </c>
      <c r="Q21" s="21">
        <v>2</v>
      </c>
      <c r="R21" s="21">
        <v>3</v>
      </c>
      <c r="S21" s="21">
        <v>1</v>
      </c>
    </row>
    <row r="22" spans="1:19" x14ac:dyDescent="0.25">
      <c r="A22" s="21" t="s">
        <v>126</v>
      </c>
      <c r="B22" s="21">
        <v>6</v>
      </c>
      <c r="C22" s="21">
        <v>1</v>
      </c>
      <c r="D22" s="21">
        <v>4</v>
      </c>
      <c r="E22" s="21">
        <v>4</v>
      </c>
      <c r="F22" s="21">
        <v>1</v>
      </c>
      <c r="G22" s="21">
        <v>4</v>
      </c>
      <c r="H22" s="21">
        <v>4</v>
      </c>
      <c r="I22" s="21">
        <v>4</v>
      </c>
      <c r="J22" s="21">
        <v>4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>
        <v>1</v>
      </c>
      <c r="Q22" s="21">
        <v>2</v>
      </c>
      <c r="R22" s="21">
        <v>3</v>
      </c>
      <c r="S22" s="21">
        <v>3</v>
      </c>
    </row>
    <row r="23" spans="1:19" x14ac:dyDescent="0.25">
      <c r="A23" s="21" t="s">
        <v>127</v>
      </c>
      <c r="B23" s="21">
        <v>6</v>
      </c>
      <c r="C23" s="21">
        <v>4</v>
      </c>
      <c r="D23" s="21">
        <v>5</v>
      </c>
      <c r="E23" s="21">
        <v>5</v>
      </c>
      <c r="F23" s="21">
        <v>1</v>
      </c>
      <c r="G23" s="21">
        <v>1</v>
      </c>
      <c r="H23" s="21">
        <v>3</v>
      </c>
      <c r="I23" s="21">
        <v>4</v>
      </c>
      <c r="J23" s="21">
        <v>3</v>
      </c>
      <c r="K23" s="21">
        <v>1</v>
      </c>
      <c r="L23" s="21">
        <v>1</v>
      </c>
      <c r="M23" s="21">
        <v>1</v>
      </c>
      <c r="N23" s="21">
        <v>2</v>
      </c>
      <c r="O23" s="21">
        <v>1</v>
      </c>
      <c r="P23" s="21">
        <v>1</v>
      </c>
      <c r="Q23" s="21">
        <v>2</v>
      </c>
      <c r="R23" s="21">
        <v>3</v>
      </c>
      <c r="S23" s="21">
        <v>1</v>
      </c>
    </row>
    <row r="24" spans="1:19" x14ac:dyDescent="0.25">
      <c r="A24" s="21" t="s">
        <v>128</v>
      </c>
      <c r="B24" s="21">
        <v>5</v>
      </c>
      <c r="C24" s="21">
        <v>1</v>
      </c>
      <c r="D24" s="21">
        <v>3</v>
      </c>
      <c r="E24" s="21">
        <v>3</v>
      </c>
      <c r="F24" s="21">
        <v>1</v>
      </c>
      <c r="G24" s="21">
        <v>1</v>
      </c>
      <c r="H24" s="21">
        <v>3</v>
      </c>
      <c r="I24" s="21">
        <v>1</v>
      </c>
      <c r="J24" s="21">
        <v>1</v>
      </c>
      <c r="K24" s="21">
        <v>1</v>
      </c>
      <c r="L24" s="21">
        <v>1</v>
      </c>
      <c r="M24" s="21">
        <v>1</v>
      </c>
      <c r="N24" s="21">
        <v>2</v>
      </c>
      <c r="O24" s="21">
        <v>1</v>
      </c>
      <c r="P24" s="21">
        <v>1</v>
      </c>
      <c r="Q24" s="21">
        <v>2</v>
      </c>
      <c r="R24" s="21">
        <v>2</v>
      </c>
      <c r="S24" s="21">
        <v>1</v>
      </c>
    </row>
    <row r="25" spans="1:19" x14ac:dyDescent="0.25">
      <c r="A25" s="21" t="s">
        <v>129</v>
      </c>
      <c r="B25" s="21">
        <v>6</v>
      </c>
      <c r="C25" s="21">
        <v>4</v>
      </c>
      <c r="D25" s="21">
        <v>4</v>
      </c>
      <c r="E25" s="21">
        <v>5</v>
      </c>
      <c r="F25" s="21">
        <v>1</v>
      </c>
      <c r="G25" s="21">
        <v>1</v>
      </c>
      <c r="H25" s="21">
        <v>3</v>
      </c>
      <c r="I25" s="21">
        <v>4</v>
      </c>
      <c r="J25" s="21">
        <v>4</v>
      </c>
      <c r="K25" s="21">
        <v>1</v>
      </c>
      <c r="L25" s="21">
        <v>1</v>
      </c>
      <c r="M25" s="21">
        <v>1</v>
      </c>
      <c r="N25" s="21">
        <v>2</v>
      </c>
      <c r="O25" s="21">
        <v>1</v>
      </c>
      <c r="P25" s="21">
        <v>1</v>
      </c>
      <c r="Q25" s="21">
        <v>2</v>
      </c>
      <c r="R25" s="21">
        <v>3</v>
      </c>
      <c r="S25" s="21">
        <v>1</v>
      </c>
    </row>
    <row r="26" spans="1:19" x14ac:dyDescent="0.25">
      <c r="A26" s="21" t="s">
        <v>130</v>
      </c>
      <c r="B26" s="21">
        <v>5</v>
      </c>
      <c r="C26" s="21">
        <v>4</v>
      </c>
      <c r="D26" s="21">
        <v>5</v>
      </c>
      <c r="E26" s="21">
        <v>5</v>
      </c>
      <c r="F26" s="21">
        <v>1</v>
      </c>
      <c r="G26" s="21">
        <v>1</v>
      </c>
      <c r="H26" s="21">
        <v>5</v>
      </c>
      <c r="I26" s="21">
        <v>5</v>
      </c>
      <c r="J26" s="21">
        <v>5</v>
      </c>
      <c r="K26" s="21">
        <v>1</v>
      </c>
      <c r="L26" s="21">
        <v>1</v>
      </c>
      <c r="M26" s="21">
        <v>1</v>
      </c>
      <c r="N26" s="21">
        <v>1</v>
      </c>
      <c r="O26" s="21">
        <v>1</v>
      </c>
      <c r="P26" s="21">
        <v>1</v>
      </c>
      <c r="Q26" s="21">
        <v>1</v>
      </c>
      <c r="R26" s="21">
        <v>1</v>
      </c>
      <c r="S26" s="21">
        <v>1</v>
      </c>
    </row>
    <row r="27" spans="1:19" x14ac:dyDescent="0.25">
      <c r="A27" s="21" t="s">
        <v>131</v>
      </c>
      <c r="B27" s="21">
        <v>1</v>
      </c>
      <c r="C27" s="21">
        <v>4</v>
      </c>
      <c r="D27" s="21">
        <v>5</v>
      </c>
      <c r="E27" s="21">
        <v>5</v>
      </c>
      <c r="F27" s="21">
        <v>1</v>
      </c>
      <c r="G27" s="21">
        <v>3</v>
      </c>
      <c r="H27" s="21">
        <v>5</v>
      </c>
      <c r="I27" s="21">
        <v>5</v>
      </c>
      <c r="J27" s="21">
        <v>5</v>
      </c>
      <c r="K27" s="21">
        <v>2</v>
      </c>
      <c r="L27" s="21">
        <v>1</v>
      </c>
      <c r="M27" s="21">
        <v>1</v>
      </c>
      <c r="N27" s="21">
        <v>1</v>
      </c>
      <c r="O27" s="21">
        <v>1</v>
      </c>
      <c r="P27" s="21">
        <v>1</v>
      </c>
      <c r="Q27" s="21">
        <v>1</v>
      </c>
      <c r="R27" s="21">
        <v>1</v>
      </c>
      <c r="S27" s="21">
        <v>1</v>
      </c>
    </row>
    <row r="28" spans="1:19" x14ac:dyDescent="0.25">
      <c r="A28" s="21" t="s">
        <v>132</v>
      </c>
      <c r="B28" s="21">
        <v>5</v>
      </c>
      <c r="C28" s="21">
        <v>1</v>
      </c>
      <c r="D28" s="21">
        <v>4</v>
      </c>
      <c r="E28" s="21">
        <v>5</v>
      </c>
      <c r="F28" s="21">
        <v>1</v>
      </c>
      <c r="G28" s="21">
        <v>5</v>
      </c>
      <c r="H28" s="21">
        <v>5</v>
      </c>
      <c r="I28" s="21">
        <v>5</v>
      </c>
      <c r="J28" s="21">
        <v>5</v>
      </c>
      <c r="K28" s="21">
        <v>2</v>
      </c>
      <c r="L28" s="21">
        <v>1</v>
      </c>
      <c r="M28" s="21">
        <v>1</v>
      </c>
      <c r="N28" s="21">
        <v>2</v>
      </c>
      <c r="O28" s="21">
        <v>1</v>
      </c>
      <c r="P28" s="21">
        <v>2</v>
      </c>
      <c r="Q28" s="21">
        <v>2</v>
      </c>
      <c r="R28" s="21">
        <v>3</v>
      </c>
      <c r="S28" s="21">
        <v>1</v>
      </c>
    </row>
    <row r="29" spans="1:19" x14ac:dyDescent="0.25">
      <c r="A29" s="21" t="s">
        <v>133</v>
      </c>
      <c r="B29" s="21">
        <v>5</v>
      </c>
      <c r="C29" s="21">
        <v>4</v>
      </c>
      <c r="D29" s="21">
        <v>5</v>
      </c>
      <c r="E29" s="21">
        <v>5</v>
      </c>
      <c r="F29" s="21">
        <v>1</v>
      </c>
      <c r="G29" s="21">
        <v>5</v>
      </c>
      <c r="H29" s="21">
        <v>4</v>
      </c>
      <c r="I29" s="21">
        <v>3</v>
      </c>
      <c r="J29" s="21">
        <v>5</v>
      </c>
      <c r="K29" s="21">
        <v>1</v>
      </c>
      <c r="L29" s="21">
        <v>1</v>
      </c>
      <c r="M29" s="21">
        <v>1</v>
      </c>
      <c r="N29" s="21">
        <v>1</v>
      </c>
      <c r="O29" s="21">
        <v>1</v>
      </c>
      <c r="P29" s="21">
        <v>1</v>
      </c>
      <c r="Q29" s="21">
        <v>1</v>
      </c>
      <c r="R29" s="21">
        <v>1</v>
      </c>
      <c r="S29" s="21">
        <v>1</v>
      </c>
    </row>
    <row r="30" spans="1:19" x14ac:dyDescent="0.25">
      <c r="A30" s="21" t="s">
        <v>134</v>
      </c>
      <c r="B30" s="21">
        <v>4</v>
      </c>
      <c r="C30" s="21">
        <v>4</v>
      </c>
      <c r="D30" s="21">
        <v>1</v>
      </c>
      <c r="E30" s="21">
        <v>1</v>
      </c>
      <c r="F30" s="21">
        <v>1</v>
      </c>
      <c r="G30" s="21">
        <v>1</v>
      </c>
      <c r="H30" s="21">
        <v>1</v>
      </c>
      <c r="I30" s="21">
        <v>1</v>
      </c>
      <c r="J30" s="21">
        <v>1</v>
      </c>
      <c r="K30" s="21">
        <v>2</v>
      </c>
      <c r="L30" s="21">
        <v>1</v>
      </c>
      <c r="M30" s="21">
        <v>1</v>
      </c>
      <c r="N30" s="21">
        <v>2</v>
      </c>
      <c r="O30" s="21">
        <v>1</v>
      </c>
      <c r="P30" s="21">
        <v>2</v>
      </c>
      <c r="Q30" s="21">
        <v>2</v>
      </c>
      <c r="R30" s="21">
        <v>2</v>
      </c>
      <c r="S30" s="21">
        <v>2</v>
      </c>
    </row>
    <row r="31" spans="1:19" x14ac:dyDescent="0.25">
      <c r="A31" s="21" t="s">
        <v>135</v>
      </c>
      <c r="B31" s="21">
        <v>5</v>
      </c>
      <c r="C31" s="21">
        <v>3</v>
      </c>
      <c r="D31" s="21">
        <v>4</v>
      </c>
      <c r="E31" s="21">
        <v>5</v>
      </c>
      <c r="F31" s="21">
        <v>1</v>
      </c>
      <c r="G31" s="21">
        <v>4</v>
      </c>
      <c r="H31" s="21">
        <v>4</v>
      </c>
      <c r="I31" s="21">
        <v>5</v>
      </c>
      <c r="J31" s="21">
        <v>5</v>
      </c>
      <c r="K31" s="21">
        <v>1</v>
      </c>
      <c r="L31" s="21">
        <v>1</v>
      </c>
      <c r="M31" s="21">
        <v>1</v>
      </c>
      <c r="N31" s="21">
        <v>2</v>
      </c>
      <c r="O31" s="21">
        <v>1</v>
      </c>
      <c r="P31" s="21">
        <v>1</v>
      </c>
      <c r="Q31" s="21">
        <v>1</v>
      </c>
      <c r="R31" s="21">
        <v>1</v>
      </c>
      <c r="S31" s="21">
        <v>1</v>
      </c>
    </row>
    <row r="32" spans="1:19" x14ac:dyDescent="0.25">
      <c r="A32" s="21" t="s">
        <v>136</v>
      </c>
      <c r="B32" s="21">
        <v>5</v>
      </c>
      <c r="C32" s="21">
        <v>1</v>
      </c>
      <c r="D32" s="21">
        <v>4</v>
      </c>
      <c r="E32" s="21">
        <v>4</v>
      </c>
      <c r="F32" s="21">
        <v>1</v>
      </c>
      <c r="G32" s="21">
        <v>4</v>
      </c>
      <c r="H32" s="21">
        <v>5</v>
      </c>
      <c r="I32" s="21">
        <v>4</v>
      </c>
      <c r="J32" s="21">
        <v>4</v>
      </c>
      <c r="K32" s="21">
        <v>1</v>
      </c>
      <c r="L32" s="21">
        <v>1</v>
      </c>
      <c r="M32" s="21">
        <v>1</v>
      </c>
      <c r="N32" s="21">
        <v>2</v>
      </c>
      <c r="O32" s="21">
        <v>1</v>
      </c>
      <c r="P32" s="21">
        <v>2</v>
      </c>
      <c r="Q32" s="21">
        <v>2</v>
      </c>
      <c r="R32" s="21">
        <v>2</v>
      </c>
      <c r="S32" s="21">
        <v>1</v>
      </c>
    </row>
    <row r="33" spans="1:19" x14ac:dyDescent="0.25">
      <c r="A33" s="21" t="s">
        <v>137</v>
      </c>
      <c r="B33" s="21">
        <v>4</v>
      </c>
      <c r="C33" s="21">
        <v>4</v>
      </c>
      <c r="D33" s="21">
        <v>5</v>
      </c>
      <c r="E33" s="21">
        <v>5</v>
      </c>
      <c r="F33" s="21">
        <v>1</v>
      </c>
      <c r="G33" s="21">
        <v>2</v>
      </c>
      <c r="H33" s="21">
        <v>5</v>
      </c>
      <c r="I33" s="21">
        <v>5</v>
      </c>
      <c r="J33" s="21">
        <v>5</v>
      </c>
      <c r="K33" s="21">
        <v>1</v>
      </c>
      <c r="L33" s="21">
        <v>1</v>
      </c>
      <c r="M33" s="21">
        <v>1</v>
      </c>
      <c r="N33" s="21">
        <v>1</v>
      </c>
      <c r="O33" s="21">
        <v>2</v>
      </c>
      <c r="P33" s="21">
        <v>2</v>
      </c>
      <c r="Q33" s="21">
        <v>1</v>
      </c>
      <c r="R33" s="21">
        <v>1</v>
      </c>
      <c r="S33" s="21">
        <v>1</v>
      </c>
    </row>
    <row r="34" spans="1:19" x14ac:dyDescent="0.25">
      <c r="A34" s="21" t="s">
        <v>138</v>
      </c>
      <c r="B34" s="21">
        <v>2</v>
      </c>
      <c r="C34" s="21">
        <v>2</v>
      </c>
      <c r="D34" s="21">
        <v>4</v>
      </c>
      <c r="E34" s="21">
        <v>4</v>
      </c>
      <c r="F34" s="21">
        <v>1</v>
      </c>
      <c r="G34" s="21">
        <v>1</v>
      </c>
      <c r="H34" s="21">
        <v>1</v>
      </c>
      <c r="I34" s="21">
        <v>1</v>
      </c>
      <c r="J34" s="21">
        <v>1</v>
      </c>
      <c r="K34" s="21">
        <v>2</v>
      </c>
      <c r="L34" s="21">
        <v>1</v>
      </c>
      <c r="M34" s="21">
        <v>1</v>
      </c>
      <c r="N34" s="21">
        <v>2</v>
      </c>
      <c r="O34" s="21">
        <v>2</v>
      </c>
      <c r="P34" s="21">
        <v>1</v>
      </c>
      <c r="Q34" s="21">
        <v>1</v>
      </c>
      <c r="R34" s="21">
        <v>1</v>
      </c>
      <c r="S34" s="21">
        <v>1</v>
      </c>
    </row>
    <row r="35" spans="1:19" x14ac:dyDescent="0.25">
      <c r="A35" s="21" t="s">
        <v>139</v>
      </c>
      <c r="B35" s="21">
        <v>4</v>
      </c>
      <c r="C35" s="21">
        <v>4</v>
      </c>
      <c r="D35" s="21">
        <v>5</v>
      </c>
      <c r="E35" s="21">
        <v>4</v>
      </c>
      <c r="F35" s="21">
        <v>1</v>
      </c>
      <c r="G35" s="21">
        <v>4</v>
      </c>
      <c r="H35" s="21">
        <v>4</v>
      </c>
      <c r="I35" s="21">
        <v>5</v>
      </c>
      <c r="J35" s="21">
        <v>5</v>
      </c>
      <c r="K35" s="21">
        <v>1</v>
      </c>
      <c r="L35" s="21">
        <v>1</v>
      </c>
      <c r="M35" s="21">
        <v>1</v>
      </c>
      <c r="N35" s="21">
        <v>1</v>
      </c>
      <c r="O35" s="21">
        <v>2</v>
      </c>
      <c r="P35" s="21">
        <v>2</v>
      </c>
      <c r="Q35" s="21">
        <v>1</v>
      </c>
      <c r="R35" s="21">
        <v>1</v>
      </c>
      <c r="S35" s="21">
        <v>3</v>
      </c>
    </row>
    <row r="36" spans="1:19" x14ac:dyDescent="0.25">
      <c r="A36" s="21" t="s">
        <v>140</v>
      </c>
      <c r="B36" s="21">
        <v>4</v>
      </c>
      <c r="C36" s="21">
        <v>1</v>
      </c>
      <c r="D36" s="21">
        <v>4</v>
      </c>
      <c r="E36" s="21">
        <v>3</v>
      </c>
      <c r="F36" s="21">
        <v>2</v>
      </c>
      <c r="G36" s="21">
        <v>1</v>
      </c>
      <c r="H36" s="21">
        <v>1</v>
      </c>
      <c r="I36" s="21">
        <v>2</v>
      </c>
      <c r="J36" s="21">
        <v>1</v>
      </c>
      <c r="K36" s="21">
        <v>1</v>
      </c>
      <c r="L36" s="21">
        <v>1</v>
      </c>
      <c r="M36" s="21">
        <v>1</v>
      </c>
      <c r="N36" s="21">
        <v>2</v>
      </c>
      <c r="O36" s="21">
        <v>2</v>
      </c>
      <c r="P36" s="21">
        <v>2</v>
      </c>
      <c r="Q36" s="21">
        <v>2</v>
      </c>
      <c r="R36" s="21">
        <v>2</v>
      </c>
      <c r="S36" s="21">
        <v>2</v>
      </c>
    </row>
    <row r="37" spans="1:19" x14ac:dyDescent="0.25">
      <c r="A37" s="21" t="s">
        <v>141</v>
      </c>
      <c r="B37" s="21">
        <v>2</v>
      </c>
      <c r="C37" s="21">
        <v>4</v>
      </c>
      <c r="D37" s="21">
        <v>4</v>
      </c>
      <c r="E37" s="21">
        <v>3</v>
      </c>
      <c r="F37" s="21">
        <v>1</v>
      </c>
      <c r="G37" s="21">
        <v>1</v>
      </c>
      <c r="H37" s="21">
        <v>2</v>
      </c>
      <c r="I37" s="21">
        <v>2</v>
      </c>
      <c r="J37" s="21">
        <v>3</v>
      </c>
      <c r="K37" s="21">
        <v>1</v>
      </c>
      <c r="L37" s="21">
        <v>1</v>
      </c>
      <c r="M37" s="21">
        <v>1</v>
      </c>
      <c r="N37" s="21">
        <v>2</v>
      </c>
      <c r="O37" s="21">
        <v>1</v>
      </c>
      <c r="P37" s="21">
        <v>1</v>
      </c>
      <c r="Q37" s="21">
        <v>1</v>
      </c>
      <c r="R37" s="21">
        <v>1</v>
      </c>
      <c r="S37" s="21">
        <v>1</v>
      </c>
    </row>
    <row r="38" spans="1:19" x14ac:dyDescent="0.25">
      <c r="A38" s="21" t="s">
        <v>142</v>
      </c>
      <c r="B38" s="21">
        <v>2</v>
      </c>
      <c r="C38" s="21">
        <v>3</v>
      </c>
      <c r="D38" s="21">
        <v>4</v>
      </c>
      <c r="E38" s="21">
        <v>4</v>
      </c>
      <c r="F38" s="21">
        <v>1</v>
      </c>
      <c r="G38" s="21">
        <v>1</v>
      </c>
      <c r="H38" s="21">
        <v>4</v>
      </c>
      <c r="I38" s="21">
        <v>5</v>
      </c>
      <c r="J38" s="21">
        <v>5</v>
      </c>
      <c r="K38" s="21">
        <v>1</v>
      </c>
      <c r="L38" s="21">
        <v>1</v>
      </c>
      <c r="M38" s="21">
        <v>1</v>
      </c>
      <c r="N38" s="21">
        <v>1</v>
      </c>
      <c r="O38" s="21">
        <v>1</v>
      </c>
      <c r="P38" s="21">
        <v>1</v>
      </c>
      <c r="Q38" s="21">
        <v>1</v>
      </c>
      <c r="R38" s="21">
        <v>1</v>
      </c>
      <c r="S38" s="21">
        <v>1</v>
      </c>
    </row>
    <row r="39" spans="1:19" x14ac:dyDescent="0.25">
      <c r="A39" s="21" t="s">
        <v>143</v>
      </c>
      <c r="B39" s="21">
        <v>2</v>
      </c>
      <c r="C39" s="21">
        <v>2</v>
      </c>
      <c r="D39" s="21">
        <v>4</v>
      </c>
      <c r="E39" s="21">
        <v>4</v>
      </c>
      <c r="F39" s="21">
        <v>1</v>
      </c>
      <c r="G39" s="21">
        <v>2</v>
      </c>
      <c r="H39" s="21">
        <v>3</v>
      </c>
      <c r="I39" s="21">
        <v>3</v>
      </c>
      <c r="J39" s="21">
        <v>3</v>
      </c>
      <c r="K39" s="21">
        <v>1</v>
      </c>
      <c r="L39" s="21">
        <v>1</v>
      </c>
      <c r="M39" s="21">
        <v>1</v>
      </c>
      <c r="N39" s="21">
        <v>2</v>
      </c>
      <c r="O39" s="21">
        <v>1</v>
      </c>
      <c r="P39" s="21">
        <v>1</v>
      </c>
      <c r="Q39" s="21">
        <v>2</v>
      </c>
      <c r="R39" s="21">
        <v>2</v>
      </c>
      <c r="S39" s="21">
        <v>1</v>
      </c>
    </row>
    <row r="40" spans="1:19" x14ac:dyDescent="0.25">
      <c r="A40" s="21" t="s">
        <v>144</v>
      </c>
      <c r="B40" s="21">
        <v>1</v>
      </c>
      <c r="C40" s="21">
        <v>1</v>
      </c>
      <c r="D40" s="21">
        <v>4</v>
      </c>
      <c r="E40" s="21">
        <v>4</v>
      </c>
      <c r="F40" s="21">
        <v>1</v>
      </c>
      <c r="G40" s="21">
        <v>1</v>
      </c>
      <c r="H40" s="21">
        <v>1</v>
      </c>
      <c r="I40" s="21">
        <v>4</v>
      </c>
      <c r="J40" s="21">
        <v>1</v>
      </c>
      <c r="K40" s="21">
        <v>1</v>
      </c>
      <c r="L40" s="21">
        <v>1</v>
      </c>
      <c r="M40" s="21">
        <v>1</v>
      </c>
      <c r="N40" s="21">
        <v>2</v>
      </c>
      <c r="O40" s="21">
        <v>1</v>
      </c>
      <c r="P40" s="21">
        <v>2</v>
      </c>
      <c r="Q40" s="21">
        <v>1</v>
      </c>
      <c r="R40" s="21">
        <v>1</v>
      </c>
      <c r="S40" s="21">
        <v>1</v>
      </c>
    </row>
    <row r="41" spans="1:19" x14ac:dyDescent="0.25">
      <c r="A41" s="21" t="s">
        <v>145</v>
      </c>
      <c r="B41" s="21">
        <v>6</v>
      </c>
      <c r="C41" s="21">
        <v>2</v>
      </c>
      <c r="D41" s="21">
        <v>4</v>
      </c>
      <c r="E41" s="21">
        <v>5</v>
      </c>
      <c r="F41" s="21">
        <v>1</v>
      </c>
      <c r="G41" s="21">
        <v>1</v>
      </c>
      <c r="H41" s="21">
        <v>4</v>
      </c>
      <c r="I41" s="21">
        <v>1</v>
      </c>
      <c r="J41" s="21">
        <v>2</v>
      </c>
      <c r="K41" s="21">
        <v>1</v>
      </c>
      <c r="L41" s="21">
        <v>1</v>
      </c>
      <c r="M41" s="21">
        <v>1</v>
      </c>
      <c r="N41" s="21">
        <v>1</v>
      </c>
      <c r="O41" s="21">
        <v>2</v>
      </c>
      <c r="P41" s="21">
        <v>2</v>
      </c>
      <c r="Q41" s="21">
        <v>1</v>
      </c>
      <c r="R41" s="21">
        <v>1</v>
      </c>
      <c r="S41" s="21">
        <v>2</v>
      </c>
    </row>
    <row r="42" spans="1:19" x14ac:dyDescent="0.25">
      <c r="A42" s="21" t="s">
        <v>146</v>
      </c>
      <c r="B42" s="21">
        <v>2</v>
      </c>
      <c r="C42" s="21">
        <v>4</v>
      </c>
      <c r="D42" s="21">
        <v>5</v>
      </c>
      <c r="E42" s="21">
        <v>5</v>
      </c>
      <c r="F42" s="21">
        <v>1</v>
      </c>
      <c r="G42" s="21">
        <v>2</v>
      </c>
      <c r="H42" s="21">
        <v>5</v>
      </c>
      <c r="I42" s="21">
        <v>4</v>
      </c>
      <c r="J42" s="21">
        <v>5</v>
      </c>
      <c r="K42" s="21">
        <v>1</v>
      </c>
      <c r="L42" s="21">
        <v>1</v>
      </c>
      <c r="M42" s="21">
        <v>1</v>
      </c>
      <c r="N42" s="21">
        <v>1</v>
      </c>
      <c r="O42" s="21">
        <v>2</v>
      </c>
      <c r="P42" s="21">
        <v>1</v>
      </c>
      <c r="Q42" s="21">
        <v>1</v>
      </c>
      <c r="R42" s="21">
        <v>1</v>
      </c>
      <c r="S42" s="21">
        <v>1</v>
      </c>
    </row>
    <row r="43" spans="1:19" x14ac:dyDescent="0.25">
      <c r="A43" s="21" t="s">
        <v>147</v>
      </c>
      <c r="B43" s="21">
        <v>6</v>
      </c>
      <c r="C43" s="21">
        <v>3</v>
      </c>
      <c r="D43" s="21">
        <v>5</v>
      </c>
      <c r="E43" s="21">
        <v>5</v>
      </c>
      <c r="F43" s="21">
        <v>1</v>
      </c>
      <c r="G43" s="21">
        <v>1</v>
      </c>
      <c r="H43" s="21">
        <v>5</v>
      </c>
      <c r="I43" s="21">
        <v>5</v>
      </c>
      <c r="J43" s="21">
        <v>5</v>
      </c>
      <c r="K43" s="21">
        <v>1</v>
      </c>
      <c r="L43" s="21">
        <v>1</v>
      </c>
      <c r="M43" s="21">
        <v>1</v>
      </c>
      <c r="N43" s="21">
        <v>1</v>
      </c>
      <c r="O43" s="21">
        <v>1</v>
      </c>
      <c r="P43" s="21">
        <v>1</v>
      </c>
      <c r="Q43" s="21">
        <v>1</v>
      </c>
      <c r="R43" s="21">
        <v>1</v>
      </c>
      <c r="S43" s="21">
        <v>1</v>
      </c>
    </row>
    <row r="44" spans="1:19" x14ac:dyDescent="0.25">
      <c r="A44" s="21" t="s">
        <v>148</v>
      </c>
      <c r="B44" s="21">
        <v>1</v>
      </c>
      <c r="C44" s="21">
        <v>1</v>
      </c>
      <c r="D44" s="21">
        <v>3</v>
      </c>
      <c r="E44" s="21">
        <v>4</v>
      </c>
      <c r="F44" s="21">
        <v>1</v>
      </c>
      <c r="G44" s="21">
        <v>1</v>
      </c>
      <c r="H44" s="21">
        <v>2</v>
      </c>
      <c r="I44" s="21">
        <v>5</v>
      </c>
      <c r="J44" s="21">
        <v>3</v>
      </c>
      <c r="K44" s="21">
        <v>1</v>
      </c>
      <c r="L44" s="21">
        <v>1</v>
      </c>
      <c r="M44" s="21">
        <v>1</v>
      </c>
      <c r="N44" s="21">
        <v>2</v>
      </c>
      <c r="O44" s="21">
        <v>2</v>
      </c>
      <c r="P44" s="21">
        <v>1</v>
      </c>
      <c r="Q44" s="21">
        <v>2</v>
      </c>
      <c r="R44" s="21">
        <v>2</v>
      </c>
      <c r="S44" s="21">
        <v>2</v>
      </c>
    </row>
    <row r="45" spans="1:19" x14ac:dyDescent="0.25">
      <c r="A45" s="21" t="s">
        <v>149</v>
      </c>
      <c r="B45" s="21">
        <v>5</v>
      </c>
      <c r="C45" s="21">
        <v>3</v>
      </c>
      <c r="D45" s="21">
        <v>4</v>
      </c>
      <c r="E45" s="21">
        <v>3</v>
      </c>
      <c r="F45" s="21">
        <v>1</v>
      </c>
      <c r="G45" s="21">
        <v>2</v>
      </c>
      <c r="H45" s="21">
        <v>3</v>
      </c>
      <c r="I45" s="21">
        <v>4</v>
      </c>
      <c r="J45" s="21">
        <v>4</v>
      </c>
      <c r="K45" s="21">
        <v>1</v>
      </c>
      <c r="L45" s="21">
        <v>1</v>
      </c>
      <c r="M45" s="21">
        <v>1</v>
      </c>
      <c r="N45" s="21">
        <v>2</v>
      </c>
      <c r="O45" s="21">
        <v>2</v>
      </c>
      <c r="P45" s="21">
        <v>2</v>
      </c>
      <c r="Q45" s="21">
        <v>1</v>
      </c>
      <c r="R45" s="21">
        <v>1</v>
      </c>
      <c r="S45" s="21">
        <v>1</v>
      </c>
    </row>
    <row r="46" spans="1:19" x14ac:dyDescent="0.25">
      <c r="A46" s="21" t="s">
        <v>150</v>
      </c>
      <c r="B46" s="21">
        <v>1</v>
      </c>
      <c r="C46" s="21">
        <v>1</v>
      </c>
      <c r="D46" s="21">
        <v>5</v>
      </c>
      <c r="E46" s="21">
        <v>5</v>
      </c>
      <c r="F46" s="21">
        <v>1</v>
      </c>
      <c r="G46" s="21">
        <v>5</v>
      </c>
      <c r="H46" s="21">
        <v>4</v>
      </c>
      <c r="I46" s="21">
        <v>3</v>
      </c>
      <c r="J46" s="21">
        <v>3</v>
      </c>
      <c r="K46" s="21">
        <v>1</v>
      </c>
      <c r="L46" s="21">
        <v>1</v>
      </c>
      <c r="M46" s="21">
        <v>1</v>
      </c>
      <c r="N46" s="21">
        <v>2</v>
      </c>
      <c r="O46" s="21">
        <v>1</v>
      </c>
      <c r="P46" s="21">
        <v>2</v>
      </c>
      <c r="Q46" s="21">
        <v>2</v>
      </c>
      <c r="R46" s="21">
        <v>3</v>
      </c>
      <c r="S46" s="21">
        <v>3</v>
      </c>
    </row>
    <row r="47" spans="1:19" x14ac:dyDescent="0.25">
      <c r="A47" s="21" t="s">
        <v>151</v>
      </c>
      <c r="B47" s="21">
        <v>2</v>
      </c>
      <c r="C47" s="21">
        <v>4</v>
      </c>
      <c r="D47" s="21">
        <v>4</v>
      </c>
      <c r="E47" s="21">
        <v>4</v>
      </c>
      <c r="F47" s="21">
        <v>1</v>
      </c>
      <c r="G47" s="21">
        <v>1</v>
      </c>
      <c r="H47" s="21">
        <v>1</v>
      </c>
      <c r="I47" s="21">
        <v>1</v>
      </c>
      <c r="J47" s="21">
        <v>4</v>
      </c>
      <c r="K47" s="21">
        <v>2</v>
      </c>
      <c r="L47" s="21">
        <v>1</v>
      </c>
      <c r="M47" s="21">
        <v>1</v>
      </c>
      <c r="N47" s="21">
        <v>2</v>
      </c>
      <c r="O47" s="21">
        <v>1</v>
      </c>
      <c r="P47" s="21">
        <v>1</v>
      </c>
      <c r="Q47" s="21">
        <v>2</v>
      </c>
      <c r="R47" s="21">
        <v>3</v>
      </c>
      <c r="S47" s="21">
        <v>3</v>
      </c>
    </row>
    <row r="48" spans="1:19" x14ac:dyDescent="0.25">
      <c r="A48" s="21" t="s">
        <v>152</v>
      </c>
      <c r="B48" s="21">
        <v>3</v>
      </c>
      <c r="C48" s="21">
        <v>4</v>
      </c>
      <c r="D48" s="21">
        <v>4</v>
      </c>
      <c r="E48" s="21">
        <v>5</v>
      </c>
      <c r="F48" s="21">
        <v>1</v>
      </c>
      <c r="G48" s="21">
        <v>3</v>
      </c>
      <c r="H48" s="21">
        <v>4</v>
      </c>
      <c r="I48" s="21">
        <v>2</v>
      </c>
      <c r="J48" s="21">
        <v>4</v>
      </c>
      <c r="K48" s="21">
        <v>1</v>
      </c>
      <c r="L48" s="21">
        <v>1</v>
      </c>
      <c r="M48" s="21">
        <v>1</v>
      </c>
      <c r="N48" s="21">
        <v>1</v>
      </c>
      <c r="O48" s="21">
        <v>1</v>
      </c>
      <c r="P48" s="21">
        <v>2</v>
      </c>
      <c r="Q48" s="21">
        <v>1</v>
      </c>
      <c r="R48" s="21">
        <v>1</v>
      </c>
      <c r="S48" s="21">
        <v>1</v>
      </c>
    </row>
    <row r="49" spans="1:19" x14ac:dyDescent="0.25">
      <c r="A49" s="21" t="s">
        <v>153</v>
      </c>
      <c r="B49" s="21">
        <v>3</v>
      </c>
      <c r="C49" s="21">
        <v>4</v>
      </c>
      <c r="D49" s="21">
        <v>4</v>
      </c>
      <c r="E49" s="21">
        <v>4</v>
      </c>
      <c r="F49" s="21">
        <v>1</v>
      </c>
      <c r="G49" s="21">
        <v>4</v>
      </c>
      <c r="H49" s="21">
        <v>4</v>
      </c>
      <c r="I49" s="21">
        <v>5</v>
      </c>
      <c r="J49" s="21">
        <v>5</v>
      </c>
      <c r="K49" s="21">
        <v>1</v>
      </c>
      <c r="L49" s="21">
        <v>1</v>
      </c>
      <c r="M49" s="21">
        <v>1</v>
      </c>
      <c r="N49" s="21">
        <v>1</v>
      </c>
      <c r="O49" s="21">
        <v>1</v>
      </c>
      <c r="P49" s="21">
        <v>1</v>
      </c>
      <c r="Q49" s="21">
        <v>2</v>
      </c>
      <c r="R49" s="21">
        <v>3</v>
      </c>
      <c r="S49" s="21">
        <v>3</v>
      </c>
    </row>
    <row r="50" spans="1:19" x14ac:dyDescent="0.25">
      <c r="A50" s="21" t="s">
        <v>154</v>
      </c>
      <c r="B50" s="21">
        <v>6</v>
      </c>
      <c r="C50" s="21">
        <v>4</v>
      </c>
      <c r="D50" s="21">
        <v>4</v>
      </c>
      <c r="E50" s="21">
        <v>5</v>
      </c>
      <c r="F50" s="21">
        <v>1</v>
      </c>
      <c r="G50" s="21">
        <v>4</v>
      </c>
      <c r="H50" s="21">
        <v>5</v>
      </c>
      <c r="I50" s="21">
        <v>5</v>
      </c>
      <c r="J50" s="21">
        <v>5</v>
      </c>
      <c r="K50" s="21">
        <v>2</v>
      </c>
      <c r="L50" s="21">
        <v>1</v>
      </c>
      <c r="M50" s="21">
        <v>1</v>
      </c>
      <c r="N50" s="21">
        <v>2</v>
      </c>
      <c r="O50" s="21">
        <v>2</v>
      </c>
      <c r="P50" s="21">
        <v>2</v>
      </c>
      <c r="Q50" s="21">
        <v>1</v>
      </c>
      <c r="R50" s="21">
        <v>1</v>
      </c>
      <c r="S50" s="21">
        <v>1</v>
      </c>
    </row>
    <row r="51" spans="1:19" x14ac:dyDescent="0.25">
      <c r="A51" s="21" t="s">
        <v>155</v>
      </c>
      <c r="B51" s="21">
        <v>2</v>
      </c>
      <c r="C51" s="21">
        <v>4</v>
      </c>
      <c r="D51" s="21">
        <v>3</v>
      </c>
      <c r="E51" s="21">
        <v>4</v>
      </c>
      <c r="F51" s="21">
        <v>1</v>
      </c>
      <c r="G51" s="21">
        <v>1</v>
      </c>
      <c r="H51" s="21">
        <v>5</v>
      </c>
      <c r="I51" s="21">
        <v>5</v>
      </c>
      <c r="J51" s="21">
        <v>5</v>
      </c>
      <c r="K51" s="21">
        <v>1</v>
      </c>
      <c r="L51" s="21">
        <v>1</v>
      </c>
      <c r="M51" s="21">
        <v>1</v>
      </c>
      <c r="N51" s="21">
        <v>1</v>
      </c>
      <c r="O51" s="21">
        <v>2</v>
      </c>
      <c r="P51" s="21">
        <v>1</v>
      </c>
      <c r="Q51" s="21">
        <v>1</v>
      </c>
      <c r="R51" s="21">
        <v>1</v>
      </c>
      <c r="S51" s="21">
        <v>1</v>
      </c>
    </row>
    <row r="52" spans="1:19" x14ac:dyDescent="0.25">
      <c r="A52" s="21" t="s">
        <v>156</v>
      </c>
      <c r="B52" s="21">
        <v>2</v>
      </c>
      <c r="C52" s="21">
        <v>4</v>
      </c>
      <c r="D52" s="21">
        <v>5</v>
      </c>
      <c r="E52" s="21">
        <v>5</v>
      </c>
      <c r="F52" s="21">
        <v>1</v>
      </c>
      <c r="G52" s="21">
        <v>5</v>
      </c>
      <c r="H52" s="21">
        <v>5</v>
      </c>
      <c r="I52" s="21">
        <v>5</v>
      </c>
      <c r="J52" s="21">
        <v>5</v>
      </c>
      <c r="K52" s="21">
        <v>1</v>
      </c>
      <c r="L52" s="21">
        <v>1</v>
      </c>
      <c r="M52" s="21">
        <v>1</v>
      </c>
      <c r="N52" s="21">
        <v>1</v>
      </c>
      <c r="O52" s="21">
        <v>1</v>
      </c>
      <c r="P52" s="21">
        <v>1</v>
      </c>
      <c r="Q52" s="21">
        <v>1</v>
      </c>
      <c r="R52" s="21">
        <v>1</v>
      </c>
      <c r="S52" s="21">
        <v>1</v>
      </c>
    </row>
    <row r="53" spans="1:19" x14ac:dyDescent="0.25">
      <c r="A53" s="21" t="s">
        <v>157</v>
      </c>
      <c r="B53" s="21">
        <v>1</v>
      </c>
      <c r="C53" s="21">
        <v>4</v>
      </c>
      <c r="D53" s="21">
        <v>5</v>
      </c>
      <c r="E53" s="21">
        <v>5</v>
      </c>
      <c r="F53" s="21">
        <v>1</v>
      </c>
      <c r="G53" s="21">
        <v>1</v>
      </c>
      <c r="H53" s="21">
        <v>5</v>
      </c>
      <c r="I53" s="21">
        <v>2</v>
      </c>
      <c r="J53" s="21">
        <v>5</v>
      </c>
      <c r="K53" s="21">
        <v>1</v>
      </c>
      <c r="L53" s="21">
        <v>1</v>
      </c>
      <c r="M53" s="21">
        <v>1</v>
      </c>
      <c r="N53" s="21">
        <v>1</v>
      </c>
      <c r="O53" s="21">
        <v>2</v>
      </c>
      <c r="P53" s="21">
        <v>1</v>
      </c>
      <c r="Q53" s="21">
        <v>1</v>
      </c>
      <c r="R53" s="21">
        <v>1</v>
      </c>
      <c r="S53" s="21">
        <v>1</v>
      </c>
    </row>
    <row r="54" spans="1:19" x14ac:dyDescent="0.25">
      <c r="A54" s="21" t="s">
        <v>158</v>
      </c>
      <c r="B54" s="21">
        <v>6</v>
      </c>
      <c r="C54" s="21">
        <v>2</v>
      </c>
      <c r="D54" s="21">
        <v>4</v>
      </c>
      <c r="E54" s="21">
        <v>5</v>
      </c>
      <c r="F54" s="21">
        <v>1</v>
      </c>
      <c r="G54" s="21">
        <v>1</v>
      </c>
      <c r="H54" s="21">
        <v>4</v>
      </c>
      <c r="I54" s="21">
        <v>5</v>
      </c>
      <c r="J54" s="21">
        <v>4</v>
      </c>
      <c r="K54" s="21">
        <v>1</v>
      </c>
      <c r="L54" s="21">
        <v>1</v>
      </c>
      <c r="M54" s="21">
        <v>1</v>
      </c>
      <c r="N54" s="21">
        <v>1</v>
      </c>
      <c r="O54" s="21">
        <v>2</v>
      </c>
      <c r="P54" s="21">
        <v>1</v>
      </c>
      <c r="Q54" s="21">
        <v>2</v>
      </c>
      <c r="R54" s="21">
        <v>3</v>
      </c>
      <c r="S54" s="21">
        <v>1</v>
      </c>
    </row>
    <row r="55" spans="1:19" x14ac:dyDescent="0.25">
      <c r="A55" s="21" t="s">
        <v>159</v>
      </c>
      <c r="B55" s="21">
        <v>3</v>
      </c>
      <c r="C55" s="21">
        <v>4</v>
      </c>
      <c r="D55" s="21">
        <v>4</v>
      </c>
      <c r="E55" s="21">
        <v>4</v>
      </c>
      <c r="F55" s="21">
        <v>1</v>
      </c>
      <c r="G55" s="21">
        <v>4</v>
      </c>
      <c r="H55" s="21">
        <v>5</v>
      </c>
      <c r="I55" s="21">
        <v>5</v>
      </c>
      <c r="J55" s="21">
        <v>5</v>
      </c>
      <c r="K55" s="21">
        <v>1</v>
      </c>
      <c r="L55" s="21">
        <v>1</v>
      </c>
      <c r="M55" s="21">
        <v>1</v>
      </c>
      <c r="N55" s="21">
        <v>1</v>
      </c>
      <c r="O55" s="21">
        <v>1</v>
      </c>
      <c r="P55" s="21">
        <v>2</v>
      </c>
      <c r="Q55" s="21">
        <v>2</v>
      </c>
      <c r="R55" s="21">
        <v>3</v>
      </c>
      <c r="S55" s="21">
        <v>1</v>
      </c>
    </row>
    <row r="56" spans="1:19" x14ac:dyDescent="0.25">
      <c r="A56" s="21" t="s">
        <v>160</v>
      </c>
      <c r="B56" s="21">
        <v>2</v>
      </c>
      <c r="C56" s="21">
        <v>4</v>
      </c>
      <c r="D56" s="21">
        <v>4</v>
      </c>
      <c r="E56" s="21">
        <v>5</v>
      </c>
      <c r="F56" s="21">
        <v>1</v>
      </c>
      <c r="G56" s="21">
        <v>5</v>
      </c>
      <c r="H56" s="21">
        <v>2</v>
      </c>
      <c r="I56" s="21">
        <v>2</v>
      </c>
      <c r="J56" s="21">
        <v>4</v>
      </c>
      <c r="K56" s="21">
        <v>1</v>
      </c>
      <c r="L56" s="21">
        <v>1</v>
      </c>
      <c r="M56" s="21">
        <v>1</v>
      </c>
      <c r="N56" s="21">
        <v>2</v>
      </c>
      <c r="O56" s="21">
        <v>2</v>
      </c>
      <c r="P56" s="21">
        <v>2</v>
      </c>
      <c r="Q56" s="21">
        <v>2</v>
      </c>
      <c r="R56" s="21">
        <v>3</v>
      </c>
      <c r="S56" s="21">
        <v>3</v>
      </c>
    </row>
    <row r="57" spans="1:19" x14ac:dyDescent="0.25">
      <c r="A57" s="21" t="s">
        <v>161</v>
      </c>
      <c r="B57" s="21">
        <v>5</v>
      </c>
      <c r="C57" s="21">
        <v>2</v>
      </c>
      <c r="D57" s="21">
        <v>5</v>
      </c>
      <c r="E57" s="21">
        <v>5</v>
      </c>
      <c r="F57" s="21">
        <v>1</v>
      </c>
      <c r="G57" s="21">
        <v>5</v>
      </c>
      <c r="H57" s="21">
        <v>3</v>
      </c>
      <c r="I57" s="21">
        <v>4</v>
      </c>
      <c r="J57" s="21">
        <v>5</v>
      </c>
      <c r="K57" s="21">
        <v>2</v>
      </c>
      <c r="L57" s="21">
        <v>1</v>
      </c>
      <c r="M57" s="21">
        <v>1</v>
      </c>
      <c r="N57" s="21">
        <v>1</v>
      </c>
      <c r="O57" s="21">
        <v>2</v>
      </c>
      <c r="P57" s="21">
        <v>2</v>
      </c>
      <c r="Q57" s="21">
        <v>2</v>
      </c>
      <c r="R57" s="21">
        <v>2</v>
      </c>
      <c r="S57" s="21">
        <v>1</v>
      </c>
    </row>
    <row r="58" spans="1:19" x14ac:dyDescent="0.25">
      <c r="A58" s="21" t="s">
        <v>162</v>
      </c>
      <c r="B58" s="21">
        <v>3</v>
      </c>
      <c r="C58" s="21">
        <v>4</v>
      </c>
      <c r="D58" s="21">
        <v>4</v>
      </c>
      <c r="E58" s="21">
        <v>4</v>
      </c>
      <c r="F58" s="21">
        <v>1</v>
      </c>
      <c r="G58" s="21">
        <v>1</v>
      </c>
      <c r="H58" s="21">
        <v>2</v>
      </c>
      <c r="I58" s="21">
        <v>1</v>
      </c>
      <c r="J58" s="21">
        <v>4</v>
      </c>
      <c r="K58" s="21">
        <v>1</v>
      </c>
      <c r="L58" s="21">
        <v>1</v>
      </c>
      <c r="M58" s="21">
        <v>1</v>
      </c>
      <c r="N58" s="21">
        <v>1</v>
      </c>
      <c r="O58" s="21">
        <v>1</v>
      </c>
      <c r="P58" s="21">
        <v>2</v>
      </c>
      <c r="Q58" s="21">
        <v>1</v>
      </c>
      <c r="R58" s="21">
        <v>1</v>
      </c>
      <c r="S58" s="21">
        <v>1</v>
      </c>
    </row>
    <row r="59" spans="1:19" x14ac:dyDescent="0.25">
      <c r="A59" s="21" t="s">
        <v>163</v>
      </c>
      <c r="B59" s="21">
        <v>5</v>
      </c>
      <c r="C59" s="21">
        <v>1</v>
      </c>
      <c r="D59" s="21">
        <v>4</v>
      </c>
      <c r="E59" s="21">
        <v>4</v>
      </c>
      <c r="F59" s="21">
        <v>1</v>
      </c>
      <c r="G59" s="21">
        <v>1</v>
      </c>
      <c r="H59" s="21">
        <v>2</v>
      </c>
      <c r="I59" s="21">
        <v>2</v>
      </c>
      <c r="J59" s="21">
        <v>3</v>
      </c>
      <c r="K59" s="21">
        <v>1</v>
      </c>
      <c r="L59" s="21">
        <v>1</v>
      </c>
      <c r="M59" s="21">
        <v>1</v>
      </c>
      <c r="N59" s="21">
        <v>2</v>
      </c>
      <c r="O59" s="21">
        <v>2</v>
      </c>
      <c r="P59" s="21">
        <v>1</v>
      </c>
      <c r="Q59" s="21">
        <v>2</v>
      </c>
      <c r="R59" s="21">
        <v>3</v>
      </c>
      <c r="S59" s="21">
        <v>3</v>
      </c>
    </row>
    <row r="60" spans="1:19" x14ac:dyDescent="0.25">
      <c r="A60" s="21" t="s">
        <v>164</v>
      </c>
      <c r="B60" s="21">
        <v>6</v>
      </c>
      <c r="C60" s="21">
        <v>4</v>
      </c>
      <c r="D60" s="21">
        <v>4</v>
      </c>
      <c r="E60" s="21">
        <v>3</v>
      </c>
      <c r="F60" s="21">
        <v>1</v>
      </c>
      <c r="G60" s="21">
        <v>3</v>
      </c>
      <c r="H60" s="21">
        <v>3</v>
      </c>
      <c r="I60" s="21">
        <v>3</v>
      </c>
      <c r="J60" s="21">
        <v>4</v>
      </c>
      <c r="K60" s="21">
        <v>1</v>
      </c>
      <c r="L60" s="21">
        <v>1</v>
      </c>
      <c r="M60" s="21">
        <v>1</v>
      </c>
      <c r="N60" s="21">
        <v>2</v>
      </c>
      <c r="O60" s="21">
        <v>1</v>
      </c>
      <c r="P60" s="21">
        <v>1</v>
      </c>
      <c r="Q60" s="21">
        <v>1</v>
      </c>
      <c r="R60" s="21">
        <v>1</v>
      </c>
      <c r="S60" s="21">
        <v>1</v>
      </c>
    </row>
    <row r="61" spans="1:19" x14ac:dyDescent="0.25">
      <c r="A61" s="21" t="s">
        <v>165</v>
      </c>
      <c r="B61" s="21">
        <v>3</v>
      </c>
      <c r="C61" s="21">
        <v>1</v>
      </c>
      <c r="D61" s="21">
        <v>4</v>
      </c>
      <c r="E61" s="21">
        <v>5</v>
      </c>
      <c r="F61" s="21">
        <v>1</v>
      </c>
      <c r="G61" s="21">
        <v>1</v>
      </c>
      <c r="H61" s="21">
        <v>3</v>
      </c>
      <c r="I61" s="21">
        <v>5</v>
      </c>
      <c r="J61" s="21">
        <v>3</v>
      </c>
      <c r="K61" s="21">
        <v>1</v>
      </c>
      <c r="L61" s="21">
        <v>2</v>
      </c>
      <c r="M61" s="21">
        <v>1</v>
      </c>
      <c r="N61" s="21">
        <v>2</v>
      </c>
      <c r="O61" s="21">
        <v>1</v>
      </c>
      <c r="P61" s="21">
        <v>2</v>
      </c>
      <c r="Q61" s="21">
        <v>2</v>
      </c>
      <c r="R61" s="21">
        <v>3</v>
      </c>
      <c r="S61" s="21">
        <v>3</v>
      </c>
    </row>
    <row r="62" spans="1:19" x14ac:dyDescent="0.25">
      <c r="A62" s="21" t="s">
        <v>166</v>
      </c>
      <c r="B62" s="21">
        <v>5</v>
      </c>
      <c r="C62" s="21">
        <v>1</v>
      </c>
      <c r="D62" s="21">
        <v>5</v>
      </c>
      <c r="E62" s="21">
        <v>5</v>
      </c>
      <c r="F62" s="21">
        <v>1</v>
      </c>
      <c r="G62" s="21">
        <v>1</v>
      </c>
      <c r="H62" s="21">
        <v>3</v>
      </c>
      <c r="I62" s="21">
        <v>5</v>
      </c>
      <c r="J62" s="21">
        <v>4</v>
      </c>
      <c r="K62" s="21">
        <v>1</v>
      </c>
      <c r="L62" s="21">
        <v>1</v>
      </c>
      <c r="M62" s="21">
        <v>1</v>
      </c>
      <c r="N62" s="21">
        <v>2</v>
      </c>
      <c r="O62" s="21">
        <v>2</v>
      </c>
      <c r="P62" s="21">
        <v>1</v>
      </c>
      <c r="Q62" s="21">
        <v>2</v>
      </c>
      <c r="R62" s="21">
        <v>2</v>
      </c>
      <c r="S62" s="21">
        <v>3</v>
      </c>
    </row>
    <row r="63" spans="1:19" x14ac:dyDescent="0.25">
      <c r="A63" s="21" t="s">
        <v>167</v>
      </c>
      <c r="B63" s="21">
        <v>2</v>
      </c>
      <c r="C63" s="21">
        <v>1</v>
      </c>
      <c r="D63" s="21">
        <v>5</v>
      </c>
      <c r="E63" s="21">
        <v>3</v>
      </c>
      <c r="F63" s="21">
        <v>1</v>
      </c>
      <c r="G63" s="21">
        <v>1</v>
      </c>
      <c r="H63" s="21">
        <v>5</v>
      </c>
      <c r="I63" s="21">
        <v>5</v>
      </c>
      <c r="J63" s="21">
        <v>5</v>
      </c>
      <c r="K63" s="21">
        <v>1</v>
      </c>
      <c r="L63" s="21">
        <v>1</v>
      </c>
      <c r="M63" s="21">
        <v>1</v>
      </c>
      <c r="N63" s="21">
        <v>2</v>
      </c>
      <c r="O63" s="21">
        <v>2</v>
      </c>
      <c r="P63" s="21">
        <v>1</v>
      </c>
      <c r="Q63" s="21">
        <v>2</v>
      </c>
      <c r="R63" s="21">
        <v>3</v>
      </c>
      <c r="S63" s="21">
        <v>1</v>
      </c>
    </row>
    <row r="64" spans="1:19" x14ac:dyDescent="0.25">
      <c r="A64" s="21" t="s">
        <v>168</v>
      </c>
      <c r="B64" s="21">
        <v>2</v>
      </c>
      <c r="C64" s="21">
        <v>4</v>
      </c>
      <c r="D64" s="21">
        <v>5</v>
      </c>
      <c r="E64" s="21">
        <v>5</v>
      </c>
      <c r="F64" s="21">
        <v>1</v>
      </c>
      <c r="G64" s="21">
        <v>5</v>
      </c>
      <c r="H64" s="21">
        <v>5</v>
      </c>
      <c r="I64" s="21">
        <v>2</v>
      </c>
      <c r="J64" s="21">
        <v>4</v>
      </c>
      <c r="K64" s="21">
        <v>1</v>
      </c>
      <c r="L64" s="21">
        <v>1</v>
      </c>
      <c r="M64" s="21">
        <v>1</v>
      </c>
      <c r="N64" s="21">
        <v>1</v>
      </c>
      <c r="O64" s="21">
        <v>1</v>
      </c>
      <c r="P64" s="21">
        <v>1</v>
      </c>
      <c r="Q64" s="21">
        <v>1</v>
      </c>
      <c r="R64" s="21">
        <v>1</v>
      </c>
      <c r="S64" s="21">
        <v>1</v>
      </c>
    </row>
    <row r="65" spans="1:19" x14ac:dyDescent="0.25">
      <c r="A65" s="21" t="s">
        <v>169</v>
      </c>
      <c r="B65" s="21">
        <v>5</v>
      </c>
      <c r="C65" s="21">
        <v>1</v>
      </c>
      <c r="D65" s="21">
        <v>5</v>
      </c>
      <c r="E65" s="21">
        <v>4</v>
      </c>
      <c r="F65" s="21">
        <v>1</v>
      </c>
      <c r="G65" s="21">
        <v>5</v>
      </c>
      <c r="H65" s="21">
        <v>4</v>
      </c>
      <c r="I65" s="21">
        <v>2</v>
      </c>
      <c r="J65" s="21">
        <v>4</v>
      </c>
      <c r="K65" s="21">
        <v>1</v>
      </c>
      <c r="L65" s="21">
        <v>2</v>
      </c>
      <c r="M65" s="21">
        <v>1</v>
      </c>
      <c r="N65" s="21">
        <v>2</v>
      </c>
      <c r="O65" s="21">
        <v>2</v>
      </c>
      <c r="P65" s="21">
        <v>1</v>
      </c>
      <c r="Q65" s="21">
        <v>2</v>
      </c>
      <c r="R65" s="21">
        <v>3</v>
      </c>
      <c r="S65" s="21">
        <v>1</v>
      </c>
    </row>
    <row r="66" spans="1:19" x14ac:dyDescent="0.25">
      <c r="A66" s="21" t="s">
        <v>170</v>
      </c>
      <c r="B66" s="21">
        <v>1</v>
      </c>
      <c r="C66" s="21">
        <v>4</v>
      </c>
      <c r="D66" s="21">
        <v>5</v>
      </c>
      <c r="E66" s="21">
        <v>5</v>
      </c>
      <c r="F66" s="21">
        <v>1</v>
      </c>
      <c r="G66" s="21">
        <v>4</v>
      </c>
      <c r="H66" s="21">
        <v>4</v>
      </c>
      <c r="I66" s="21">
        <v>5</v>
      </c>
      <c r="J66" s="21">
        <v>4</v>
      </c>
      <c r="K66" s="21">
        <v>1</v>
      </c>
      <c r="L66" s="21">
        <v>1</v>
      </c>
      <c r="M66" s="21">
        <v>1</v>
      </c>
      <c r="N66" s="21">
        <v>1</v>
      </c>
      <c r="O66" s="21">
        <v>2</v>
      </c>
      <c r="P66" s="21">
        <v>2</v>
      </c>
      <c r="Q66" s="21">
        <v>1</v>
      </c>
      <c r="R66" s="21">
        <v>1</v>
      </c>
      <c r="S66" s="21">
        <v>1</v>
      </c>
    </row>
    <row r="67" spans="1:19" x14ac:dyDescent="0.25">
      <c r="A67" s="21" t="s">
        <v>171</v>
      </c>
      <c r="B67" s="21">
        <v>4</v>
      </c>
      <c r="C67" s="21">
        <v>4</v>
      </c>
      <c r="D67" s="21">
        <v>5</v>
      </c>
      <c r="E67" s="21">
        <v>5</v>
      </c>
      <c r="F67" s="21">
        <v>1</v>
      </c>
      <c r="G67" s="21">
        <v>2</v>
      </c>
      <c r="H67" s="21">
        <v>5</v>
      </c>
      <c r="I67" s="21">
        <v>5</v>
      </c>
      <c r="J67" s="21">
        <v>5</v>
      </c>
      <c r="K67" s="21">
        <v>1</v>
      </c>
      <c r="L67" s="21">
        <v>1</v>
      </c>
      <c r="M67" s="21">
        <v>1</v>
      </c>
      <c r="N67" s="21">
        <v>1</v>
      </c>
      <c r="O67" s="21">
        <v>2</v>
      </c>
      <c r="P67" s="21">
        <v>1</v>
      </c>
      <c r="Q67" s="21">
        <v>1</v>
      </c>
      <c r="R67" s="21">
        <v>1</v>
      </c>
      <c r="S67" s="21">
        <v>1</v>
      </c>
    </row>
    <row r="68" spans="1:19" x14ac:dyDescent="0.25">
      <c r="A68" s="21" t="s">
        <v>172</v>
      </c>
      <c r="B68" s="21">
        <v>6</v>
      </c>
      <c r="C68" s="21">
        <v>3</v>
      </c>
      <c r="D68" s="21">
        <v>4</v>
      </c>
      <c r="E68" s="21">
        <v>4</v>
      </c>
      <c r="F68" s="21">
        <v>1</v>
      </c>
      <c r="G68" s="21">
        <v>1</v>
      </c>
      <c r="H68" s="21">
        <v>4</v>
      </c>
      <c r="I68" s="21">
        <v>5</v>
      </c>
      <c r="J68" s="21">
        <v>2</v>
      </c>
      <c r="K68" s="21">
        <v>1</v>
      </c>
      <c r="L68" s="21">
        <v>2</v>
      </c>
      <c r="M68" s="21">
        <v>1</v>
      </c>
      <c r="N68" s="21">
        <v>1</v>
      </c>
      <c r="O68" s="21">
        <v>2</v>
      </c>
      <c r="P68" s="21">
        <v>1</v>
      </c>
      <c r="Q68" s="21">
        <v>2</v>
      </c>
      <c r="R68" s="21">
        <v>3</v>
      </c>
      <c r="S68" s="21">
        <v>1</v>
      </c>
    </row>
    <row r="69" spans="1:19" x14ac:dyDescent="0.25">
      <c r="A69" s="21" t="s">
        <v>173</v>
      </c>
      <c r="B69" s="21">
        <v>5</v>
      </c>
      <c r="C69" s="21">
        <v>1</v>
      </c>
      <c r="D69" s="21">
        <v>5</v>
      </c>
      <c r="E69" s="21">
        <v>5</v>
      </c>
      <c r="F69" s="21">
        <v>1</v>
      </c>
      <c r="G69" s="21">
        <v>5</v>
      </c>
      <c r="H69" s="21">
        <v>5</v>
      </c>
      <c r="I69" s="21">
        <v>5</v>
      </c>
      <c r="J69" s="21">
        <v>5</v>
      </c>
      <c r="K69" s="21">
        <v>1</v>
      </c>
      <c r="L69" s="21">
        <v>1</v>
      </c>
      <c r="M69" s="21">
        <v>1</v>
      </c>
      <c r="N69" s="21">
        <v>2</v>
      </c>
      <c r="O69" s="21">
        <v>1</v>
      </c>
      <c r="P69" s="21">
        <v>2</v>
      </c>
      <c r="Q69" s="21">
        <v>2</v>
      </c>
      <c r="R69" s="21">
        <v>2</v>
      </c>
      <c r="S69" s="21">
        <v>3</v>
      </c>
    </row>
    <row r="70" spans="1:19" x14ac:dyDescent="0.25">
      <c r="A70" s="21" t="s">
        <v>174</v>
      </c>
      <c r="B70" s="21">
        <v>5</v>
      </c>
      <c r="C70" s="21">
        <v>2</v>
      </c>
      <c r="D70" s="21">
        <v>3</v>
      </c>
      <c r="E70" s="21">
        <v>3</v>
      </c>
      <c r="F70" s="21">
        <v>1</v>
      </c>
      <c r="G70" s="21">
        <v>4</v>
      </c>
      <c r="H70" s="21">
        <v>4</v>
      </c>
      <c r="I70" s="21">
        <v>1</v>
      </c>
      <c r="J70" s="21">
        <v>4</v>
      </c>
      <c r="K70" s="21">
        <v>1</v>
      </c>
      <c r="L70" s="21">
        <v>1</v>
      </c>
      <c r="M70" s="21">
        <v>1</v>
      </c>
      <c r="N70" s="21">
        <v>2</v>
      </c>
      <c r="O70" s="21">
        <v>2</v>
      </c>
      <c r="P70" s="21">
        <v>1</v>
      </c>
      <c r="Q70" s="21">
        <v>2</v>
      </c>
      <c r="R70" s="21">
        <v>2</v>
      </c>
      <c r="S70" s="21">
        <v>1</v>
      </c>
    </row>
    <row r="71" spans="1:19" x14ac:dyDescent="0.25">
      <c r="A71" s="21" t="s">
        <v>175</v>
      </c>
      <c r="B71" s="21">
        <v>5</v>
      </c>
      <c r="C71" s="21">
        <v>4</v>
      </c>
      <c r="D71" s="21">
        <v>5</v>
      </c>
      <c r="E71" s="21">
        <v>5</v>
      </c>
      <c r="F71" s="21">
        <v>1</v>
      </c>
      <c r="G71" s="21">
        <v>3</v>
      </c>
      <c r="H71" s="21">
        <v>5</v>
      </c>
      <c r="I71" s="21">
        <v>5</v>
      </c>
      <c r="J71" s="21">
        <v>5</v>
      </c>
      <c r="K71" s="21">
        <v>1</v>
      </c>
      <c r="L71" s="21">
        <v>1</v>
      </c>
      <c r="M71" s="21">
        <v>1</v>
      </c>
      <c r="N71" s="21">
        <v>1</v>
      </c>
      <c r="O71" s="21">
        <v>1</v>
      </c>
      <c r="P71" s="21">
        <v>2</v>
      </c>
      <c r="Q71" s="21">
        <v>1</v>
      </c>
      <c r="R71" s="21">
        <v>1</v>
      </c>
      <c r="S71" s="21">
        <v>1</v>
      </c>
    </row>
    <row r="72" spans="1:19" x14ac:dyDescent="0.25">
      <c r="A72" s="21" t="s">
        <v>176</v>
      </c>
      <c r="B72" s="21">
        <v>1</v>
      </c>
      <c r="C72" s="21">
        <v>2</v>
      </c>
      <c r="D72" s="21">
        <v>4</v>
      </c>
      <c r="E72" s="21">
        <v>5</v>
      </c>
      <c r="F72" s="21">
        <v>1</v>
      </c>
      <c r="G72" s="21">
        <v>5</v>
      </c>
      <c r="H72" s="21">
        <v>4</v>
      </c>
      <c r="I72" s="21">
        <v>3</v>
      </c>
      <c r="J72" s="21">
        <v>5</v>
      </c>
      <c r="K72" s="21">
        <v>1</v>
      </c>
      <c r="L72" s="21">
        <v>1</v>
      </c>
      <c r="M72" s="21">
        <v>1</v>
      </c>
      <c r="N72" s="21">
        <v>2</v>
      </c>
      <c r="O72" s="21">
        <v>1</v>
      </c>
      <c r="P72" s="21">
        <v>1</v>
      </c>
      <c r="Q72" s="21">
        <v>1</v>
      </c>
      <c r="R72" s="21">
        <v>1</v>
      </c>
      <c r="S72" s="21">
        <v>1</v>
      </c>
    </row>
    <row r="73" spans="1:19" x14ac:dyDescent="0.25">
      <c r="A73" s="21" t="s">
        <v>177</v>
      </c>
      <c r="B73" s="21">
        <v>1</v>
      </c>
      <c r="C73" s="21">
        <v>4</v>
      </c>
      <c r="D73" s="21">
        <v>5</v>
      </c>
      <c r="E73" s="21">
        <v>5</v>
      </c>
      <c r="F73" s="21">
        <v>1</v>
      </c>
      <c r="G73" s="21">
        <v>1</v>
      </c>
      <c r="H73" s="21">
        <v>4</v>
      </c>
      <c r="I73" s="21">
        <v>1</v>
      </c>
      <c r="J73" s="21">
        <v>4</v>
      </c>
      <c r="K73" s="21">
        <v>1</v>
      </c>
      <c r="L73" s="21">
        <v>1</v>
      </c>
      <c r="M73" s="21">
        <v>1</v>
      </c>
      <c r="N73" s="21">
        <v>2</v>
      </c>
      <c r="O73" s="21">
        <v>1</v>
      </c>
      <c r="P73" s="21">
        <v>1</v>
      </c>
      <c r="Q73" s="21">
        <v>1</v>
      </c>
      <c r="R73" s="21">
        <v>1</v>
      </c>
      <c r="S73" s="21">
        <v>1</v>
      </c>
    </row>
    <row r="74" spans="1:19" x14ac:dyDescent="0.25">
      <c r="A74" s="21" t="s">
        <v>178</v>
      </c>
      <c r="B74" s="21">
        <v>1</v>
      </c>
      <c r="C74" s="21">
        <v>1</v>
      </c>
      <c r="D74" s="21">
        <v>5</v>
      </c>
      <c r="E74" s="21">
        <v>5</v>
      </c>
      <c r="F74" s="21">
        <v>1</v>
      </c>
      <c r="G74" s="21">
        <v>1</v>
      </c>
      <c r="H74" s="21">
        <v>3</v>
      </c>
      <c r="I74" s="21">
        <v>3</v>
      </c>
      <c r="J74" s="21">
        <v>3</v>
      </c>
      <c r="K74" s="21">
        <v>1</v>
      </c>
      <c r="L74" s="21">
        <v>1</v>
      </c>
      <c r="M74" s="21">
        <v>1</v>
      </c>
      <c r="N74" s="21">
        <v>2</v>
      </c>
      <c r="O74" s="21">
        <v>2</v>
      </c>
      <c r="P74" s="21">
        <v>2</v>
      </c>
      <c r="Q74" s="21">
        <v>2</v>
      </c>
      <c r="R74" s="21">
        <v>2</v>
      </c>
      <c r="S74" s="21">
        <v>1</v>
      </c>
    </row>
    <row r="75" spans="1:19" x14ac:dyDescent="0.25">
      <c r="A75" s="21" t="s">
        <v>179</v>
      </c>
      <c r="B75" s="21">
        <v>5</v>
      </c>
      <c r="C75" s="21">
        <v>1</v>
      </c>
      <c r="D75" s="21">
        <v>5</v>
      </c>
      <c r="E75" s="21">
        <v>5</v>
      </c>
      <c r="F75" s="21">
        <v>1</v>
      </c>
      <c r="G75" s="21">
        <v>5</v>
      </c>
      <c r="H75" s="21">
        <v>5</v>
      </c>
      <c r="I75" s="21">
        <v>4</v>
      </c>
      <c r="J75" s="21">
        <v>5</v>
      </c>
      <c r="K75" s="21">
        <v>1</v>
      </c>
      <c r="L75" s="21">
        <v>1</v>
      </c>
      <c r="M75" s="21">
        <v>1</v>
      </c>
      <c r="N75" s="21">
        <v>2</v>
      </c>
      <c r="O75" s="21">
        <v>1</v>
      </c>
      <c r="P75" s="21">
        <v>2</v>
      </c>
      <c r="Q75" s="21">
        <v>2</v>
      </c>
      <c r="R75" s="21">
        <v>3</v>
      </c>
      <c r="S75" s="21">
        <v>1</v>
      </c>
    </row>
    <row r="76" spans="1:19" x14ac:dyDescent="0.25">
      <c r="A76" s="21" t="s">
        <v>180</v>
      </c>
      <c r="B76" s="21">
        <v>5</v>
      </c>
      <c r="C76" s="21">
        <v>3</v>
      </c>
      <c r="D76" s="21">
        <v>4</v>
      </c>
      <c r="E76" s="21">
        <v>4</v>
      </c>
      <c r="F76" s="21">
        <v>1</v>
      </c>
      <c r="G76" s="21">
        <v>2</v>
      </c>
      <c r="H76" s="21">
        <v>3</v>
      </c>
      <c r="I76" s="21">
        <v>2</v>
      </c>
      <c r="J76" s="21">
        <v>3</v>
      </c>
      <c r="K76" s="21">
        <v>1</v>
      </c>
      <c r="L76" s="21">
        <v>2</v>
      </c>
      <c r="M76" s="21">
        <v>2</v>
      </c>
      <c r="N76" s="21">
        <v>2</v>
      </c>
      <c r="O76" s="21">
        <v>1</v>
      </c>
      <c r="P76" s="21">
        <v>1</v>
      </c>
      <c r="Q76" s="21">
        <v>2</v>
      </c>
      <c r="R76" s="21">
        <v>3</v>
      </c>
      <c r="S76" s="21">
        <v>3</v>
      </c>
    </row>
    <row r="77" spans="1:19" x14ac:dyDescent="0.25">
      <c r="A77" s="21" t="s">
        <v>181</v>
      </c>
      <c r="B77" s="21">
        <v>5</v>
      </c>
      <c r="C77" s="21">
        <v>4</v>
      </c>
      <c r="D77" s="21">
        <v>4</v>
      </c>
      <c r="E77" s="21">
        <v>4</v>
      </c>
      <c r="F77" s="21">
        <v>1</v>
      </c>
      <c r="G77" s="21">
        <v>5</v>
      </c>
      <c r="H77" s="21">
        <v>3</v>
      </c>
      <c r="I77" s="21">
        <v>4</v>
      </c>
      <c r="J77" s="21">
        <v>5</v>
      </c>
      <c r="K77" s="21">
        <v>1</v>
      </c>
      <c r="L77" s="21">
        <v>1</v>
      </c>
      <c r="M77" s="21">
        <v>1</v>
      </c>
      <c r="N77" s="21">
        <v>2</v>
      </c>
      <c r="O77" s="21">
        <v>1</v>
      </c>
      <c r="P77" s="21">
        <v>1</v>
      </c>
      <c r="Q77" s="21">
        <v>2</v>
      </c>
      <c r="R77" s="21">
        <v>3</v>
      </c>
      <c r="S77" s="21">
        <v>1</v>
      </c>
    </row>
    <row r="78" spans="1:19" x14ac:dyDescent="0.25">
      <c r="A78" s="21" t="s">
        <v>182</v>
      </c>
      <c r="B78" s="21">
        <v>6</v>
      </c>
      <c r="C78" s="21">
        <v>4</v>
      </c>
      <c r="D78" s="21">
        <v>4</v>
      </c>
      <c r="E78" s="21">
        <v>4</v>
      </c>
      <c r="F78" s="21">
        <v>1</v>
      </c>
      <c r="G78" s="21">
        <v>4</v>
      </c>
      <c r="H78" s="21">
        <v>3</v>
      </c>
      <c r="I78" s="21">
        <v>5</v>
      </c>
      <c r="J78" s="21">
        <v>4</v>
      </c>
      <c r="K78" s="21">
        <v>1</v>
      </c>
      <c r="L78" s="21">
        <v>1</v>
      </c>
      <c r="M78" s="21">
        <v>1</v>
      </c>
      <c r="N78" s="21">
        <v>2</v>
      </c>
      <c r="O78" s="21">
        <v>1</v>
      </c>
      <c r="P78" s="21">
        <v>1</v>
      </c>
      <c r="Q78" s="21">
        <v>1</v>
      </c>
      <c r="R78" s="21">
        <v>1</v>
      </c>
      <c r="S78" s="21">
        <v>1</v>
      </c>
    </row>
    <row r="79" spans="1:19" x14ac:dyDescent="0.25">
      <c r="A79" s="21" t="s">
        <v>183</v>
      </c>
      <c r="B79" s="21">
        <v>2</v>
      </c>
      <c r="C79" s="21">
        <v>1</v>
      </c>
      <c r="D79" s="21">
        <v>5</v>
      </c>
      <c r="E79" s="21">
        <v>5</v>
      </c>
      <c r="F79" s="21">
        <v>1</v>
      </c>
      <c r="G79" s="21">
        <v>5</v>
      </c>
      <c r="H79" s="21">
        <v>5</v>
      </c>
      <c r="I79" s="21">
        <v>5</v>
      </c>
      <c r="J79" s="21">
        <v>5</v>
      </c>
      <c r="K79" s="21">
        <v>1</v>
      </c>
      <c r="L79" s="21">
        <v>1</v>
      </c>
      <c r="M79" s="21">
        <v>1</v>
      </c>
      <c r="N79" s="21">
        <v>1</v>
      </c>
      <c r="O79" s="21">
        <v>1</v>
      </c>
      <c r="P79" s="21">
        <v>1</v>
      </c>
      <c r="Q79" s="21">
        <v>2</v>
      </c>
      <c r="R79" s="21">
        <v>3</v>
      </c>
      <c r="S79" s="21">
        <v>3</v>
      </c>
    </row>
    <row r="80" spans="1:19" x14ac:dyDescent="0.25">
      <c r="A80" s="21" t="s">
        <v>184</v>
      </c>
      <c r="B80" s="21">
        <v>1</v>
      </c>
      <c r="C80" s="21">
        <v>2</v>
      </c>
      <c r="D80" s="21">
        <v>3</v>
      </c>
      <c r="E80" s="21">
        <v>4</v>
      </c>
      <c r="F80" s="21">
        <v>1</v>
      </c>
      <c r="G80" s="21">
        <v>1</v>
      </c>
      <c r="H80" s="21">
        <v>3</v>
      </c>
      <c r="I80" s="21">
        <v>3</v>
      </c>
      <c r="J80" s="21">
        <v>4</v>
      </c>
      <c r="K80" s="21">
        <v>1</v>
      </c>
      <c r="L80" s="21">
        <v>1</v>
      </c>
      <c r="M80" s="21">
        <v>1</v>
      </c>
      <c r="N80" s="21">
        <v>2</v>
      </c>
      <c r="O80" s="21">
        <v>1</v>
      </c>
      <c r="P80" s="21">
        <v>2</v>
      </c>
      <c r="Q80" s="21">
        <v>2</v>
      </c>
      <c r="R80" s="21">
        <v>3</v>
      </c>
      <c r="S80" s="21">
        <v>3</v>
      </c>
    </row>
    <row r="81" spans="1:19" x14ac:dyDescent="0.25">
      <c r="A81" s="21" t="s">
        <v>185</v>
      </c>
      <c r="B81" s="21">
        <v>2</v>
      </c>
      <c r="C81" s="21">
        <v>1</v>
      </c>
      <c r="D81" s="21">
        <v>3</v>
      </c>
      <c r="E81" s="21">
        <v>5</v>
      </c>
      <c r="F81" s="21">
        <v>1</v>
      </c>
      <c r="G81" s="21">
        <v>2</v>
      </c>
      <c r="H81" s="21">
        <v>3</v>
      </c>
      <c r="I81" s="21">
        <v>1</v>
      </c>
      <c r="J81" s="21">
        <v>2</v>
      </c>
      <c r="K81" s="21">
        <v>1</v>
      </c>
      <c r="L81" s="21">
        <v>1</v>
      </c>
      <c r="M81" s="21">
        <v>2</v>
      </c>
      <c r="N81" s="21">
        <v>2</v>
      </c>
      <c r="O81" s="21">
        <v>2</v>
      </c>
      <c r="P81" s="21">
        <v>2</v>
      </c>
      <c r="Q81" s="21">
        <v>2</v>
      </c>
      <c r="R81" s="21">
        <v>3</v>
      </c>
      <c r="S81" s="21">
        <v>3</v>
      </c>
    </row>
    <row r="82" spans="1:19" x14ac:dyDescent="0.25">
      <c r="A82" s="21" t="s">
        <v>186</v>
      </c>
      <c r="B82" s="21">
        <v>2</v>
      </c>
      <c r="C82" s="21">
        <v>4</v>
      </c>
      <c r="D82" s="21">
        <v>4</v>
      </c>
      <c r="E82" s="21">
        <v>4</v>
      </c>
      <c r="F82" s="21">
        <v>1</v>
      </c>
      <c r="G82" s="21">
        <v>2</v>
      </c>
      <c r="H82" s="21">
        <v>2</v>
      </c>
      <c r="I82" s="21">
        <v>2</v>
      </c>
      <c r="J82" s="21">
        <v>2</v>
      </c>
      <c r="K82" s="21">
        <v>2</v>
      </c>
      <c r="L82" s="21">
        <v>2</v>
      </c>
      <c r="M82" s="21">
        <v>1</v>
      </c>
      <c r="N82" s="21">
        <v>2</v>
      </c>
      <c r="O82" s="21">
        <v>2</v>
      </c>
      <c r="P82" s="21">
        <v>2</v>
      </c>
      <c r="Q82" s="21">
        <v>2</v>
      </c>
      <c r="R82" s="21">
        <v>2</v>
      </c>
      <c r="S82" s="21">
        <v>2</v>
      </c>
    </row>
    <row r="83" spans="1:19" x14ac:dyDescent="0.25">
      <c r="A83" s="21" t="s">
        <v>187</v>
      </c>
      <c r="B83" s="21">
        <v>1</v>
      </c>
      <c r="C83" s="21">
        <v>4</v>
      </c>
      <c r="D83" s="21">
        <v>5</v>
      </c>
      <c r="E83" s="21">
        <v>5</v>
      </c>
      <c r="F83" s="21">
        <v>1</v>
      </c>
      <c r="G83" s="21">
        <v>5</v>
      </c>
      <c r="H83" s="21">
        <v>1</v>
      </c>
      <c r="I83" s="21">
        <v>1</v>
      </c>
      <c r="J83" s="21">
        <v>5</v>
      </c>
      <c r="K83" s="21">
        <v>1</v>
      </c>
      <c r="L83" s="21">
        <v>1</v>
      </c>
      <c r="M83" s="21">
        <v>1</v>
      </c>
      <c r="N83" s="21">
        <v>1</v>
      </c>
      <c r="O83" s="21">
        <v>1</v>
      </c>
      <c r="P83" s="21">
        <v>1</v>
      </c>
      <c r="Q83" s="21">
        <v>1</v>
      </c>
      <c r="R83" s="21">
        <v>1</v>
      </c>
      <c r="S83" s="21">
        <v>1</v>
      </c>
    </row>
    <row r="84" spans="1:19" x14ac:dyDescent="0.25">
      <c r="A84" s="21" t="s">
        <v>188</v>
      </c>
      <c r="B84" s="21">
        <v>1</v>
      </c>
      <c r="C84" s="21">
        <v>1</v>
      </c>
      <c r="D84" s="21">
        <v>4</v>
      </c>
      <c r="E84" s="21">
        <v>5</v>
      </c>
      <c r="F84" s="21">
        <v>1</v>
      </c>
      <c r="G84" s="21">
        <v>1</v>
      </c>
      <c r="H84" s="21">
        <v>5</v>
      </c>
      <c r="I84" s="21">
        <v>2</v>
      </c>
      <c r="J84" s="21">
        <v>3</v>
      </c>
      <c r="K84" s="21">
        <v>1</v>
      </c>
      <c r="L84" s="21">
        <v>1</v>
      </c>
      <c r="M84" s="21">
        <v>1</v>
      </c>
      <c r="N84" s="21">
        <v>2</v>
      </c>
      <c r="O84" s="21">
        <v>1</v>
      </c>
      <c r="P84" s="21">
        <v>1</v>
      </c>
      <c r="Q84" s="21">
        <v>2</v>
      </c>
      <c r="R84" s="21">
        <v>2</v>
      </c>
      <c r="S84" s="21">
        <v>3</v>
      </c>
    </row>
    <row r="85" spans="1:19" x14ac:dyDescent="0.25">
      <c r="A85" s="21" t="s">
        <v>189</v>
      </c>
      <c r="B85" s="21">
        <v>5</v>
      </c>
      <c r="C85" s="21">
        <v>4</v>
      </c>
      <c r="D85" s="21">
        <v>4</v>
      </c>
      <c r="E85" s="21">
        <v>5</v>
      </c>
      <c r="F85" s="21">
        <v>1</v>
      </c>
      <c r="G85" s="21">
        <v>5</v>
      </c>
      <c r="H85" s="21">
        <v>5</v>
      </c>
      <c r="I85" s="21">
        <v>4</v>
      </c>
      <c r="J85" s="21">
        <v>5</v>
      </c>
      <c r="K85" s="21">
        <v>1</v>
      </c>
      <c r="L85" s="21">
        <v>1</v>
      </c>
      <c r="M85" s="21">
        <v>1</v>
      </c>
      <c r="N85" s="21">
        <v>1</v>
      </c>
      <c r="O85" s="21">
        <v>1</v>
      </c>
      <c r="P85" s="21">
        <v>1</v>
      </c>
      <c r="Q85" s="21">
        <v>1</v>
      </c>
      <c r="R85" s="21">
        <v>1</v>
      </c>
      <c r="S85" s="21">
        <v>1</v>
      </c>
    </row>
    <row r="86" spans="1:19" x14ac:dyDescent="0.25">
      <c r="A86" s="21" t="s">
        <v>190</v>
      </c>
      <c r="B86" s="21">
        <v>1</v>
      </c>
      <c r="C86" s="21">
        <v>2</v>
      </c>
      <c r="D86" s="21">
        <v>3</v>
      </c>
      <c r="E86" s="21">
        <v>4</v>
      </c>
      <c r="F86" s="21">
        <v>1</v>
      </c>
      <c r="G86" s="21">
        <v>2</v>
      </c>
      <c r="H86" s="21">
        <v>4</v>
      </c>
      <c r="I86" s="21">
        <v>4</v>
      </c>
      <c r="J86" s="21">
        <v>4</v>
      </c>
      <c r="K86" s="21">
        <v>1</v>
      </c>
      <c r="L86" s="21">
        <v>2</v>
      </c>
      <c r="M86" s="21">
        <v>1</v>
      </c>
      <c r="N86" s="21">
        <v>2</v>
      </c>
      <c r="O86" s="21">
        <v>2</v>
      </c>
      <c r="P86" s="21">
        <v>1</v>
      </c>
      <c r="Q86" s="21">
        <v>2</v>
      </c>
      <c r="R86" s="21">
        <v>3</v>
      </c>
      <c r="S86" s="21">
        <v>1</v>
      </c>
    </row>
    <row r="87" spans="1:19" x14ac:dyDescent="0.25">
      <c r="A87" s="21" t="s">
        <v>191</v>
      </c>
      <c r="B87" s="21">
        <v>5</v>
      </c>
      <c r="C87" s="21">
        <v>1</v>
      </c>
      <c r="D87" s="21">
        <v>5</v>
      </c>
      <c r="E87" s="21">
        <v>5</v>
      </c>
      <c r="F87" s="21">
        <v>1</v>
      </c>
      <c r="G87" s="21">
        <v>5</v>
      </c>
      <c r="H87" s="21">
        <v>5</v>
      </c>
      <c r="I87" s="21">
        <v>5</v>
      </c>
      <c r="J87" s="21">
        <v>5</v>
      </c>
      <c r="K87" s="21">
        <v>1</v>
      </c>
      <c r="L87" s="21">
        <v>2</v>
      </c>
      <c r="M87" s="21">
        <v>1</v>
      </c>
      <c r="N87" s="21">
        <v>2</v>
      </c>
      <c r="O87" s="21">
        <v>2</v>
      </c>
      <c r="P87" s="21">
        <v>1</v>
      </c>
      <c r="Q87" s="21">
        <v>2</v>
      </c>
      <c r="R87" s="21">
        <v>3</v>
      </c>
      <c r="S87" s="21">
        <v>1</v>
      </c>
    </row>
    <row r="88" spans="1:19" x14ac:dyDescent="0.25">
      <c r="A88" s="21" t="s">
        <v>192</v>
      </c>
      <c r="B88" s="21">
        <v>1</v>
      </c>
      <c r="C88" s="21">
        <v>3</v>
      </c>
      <c r="D88" s="21">
        <v>4</v>
      </c>
      <c r="E88" s="21">
        <v>4</v>
      </c>
      <c r="F88" s="21">
        <v>1</v>
      </c>
      <c r="G88" s="21">
        <v>4</v>
      </c>
      <c r="H88" s="21">
        <v>3</v>
      </c>
      <c r="I88" s="21">
        <v>1</v>
      </c>
      <c r="J88" s="21">
        <v>2</v>
      </c>
      <c r="K88" s="21">
        <v>1</v>
      </c>
      <c r="L88" s="21">
        <v>1</v>
      </c>
      <c r="M88" s="21">
        <v>1</v>
      </c>
      <c r="N88" s="21">
        <v>1</v>
      </c>
      <c r="O88" s="21">
        <v>1</v>
      </c>
      <c r="P88" s="21">
        <v>1</v>
      </c>
      <c r="Q88" s="21">
        <v>1</v>
      </c>
      <c r="R88" s="21">
        <v>1</v>
      </c>
      <c r="S88" s="21">
        <v>1</v>
      </c>
    </row>
    <row r="89" spans="1:19" x14ac:dyDescent="0.25">
      <c r="A89" s="21" t="s">
        <v>193</v>
      </c>
      <c r="B89" s="21">
        <v>5</v>
      </c>
      <c r="C89" s="21">
        <v>4</v>
      </c>
      <c r="D89" s="21">
        <v>4</v>
      </c>
      <c r="E89" s="21">
        <v>4</v>
      </c>
      <c r="F89" s="21">
        <v>1</v>
      </c>
      <c r="G89" s="21">
        <v>4</v>
      </c>
      <c r="H89" s="21">
        <v>4</v>
      </c>
      <c r="I89" s="21">
        <v>3</v>
      </c>
      <c r="J89" s="21">
        <v>4</v>
      </c>
      <c r="K89" s="21">
        <v>1</v>
      </c>
      <c r="L89" s="21">
        <v>1</v>
      </c>
      <c r="M89" s="21">
        <v>2</v>
      </c>
      <c r="N89" s="21">
        <v>1</v>
      </c>
      <c r="O89" s="21">
        <v>2</v>
      </c>
      <c r="P89" s="21">
        <v>2</v>
      </c>
      <c r="Q89" s="21">
        <v>1</v>
      </c>
      <c r="R89" s="21">
        <v>1</v>
      </c>
      <c r="S89" s="21">
        <v>1</v>
      </c>
    </row>
    <row r="90" spans="1:19" x14ac:dyDescent="0.25">
      <c r="A90" s="21" t="s">
        <v>194</v>
      </c>
      <c r="B90" s="21">
        <v>3</v>
      </c>
      <c r="C90" s="21">
        <v>4</v>
      </c>
      <c r="D90" s="21">
        <v>4</v>
      </c>
      <c r="E90" s="21">
        <v>4</v>
      </c>
      <c r="F90" s="21">
        <v>1</v>
      </c>
      <c r="G90" s="21">
        <v>1</v>
      </c>
      <c r="H90" s="21">
        <v>4</v>
      </c>
      <c r="I90" s="21">
        <v>3</v>
      </c>
      <c r="J90" s="21">
        <v>4</v>
      </c>
      <c r="K90" s="21">
        <v>1</v>
      </c>
      <c r="L90" s="21">
        <v>1</v>
      </c>
      <c r="M90" s="21">
        <v>1</v>
      </c>
      <c r="N90" s="21">
        <v>1</v>
      </c>
      <c r="O90" s="21">
        <v>1</v>
      </c>
      <c r="P90" s="21">
        <v>2</v>
      </c>
      <c r="Q90" s="21">
        <v>1</v>
      </c>
      <c r="R90" s="21">
        <v>1</v>
      </c>
      <c r="S90" s="21">
        <v>1</v>
      </c>
    </row>
    <row r="91" spans="1:19" x14ac:dyDescent="0.25">
      <c r="A91" s="21" t="s">
        <v>195</v>
      </c>
      <c r="B91" s="21">
        <v>3</v>
      </c>
      <c r="C91" s="21">
        <v>2</v>
      </c>
      <c r="D91" s="21">
        <v>4</v>
      </c>
      <c r="E91" s="21">
        <v>4</v>
      </c>
      <c r="F91" s="21">
        <v>1</v>
      </c>
      <c r="G91" s="21">
        <v>4</v>
      </c>
      <c r="H91" s="21">
        <v>2</v>
      </c>
      <c r="I91" s="21">
        <v>1</v>
      </c>
      <c r="J91" s="21">
        <v>3</v>
      </c>
      <c r="K91" s="21">
        <v>1</v>
      </c>
      <c r="L91" s="21">
        <v>1</v>
      </c>
      <c r="M91" s="21">
        <v>1</v>
      </c>
      <c r="N91" s="21">
        <v>2</v>
      </c>
      <c r="O91" s="21">
        <v>1</v>
      </c>
      <c r="P91" s="21">
        <v>2</v>
      </c>
      <c r="Q91" s="21">
        <v>2</v>
      </c>
      <c r="R91" s="21">
        <v>3</v>
      </c>
      <c r="S91" s="21">
        <v>3</v>
      </c>
    </row>
    <row r="92" spans="1:19" x14ac:dyDescent="0.25">
      <c r="A92" s="21" t="s">
        <v>196</v>
      </c>
      <c r="B92" s="21">
        <v>3</v>
      </c>
      <c r="C92" s="21">
        <v>2</v>
      </c>
      <c r="D92" s="21">
        <v>5</v>
      </c>
      <c r="E92" s="21">
        <v>5</v>
      </c>
      <c r="F92" s="21">
        <v>1</v>
      </c>
      <c r="G92" s="21">
        <v>2</v>
      </c>
      <c r="H92" s="21">
        <v>4</v>
      </c>
      <c r="I92" s="21">
        <v>1</v>
      </c>
      <c r="J92" s="21">
        <v>4</v>
      </c>
      <c r="K92" s="21">
        <v>1</v>
      </c>
      <c r="L92" s="21">
        <v>2</v>
      </c>
      <c r="M92" s="21">
        <v>1</v>
      </c>
      <c r="N92" s="21">
        <v>2</v>
      </c>
      <c r="O92" s="21">
        <v>1</v>
      </c>
      <c r="P92" s="21">
        <v>2</v>
      </c>
      <c r="Q92" s="21">
        <v>1</v>
      </c>
      <c r="R92" s="21">
        <v>1</v>
      </c>
      <c r="S92" s="21">
        <v>1</v>
      </c>
    </row>
    <row r="93" spans="1:19" x14ac:dyDescent="0.25">
      <c r="A93" s="21" t="s">
        <v>197</v>
      </c>
      <c r="B93" s="21">
        <v>3</v>
      </c>
      <c r="C93" s="21">
        <v>2</v>
      </c>
      <c r="D93" s="21">
        <v>5</v>
      </c>
      <c r="E93" s="21">
        <v>5</v>
      </c>
      <c r="F93" s="21">
        <v>1</v>
      </c>
      <c r="G93" s="21">
        <v>1</v>
      </c>
      <c r="H93" s="21">
        <v>5</v>
      </c>
      <c r="I93" s="21">
        <v>5</v>
      </c>
      <c r="J93" s="21">
        <v>5</v>
      </c>
      <c r="K93" s="21">
        <v>1</v>
      </c>
      <c r="L93" s="21">
        <v>1</v>
      </c>
      <c r="M93" s="21">
        <v>1</v>
      </c>
      <c r="N93" s="21">
        <v>2</v>
      </c>
      <c r="O93" s="21">
        <v>1</v>
      </c>
      <c r="P93" s="21">
        <v>2</v>
      </c>
      <c r="Q93" s="21">
        <v>2</v>
      </c>
      <c r="R93" s="21">
        <v>3</v>
      </c>
      <c r="S93" s="21">
        <v>1</v>
      </c>
    </row>
    <row r="94" spans="1:19" x14ac:dyDescent="0.25">
      <c r="A94" s="21" t="s">
        <v>198</v>
      </c>
      <c r="B94" s="21">
        <v>3</v>
      </c>
      <c r="C94" s="21">
        <v>3</v>
      </c>
      <c r="D94" s="21">
        <v>5</v>
      </c>
      <c r="E94" s="21">
        <v>5</v>
      </c>
      <c r="F94" s="21">
        <v>1</v>
      </c>
      <c r="G94" s="21">
        <v>5</v>
      </c>
      <c r="H94" s="21">
        <v>5</v>
      </c>
      <c r="I94" s="21">
        <v>5</v>
      </c>
      <c r="J94" s="21">
        <v>5</v>
      </c>
      <c r="K94" s="21">
        <v>1</v>
      </c>
      <c r="L94" s="21">
        <v>1</v>
      </c>
      <c r="M94" s="21">
        <v>1</v>
      </c>
      <c r="N94" s="21">
        <v>1</v>
      </c>
      <c r="O94" s="21">
        <v>1</v>
      </c>
      <c r="P94" s="21">
        <v>2</v>
      </c>
      <c r="Q94" s="21">
        <v>1</v>
      </c>
      <c r="R94" s="21">
        <v>1</v>
      </c>
      <c r="S94" s="21">
        <v>1</v>
      </c>
    </row>
    <row r="95" spans="1:19" x14ac:dyDescent="0.25">
      <c r="A95" s="21" t="s">
        <v>199</v>
      </c>
      <c r="B95" s="21">
        <v>3</v>
      </c>
      <c r="C95" s="21">
        <v>1</v>
      </c>
      <c r="D95" s="21">
        <v>5</v>
      </c>
      <c r="E95" s="21">
        <v>3</v>
      </c>
      <c r="F95" s="21">
        <v>1</v>
      </c>
      <c r="G95" s="21">
        <v>2</v>
      </c>
      <c r="H95" s="21">
        <v>3</v>
      </c>
      <c r="I95" s="21">
        <v>1</v>
      </c>
      <c r="J95" s="21">
        <v>3</v>
      </c>
      <c r="K95" s="21">
        <v>1</v>
      </c>
      <c r="L95" s="21">
        <v>2</v>
      </c>
      <c r="M95" s="21">
        <v>1</v>
      </c>
      <c r="N95" s="21">
        <v>2</v>
      </c>
      <c r="O95" s="21">
        <v>2</v>
      </c>
      <c r="P95" s="21">
        <v>2</v>
      </c>
      <c r="Q95" s="21">
        <v>2</v>
      </c>
      <c r="R95" s="21">
        <v>3</v>
      </c>
      <c r="S95" s="21">
        <v>1</v>
      </c>
    </row>
    <row r="96" spans="1:19" x14ac:dyDescent="0.25">
      <c r="A96" s="21" t="s">
        <v>200</v>
      </c>
      <c r="B96" s="21">
        <v>3</v>
      </c>
      <c r="C96" s="21">
        <v>4</v>
      </c>
      <c r="D96" s="21">
        <v>5</v>
      </c>
      <c r="E96" s="21">
        <v>5</v>
      </c>
      <c r="F96" s="21">
        <v>1</v>
      </c>
      <c r="G96" s="21">
        <v>5</v>
      </c>
      <c r="H96" s="21">
        <v>5</v>
      </c>
      <c r="I96" s="21">
        <v>5</v>
      </c>
      <c r="J96" s="21">
        <v>5</v>
      </c>
      <c r="K96" s="21">
        <v>1</v>
      </c>
      <c r="L96" s="21">
        <v>1</v>
      </c>
      <c r="M96" s="21">
        <v>1</v>
      </c>
      <c r="N96" s="21">
        <v>1</v>
      </c>
      <c r="O96" s="21">
        <v>1</v>
      </c>
      <c r="P96" s="21">
        <v>2</v>
      </c>
      <c r="Q96" s="21">
        <v>1</v>
      </c>
      <c r="R96" s="21">
        <v>1</v>
      </c>
      <c r="S96" s="21">
        <v>1</v>
      </c>
    </row>
    <row r="97" spans="1:19" x14ac:dyDescent="0.25">
      <c r="A97" s="21" t="s">
        <v>201</v>
      </c>
      <c r="B97" s="21">
        <v>3</v>
      </c>
      <c r="C97" s="21">
        <v>3</v>
      </c>
      <c r="D97" s="21">
        <v>4</v>
      </c>
      <c r="E97" s="21">
        <v>5</v>
      </c>
      <c r="F97" s="21">
        <v>1</v>
      </c>
      <c r="G97" s="21">
        <v>4</v>
      </c>
      <c r="H97" s="21">
        <v>5</v>
      </c>
      <c r="I97" s="21">
        <v>3</v>
      </c>
      <c r="J97" s="21">
        <v>4</v>
      </c>
      <c r="K97" s="21">
        <v>1</v>
      </c>
      <c r="L97" s="21">
        <v>1</v>
      </c>
      <c r="M97" s="21">
        <v>1</v>
      </c>
      <c r="N97" s="21">
        <v>1</v>
      </c>
      <c r="O97" s="21">
        <v>1</v>
      </c>
      <c r="P97" s="21">
        <v>1</v>
      </c>
      <c r="Q97" s="21">
        <v>1</v>
      </c>
      <c r="R97" s="21">
        <v>1</v>
      </c>
      <c r="S97" s="21">
        <v>1</v>
      </c>
    </row>
    <row r="98" spans="1:19" x14ac:dyDescent="0.25">
      <c r="A98" s="21" t="s">
        <v>202</v>
      </c>
      <c r="B98" s="21">
        <v>1</v>
      </c>
      <c r="C98" s="21">
        <v>4</v>
      </c>
      <c r="D98" s="21">
        <v>5</v>
      </c>
      <c r="E98" s="21">
        <v>5</v>
      </c>
      <c r="F98" s="21">
        <v>1</v>
      </c>
      <c r="G98" s="21">
        <v>5</v>
      </c>
      <c r="H98" s="21">
        <v>5</v>
      </c>
      <c r="I98" s="21">
        <v>5</v>
      </c>
      <c r="J98" s="21">
        <v>5</v>
      </c>
      <c r="K98" s="21">
        <v>1</v>
      </c>
      <c r="L98" s="21">
        <v>1</v>
      </c>
      <c r="M98" s="21">
        <v>1</v>
      </c>
      <c r="N98" s="21">
        <v>1</v>
      </c>
      <c r="O98" s="21">
        <v>1</v>
      </c>
      <c r="P98" s="21">
        <v>1</v>
      </c>
      <c r="Q98" s="21">
        <v>1</v>
      </c>
      <c r="R98" s="21">
        <v>1</v>
      </c>
      <c r="S98" s="21">
        <v>1</v>
      </c>
    </row>
  </sheetData>
  <autoFilter ref="A1:S98" xr:uid="{7F6772F1-43CC-4BE2-B05F-A1B51A84409C}"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E27E-81FC-44E7-963A-56F641B6CD19}">
  <dimension ref="A1:AR100"/>
  <sheetViews>
    <sheetView tabSelected="1" topLeftCell="R1" workbookViewId="0">
      <selection activeCell="AD1" sqref="AD1"/>
    </sheetView>
  </sheetViews>
  <sheetFormatPr baseColWidth="10" defaultColWidth="11.42578125" defaultRowHeight="15" x14ac:dyDescent="0.25"/>
  <cols>
    <col min="1" max="1" width="11.42578125" style="8"/>
    <col min="2" max="7" width="4" style="8" bestFit="1" customWidth="1"/>
    <col min="8" max="8" width="4" style="16" customWidth="1"/>
    <col min="9" max="12" width="4" style="8" bestFit="1" customWidth="1"/>
    <col min="13" max="13" width="4.140625" style="16" customWidth="1"/>
    <col min="14" max="14" width="7.5703125" style="16" customWidth="1"/>
    <col min="15" max="15" width="7.140625" style="16" customWidth="1"/>
    <col min="16" max="16" width="7.7109375" style="16" customWidth="1"/>
    <col min="17" max="17" width="12.42578125" style="16" customWidth="1"/>
    <col min="18" max="18" width="10.140625" style="16" customWidth="1"/>
    <col min="19" max="19" width="9.42578125" style="16" customWidth="1"/>
    <col min="20" max="20" width="12.85546875" style="16" customWidth="1"/>
    <col min="21" max="21" width="9.28515625" style="16" customWidth="1"/>
    <col min="22" max="22" width="6.5703125" style="16" customWidth="1"/>
    <col min="23" max="24" width="9.28515625" style="16" customWidth="1"/>
    <col min="25" max="25" width="6.5703125" style="16" customWidth="1"/>
    <col min="26" max="27" width="9.28515625" style="16" customWidth="1"/>
    <col min="28" max="29" width="6.5703125" style="8" customWidth="1"/>
    <col min="30" max="30" width="9.28515625" style="8" customWidth="1"/>
    <col min="31" max="31" width="5.85546875" style="16" customWidth="1"/>
    <col min="32" max="34" width="7.42578125" style="8" customWidth="1"/>
    <col min="35" max="35" width="7.42578125" style="16" customWidth="1"/>
    <col min="36" max="36" width="7.42578125" style="8" customWidth="1"/>
    <col min="37" max="37" width="4" style="8" customWidth="1"/>
    <col min="38" max="38" width="24.7109375" style="8" customWidth="1"/>
    <col min="39" max="16384" width="11.42578125" style="8"/>
  </cols>
  <sheetData>
    <row r="1" spans="1:44" ht="97.5" customHeight="1" x14ac:dyDescent="0.25">
      <c r="A1" s="110" t="s">
        <v>0</v>
      </c>
      <c r="B1" s="6" t="s">
        <v>203</v>
      </c>
      <c r="C1" s="6" t="s">
        <v>204</v>
      </c>
      <c r="D1" s="6" t="s">
        <v>205</v>
      </c>
      <c r="E1" s="6" t="s">
        <v>206</v>
      </c>
      <c r="F1" s="6" t="s">
        <v>207</v>
      </c>
      <c r="G1" s="6" t="s">
        <v>208</v>
      </c>
      <c r="H1" s="116" t="s">
        <v>88</v>
      </c>
      <c r="I1" s="7" t="s">
        <v>209</v>
      </c>
      <c r="J1" s="7" t="s">
        <v>210</v>
      </c>
      <c r="K1" s="7" t="s">
        <v>211</v>
      </c>
      <c r="L1" s="7" t="s">
        <v>212</v>
      </c>
      <c r="M1" s="113" t="s">
        <v>89</v>
      </c>
      <c r="N1" s="113" t="s">
        <v>90</v>
      </c>
      <c r="O1" s="113" t="s">
        <v>91</v>
      </c>
      <c r="P1" s="113" t="s">
        <v>92</v>
      </c>
      <c r="Q1" s="111" t="s">
        <v>93</v>
      </c>
      <c r="R1" s="111" t="s">
        <v>94</v>
      </c>
      <c r="S1" s="111" t="s">
        <v>95</v>
      </c>
      <c r="T1" s="111" t="s">
        <v>96</v>
      </c>
      <c r="U1" s="111" t="s">
        <v>97</v>
      </c>
      <c r="V1" s="111" t="s">
        <v>98</v>
      </c>
      <c r="W1" s="111" t="s">
        <v>99</v>
      </c>
      <c r="X1" s="111" t="s">
        <v>100</v>
      </c>
      <c r="Y1" s="111" t="s">
        <v>101</v>
      </c>
      <c r="Z1" s="111" t="s">
        <v>102</v>
      </c>
      <c r="AA1" s="111" t="s">
        <v>103</v>
      </c>
      <c r="AB1" s="10" t="s">
        <v>213</v>
      </c>
      <c r="AC1" s="10" t="s">
        <v>214</v>
      </c>
      <c r="AD1" s="10" t="s">
        <v>215</v>
      </c>
      <c r="AE1" s="113" t="s">
        <v>104</v>
      </c>
      <c r="AF1" s="5" t="s">
        <v>216</v>
      </c>
      <c r="AG1" s="5" t="s">
        <v>214</v>
      </c>
      <c r="AH1" s="5" t="s">
        <v>217</v>
      </c>
      <c r="AI1" s="119" t="s">
        <v>105</v>
      </c>
      <c r="AJ1" s="118" t="s">
        <v>218</v>
      </c>
      <c r="AK1" s="12"/>
    </row>
    <row r="2" spans="1:44" s="2" customFormat="1" ht="51" customHeight="1" x14ac:dyDescent="0.25">
      <c r="A2" s="110"/>
      <c r="B2" s="115" t="s">
        <v>88</v>
      </c>
      <c r="C2" s="115"/>
      <c r="D2" s="115"/>
      <c r="E2" s="115"/>
      <c r="F2" s="115"/>
      <c r="G2" s="115"/>
      <c r="H2" s="117"/>
      <c r="I2" s="110" t="s">
        <v>89</v>
      </c>
      <c r="J2" s="110"/>
      <c r="K2" s="110"/>
      <c r="L2" s="110"/>
      <c r="M2" s="114"/>
      <c r="N2" s="114"/>
      <c r="O2" s="114"/>
      <c r="P2" s="114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2" t="s">
        <v>219</v>
      </c>
      <c r="AC2" s="112"/>
      <c r="AD2" s="112"/>
      <c r="AE2" s="114"/>
      <c r="AF2" s="110" t="s">
        <v>220</v>
      </c>
      <c r="AG2" s="110"/>
      <c r="AH2" s="110"/>
      <c r="AI2" s="119"/>
      <c r="AJ2" s="118"/>
      <c r="AK2" s="13"/>
      <c r="AN2"/>
    </row>
    <row r="3" spans="1:44" x14ac:dyDescent="0.25">
      <c r="A3" s="4">
        <v>1</v>
      </c>
      <c r="B3" s="3"/>
      <c r="C3" s="3"/>
      <c r="D3" s="3"/>
      <c r="E3" s="3">
        <v>4</v>
      </c>
      <c r="F3" s="3"/>
      <c r="G3" s="3"/>
      <c r="H3" s="15">
        <f>AVERAGE(B3:G3)</f>
        <v>4</v>
      </c>
      <c r="I3" s="4"/>
      <c r="J3" s="4"/>
      <c r="K3" s="4"/>
      <c r="L3" s="4">
        <v>4</v>
      </c>
      <c r="M3" s="15">
        <f>AVERAGE(I3:L3)</f>
        <v>4</v>
      </c>
      <c r="N3" s="15">
        <v>5</v>
      </c>
      <c r="O3" s="15">
        <v>5</v>
      </c>
      <c r="P3" s="15">
        <v>1</v>
      </c>
      <c r="Q3" s="15">
        <v>3</v>
      </c>
      <c r="R3" s="15">
        <v>5</v>
      </c>
      <c r="S3" s="15">
        <v>5</v>
      </c>
      <c r="T3" s="15">
        <v>5</v>
      </c>
      <c r="U3" s="15">
        <v>1</v>
      </c>
      <c r="V3" s="15">
        <v>1</v>
      </c>
      <c r="W3" s="15">
        <v>1</v>
      </c>
      <c r="X3" s="15">
        <v>1</v>
      </c>
      <c r="Y3" s="15">
        <v>1</v>
      </c>
      <c r="Z3" s="15">
        <v>1</v>
      </c>
      <c r="AA3" s="15">
        <v>1</v>
      </c>
      <c r="AB3" s="11">
        <v>1</v>
      </c>
      <c r="AC3" s="11"/>
      <c r="AD3" s="11"/>
      <c r="AE3" s="15">
        <f>AVERAGE(AB3:AD3)</f>
        <v>1</v>
      </c>
      <c r="AF3" s="4">
        <v>1</v>
      </c>
      <c r="AG3" s="4"/>
      <c r="AH3" s="4"/>
      <c r="AI3" s="15">
        <f>AVERAGE(AF3:AH3)</f>
        <v>1</v>
      </c>
      <c r="AJ3" s="9">
        <f>H3+M3+N3+O3+P3+Q3+R3+S3+T3+U3+V3+W3+X3+Y3+Z3+AA3+AE3+AI3</f>
        <v>46</v>
      </c>
      <c r="AK3" s="12"/>
      <c r="AL3" s="120" t="s">
        <v>221</v>
      </c>
      <c r="AM3" s="120"/>
      <c r="AN3" s="109" t="s">
        <v>222</v>
      </c>
      <c r="AO3" s="109"/>
      <c r="AP3" s="109"/>
      <c r="AQ3" s="109"/>
      <c r="AR3" s="109"/>
    </row>
    <row r="4" spans="1:44" x14ac:dyDescent="0.25">
      <c r="A4" s="4">
        <v>2</v>
      </c>
      <c r="B4" s="3">
        <v>1</v>
      </c>
      <c r="C4" s="3"/>
      <c r="D4" s="3"/>
      <c r="E4" s="3"/>
      <c r="F4" s="3"/>
      <c r="G4" s="3"/>
      <c r="H4" s="15">
        <f t="shared" ref="H4:H67" si="0">AVERAGE(B4:G4)</f>
        <v>1</v>
      </c>
      <c r="I4" s="4"/>
      <c r="J4" s="4"/>
      <c r="K4" s="4"/>
      <c r="L4" s="4">
        <v>4</v>
      </c>
      <c r="M4" s="15">
        <f t="shared" ref="M4:M67" si="1">AVERAGE(I4:L4)</f>
        <v>4</v>
      </c>
      <c r="N4" s="15">
        <v>4</v>
      </c>
      <c r="O4" s="15">
        <v>4</v>
      </c>
      <c r="P4" s="15">
        <v>1</v>
      </c>
      <c r="Q4" s="15">
        <v>5</v>
      </c>
      <c r="R4" s="15">
        <v>2</v>
      </c>
      <c r="S4" s="15">
        <v>1</v>
      </c>
      <c r="T4" s="15">
        <v>5</v>
      </c>
      <c r="U4" s="15">
        <v>1</v>
      </c>
      <c r="V4" s="15">
        <v>1</v>
      </c>
      <c r="W4" s="15">
        <v>1</v>
      </c>
      <c r="X4" s="15">
        <v>1</v>
      </c>
      <c r="Y4" s="15">
        <v>1</v>
      </c>
      <c r="Z4" s="15">
        <v>1</v>
      </c>
      <c r="AA4" s="15">
        <v>1</v>
      </c>
      <c r="AB4" s="11">
        <v>1</v>
      </c>
      <c r="AC4" s="11"/>
      <c r="AD4" s="11"/>
      <c r="AE4" s="15">
        <f t="shared" ref="AE4:AE67" si="2">AVERAGE(AB4:AD4)</f>
        <v>1</v>
      </c>
      <c r="AF4" s="4">
        <v>1</v>
      </c>
      <c r="AG4" s="4"/>
      <c r="AH4" s="4"/>
      <c r="AI4" s="15">
        <f t="shared" ref="AI4:AI67" si="3">AVERAGE(AF4:AH4)</f>
        <v>1</v>
      </c>
      <c r="AJ4" s="9">
        <f t="shared" ref="AJ4:AJ67" si="4">H4+M4+N4+O4+P4+Q4+R4+S4+T4+U4+V4+W4+X4+Y4+Z4+AA4+AE4+AI4</f>
        <v>36</v>
      </c>
      <c r="AK4" s="12"/>
      <c r="AL4" s="14" t="s">
        <v>223</v>
      </c>
      <c r="AM4" s="18">
        <f>(AM5/(AM5-1))*(1-(AM6/AM7))</f>
        <v>0.53572195269315415</v>
      </c>
      <c r="AN4" s="109" t="s">
        <v>224</v>
      </c>
      <c r="AO4" s="109"/>
      <c r="AP4" s="109"/>
      <c r="AQ4" s="109"/>
      <c r="AR4" s="109"/>
    </row>
    <row r="5" spans="1:44" x14ac:dyDescent="0.25">
      <c r="A5" s="4">
        <v>3</v>
      </c>
      <c r="B5" s="3"/>
      <c r="C5" s="3"/>
      <c r="D5" s="3"/>
      <c r="E5" s="3"/>
      <c r="F5" s="3">
        <v>5</v>
      </c>
      <c r="G5" s="3"/>
      <c r="H5" s="15">
        <f t="shared" si="0"/>
        <v>5</v>
      </c>
      <c r="I5" s="4"/>
      <c r="J5" s="4"/>
      <c r="K5" s="4">
        <v>3</v>
      </c>
      <c r="L5" s="4"/>
      <c r="M5" s="15">
        <f t="shared" si="1"/>
        <v>3</v>
      </c>
      <c r="N5" s="15">
        <v>4</v>
      </c>
      <c r="O5" s="15">
        <v>5</v>
      </c>
      <c r="P5" s="15">
        <v>1</v>
      </c>
      <c r="Q5" s="15">
        <v>5</v>
      </c>
      <c r="R5" s="15">
        <v>4</v>
      </c>
      <c r="S5" s="15">
        <v>5</v>
      </c>
      <c r="T5" s="15">
        <v>5</v>
      </c>
      <c r="U5" s="15">
        <v>1</v>
      </c>
      <c r="V5" s="15">
        <v>1</v>
      </c>
      <c r="W5" s="15">
        <v>1</v>
      </c>
      <c r="X5" s="15">
        <v>1</v>
      </c>
      <c r="Y5" s="15">
        <v>1</v>
      </c>
      <c r="Z5" s="15">
        <v>1</v>
      </c>
      <c r="AA5" s="15">
        <v>1</v>
      </c>
      <c r="AB5" s="11">
        <v>1</v>
      </c>
      <c r="AC5" s="11"/>
      <c r="AD5" s="11"/>
      <c r="AE5" s="15">
        <f t="shared" si="2"/>
        <v>1</v>
      </c>
      <c r="AF5" s="4">
        <v>1</v>
      </c>
      <c r="AG5" s="4"/>
      <c r="AH5" s="4"/>
      <c r="AI5" s="15">
        <f t="shared" si="3"/>
        <v>1</v>
      </c>
      <c r="AJ5" s="9">
        <f t="shared" si="4"/>
        <v>46</v>
      </c>
      <c r="AK5" s="12"/>
      <c r="AL5" s="8" t="s">
        <v>225</v>
      </c>
      <c r="AM5" s="16">
        <v>18</v>
      </c>
    </row>
    <row r="6" spans="1:44" x14ac:dyDescent="0.25">
      <c r="A6" s="4">
        <v>4</v>
      </c>
      <c r="B6" s="3"/>
      <c r="C6" s="3"/>
      <c r="D6" s="3"/>
      <c r="E6" s="3"/>
      <c r="F6" s="3">
        <v>5</v>
      </c>
      <c r="G6" s="3"/>
      <c r="H6" s="15">
        <f t="shared" si="0"/>
        <v>5</v>
      </c>
      <c r="I6" s="4">
        <v>1</v>
      </c>
      <c r="J6" s="4"/>
      <c r="K6" s="4"/>
      <c r="L6" s="4"/>
      <c r="M6" s="15">
        <f t="shared" si="1"/>
        <v>1</v>
      </c>
      <c r="N6" s="15">
        <v>5</v>
      </c>
      <c r="O6" s="15">
        <v>5</v>
      </c>
      <c r="P6" s="15">
        <v>1</v>
      </c>
      <c r="Q6" s="15">
        <v>5</v>
      </c>
      <c r="R6" s="15">
        <v>4</v>
      </c>
      <c r="S6" s="15">
        <v>4</v>
      </c>
      <c r="T6" s="15">
        <v>5</v>
      </c>
      <c r="U6" s="15">
        <v>1</v>
      </c>
      <c r="V6" s="15">
        <v>1</v>
      </c>
      <c r="W6" s="15">
        <v>1</v>
      </c>
      <c r="X6" s="15">
        <v>2</v>
      </c>
      <c r="Y6" s="15">
        <v>1</v>
      </c>
      <c r="Z6" s="15">
        <v>1</v>
      </c>
      <c r="AA6" s="15">
        <v>2</v>
      </c>
      <c r="AB6" s="11"/>
      <c r="AC6" s="11"/>
      <c r="AD6" s="11">
        <v>3</v>
      </c>
      <c r="AE6" s="15">
        <f t="shared" si="2"/>
        <v>3</v>
      </c>
      <c r="AF6" s="4">
        <v>1</v>
      </c>
      <c r="AG6" s="4"/>
      <c r="AH6" s="4"/>
      <c r="AI6" s="15">
        <f t="shared" si="3"/>
        <v>1</v>
      </c>
      <c r="AJ6" s="9">
        <f t="shared" si="4"/>
        <v>48</v>
      </c>
      <c r="AK6" s="12"/>
      <c r="AL6" s="8" t="s">
        <v>226</v>
      </c>
      <c r="AM6" s="8">
        <f>SUM(B100:AI100)</f>
        <v>17.524072696354555</v>
      </c>
    </row>
    <row r="7" spans="1:44" x14ac:dyDescent="0.25">
      <c r="A7" s="4">
        <v>5</v>
      </c>
      <c r="B7" s="3"/>
      <c r="C7" s="3"/>
      <c r="D7" s="3"/>
      <c r="E7" s="3"/>
      <c r="F7" s="3">
        <v>5</v>
      </c>
      <c r="G7" s="3"/>
      <c r="H7" s="15">
        <f t="shared" si="0"/>
        <v>5</v>
      </c>
      <c r="I7" s="4"/>
      <c r="J7" s="4">
        <v>2</v>
      </c>
      <c r="K7" s="4"/>
      <c r="L7" s="4"/>
      <c r="M7" s="15">
        <f t="shared" si="1"/>
        <v>2</v>
      </c>
      <c r="N7" s="15">
        <v>4</v>
      </c>
      <c r="O7" s="15">
        <v>4</v>
      </c>
      <c r="P7" s="15">
        <v>1</v>
      </c>
      <c r="Q7" s="15">
        <v>5</v>
      </c>
      <c r="R7" s="15">
        <v>5</v>
      </c>
      <c r="S7" s="15">
        <v>5</v>
      </c>
      <c r="T7" s="15">
        <v>5</v>
      </c>
      <c r="U7" s="15">
        <v>1</v>
      </c>
      <c r="V7" s="15">
        <v>1</v>
      </c>
      <c r="W7" s="15">
        <v>1</v>
      </c>
      <c r="X7" s="15">
        <v>2</v>
      </c>
      <c r="Y7" s="15">
        <v>1</v>
      </c>
      <c r="Z7" s="15">
        <v>1</v>
      </c>
      <c r="AA7" s="15">
        <v>2</v>
      </c>
      <c r="AB7" s="11"/>
      <c r="AC7" s="11"/>
      <c r="AD7" s="11">
        <v>3</v>
      </c>
      <c r="AE7" s="15">
        <f t="shared" si="2"/>
        <v>3</v>
      </c>
      <c r="AF7" s="4">
        <v>1</v>
      </c>
      <c r="AG7" s="4"/>
      <c r="AH7" s="4"/>
      <c r="AI7" s="15">
        <f t="shared" si="3"/>
        <v>1</v>
      </c>
      <c r="AJ7" s="9">
        <f t="shared" si="4"/>
        <v>49</v>
      </c>
      <c r="AK7" s="12"/>
      <c r="AL7" s="8" t="s">
        <v>227</v>
      </c>
      <c r="AM7" s="8">
        <f>_xlfn.VAR.P(AJ3:AJ99)</f>
        <v>35.470932086300351</v>
      </c>
    </row>
    <row r="8" spans="1:44" ht="15" customHeight="1" x14ac:dyDescent="0.25">
      <c r="A8" s="4">
        <v>6</v>
      </c>
      <c r="B8" s="3"/>
      <c r="C8" s="3"/>
      <c r="D8" s="3"/>
      <c r="E8" s="3"/>
      <c r="F8" s="3">
        <v>5</v>
      </c>
      <c r="G8" s="3"/>
      <c r="H8" s="15">
        <f t="shared" si="0"/>
        <v>5</v>
      </c>
      <c r="I8" s="4"/>
      <c r="J8" s="4"/>
      <c r="K8" s="4"/>
      <c r="L8" s="4">
        <v>4</v>
      </c>
      <c r="M8" s="15">
        <f t="shared" si="1"/>
        <v>4</v>
      </c>
      <c r="N8" s="15">
        <v>5</v>
      </c>
      <c r="O8" s="15">
        <v>5</v>
      </c>
      <c r="P8" s="15">
        <v>1</v>
      </c>
      <c r="Q8" s="15">
        <v>4</v>
      </c>
      <c r="R8" s="15">
        <v>4</v>
      </c>
      <c r="S8" s="15">
        <v>1</v>
      </c>
      <c r="T8" s="15">
        <v>5</v>
      </c>
      <c r="U8" s="15">
        <v>1</v>
      </c>
      <c r="V8" s="15">
        <v>1</v>
      </c>
      <c r="W8" s="15">
        <v>1</v>
      </c>
      <c r="X8" s="15">
        <v>1</v>
      </c>
      <c r="Y8" s="15">
        <v>1</v>
      </c>
      <c r="Z8" s="15">
        <v>1</v>
      </c>
      <c r="AA8" s="15">
        <v>1</v>
      </c>
      <c r="AB8" s="11">
        <v>1</v>
      </c>
      <c r="AC8" s="11"/>
      <c r="AD8" s="11"/>
      <c r="AE8" s="15">
        <f t="shared" si="2"/>
        <v>1</v>
      </c>
      <c r="AF8" s="4">
        <v>1</v>
      </c>
      <c r="AG8" s="4"/>
      <c r="AH8" s="4"/>
      <c r="AI8" s="15">
        <f t="shared" si="3"/>
        <v>1</v>
      </c>
      <c r="AJ8" s="9">
        <f t="shared" si="4"/>
        <v>43</v>
      </c>
      <c r="AK8" s="12"/>
      <c r="AL8" s="19"/>
      <c r="AM8" s="20"/>
      <c r="AN8"/>
    </row>
    <row r="9" spans="1:44" x14ac:dyDescent="0.25">
      <c r="A9" s="4">
        <v>7</v>
      </c>
      <c r="B9" s="3">
        <v>1</v>
      </c>
      <c r="C9" s="3"/>
      <c r="D9" s="3"/>
      <c r="E9" s="3"/>
      <c r="F9" s="3"/>
      <c r="G9" s="3"/>
      <c r="H9" s="15">
        <f t="shared" si="0"/>
        <v>1</v>
      </c>
      <c r="I9" s="4">
        <v>1</v>
      </c>
      <c r="J9" s="4"/>
      <c r="K9" s="4"/>
      <c r="L9" s="4"/>
      <c r="M9" s="15">
        <f t="shared" si="1"/>
        <v>1</v>
      </c>
      <c r="N9" s="15">
        <v>5</v>
      </c>
      <c r="O9" s="15">
        <v>4</v>
      </c>
      <c r="P9" s="15">
        <v>1</v>
      </c>
      <c r="Q9" s="15">
        <v>5</v>
      </c>
      <c r="R9" s="15">
        <v>3</v>
      </c>
      <c r="S9" s="15">
        <v>3</v>
      </c>
      <c r="T9" s="15">
        <v>5</v>
      </c>
      <c r="U9" s="15">
        <v>1</v>
      </c>
      <c r="V9" s="15">
        <v>1</v>
      </c>
      <c r="W9" s="15">
        <v>1</v>
      </c>
      <c r="X9" s="15">
        <v>1</v>
      </c>
      <c r="Y9" s="15">
        <v>1</v>
      </c>
      <c r="Z9" s="15">
        <v>1</v>
      </c>
      <c r="AA9" s="15">
        <v>1</v>
      </c>
      <c r="AB9" s="11">
        <v>1</v>
      </c>
      <c r="AC9" s="11"/>
      <c r="AD9" s="11"/>
      <c r="AE9" s="15">
        <f t="shared" si="2"/>
        <v>1</v>
      </c>
      <c r="AF9" s="4">
        <v>1</v>
      </c>
      <c r="AG9" s="4"/>
      <c r="AH9" s="4"/>
      <c r="AI9" s="15">
        <f t="shared" si="3"/>
        <v>1</v>
      </c>
      <c r="AJ9" s="9">
        <f t="shared" si="4"/>
        <v>37</v>
      </c>
      <c r="AK9" s="12"/>
      <c r="AL9" s="19"/>
      <c r="AM9" s="20"/>
    </row>
    <row r="10" spans="1:44" x14ac:dyDescent="0.25">
      <c r="A10" s="4">
        <v>8</v>
      </c>
      <c r="B10" s="3"/>
      <c r="C10" s="3"/>
      <c r="D10" s="3"/>
      <c r="E10" s="3"/>
      <c r="F10" s="3">
        <v>5</v>
      </c>
      <c r="G10" s="3"/>
      <c r="H10" s="15">
        <f t="shared" si="0"/>
        <v>5</v>
      </c>
      <c r="I10" s="4">
        <v>1</v>
      </c>
      <c r="J10" s="4"/>
      <c r="K10" s="4"/>
      <c r="L10" s="4"/>
      <c r="M10" s="15">
        <f t="shared" si="1"/>
        <v>1</v>
      </c>
      <c r="N10" s="15">
        <v>5</v>
      </c>
      <c r="O10" s="15">
        <v>5</v>
      </c>
      <c r="P10" s="15">
        <v>1</v>
      </c>
      <c r="Q10" s="15">
        <v>4</v>
      </c>
      <c r="R10" s="15">
        <v>2</v>
      </c>
      <c r="S10" s="15">
        <v>4</v>
      </c>
      <c r="T10" s="15">
        <v>4</v>
      </c>
      <c r="U10" s="15">
        <v>1</v>
      </c>
      <c r="V10" s="15">
        <v>1</v>
      </c>
      <c r="W10" s="15">
        <v>1</v>
      </c>
      <c r="X10" s="15">
        <v>1</v>
      </c>
      <c r="Y10" s="15">
        <v>1</v>
      </c>
      <c r="Z10" s="15">
        <v>1</v>
      </c>
      <c r="AA10" s="15">
        <v>2</v>
      </c>
      <c r="AB10" s="11"/>
      <c r="AC10" s="11"/>
      <c r="AD10" s="11">
        <v>3</v>
      </c>
      <c r="AE10" s="15">
        <f t="shared" si="2"/>
        <v>3</v>
      </c>
      <c r="AF10" s="4"/>
      <c r="AG10" s="4"/>
      <c r="AH10" s="4">
        <v>3</v>
      </c>
      <c r="AI10" s="15">
        <f t="shared" si="3"/>
        <v>3</v>
      </c>
      <c r="AJ10" s="9">
        <f t="shared" si="4"/>
        <v>45</v>
      </c>
      <c r="AK10" s="12"/>
      <c r="AL10" s="19"/>
      <c r="AM10" s="20"/>
    </row>
    <row r="11" spans="1:44" x14ac:dyDescent="0.25">
      <c r="A11" s="4">
        <v>9</v>
      </c>
      <c r="B11" s="3">
        <v>1</v>
      </c>
      <c r="C11" s="3"/>
      <c r="D11" s="3"/>
      <c r="E11" s="3"/>
      <c r="F11" s="3"/>
      <c r="G11" s="3"/>
      <c r="H11" s="15">
        <f t="shared" si="0"/>
        <v>1</v>
      </c>
      <c r="I11" s="4"/>
      <c r="J11" s="4">
        <v>2</v>
      </c>
      <c r="K11" s="4"/>
      <c r="L11" s="4"/>
      <c r="M11" s="15">
        <f t="shared" si="1"/>
        <v>2</v>
      </c>
      <c r="N11" s="15">
        <v>5</v>
      </c>
      <c r="O11" s="15">
        <v>4</v>
      </c>
      <c r="P11" s="15">
        <v>1</v>
      </c>
      <c r="Q11" s="15">
        <v>5</v>
      </c>
      <c r="R11" s="15">
        <v>3</v>
      </c>
      <c r="S11" s="15">
        <v>4</v>
      </c>
      <c r="T11" s="15">
        <v>5</v>
      </c>
      <c r="U11" s="15">
        <v>1</v>
      </c>
      <c r="V11" s="15">
        <v>1</v>
      </c>
      <c r="W11" s="15">
        <v>1</v>
      </c>
      <c r="X11" s="15">
        <v>1</v>
      </c>
      <c r="Y11" s="15">
        <v>1</v>
      </c>
      <c r="Z11" s="15">
        <v>1</v>
      </c>
      <c r="AA11" s="15">
        <v>2</v>
      </c>
      <c r="AB11" s="11"/>
      <c r="AC11" s="11"/>
      <c r="AD11" s="11">
        <v>3</v>
      </c>
      <c r="AE11" s="15">
        <f t="shared" si="2"/>
        <v>3</v>
      </c>
      <c r="AF11" s="4"/>
      <c r="AG11" s="4"/>
      <c r="AH11" s="4">
        <v>3</v>
      </c>
      <c r="AI11" s="15">
        <f t="shared" si="3"/>
        <v>3</v>
      </c>
      <c r="AJ11" s="9">
        <f t="shared" si="4"/>
        <v>44</v>
      </c>
      <c r="AK11" s="12"/>
    </row>
    <row r="12" spans="1:44" x14ac:dyDescent="0.25">
      <c r="A12" s="4">
        <v>10</v>
      </c>
      <c r="B12" s="3">
        <v>1</v>
      </c>
      <c r="C12" s="3"/>
      <c r="D12" s="3"/>
      <c r="E12" s="3"/>
      <c r="F12" s="3"/>
      <c r="G12" s="3"/>
      <c r="H12" s="15">
        <f t="shared" si="0"/>
        <v>1</v>
      </c>
      <c r="I12" s="4">
        <v>1</v>
      </c>
      <c r="J12" s="4"/>
      <c r="K12" s="4"/>
      <c r="L12" s="4"/>
      <c r="M12" s="15">
        <f t="shared" si="1"/>
        <v>1</v>
      </c>
      <c r="N12" s="15">
        <v>4</v>
      </c>
      <c r="O12" s="15">
        <v>5</v>
      </c>
      <c r="P12" s="15">
        <v>1</v>
      </c>
      <c r="Q12" s="15">
        <v>5</v>
      </c>
      <c r="R12" s="15">
        <v>3</v>
      </c>
      <c r="S12" s="15">
        <v>1</v>
      </c>
      <c r="T12" s="15">
        <v>3</v>
      </c>
      <c r="U12" s="15">
        <v>1</v>
      </c>
      <c r="V12" s="15">
        <v>1</v>
      </c>
      <c r="W12" s="15">
        <v>1</v>
      </c>
      <c r="X12" s="15">
        <v>1</v>
      </c>
      <c r="Y12" s="15">
        <v>1</v>
      </c>
      <c r="Z12" s="15">
        <v>1</v>
      </c>
      <c r="AA12" s="15">
        <v>2</v>
      </c>
      <c r="AB12" s="11"/>
      <c r="AC12" s="11"/>
      <c r="AD12" s="11">
        <v>3</v>
      </c>
      <c r="AE12" s="15">
        <f t="shared" si="2"/>
        <v>3</v>
      </c>
      <c r="AF12" s="4"/>
      <c r="AG12" s="4"/>
      <c r="AH12" s="4">
        <v>3</v>
      </c>
      <c r="AI12" s="15">
        <f t="shared" si="3"/>
        <v>3</v>
      </c>
      <c r="AJ12" s="9">
        <f t="shared" si="4"/>
        <v>38</v>
      </c>
      <c r="AK12" s="12"/>
    </row>
    <row r="13" spans="1:44" x14ac:dyDescent="0.25">
      <c r="A13" s="4">
        <v>11</v>
      </c>
      <c r="B13" s="3">
        <v>1</v>
      </c>
      <c r="C13" s="3"/>
      <c r="D13" s="3"/>
      <c r="E13" s="3"/>
      <c r="F13" s="3"/>
      <c r="G13" s="3"/>
      <c r="H13" s="15">
        <f t="shared" si="0"/>
        <v>1</v>
      </c>
      <c r="I13" s="4"/>
      <c r="J13" s="4"/>
      <c r="K13" s="4"/>
      <c r="L13" s="4">
        <v>4</v>
      </c>
      <c r="M13" s="15">
        <f t="shared" si="1"/>
        <v>4</v>
      </c>
      <c r="N13" s="15">
        <v>2</v>
      </c>
      <c r="O13" s="15">
        <v>2</v>
      </c>
      <c r="P13" s="15">
        <v>1</v>
      </c>
      <c r="Q13" s="15">
        <v>4</v>
      </c>
      <c r="R13" s="15">
        <v>4</v>
      </c>
      <c r="S13" s="15">
        <v>1</v>
      </c>
      <c r="T13" s="15">
        <v>4</v>
      </c>
      <c r="U13" s="15">
        <v>1</v>
      </c>
      <c r="V13" s="15">
        <v>1</v>
      </c>
      <c r="W13" s="15">
        <v>1</v>
      </c>
      <c r="X13" s="15">
        <v>1</v>
      </c>
      <c r="Y13" s="15">
        <v>1</v>
      </c>
      <c r="Z13" s="15">
        <v>1</v>
      </c>
      <c r="AA13" s="15">
        <v>1</v>
      </c>
      <c r="AB13" s="11">
        <v>1</v>
      </c>
      <c r="AC13" s="11"/>
      <c r="AD13" s="11"/>
      <c r="AE13" s="15">
        <f t="shared" si="2"/>
        <v>1</v>
      </c>
      <c r="AF13" s="4">
        <v>1</v>
      </c>
      <c r="AG13" s="4"/>
      <c r="AH13" s="4"/>
      <c r="AI13" s="15">
        <f t="shared" si="3"/>
        <v>1</v>
      </c>
      <c r="AJ13" s="9">
        <f t="shared" si="4"/>
        <v>32</v>
      </c>
      <c r="AK13" s="12"/>
    </row>
    <row r="14" spans="1:44" x14ac:dyDescent="0.25">
      <c r="A14" s="4">
        <v>12</v>
      </c>
      <c r="B14" s="3"/>
      <c r="C14" s="3"/>
      <c r="D14" s="3"/>
      <c r="E14" s="3"/>
      <c r="F14" s="3">
        <v>5</v>
      </c>
      <c r="G14" s="3"/>
      <c r="H14" s="15">
        <f t="shared" si="0"/>
        <v>5</v>
      </c>
      <c r="I14" s="4">
        <v>1</v>
      </c>
      <c r="J14" s="4"/>
      <c r="K14" s="4"/>
      <c r="L14" s="4"/>
      <c r="M14" s="15">
        <f t="shared" si="1"/>
        <v>1</v>
      </c>
      <c r="N14" s="15">
        <v>5</v>
      </c>
      <c r="O14" s="15">
        <v>5</v>
      </c>
      <c r="P14" s="15">
        <v>1</v>
      </c>
      <c r="Q14" s="15">
        <v>5</v>
      </c>
      <c r="R14" s="15">
        <v>5</v>
      </c>
      <c r="S14" s="15">
        <v>5</v>
      </c>
      <c r="T14" s="15">
        <v>5</v>
      </c>
      <c r="U14" s="15">
        <v>1</v>
      </c>
      <c r="V14" s="15">
        <v>1</v>
      </c>
      <c r="W14" s="15">
        <v>1</v>
      </c>
      <c r="X14" s="15">
        <v>1</v>
      </c>
      <c r="Y14" s="15">
        <v>1</v>
      </c>
      <c r="Z14" s="15">
        <v>1</v>
      </c>
      <c r="AA14" s="15">
        <v>1</v>
      </c>
      <c r="AB14" s="11">
        <v>1</v>
      </c>
      <c r="AC14" s="11"/>
      <c r="AD14" s="11"/>
      <c r="AE14" s="15">
        <f t="shared" si="2"/>
        <v>1</v>
      </c>
      <c r="AF14" s="4">
        <v>1</v>
      </c>
      <c r="AG14" s="4"/>
      <c r="AH14" s="4"/>
      <c r="AI14" s="15">
        <f t="shared" si="3"/>
        <v>1</v>
      </c>
      <c r="AJ14" s="9">
        <f t="shared" si="4"/>
        <v>46</v>
      </c>
      <c r="AK14" s="12"/>
    </row>
    <row r="15" spans="1:44" x14ac:dyDescent="0.25">
      <c r="A15" s="4">
        <v>13</v>
      </c>
      <c r="B15" s="3"/>
      <c r="C15" s="3"/>
      <c r="D15" s="3"/>
      <c r="E15" s="3"/>
      <c r="F15" s="3"/>
      <c r="G15" s="3">
        <v>6</v>
      </c>
      <c r="H15" s="15">
        <f t="shared" si="0"/>
        <v>6</v>
      </c>
      <c r="I15" s="4"/>
      <c r="J15" s="4"/>
      <c r="K15" s="4"/>
      <c r="L15" s="4">
        <v>4</v>
      </c>
      <c r="M15" s="15">
        <f t="shared" si="1"/>
        <v>4</v>
      </c>
      <c r="N15" s="15">
        <v>5</v>
      </c>
      <c r="O15" s="15">
        <v>5</v>
      </c>
      <c r="P15" s="15">
        <v>1</v>
      </c>
      <c r="Q15" s="15">
        <v>5</v>
      </c>
      <c r="R15" s="15">
        <v>5</v>
      </c>
      <c r="S15" s="15">
        <v>3</v>
      </c>
      <c r="T15" s="15">
        <v>5</v>
      </c>
      <c r="U15" s="15">
        <v>1</v>
      </c>
      <c r="V15" s="15">
        <v>1</v>
      </c>
      <c r="W15" s="15">
        <v>1</v>
      </c>
      <c r="X15" s="15">
        <v>1</v>
      </c>
      <c r="Y15" s="15">
        <v>1</v>
      </c>
      <c r="Z15" s="15">
        <v>1</v>
      </c>
      <c r="AA15" s="15">
        <v>1</v>
      </c>
      <c r="AB15" s="11">
        <v>1</v>
      </c>
      <c r="AC15" s="11"/>
      <c r="AD15" s="11"/>
      <c r="AE15" s="15">
        <f t="shared" si="2"/>
        <v>1</v>
      </c>
      <c r="AF15" s="4">
        <v>1</v>
      </c>
      <c r="AG15" s="4"/>
      <c r="AH15" s="4"/>
      <c r="AI15" s="15">
        <f t="shared" si="3"/>
        <v>1</v>
      </c>
      <c r="AJ15" s="9">
        <f t="shared" si="4"/>
        <v>48</v>
      </c>
      <c r="AK15" s="12"/>
    </row>
    <row r="16" spans="1:44" x14ac:dyDescent="0.25">
      <c r="A16" s="4">
        <v>14</v>
      </c>
      <c r="B16" s="3">
        <v>1</v>
      </c>
      <c r="C16" s="3"/>
      <c r="D16" s="3"/>
      <c r="E16" s="3"/>
      <c r="F16" s="3"/>
      <c r="G16" s="3"/>
      <c r="H16" s="15">
        <f t="shared" si="0"/>
        <v>1</v>
      </c>
      <c r="I16" s="4"/>
      <c r="J16" s="4"/>
      <c r="K16" s="4"/>
      <c r="L16" s="4">
        <v>4</v>
      </c>
      <c r="M16" s="15">
        <f t="shared" si="1"/>
        <v>4</v>
      </c>
      <c r="N16" s="15">
        <v>4</v>
      </c>
      <c r="O16" s="15">
        <v>3</v>
      </c>
      <c r="P16" s="15">
        <v>1</v>
      </c>
      <c r="Q16" s="15">
        <v>1</v>
      </c>
      <c r="R16" s="15">
        <v>1</v>
      </c>
      <c r="S16" s="15">
        <v>2</v>
      </c>
      <c r="T16" s="15">
        <v>1</v>
      </c>
      <c r="U16" s="15">
        <v>1</v>
      </c>
      <c r="V16" s="15">
        <v>1</v>
      </c>
      <c r="W16" s="15">
        <v>1</v>
      </c>
      <c r="X16" s="15">
        <v>1</v>
      </c>
      <c r="Y16" s="15">
        <v>1</v>
      </c>
      <c r="Z16" s="15">
        <v>1</v>
      </c>
      <c r="AA16" s="15">
        <v>2</v>
      </c>
      <c r="AB16" s="11"/>
      <c r="AC16" s="11">
        <v>2</v>
      </c>
      <c r="AD16" s="11"/>
      <c r="AE16" s="15">
        <f t="shared" si="2"/>
        <v>2</v>
      </c>
      <c r="AF16" s="4"/>
      <c r="AG16" s="4">
        <v>2</v>
      </c>
      <c r="AH16" s="4"/>
      <c r="AI16" s="15">
        <f t="shared" si="3"/>
        <v>2</v>
      </c>
      <c r="AJ16" s="9">
        <f t="shared" si="4"/>
        <v>30</v>
      </c>
      <c r="AK16" s="12"/>
    </row>
    <row r="17" spans="1:37" x14ac:dyDescent="0.25">
      <c r="A17" s="4">
        <v>15</v>
      </c>
      <c r="B17" s="3">
        <v>1</v>
      </c>
      <c r="C17" s="3"/>
      <c r="D17" s="3"/>
      <c r="E17" s="3"/>
      <c r="F17" s="3"/>
      <c r="G17" s="3"/>
      <c r="H17" s="15">
        <f t="shared" si="0"/>
        <v>1</v>
      </c>
      <c r="I17" s="4"/>
      <c r="J17" s="4"/>
      <c r="K17" s="4"/>
      <c r="L17" s="4">
        <v>4</v>
      </c>
      <c r="M17" s="15">
        <f t="shared" si="1"/>
        <v>4</v>
      </c>
      <c r="N17" s="15">
        <v>3</v>
      </c>
      <c r="O17" s="15">
        <v>4</v>
      </c>
      <c r="P17" s="15">
        <v>1</v>
      </c>
      <c r="Q17" s="15">
        <v>1</v>
      </c>
      <c r="R17" s="15">
        <v>1</v>
      </c>
      <c r="S17" s="15">
        <v>5</v>
      </c>
      <c r="T17" s="15">
        <v>3</v>
      </c>
      <c r="U17" s="15">
        <v>1</v>
      </c>
      <c r="V17" s="15">
        <v>1</v>
      </c>
      <c r="W17" s="15">
        <v>1</v>
      </c>
      <c r="X17" s="15">
        <v>1</v>
      </c>
      <c r="Y17" s="15">
        <v>1</v>
      </c>
      <c r="Z17" s="15">
        <v>1</v>
      </c>
      <c r="AA17" s="15">
        <v>2</v>
      </c>
      <c r="AB17" s="11"/>
      <c r="AC17" s="11"/>
      <c r="AD17" s="11">
        <v>3</v>
      </c>
      <c r="AE17" s="15">
        <f t="shared" si="2"/>
        <v>3</v>
      </c>
      <c r="AF17" s="4">
        <v>1</v>
      </c>
      <c r="AG17" s="4"/>
      <c r="AH17" s="4"/>
      <c r="AI17" s="15">
        <f t="shared" si="3"/>
        <v>1</v>
      </c>
      <c r="AJ17" s="9">
        <f t="shared" si="4"/>
        <v>35</v>
      </c>
      <c r="AK17" s="12"/>
    </row>
    <row r="18" spans="1:37" x14ac:dyDescent="0.25">
      <c r="A18" s="4">
        <v>16</v>
      </c>
      <c r="B18" s="3">
        <v>1</v>
      </c>
      <c r="C18" s="3"/>
      <c r="D18" s="3"/>
      <c r="E18" s="3"/>
      <c r="F18" s="3"/>
      <c r="G18" s="3"/>
      <c r="H18" s="15">
        <f t="shared" si="0"/>
        <v>1</v>
      </c>
      <c r="I18" s="4">
        <v>1</v>
      </c>
      <c r="J18" s="4"/>
      <c r="K18" s="4"/>
      <c r="L18" s="4"/>
      <c r="M18" s="15">
        <f t="shared" si="1"/>
        <v>1</v>
      </c>
      <c r="N18" s="15">
        <v>2</v>
      </c>
      <c r="O18" s="15">
        <v>2</v>
      </c>
      <c r="P18" s="15">
        <v>2</v>
      </c>
      <c r="Q18" s="15">
        <v>1</v>
      </c>
      <c r="R18" s="15">
        <v>1</v>
      </c>
      <c r="S18" s="15">
        <v>2</v>
      </c>
      <c r="T18" s="15">
        <v>1</v>
      </c>
      <c r="U18" s="15">
        <v>1</v>
      </c>
      <c r="V18" s="15">
        <v>1</v>
      </c>
      <c r="W18" s="15">
        <v>1</v>
      </c>
      <c r="X18" s="15">
        <v>1</v>
      </c>
      <c r="Y18" s="15">
        <v>1</v>
      </c>
      <c r="Z18" s="15">
        <v>1</v>
      </c>
      <c r="AA18" s="15">
        <v>2</v>
      </c>
      <c r="AB18" s="11"/>
      <c r="AC18" s="11">
        <v>2</v>
      </c>
      <c r="AD18" s="11"/>
      <c r="AE18" s="15">
        <f t="shared" si="2"/>
        <v>2</v>
      </c>
      <c r="AF18" s="4"/>
      <c r="AG18" s="4"/>
      <c r="AH18" s="4">
        <v>3</v>
      </c>
      <c r="AI18" s="15">
        <f t="shared" si="3"/>
        <v>3</v>
      </c>
      <c r="AJ18" s="9">
        <f t="shared" si="4"/>
        <v>26</v>
      </c>
      <c r="AK18" s="12"/>
    </row>
    <row r="19" spans="1:37" x14ac:dyDescent="0.25">
      <c r="A19" s="4">
        <v>17</v>
      </c>
      <c r="B19" s="3"/>
      <c r="C19" s="3"/>
      <c r="D19" s="3"/>
      <c r="E19" s="3">
        <v>4</v>
      </c>
      <c r="F19" s="3"/>
      <c r="G19" s="3"/>
      <c r="H19" s="15">
        <f t="shared" si="0"/>
        <v>4</v>
      </c>
      <c r="I19" s="4"/>
      <c r="J19" s="4"/>
      <c r="K19" s="4"/>
      <c r="L19" s="4">
        <v>4</v>
      </c>
      <c r="M19" s="15">
        <f t="shared" si="1"/>
        <v>4</v>
      </c>
      <c r="N19" s="15">
        <v>5</v>
      </c>
      <c r="O19" s="15">
        <v>5</v>
      </c>
      <c r="P19" s="15">
        <v>1</v>
      </c>
      <c r="Q19" s="15">
        <v>2</v>
      </c>
      <c r="R19" s="15">
        <v>5</v>
      </c>
      <c r="S19" s="15">
        <v>5</v>
      </c>
      <c r="T19" s="15">
        <v>5</v>
      </c>
      <c r="U19" s="15">
        <v>1</v>
      </c>
      <c r="V19" s="15">
        <v>1</v>
      </c>
      <c r="W19" s="15">
        <v>1</v>
      </c>
      <c r="X19" s="15">
        <v>1</v>
      </c>
      <c r="Y19" s="15">
        <v>1</v>
      </c>
      <c r="Z19" s="15">
        <v>1</v>
      </c>
      <c r="AA19" s="15">
        <v>1</v>
      </c>
      <c r="AB19" s="11">
        <v>1</v>
      </c>
      <c r="AC19" s="11"/>
      <c r="AD19" s="11"/>
      <c r="AE19" s="15">
        <f t="shared" si="2"/>
        <v>1</v>
      </c>
      <c r="AF19" s="4">
        <v>1</v>
      </c>
      <c r="AG19" s="4"/>
      <c r="AH19" s="4"/>
      <c r="AI19" s="15">
        <f t="shared" si="3"/>
        <v>1</v>
      </c>
      <c r="AJ19" s="9">
        <f t="shared" si="4"/>
        <v>45</v>
      </c>
      <c r="AK19" s="12"/>
    </row>
    <row r="20" spans="1:37" x14ac:dyDescent="0.25">
      <c r="A20" s="4">
        <v>18</v>
      </c>
      <c r="B20" s="3"/>
      <c r="C20" s="3"/>
      <c r="D20" s="3"/>
      <c r="E20" s="3"/>
      <c r="F20" s="3"/>
      <c r="G20" s="3">
        <v>6</v>
      </c>
      <c r="H20" s="15">
        <f t="shared" si="0"/>
        <v>6</v>
      </c>
      <c r="I20" s="4"/>
      <c r="J20" s="4"/>
      <c r="K20" s="4"/>
      <c r="L20" s="4">
        <v>4</v>
      </c>
      <c r="M20" s="15">
        <f t="shared" si="1"/>
        <v>4</v>
      </c>
      <c r="N20" s="15">
        <v>5</v>
      </c>
      <c r="O20" s="15">
        <v>5</v>
      </c>
      <c r="P20" s="15">
        <v>1</v>
      </c>
      <c r="Q20" s="15">
        <v>4</v>
      </c>
      <c r="R20" s="15">
        <v>3</v>
      </c>
      <c r="S20" s="15">
        <v>5</v>
      </c>
      <c r="T20" s="15">
        <v>5</v>
      </c>
      <c r="U20" s="15">
        <v>1</v>
      </c>
      <c r="V20" s="15">
        <v>1</v>
      </c>
      <c r="W20" s="15">
        <v>1</v>
      </c>
      <c r="X20" s="15">
        <v>1</v>
      </c>
      <c r="Y20" s="15">
        <v>1</v>
      </c>
      <c r="Z20" s="15">
        <v>1</v>
      </c>
      <c r="AA20" s="15">
        <v>1</v>
      </c>
      <c r="AB20" s="11">
        <v>1</v>
      </c>
      <c r="AC20" s="11"/>
      <c r="AD20" s="11"/>
      <c r="AE20" s="15">
        <f t="shared" si="2"/>
        <v>1</v>
      </c>
      <c r="AF20" s="4">
        <v>1</v>
      </c>
      <c r="AG20" s="4"/>
      <c r="AH20" s="4"/>
      <c r="AI20" s="15">
        <f t="shared" si="3"/>
        <v>1</v>
      </c>
      <c r="AJ20" s="9">
        <f t="shared" si="4"/>
        <v>47</v>
      </c>
      <c r="AK20" s="12"/>
    </row>
    <row r="21" spans="1:37" x14ac:dyDescent="0.25">
      <c r="A21" s="4">
        <v>19</v>
      </c>
      <c r="B21" s="3">
        <v>1</v>
      </c>
      <c r="C21" s="3"/>
      <c r="D21" s="3"/>
      <c r="E21" s="3"/>
      <c r="F21" s="3"/>
      <c r="G21" s="3"/>
      <c r="H21" s="15">
        <f t="shared" si="0"/>
        <v>1</v>
      </c>
      <c r="I21" s="4"/>
      <c r="J21" s="4">
        <v>2</v>
      </c>
      <c r="K21" s="4"/>
      <c r="L21" s="4"/>
      <c r="M21" s="15">
        <f t="shared" si="1"/>
        <v>2</v>
      </c>
      <c r="N21" s="15">
        <v>3</v>
      </c>
      <c r="O21" s="15">
        <v>3</v>
      </c>
      <c r="P21" s="15">
        <v>1</v>
      </c>
      <c r="Q21" s="15">
        <v>1</v>
      </c>
      <c r="R21" s="15">
        <v>1</v>
      </c>
      <c r="S21" s="15">
        <v>1</v>
      </c>
      <c r="T21" s="15">
        <v>1</v>
      </c>
      <c r="U21" s="15">
        <v>1</v>
      </c>
      <c r="V21" s="15">
        <v>1</v>
      </c>
      <c r="W21" s="15">
        <v>1</v>
      </c>
      <c r="X21" s="15">
        <v>1</v>
      </c>
      <c r="Y21" s="15">
        <v>1</v>
      </c>
      <c r="Z21" s="15">
        <v>1</v>
      </c>
      <c r="AA21" s="15">
        <v>2</v>
      </c>
      <c r="AB21" s="11"/>
      <c r="AC21" s="11">
        <v>2</v>
      </c>
      <c r="AD21" s="11"/>
      <c r="AE21" s="15">
        <f t="shared" si="2"/>
        <v>2</v>
      </c>
      <c r="AF21" s="4"/>
      <c r="AG21" s="4"/>
      <c r="AH21" s="4">
        <v>3</v>
      </c>
      <c r="AI21" s="15">
        <f t="shared" si="3"/>
        <v>3</v>
      </c>
      <c r="AJ21" s="9">
        <f t="shared" si="4"/>
        <v>27</v>
      </c>
      <c r="AK21" s="12"/>
    </row>
    <row r="22" spans="1:37" x14ac:dyDescent="0.25">
      <c r="A22" s="4">
        <v>20</v>
      </c>
      <c r="B22" s="3"/>
      <c r="C22" s="3"/>
      <c r="D22" s="3"/>
      <c r="E22" s="3"/>
      <c r="F22" s="3"/>
      <c r="G22" s="3">
        <v>6</v>
      </c>
      <c r="H22" s="15">
        <f t="shared" si="0"/>
        <v>6</v>
      </c>
      <c r="I22" s="4"/>
      <c r="J22" s="4"/>
      <c r="K22" s="4"/>
      <c r="L22" s="4">
        <v>4</v>
      </c>
      <c r="M22" s="15">
        <f t="shared" si="1"/>
        <v>4</v>
      </c>
      <c r="N22" s="15">
        <v>4</v>
      </c>
      <c r="O22" s="15">
        <v>4</v>
      </c>
      <c r="P22" s="15">
        <v>1</v>
      </c>
      <c r="Q22" s="15">
        <v>1</v>
      </c>
      <c r="R22" s="15">
        <v>3</v>
      </c>
      <c r="S22" s="15">
        <v>4</v>
      </c>
      <c r="T22" s="15">
        <v>4</v>
      </c>
      <c r="U22" s="15">
        <v>1</v>
      </c>
      <c r="V22" s="15">
        <v>1</v>
      </c>
      <c r="W22" s="15">
        <v>1</v>
      </c>
      <c r="X22" s="15">
        <v>2</v>
      </c>
      <c r="Y22" s="15">
        <v>1</v>
      </c>
      <c r="Z22" s="15">
        <v>1</v>
      </c>
      <c r="AA22" s="15">
        <v>2</v>
      </c>
      <c r="AB22" s="11"/>
      <c r="AC22" s="11"/>
      <c r="AD22" s="11">
        <v>3</v>
      </c>
      <c r="AE22" s="15">
        <f t="shared" si="2"/>
        <v>3</v>
      </c>
      <c r="AF22" s="4">
        <v>1</v>
      </c>
      <c r="AG22" s="4"/>
      <c r="AH22" s="4"/>
      <c r="AI22" s="15">
        <f t="shared" si="3"/>
        <v>1</v>
      </c>
      <c r="AJ22" s="9">
        <f t="shared" si="4"/>
        <v>44</v>
      </c>
      <c r="AK22" s="12"/>
    </row>
    <row r="23" spans="1:37" x14ac:dyDescent="0.25">
      <c r="A23" s="4">
        <v>21</v>
      </c>
      <c r="B23" s="3"/>
      <c r="C23" s="3"/>
      <c r="D23" s="3"/>
      <c r="E23" s="3"/>
      <c r="F23" s="3"/>
      <c r="G23" s="3">
        <v>6</v>
      </c>
      <c r="H23" s="15">
        <f t="shared" si="0"/>
        <v>6</v>
      </c>
      <c r="I23" s="4">
        <v>1</v>
      </c>
      <c r="J23" s="4"/>
      <c r="K23" s="4"/>
      <c r="L23" s="4"/>
      <c r="M23" s="15">
        <f t="shared" si="1"/>
        <v>1</v>
      </c>
      <c r="N23" s="15">
        <v>4</v>
      </c>
      <c r="O23" s="15">
        <v>4</v>
      </c>
      <c r="P23" s="15">
        <v>1</v>
      </c>
      <c r="Q23" s="15">
        <v>4</v>
      </c>
      <c r="R23" s="15">
        <v>4</v>
      </c>
      <c r="S23" s="15">
        <v>4</v>
      </c>
      <c r="T23" s="15">
        <v>4</v>
      </c>
      <c r="U23" s="15">
        <v>1</v>
      </c>
      <c r="V23" s="15">
        <v>1</v>
      </c>
      <c r="W23" s="15">
        <v>1</v>
      </c>
      <c r="X23" s="15">
        <v>1</v>
      </c>
      <c r="Y23" s="15">
        <v>1</v>
      </c>
      <c r="Z23" s="15">
        <v>1</v>
      </c>
      <c r="AA23" s="15">
        <v>2</v>
      </c>
      <c r="AB23" s="11"/>
      <c r="AC23" s="11"/>
      <c r="AD23" s="11">
        <v>3</v>
      </c>
      <c r="AE23" s="15">
        <f t="shared" si="2"/>
        <v>3</v>
      </c>
      <c r="AF23" s="4"/>
      <c r="AG23" s="4"/>
      <c r="AH23" s="4">
        <v>3</v>
      </c>
      <c r="AI23" s="15">
        <f t="shared" si="3"/>
        <v>3</v>
      </c>
      <c r="AJ23" s="9">
        <f t="shared" si="4"/>
        <v>46</v>
      </c>
      <c r="AK23" s="12"/>
    </row>
    <row r="24" spans="1:37" x14ac:dyDescent="0.25">
      <c r="A24" s="4">
        <v>22</v>
      </c>
      <c r="B24" s="3"/>
      <c r="C24" s="3"/>
      <c r="D24" s="3"/>
      <c r="E24" s="3"/>
      <c r="F24" s="3"/>
      <c r="G24" s="3">
        <v>6</v>
      </c>
      <c r="H24" s="15">
        <f t="shared" si="0"/>
        <v>6</v>
      </c>
      <c r="I24" s="4"/>
      <c r="J24" s="4"/>
      <c r="K24" s="4"/>
      <c r="L24" s="4">
        <v>4</v>
      </c>
      <c r="M24" s="15">
        <f t="shared" si="1"/>
        <v>4</v>
      </c>
      <c r="N24" s="15">
        <v>5</v>
      </c>
      <c r="O24" s="15">
        <v>5</v>
      </c>
      <c r="P24" s="15">
        <v>1</v>
      </c>
      <c r="Q24" s="15">
        <v>1</v>
      </c>
      <c r="R24" s="15">
        <v>3</v>
      </c>
      <c r="S24" s="15">
        <v>4</v>
      </c>
      <c r="T24" s="15">
        <v>3</v>
      </c>
      <c r="U24" s="15">
        <v>1</v>
      </c>
      <c r="V24" s="15">
        <v>1</v>
      </c>
      <c r="W24" s="15">
        <v>1</v>
      </c>
      <c r="X24" s="15">
        <v>2</v>
      </c>
      <c r="Y24" s="15">
        <v>1</v>
      </c>
      <c r="Z24" s="15">
        <v>1</v>
      </c>
      <c r="AA24" s="15">
        <v>2</v>
      </c>
      <c r="AB24" s="11"/>
      <c r="AC24" s="11"/>
      <c r="AD24" s="11">
        <v>3</v>
      </c>
      <c r="AE24" s="15">
        <f t="shared" si="2"/>
        <v>3</v>
      </c>
      <c r="AF24" s="4">
        <v>1</v>
      </c>
      <c r="AG24" s="4"/>
      <c r="AH24" s="4"/>
      <c r="AI24" s="15">
        <f t="shared" si="3"/>
        <v>1</v>
      </c>
      <c r="AJ24" s="9">
        <f t="shared" si="4"/>
        <v>45</v>
      </c>
      <c r="AK24" s="12"/>
    </row>
    <row r="25" spans="1:37" x14ac:dyDescent="0.25">
      <c r="A25" s="4">
        <v>23</v>
      </c>
      <c r="B25" s="3"/>
      <c r="C25" s="3"/>
      <c r="D25" s="3"/>
      <c r="E25" s="3"/>
      <c r="F25" s="3">
        <v>5</v>
      </c>
      <c r="G25" s="3"/>
      <c r="H25" s="15">
        <f t="shared" si="0"/>
        <v>5</v>
      </c>
      <c r="I25" s="4">
        <v>1</v>
      </c>
      <c r="J25" s="4"/>
      <c r="K25" s="4"/>
      <c r="L25" s="4"/>
      <c r="M25" s="15">
        <f t="shared" si="1"/>
        <v>1</v>
      </c>
      <c r="N25" s="15">
        <v>3</v>
      </c>
      <c r="O25" s="15">
        <v>3</v>
      </c>
      <c r="P25" s="15">
        <v>1</v>
      </c>
      <c r="Q25" s="15">
        <v>1</v>
      </c>
      <c r="R25" s="15">
        <v>3</v>
      </c>
      <c r="S25" s="15">
        <v>1</v>
      </c>
      <c r="T25" s="15">
        <v>1</v>
      </c>
      <c r="U25" s="15">
        <v>1</v>
      </c>
      <c r="V25" s="15">
        <v>1</v>
      </c>
      <c r="W25" s="15">
        <v>1</v>
      </c>
      <c r="X25" s="15">
        <v>2</v>
      </c>
      <c r="Y25" s="15">
        <v>1</v>
      </c>
      <c r="Z25" s="15">
        <v>1</v>
      </c>
      <c r="AA25" s="15">
        <v>2</v>
      </c>
      <c r="AB25" s="11"/>
      <c r="AC25" s="11">
        <v>2</v>
      </c>
      <c r="AD25" s="11"/>
      <c r="AE25" s="15">
        <f t="shared" si="2"/>
        <v>2</v>
      </c>
      <c r="AF25" s="4">
        <v>1</v>
      </c>
      <c r="AG25" s="4"/>
      <c r="AH25" s="4"/>
      <c r="AI25" s="15">
        <f t="shared" si="3"/>
        <v>1</v>
      </c>
      <c r="AJ25" s="9">
        <f t="shared" si="4"/>
        <v>31</v>
      </c>
      <c r="AK25" s="12"/>
    </row>
    <row r="26" spans="1:37" x14ac:dyDescent="0.25">
      <c r="A26" s="4">
        <v>24</v>
      </c>
      <c r="B26" s="3"/>
      <c r="C26" s="3"/>
      <c r="D26" s="3"/>
      <c r="E26" s="3"/>
      <c r="F26" s="3"/>
      <c r="G26" s="3">
        <v>6</v>
      </c>
      <c r="H26" s="15">
        <f t="shared" si="0"/>
        <v>6</v>
      </c>
      <c r="I26" s="4"/>
      <c r="J26" s="4"/>
      <c r="K26" s="4"/>
      <c r="L26" s="4">
        <v>4</v>
      </c>
      <c r="M26" s="15">
        <f t="shared" si="1"/>
        <v>4</v>
      </c>
      <c r="N26" s="15">
        <v>4</v>
      </c>
      <c r="O26" s="15">
        <v>5</v>
      </c>
      <c r="P26" s="15">
        <v>1</v>
      </c>
      <c r="Q26" s="15">
        <v>1</v>
      </c>
      <c r="R26" s="15">
        <v>3</v>
      </c>
      <c r="S26" s="15">
        <v>4</v>
      </c>
      <c r="T26" s="15">
        <v>4</v>
      </c>
      <c r="U26" s="15">
        <v>1</v>
      </c>
      <c r="V26" s="15">
        <v>1</v>
      </c>
      <c r="W26" s="15">
        <v>1</v>
      </c>
      <c r="X26" s="15">
        <v>2</v>
      </c>
      <c r="Y26" s="15">
        <v>1</v>
      </c>
      <c r="Z26" s="15">
        <v>1</v>
      </c>
      <c r="AA26" s="15">
        <v>2</v>
      </c>
      <c r="AB26" s="11"/>
      <c r="AC26" s="11"/>
      <c r="AD26" s="11">
        <v>3</v>
      </c>
      <c r="AE26" s="15">
        <f t="shared" si="2"/>
        <v>3</v>
      </c>
      <c r="AF26" s="4">
        <v>1</v>
      </c>
      <c r="AG26" s="4"/>
      <c r="AH26" s="4"/>
      <c r="AI26" s="15">
        <f t="shared" si="3"/>
        <v>1</v>
      </c>
      <c r="AJ26" s="9">
        <f t="shared" si="4"/>
        <v>45</v>
      </c>
      <c r="AK26" s="12"/>
    </row>
    <row r="27" spans="1:37" x14ac:dyDescent="0.25">
      <c r="A27" s="4">
        <v>25</v>
      </c>
      <c r="B27" s="3"/>
      <c r="C27" s="3"/>
      <c r="D27" s="3"/>
      <c r="E27" s="3"/>
      <c r="F27" s="3">
        <v>5</v>
      </c>
      <c r="G27" s="3"/>
      <c r="H27" s="15">
        <f t="shared" si="0"/>
        <v>5</v>
      </c>
      <c r="I27" s="4"/>
      <c r="J27" s="4"/>
      <c r="K27" s="4"/>
      <c r="L27" s="4">
        <v>4</v>
      </c>
      <c r="M27" s="15">
        <f t="shared" si="1"/>
        <v>4</v>
      </c>
      <c r="N27" s="15">
        <v>5</v>
      </c>
      <c r="O27" s="15">
        <v>5</v>
      </c>
      <c r="P27" s="15">
        <v>1</v>
      </c>
      <c r="Q27" s="15">
        <v>1</v>
      </c>
      <c r="R27" s="15">
        <v>5</v>
      </c>
      <c r="S27" s="15">
        <v>5</v>
      </c>
      <c r="T27" s="15">
        <v>5</v>
      </c>
      <c r="U27" s="15">
        <v>1</v>
      </c>
      <c r="V27" s="15">
        <v>1</v>
      </c>
      <c r="W27" s="15">
        <v>1</v>
      </c>
      <c r="X27" s="15">
        <v>1</v>
      </c>
      <c r="Y27" s="15">
        <v>1</v>
      </c>
      <c r="Z27" s="15">
        <v>1</v>
      </c>
      <c r="AA27" s="15">
        <v>1</v>
      </c>
      <c r="AB27" s="11">
        <v>1</v>
      </c>
      <c r="AC27" s="11"/>
      <c r="AD27" s="11"/>
      <c r="AE27" s="15">
        <f t="shared" si="2"/>
        <v>1</v>
      </c>
      <c r="AF27" s="4">
        <v>1</v>
      </c>
      <c r="AG27" s="4"/>
      <c r="AH27" s="4"/>
      <c r="AI27" s="15">
        <f t="shared" si="3"/>
        <v>1</v>
      </c>
      <c r="AJ27" s="9">
        <f t="shared" si="4"/>
        <v>45</v>
      </c>
      <c r="AK27" s="12"/>
    </row>
    <row r="28" spans="1:37" x14ac:dyDescent="0.25">
      <c r="A28" s="4">
        <v>26</v>
      </c>
      <c r="B28" s="3">
        <v>1</v>
      </c>
      <c r="C28" s="3"/>
      <c r="D28" s="3"/>
      <c r="E28" s="3"/>
      <c r="F28" s="3"/>
      <c r="G28" s="3"/>
      <c r="H28" s="15">
        <f t="shared" si="0"/>
        <v>1</v>
      </c>
      <c r="I28" s="4"/>
      <c r="J28" s="4"/>
      <c r="K28" s="4"/>
      <c r="L28" s="4">
        <v>4</v>
      </c>
      <c r="M28" s="15">
        <f t="shared" si="1"/>
        <v>4</v>
      </c>
      <c r="N28" s="15">
        <v>5</v>
      </c>
      <c r="O28" s="15">
        <v>5</v>
      </c>
      <c r="P28" s="15">
        <v>1</v>
      </c>
      <c r="Q28" s="15">
        <v>3</v>
      </c>
      <c r="R28" s="15">
        <v>5</v>
      </c>
      <c r="S28" s="15">
        <v>5</v>
      </c>
      <c r="T28" s="15">
        <v>5</v>
      </c>
      <c r="U28" s="15">
        <v>2</v>
      </c>
      <c r="V28" s="15">
        <v>1</v>
      </c>
      <c r="W28" s="15">
        <v>1</v>
      </c>
      <c r="X28" s="15">
        <v>1</v>
      </c>
      <c r="Y28" s="15">
        <v>1</v>
      </c>
      <c r="Z28" s="15">
        <v>1</v>
      </c>
      <c r="AA28" s="15">
        <v>1</v>
      </c>
      <c r="AB28" s="11">
        <v>1</v>
      </c>
      <c r="AC28" s="11"/>
      <c r="AD28" s="11"/>
      <c r="AE28" s="15">
        <f t="shared" si="2"/>
        <v>1</v>
      </c>
      <c r="AF28" s="4">
        <v>1</v>
      </c>
      <c r="AG28" s="4"/>
      <c r="AH28" s="4"/>
      <c r="AI28" s="15">
        <f t="shared" si="3"/>
        <v>1</v>
      </c>
      <c r="AJ28" s="9">
        <f t="shared" si="4"/>
        <v>44</v>
      </c>
      <c r="AK28" s="12"/>
    </row>
    <row r="29" spans="1:37" x14ac:dyDescent="0.25">
      <c r="A29" s="4">
        <v>27</v>
      </c>
      <c r="B29" s="3"/>
      <c r="C29" s="3"/>
      <c r="D29" s="3"/>
      <c r="E29" s="3"/>
      <c r="F29" s="3">
        <v>5</v>
      </c>
      <c r="G29" s="3"/>
      <c r="H29" s="15">
        <f t="shared" si="0"/>
        <v>5</v>
      </c>
      <c r="I29" s="4">
        <v>1</v>
      </c>
      <c r="J29" s="4"/>
      <c r="K29" s="4"/>
      <c r="L29" s="4"/>
      <c r="M29" s="15">
        <f t="shared" si="1"/>
        <v>1</v>
      </c>
      <c r="N29" s="15">
        <v>4</v>
      </c>
      <c r="O29" s="15">
        <v>5</v>
      </c>
      <c r="P29" s="15">
        <v>1</v>
      </c>
      <c r="Q29" s="15">
        <v>5</v>
      </c>
      <c r="R29" s="15">
        <v>5</v>
      </c>
      <c r="S29" s="15">
        <v>5</v>
      </c>
      <c r="T29" s="15">
        <v>5</v>
      </c>
      <c r="U29" s="15">
        <v>2</v>
      </c>
      <c r="V29" s="15">
        <v>1</v>
      </c>
      <c r="W29" s="15">
        <v>1</v>
      </c>
      <c r="X29" s="15">
        <v>2</v>
      </c>
      <c r="Y29" s="15">
        <v>1</v>
      </c>
      <c r="Z29" s="15">
        <v>2</v>
      </c>
      <c r="AA29" s="15">
        <v>2</v>
      </c>
      <c r="AB29" s="11"/>
      <c r="AC29" s="11"/>
      <c r="AD29" s="11">
        <v>3</v>
      </c>
      <c r="AE29" s="15">
        <f t="shared" si="2"/>
        <v>3</v>
      </c>
      <c r="AF29" s="4">
        <v>1</v>
      </c>
      <c r="AG29" s="4"/>
      <c r="AH29" s="4"/>
      <c r="AI29" s="15">
        <f t="shared" si="3"/>
        <v>1</v>
      </c>
      <c r="AJ29" s="9">
        <f t="shared" si="4"/>
        <v>51</v>
      </c>
      <c r="AK29" s="12"/>
    </row>
    <row r="30" spans="1:37" x14ac:dyDescent="0.25">
      <c r="A30" s="4">
        <v>28</v>
      </c>
      <c r="B30" s="3"/>
      <c r="C30" s="3"/>
      <c r="D30" s="3"/>
      <c r="E30" s="3"/>
      <c r="F30" s="3">
        <v>5</v>
      </c>
      <c r="G30" s="3"/>
      <c r="H30" s="15">
        <f t="shared" si="0"/>
        <v>5</v>
      </c>
      <c r="I30" s="4"/>
      <c r="J30" s="4"/>
      <c r="K30" s="4"/>
      <c r="L30" s="4">
        <v>4</v>
      </c>
      <c r="M30" s="15">
        <f t="shared" si="1"/>
        <v>4</v>
      </c>
      <c r="N30" s="15">
        <v>5</v>
      </c>
      <c r="O30" s="15">
        <v>5</v>
      </c>
      <c r="P30" s="15">
        <v>1</v>
      </c>
      <c r="Q30" s="15">
        <v>5</v>
      </c>
      <c r="R30" s="15">
        <v>4</v>
      </c>
      <c r="S30" s="15">
        <v>3</v>
      </c>
      <c r="T30" s="15">
        <v>5</v>
      </c>
      <c r="U30" s="15">
        <v>1</v>
      </c>
      <c r="V30" s="15">
        <v>1</v>
      </c>
      <c r="W30" s="15">
        <v>1</v>
      </c>
      <c r="X30" s="15">
        <v>1</v>
      </c>
      <c r="Y30" s="15">
        <v>1</v>
      </c>
      <c r="Z30" s="15">
        <v>1</v>
      </c>
      <c r="AA30" s="15">
        <v>1</v>
      </c>
      <c r="AB30" s="11">
        <v>1</v>
      </c>
      <c r="AC30" s="11"/>
      <c r="AD30" s="11"/>
      <c r="AE30" s="15">
        <f t="shared" si="2"/>
        <v>1</v>
      </c>
      <c r="AF30" s="4">
        <v>1</v>
      </c>
      <c r="AG30" s="4"/>
      <c r="AH30" s="4"/>
      <c r="AI30" s="15">
        <f t="shared" si="3"/>
        <v>1</v>
      </c>
      <c r="AJ30" s="9">
        <f t="shared" si="4"/>
        <v>46</v>
      </c>
      <c r="AK30" s="12"/>
    </row>
    <row r="31" spans="1:37" x14ac:dyDescent="0.25">
      <c r="A31" s="4">
        <v>29</v>
      </c>
      <c r="B31" s="3"/>
      <c r="C31" s="3"/>
      <c r="D31" s="3"/>
      <c r="E31" s="3">
        <v>4</v>
      </c>
      <c r="F31" s="3"/>
      <c r="G31" s="3"/>
      <c r="H31" s="15">
        <f t="shared" si="0"/>
        <v>4</v>
      </c>
      <c r="I31" s="4"/>
      <c r="J31" s="4"/>
      <c r="K31" s="4"/>
      <c r="L31" s="4">
        <v>4</v>
      </c>
      <c r="M31" s="15">
        <f t="shared" si="1"/>
        <v>4</v>
      </c>
      <c r="N31" s="15">
        <v>1</v>
      </c>
      <c r="O31" s="15">
        <v>1</v>
      </c>
      <c r="P31" s="15">
        <v>1</v>
      </c>
      <c r="Q31" s="15">
        <v>1</v>
      </c>
      <c r="R31" s="15">
        <v>1</v>
      </c>
      <c r="S31" s="15">
        <v>1</v>
      </c>
      <c r="T31" s="15">
        <v>1</v>
      </c>
      <c r="U31" s="15">
        <v>2</v>
      </c>
      <c r="V31" s="15">
        <v>1</v>
      </c>
      <c r="W31" s="15">
        <v>1</v>
      </c>
      <c r="X31" s="15">
        <v>2</v>
      </c>
      <c r="Y31" s="15">
        <v>1</v>
      </c>
      <c r="Z31" s="15">
        <v>2</v>
      </c>
      <c r="AA31" s="15">
        <v>2</v>
      </c>
      <c r="AB31" s="11"/>
      <c r="AC31" s="11">
        <v>2</v>
      </c>
      <c r="AD31" s="11"/>
      <c r="AE31" s="15">
        <f t="shared" si="2"/>
        <v>2</v>
      </c>
      <c r="AF31" s="4"/>
      <c r="AG31" s="4">
        <v>2</v>
      </c>
      <c r="AH31" s="4"/>
      <c r="AI31" s="15">
        <f t="shared" si="3"/>
        <v>2</v>
      </c>
      <c r="AJ31" s="9">
        <f t="shared" si="4"/>
        <v>30</v>
      </c>
      <c r="AK31" s="12"/>
    </row>
    <row r="32" spans="1:37" x14ac:dyDescent="0.25">
      <c r="A32" s="4">
        <v>30</v>
      </c>
      <c r="B32" s="3"/>
      <c r="C32" s="3"/>
      <c r="D32" s="3"/>
      <c r="E32" s="3"/>
      <c r="F32" s="3">
        <v>5</v>
      </c>
      <c r="G32" s="3"/>
      <c r="H32" s="15">
        <f t="shared" si="0"/>
        <v>5</v>
      </c>
      <c r="I32" s="4"/>
      <c r="J32" s="4"/>
      <c r="K32" s="4">
        <v>3</v>
      </c>
      <c r="L32" s="4"/>
      <c r="M32" s="15">
        <f t="shared" si="1"/>
        <v>3</v>
      </c>
      <c r="N32" s="15">
        <v>4</v>
      </c>
      <c r="O32" s="15">
        <v>5</v>
      </c>
      <c r="P32" s="15">
        <v>1</v>
      </c>
      <c r="Q32" s="15">
        <v>4</v>
      </c>
      <c r="R32" s="15">
        <v>4</v>
      </c>
      <c r="S32" s="15">
        <v>5</v>
      </c>
      <c r="T32" s="15">
        <v>5</v>
      </c>
      <c r="U32" s="15">
        <v>1</v>
      </c>
      <c r="V32" s="15">
        <v>1</v>
      </c>
      <c r="W32" s="15">
        <v>1</v>
      </c>
      <c r="X32" s="15">
        <v>2</v>
      </c>
      <c r="Y32" s="15">
        <v>1</v>
      </c>
      <c r="Z32" s="15">
        <v>1</v>
      </c>
      <c r="AA32" s="15">
        <v>1</v>
      </c>
      <c r="AB32" s="11">
        <v>1</v>
      </c>
      <c r="AC32" s="11"/>
      <c r="AD32" s="11"/>
      <c r="AE32" s="15">
        <f t="shared" si="2"/>
        <v>1</v>
      </c>
      <c r="AF32" s="4">
        <v>1</v>
      </c>
      <c r="AG32" s="4"/>
      <c r="AH32" s="4"/>
      <c r="AI32" s="15">
        <f t="shared" si="3"/>
        <v>1</v>
      </c>
      <c r="AJ32" s="9">
        <f t="shared" si="4"/>
        <v>46</v>
      </c>
      <c r="AK32" s="12"/>
    </row>
    <row r="33" spans="1:37" x14ac:dyDescent="0.25">
      <c r="A33" s="4">
        <v>31</v>
      </c>
      <c r="B33" s="3"/>
      <c r="C33" s="3"/>
      <c r="D33" s="3"/>
      <c r="E33" s="3"/>
      <c r="F33" s="3">
        <v>5</v>
      </c>
      <c r="G33" s="3"/>
      <c r="H33" s="15">
        <f t="shared" si="0"/>
        <v>5</v>
      </c>
      <c r="I33" s="4">
        <v>1</v>
      </c>
      <c r="J33" s="4"/>
      <c r="K33" s="4"/>
      <c r="L33" s="4"/>
      <c r="M33" s="15">
        <f t="shared" si="1"/>
        <v>1</v>
      </c>
      <c r="N33" s="15">
        <v>4</v>
      </c>
      <c r="O33" s="15">
        <v>4</v>
      </c>
      <c r="P33" s="15">
        <v>1</v>
      </c>
      <c r="Q33" s="15">
        <v>4</v>
      </c>
      <c r="R33" s="15">
        <v>5</v>
      </c>
      <c r="S33" s="15">
        <v>4</v>
      </c>
      <c r="T33" s="15">
        <v>4</v>
      </c>
      <c r="U33" s="15">
        <v>1</v>
      </c>
      <c r="V33" s="15">
        <v>1</v>
      </c>
      <c r="W33" s="15">
        <v>1</v>
      </c>
      <c r="X33" s="15">
        <v>2</v>
      </c>
      <c r="Y33" s="15">
        <v>1</v>
      </c>
      <c r="Z33" s="15">
        <v>2</v>
      </c>
      <c r="AA33" s="15">
        <v>2</v>
      </c>
      <c r="AB33" s="11"/>
      <c r="AC33" s="11">
        <v>2</v>
      </c>
      <c r="AD33" s="11"/>
      <c r="AE33" s="15">
        <f t="shared" si="2"/>
        <v>2</v>
      </c>
      <c r="AF33" s="4">
        <v>1</v>
      </c>
      <c r="AG33" s="4"/>
      <c r="AH33" s="4"/>
      <c r="AI33" s="15">
        <f t="shared" si="3"/>
        <v>1</v>
      </c>
      <c r="AJ33" s="9">
        <f t="shared" si="4"/>
        <v>45</v>
      </c>
      <c r="AK33" s="12"/>
    </row>
    <row r="34" spans="1:37" x14ac:dyDescent="0.25">
      <c r="A34" s="4">
        <v>32</v>
      </c>
      <c r="B34" s="3"/>
      <c r="C34" s="3"/>
      <c r="D34" s="3"/>
      <c r="E34" s="3">
        <v>4</v>
      </c>
      <c r="F34" s="3"/>
      <c r="G34" s="3"/>
      <c r="H34" s="15">
        <f t="shared" si="0"/>
        <v>4</v>
      </c>
      <c r="I34" s="4"/>
      <c r="J34" s="4"/>
      <c r="K34" s="4"/>
      <c r="L34" s="4">
        <v>4</v>
      </c>
      <c r="M34" s="15">
        <f t="shared" si="1"/>
        <v>4</v>
      </c>
      <c r="N34" s="15">
        <v>5</v>
      </c>
      <c r="O34" s="15">
        <v>5</v>
      </c>
      <c r="P34" s="15">
        <v>1</v>
      </c>
      <c r="Q34" s="15">
        <v>2</v>
      </c>
      <c r="R34" s="15">
        <v>5</v>
      </c>
      <c r="S34" s="15">
        <v>5</v>
      </c>
      <c r="T34" s="15">
        <v>5</v>
      </c>
      <c r="U34" s="15">
        <v>1</v>
      </c>
      <c r="V34" s="15">
        <v>1</v>
      </c>
      <c r="W34" s="15">
        <v>1</v>
      </c>
      <c r="X34" s="15">
        <v>1</v>
      </c>
      <c r="Y34" s="15">
        <v>2</v>
      </c>
      <c r="Z34" s="15">
        <v>2</v>
      </c>
      <c r="AA34" s="15">
        <v>1</v>
      </c>
      <c r="AB34" s="11">
        <v>1</v>
      </c>
      <c r="AC34" s="11"/>
      <c r="AD34" s="11"/>
      <c r="AE34" s="15">
        <f t="shared" si="2"/>
        <v>1</v>
      </c>
      <c r="AF34" s="4">
        <v>1</v>
      </c>
      <c r="AG34" s="4"/>
      <c r="AH34" s="4"/>
      <c r="AI34" s="15">
        <f t="shared" si="3"/>
        <v>1</v>
      </c>
      <c r="AJ34" s="9">
        <f t="shared" si="4"/>
        <v>47</v>
      </c>
      <c r="AK34" s="12"/>
    </row>
    <row r="35" spans="1:37" x14ac:dyDescent="0.25">
      <c r="A35" s="4">
        <v>33</v>
      </c>
      <c r="B35" s="3"/>
      <c r="C35" s="3">
        <v>2</v>
      </c>
      <c r="D35" s="3"/>
      <c r="E35" s="3"/>
      <c r="F35" s="3"/>
      <c r="G35" s="3"/>
      <c r="H35" s="15">
        <f t="shared" si="0"/>
        <v>2</v>
      </c>
      <c r="I35" s="4"/>
      <c r="J35" s="4">
        <v>2</v>
      </c>
      <c r="K35" s="4"/>
      <c r="L35" s="4"/>
      <c r="M35" s="15">
        <f t="shared" si="1"/>
        <v>2</v>
      </c>
      <c r="N35" s="15">
        <v>4</v>
      </c>
      <c r="O35" s="15">
        <v>4</v>
      </c>
      <c r="P35" s="15">
        <v>1</v>
      </c>
      <c r="Q35" s="15">
        <v>1</v>
      </c>
      <c r="R35" s="15">
        <v>1</v>
      </c>
      <c r="S35" s="15">
        <v>1</v>
      </c>
      <c r="T35" s="15">
        <v>1</v>
      </c>
      <c r="U35" s="15">
        <v>2</v>
      </c>
      <c r="V35" s="15">
        <v>1</v>
      </c>
      <c r="W35" s="15">
        <v>1</v>
      </c>
      <c r="X35" s="15">
        <v>2</v>
      </c>
      <c r="Y35" s="15">
        <v>2</v>
      </c>
      <c r="Z35" s="15">
        <v>1</v>
      </c>
      <c r="AA35" s="15">
        <v>1</v>
      </c>
      <c r="AB35" s="11">
        <v>1</v>
      </c>
      <c r="AC35" s="11"/>
      <c r="AD35" s="11"/>
      <c r="AE35" s="15">
        <f t="shared" si="2"/>
        <v>1</v>
      </c>
      <c r="AF35" s="4">
        <v>1</v>
      </c>
      <c r="AG35" s="4"/>
      <c r="AH35" s="4"/>
      <c r="AI35" s="15">
        <f t="shared" si="3"/>
        <v>1</v>
      </c>
      <c r="AJ35" s="9">
        <f t="shared" si="4"/>
        <v>29</v>
      </c>
      <c r="AK35" s="12"/>
    </row>
    <row r="36" spans="1:37" x14ac:dyDescent="0.25">
      <c r="A36" s="4">
        <v>34</v>
      </c>
      <c r="B36" s="3"/>
      <c r="C36" s="3"/>
      <c r="D36" s="3"/>
      <c r="E36" s="3">
        <v>4</v>
      </c>
      <c r="F36" s="3"/>
      <c r="G36" s="3"/>
      <c r="H36" s="15">
        <f t="shared" si="0"/>
        <v>4</v>
      </c>
      <c r="I36" s="4"/>
      <c r="J36" s="4"/>
      <c r="K36" s="4"/>
      <c r="L36" s="4">
        <v>4</v>
      </c>
      <c r="M36" s="15">
        <f t="shared" si="1"/>
        <v>4</v>
      </c>
      <c r="N36" s="15">
        <v>5</v>
      </c>
      <c r="O36" s="15">
        <v>4</v>
      </c>
      <c r="P36" s="15">
        <v>1</v>
      </c>
      <c r="Q36" s="15">
        <v>4</v>
      </c>
      <c r="R36" s="15">
        <v>4</v>
      </c>
      <c r="S36" s="15">
        <v>5</v>
      </c>
      <c r="T36" s="15">
        <v>5</v>
      </c>
      <c r="U36" s="15">
        <v>1</v>
      </c>
      <c r="V36" s="15">
        <v>1</v>
      </c>
      <c r="W36" s="15">
        <v>1</v>
      </c>
      <c r="X36" s="15">
        <v>1</v>
      </c>
      <c r="Y36" s="15">
        <v>2</v>
      </c>
      <c r="Z36" s="15">
        <v>2</v>
      </c>
      <c r="AA36" s="15">
        <v>1</v>
      </c>
      <c r="AB36" s="11">
        <v>1</v>
      </c>
      <c r="AC36" s="11"/>
      <c r="AD36" s="11"/>
      <c r="AE36" s="15">
        <f t="shared" si="2"/>
        <v>1</v>
      </c>
      <c r="AF36" s="4"/>
      <c r="AG36" s="4"/>
      <c r="AH36" s="4">
        <v>3</v>
      </c>
      <c r="AI36" s="15">
        <f t="shared" si="3"/>
        <v>3</v>
      </c>
      <c r="AJ36" s="9">
        <f t="shared" si="4"/>
        <v>49</v>
      </c>
      <c r="AK36" s="12"/>
    </row>
    <row r="37" spans="1:37" x14ac:dyDescent="0.25">
      <c r="A37" s="4">
        <v>35</v>
      </c>
      <c r="B37" s="3"/>
      <c r="C37" s="3"/>
      <c r="D37" s="3"/>
      <c r="E37" s="3">
        <v>4</v>
      </c>
      <c r="F37" s="3"/>
      <c r="G37" s="3"/>
      <c r="H37" s="15">
        <f t="shared" si="0"/>
        <v>4</v>
      </c>
      <c r="I37" s="4">
        <v>1</v>
      </c>
      <c r="J37" s="4"/>
      <c r="K37" s="4"/>
      <c r="L37" s="4"/>
      <c r="M37" s="15">
        <f t="shared" si="1"/>
        <v>1</v>
      </c>
      <c r="N37" s="15">
        <v>4</v>
      </c>
      <c r="O37" s="15">
        <v>3</v>
      </c>
      <c r="P37" s="15">
        <v>2</v>
      </c>
      <c r="Q37" s="15">
        <v>1</v>
      </c>
      <c r="R37" s="15">
        <v>1</v>
      </c>
      <c r="S37" s="15">
        <v>2</v>
      </c>
      <c r="T37" s="15">
        <v>1</v>
      </c>
      <c r="U37" s="15">
        <v>1</v>
      </c>
      <c r="V37" s="15">
        <v>1</v>
      </c>
      <c r="W37" s="15">
        <v>1</v>
      </c>
      <c r="X37" s="15">
        <v>2</v>
      </c>
      <c r="Y37" s="15">
        <v>2</v>
      </c>
      <c r="Z37" s="15">
        <v>2</v>
      </c>
      <c r="AA37" s="15">
        <v>2</v>
      </c>
      <c r="AB37" s="11"/>
      <c r="AC37" s="11">
        <v>2</v>
      </c>
      <c r="AD37" s="11"/>
      <c r="AE37" s="15">
        <f t="shared" si="2"/>
        <v>2</v>
      </c>
      <c r="AF37" s="4"/>
      <c r="AG37" s="4">
        <v>2</v>
      </c>
      <c r="AH37" s="4"/>
      <c r="AI37" s="15">
        <f t="shared" si="3"/>
        <v>2</v>
      </c>
      <c r="AJ37" s="9">
        <f t="shared" si="4"/>
        <v>34</v>
      </c>
      <c r="AK37" s="12"/>
    </row>
    <row r="38" spans="1:37" x14ac:dyDescent="0.25">
      <c r="A38" s="4">
        <v>36</v>
      </c>
      <c r="B38" s="3"/>
      <c r="C38" s="3">
        <v>2</v>
      </c>
      <c r="D38" s="3"/>
      <c r="E38" s="3"/>
      <c r="F38" s="3"/>
      <c r="G38" s="3"/>
      <c r="H38" s="15">
        <f t="shared" si="0"/>
        <v>2</v>
      </c>
      <c r="I38" s="4"/>
      <c r="J38" s="4"/>
      <c r="K38" s="4"/>
      <c r="L38" s="4">
        <v>4</v>
      </c>
      <c r="M38" s="15">
        <f t="shared" si="1"/>
        <v>4</v>
      </c>
      <c r="N38" s="15">
        <v>4</v>
      </c>
      <c r="O38" s="15">
        <v>3</v>
      </c>
      <c r="P38" s="15">
        <v>1</v>
      </c>
      <c r="Q38" s="15">
        <v>1</v>
      </c>
      <c r="R38" s="15">
        <v>2</v>
      </c>
      <c r="S38" s="15">
        <v>2</v>
      </c>
      <c r="T38" s="15">
        <v>3</v>
      </c>
      <c r="U38" s="15">
        <v>1</v>
      </c>
      <c r="V38" s="15">
        <v>1</v>
      </c>
      <c r="W38" s="15">
        <v>1</v>
      </c>
      <c r="X38" s="15">
        <v>2</v>
      </c>
      <c r="Y38" s="15">
        <v>1</v>
      </c>
      <c r="Z38" s="15">
        <v>1</v>
      </c>
      <c r="AA38" s="15">
        <v>1</v>
      </c>
      <c r="AB38" s="11">
        <v>1</v>
      </c>
      <c r="AC38" s="11"/>
      <c r="AD38" s="11"/>
      <c r="AE38" s="15">
        <f t="shared" si="2"/>
        <v>1</v>
      </c>
      <c r="AF38" s="4">
        <v>1</v>
      </c>
      <c r="AG38" s="4"/>
      <c r="AH38" s="4"/>
      <c r="AI38" s="15">
        <f t="shared" si="3"/>
        <v>1</v>
      </c>
      <c r="AJ38" s="9">
        <f t="shared" si="4"/>
        <v>32</v>
      </c>
      <c r="AK38" s="12"/>
    </row>
    <row r="39" spans="1:37" x14ac:dyDescent="0.25">
      <c r="A39" s="4">
        <v>37</v>
      </c>
      <c r="B39" s="3"/>
      <c r="C39" s="3">
        <v>2</v>
      </c>
      <c r="D39" s="3"/>
      <c r="E39" s="3"/>
      <c r="F39" s="3"/>
      <c r="G39" s="3"/>
      <c r="H39" s="15">
        <f t="shared" si="0"/>
        <v>2</v>
      </c>
      <c r="I39" s="4"/>
      <c r="J39" s="4"/>
      <c r="K39" s="4">
        <v>3</v>
      </c>
      <c r="L39" s="4"/>
      <c r="M39" s="15">
        <f t="shared" si="1"/>
        <v>3</v>
      </c>
      <c r="N39" s="15">
        <v>4</v>
      </c>
      <c r="O39" s="15">
        <v>4</v>
      </c>
      <c r="P39" s="15">
        <v>1</v>
      </c>
      <c r="Q39" s="15">
        <v>1</v>
      </c>
      <c r="R39" s="15">
        <v>4</v>
      </c>
      <c r="S39" s="15">
        <v>5</v>
      </c>
      <c r="T39" s="15">
        <v>5</v>
      </c>
      <c r="U39" s="15">
        <v>1</v>
      </c>
      <c r="V39" s="15">
        <v>1</v>
      </c>
      <c r="W39" s="15">
        <v>1</v>
      </c>
      <c r="X39" s="15">
        <v>1</v>
      </c>
      <c r="Y39" s="15">
        <v>1</v>
      </c>
      <c r="Z39" s="15">
        <v>1</v>
      </c>
      <c r="AA39" s="15">
        <v>1</v>
      </c>
      <c r="AB39" s="11">
        <v>1</v>
      </c>
      <c r="AC39" s="11"/>
      <c r="AD39" s="11"/>
      <c r="AE39" s="15">
        <f t="shared" si="2"/>
        <v>1</v>
      </c>
      <c r="AF39" s="4">
        <v>1</v>
      </c>
      <c r="AG39" s="4"/>
      <c r="AH39" s="4"/>
      <c r="AI39" s="15">
        <f t="shared" si="3"/>
        <v>1</v>
      </c>
      <c r="AJ39" s="9">
        <f t="shared" si="4"/>
        <v>38</v>
      </c>
      <c r="AK39" s="12"/>
    </row>
    <row r="40" spans="1:37" x14ac:dyDescent="0.25">
      <c r="A40" s="4">
        <v>38</v>
      </c>
      <c r="B40" s="3"/>
      <c r="C40" s="3">
        <v>2</v>
      </c>
      <c r="D40" s="3"/>
      <c r="E40" s="3"/>
      <c r="F40" s="3"/>
      <c r="G40" s="3"/>
      <c r="H40" s="15">
        <f t="shared" si="0"/>
        <v>2</v>
      </c>
      <c r="I40" s="4"/>
      <c r="J40" s="4">
        <v>2</v>
      </c>
      <c r="K40" s="4"/>
      <c r="L40" s="4"/>
      <c r="M40" s="15">
        <f t="shared" si="1"/>
        <v>2</v>
      </c>
      <c r="N40" s="15">
        <v>4</v>
      </c>
      <c r="O40" s="15">
        <v>4</v>
      </c>
      <c r="P40" s="15">
        <v>1</v>
      </c>
      <c r="Q40" s="15">
        <v>2</v>
      </c>
      <c r="R40" s="15">
        <v>3</v>
      </c>
      <c r="S40" s="15">
        <v>3</v>
      </c>
      <c r="T40" s="15">
        <v>3</v>
      </c>
      <c r="U40" s="15">
        <v>1</v>
      </c>
      <c r="V40" s="15">
        <v>1</v>
      </c>
      <c r="W40" s="15">
        <v>1</v>
      </c>
      <c r="X40" s="15">
        <v>2</v>
      </c>
      <c r="Y40" s="15">
        <v>1</v>
      </c>
      <c r="Z40" s="15">
        <v>1</v>
      </c>
      <c r="AA40" s="15">
        <v>2</v>
      </c>
      <c r="AB40" s="11"/>
      <c r="AC40" s="11">
        <v>2</v>
      </c>
      <c r="AD40" s="11"/>
      <c r="AE40" s="15">
        <f t="shared" si="2"/>
        <v>2</v>
      </c>
      <c r="AF40" s="4">
        <v>1</v>
      </c>
      <c r="AG40" s="4"/>
      <c r="AH40" s="4"/>
      <c r="AI40" s="15">
        <f t="shared" si="3"/>
        <v>1</v>
      </c>
      <c r="AJ40" s="9">
        <f t="shared" si="4"/>
        <v>36</v>
      </c>
      <c r="AK40" s="12"/>
    </row>
    <row r="41" spans="1:37" x14ac:dyDescent="0.25">
      <c r="A41" s="4">
        <v>39</v>
      </c>
      <c r="B41" s="3">
        <v>1</v>
      </c>
      <c r="C41" s="3"/>
      <c r="D41" s="3"/>
      <c r="E41" s="3"/>
      <c r="F41" s="3"/>
      <c r="G41" s="3"/>
      <c r="H41" s="15">
        <f t="shared" si="0"/>
        <v>1</v>
      </c>
      <c r="I41" s="4">
        <v>1</v>
      </c>
      <c r="J41" s="4"/>
      <c r="K41" s="4"/>
      <c r="L41" s="4"/>
      <c r="M41" s="15">
        <f t="shared" si="1"/>
        <v>1</v>
      </c>
      <c r="N41" s="15">
        <v>4</v>
      </c>
      <c r="O41" s="15">
        <v>4</v>
      </c>
      <c r="P41" s="15">
        <v>1</v>
      </c>
      <c r="Q41" s="15">
        <v>1</v>
      </c>
      <c r="R41" s="15">
        <v>1</v>
      </c>
      <c r="S41" s="15">
        <v>4</v>
      </c>
      <c r="T41" s="15">
        <v>1</v>
      </c>
      <c r="U41" s="15">
        <v>1</v>
      </c>
      <c r="V41" s="15">
        <v>1</v>
      </c>
      <c r="W41" s="15">
        <v>1</v>
      </c>
      <c r="X41" s="15">
        <v>2</v>
      </c>
      <c r="Y41" s="15">
        <v>1</v>
      </c>
      <c r="Z41" s="15">
        <v>2</v>
      </c>
      <c r="AA41" s="15">
        <v>1</v>
      </c>
      <c r="AB41" s="11">
        <v>1</v>
      </c>
      <c r="AC41" s="11"/>
      <c r="AD41" s="11"/>
      <c r="AE41" s="15">
        <f t="shared" si="2"/>
        <v>1</v>
      </c>
      <c r="AF41" s="4">
        <v>1</v>
      </c>
      <c r="AG41" s="4"/>
      <c r="AH41" s="4"/>
      <c r="AI41" s="15">
        <f t="shared" si="3"/>
        <v>1</v>
      </c>
      <c r="AJ41" s="9">
        <f t="shared" si="4"/>
        <v>29</v>
      </c>
      <c r="AK41" s="12"/>
    </row>
    <row r="42" spans="1:37" x14ac:dyDescent="0.25">
      <c r="A42" s="4">
        <v>40</v>
      </c>
      <c r="B42" s="3"/>
      <c r="C42" s="3"/>
      <c r="D42" s="3"/>
      <c r="E42" s="3"/>
      <c r="F42" s="3"/>
      <c r="G42" s="3">
        <v>6</v>
      </c>
      <c r="H42" s="15">
        <f t="shared" si="0"/>
        <v>6</v>
      </c>
      <c r="I42" s="4"/>
      <c r="J42" s="4">
        <v>2</v>
      </c>
      <c r="K42" s="4"/>
      <c r="L42" s="4"/>
      <c r="M42" s="15">
        <f t="shared" si="1"/>
        <v>2</v>
      </c>
      <c r="N42" s="15">
        <v>4</v>
      </c>
      <c r="O42" s="15">
        <v>5</v>
      </c>
      <c r="P42" s="15">
        <v>1</v>
      </c>
      <c r="Q42" s="15">
        <v>1</v>
      </c>
      <c r="R42" s="15">
        <v>4</v>
      </c>
      <c r="S42" s="15">
        <v>1</v>
      </c>
      <c r="T42" s="15">
        <v>2</v>
      </c>
      <c r="U42" s="15">
        <v>1</v>
      </c>
      <c r="V42" s="15">
        <v>1</v>
      </c>
      <c r="W42" s="15">
        <v>1</v>
      </c>
      <c r="X42" s="15">
        <v>1</v>
      </c>
      <c r="Y42" s="15">
        <v>2</v>
      </c>
      <c r="Z42" s="15">
        <v>2</v>
      </c>
      <c r="AA42" s="15">
        <v>1</v>
      </c>
      <c r="AB42" s="11">
        <v>1</v>
      </c>
      <c r="AC42" s="11"/>
      <c r="AD42" s="11"/>
      <c r="AE42" s="15">
        <f t="shared" si="2"/>
        <v>1</v>
      </c>
      <c r="AF42" s="4"/>
      <c r="AG42" s="4">
        <v>2</v>
      </c>
      <c r="AH42" s="4"/>
      <c r="AI42" s="15">
        <f t="shared" si="3"/>
        <v>2</v>
      </c>
      <c r="AJ42" s="9">
        <f t="shared" si="4"/>
        <v>38</v>
      </c>
      <c r="AK42" s="12"/>
    </row>
    <row r="43" spans="1:37" x14ac:dyDescent="0.25">
      <c r="A43" s="4">
        <v>41</v>
      </c>
      <c r="B43" s="3"/>
      <c r="C43" s="3">
        <v>2</v>
      </c>
      <c r="D43" s="3"/>
      <c r="E43" s="3"/>
      <c r="F43" s="3"/>
      <c r="G43" s="3"/>
      <c r="H43" s="15">
        <f t="shared" si="0"/>
        <v>2</v>
      </c>
      <c r="I43" s="4"/>
      <c r="J43" s="4"/>
      <c r="K43" s="4"/>
      <c r="L43" s="4">
        <v>4</v>
      </c>
      <c r="M43" s="15">
        <f t="shared" si="1"/>
        <v>4</v>
      </c>
      <c r="N43" s="15">
        <v>5</v>
      </c>
      <c r="O43" s="15">
        <v>5</v>
      </c>
      <c r="P43" s="15">
        <v>1</v>
      </c>
      <c r="Q43" s="15">
        <v>2</v>
      </c>
      <c r="R43" s="15">
        <v>5</v>
      </c>
      <c r="S43" s="15">
        <v>4</v>
      </c>
      <c r="T43" s="15">
        <v>5</v>
      </c>
      <c r="U43" s="15">
        <v>1</v>
      </c>
      <c r="V43" s="15">
        <v>1</v>
      </c>
      <c r="W43" s="15">
        <v>1</v>
      </c>
      <c r="X43" s="15">
        <v>1</v>
      </c>
      <c r="Y43" s="15">
        <v>2</v>
      </c>
      <c r="Z43" s="15">
        <v>1</v>
      </c>
      <c r="AA43" s="15">
        <v>1</v>
      </c>
      <c r="AB43" s="11">
        <v>1</v>
      </c>
      <c r="AC43" s="11"/>
      <c r="AD43" s="11"/>
      <c r="AE43" s="15">
        <f t="shared" si="2"/>
        <v>1</v>
      </c>
      <c r="AF43" s="4">
        <v>1</v>
      </c>
      <c r="AG43" s="4"/>
      <c r="AH43" s="4"/>
      <c r="AI43" s="15">
        <f t="shared" si="3"/>
        <v>1</v>
      </c>
      <c r="AJ43" s="9">
        <f t="shared" si="4"/>
        <v>43</v>
      </c>
      <c r="AK43" s="12"/>
    </row>
    <row r="44" spans="1:37" x14ac:dyDescent="0.25">
      <c r="A44" s="4">
        <v>42</v>
      </c>
      <c r="B44" s="3"/>
      <c r="C44" s="3"/>
      <c r="D44" s="3"/>
      <c r="E44" s="3"/>
      <c r="F44" s="3"/>
      <c r="G44" s="3">
        <v>6</v>
      </c>
      <c r="H44" s="15">
        <f t="shared" si="0"/>
        <v>6</v>
      </c>
      <c r="I44" s="4"/>
      <c r="J44" s="4"/>
      <c r="K44" s="4">
        <v>3</v>
      </c>
      <c r="L44" s="4"/>
      <c r="M44" s="15">
        <f t="shared" si="1"/>
        <v>3</v>
      </c>
      <c r="N44" s="15">
        <v>5</v>
      </c>
      <c r="O44" s="15">
        <v>5</v>
      </c>
      <c r="P44" s="15">
        <v>1</v>
      </c>
      <c r="Q44" s="15">
        <v>1</v>
      </c>
      <c r="R44" s="15">
        <v>5</v>
      </c>
      <c r="S44" s="15">
        <v>5</v>
      </c>
      <c r="T44" s="15">
        <v>5</v>
      </c>
      <c r="U44" s="15">
        <v>1</v>
      </c>
      <c r="V44" s="15">
        <v>1</v>
      </c>
      <c r="W44" s="15">
        <v>1</v>
      </c>
      <c r="X44" s="15">
        <v>1</v>
      </c>
      <c r="Y44" s="15">
        <v>1</v>
      </c>
      <c r="Z44" s="15">
        <v>1</v>
      </c>
      <c r="AA44" s="15">
        <v>1</v>
      </c>
      <c r="AB44" s="11">
        <v>1</v>
      </c>
      <c r="AC44" s="11"/>
      <c r="AD44" s="11"/>
      <c r="AE44" s="15">
        <f t="shared" si="2"/>
        <v>1</v>
      </c>
      <c r="AF44" s="4">
        <v>1</v>
      </c>
      <c r="AG44" s="4"/>
      <c r="AH44" s="4"/>
      <c r="AI44" s="15">
        <f t="shared" si="3"/>
        <v>1</v>
      </c>
      <c r="AJ44" s="9">
        <f t="shared" si="4"/>
        <v>45</v>
      </c>
      <c r="AK44" s="12"/>
    </row>
    <row r="45" spans="1:37" x14ac:dyDescent="0.25">
      <c r="A45" s="4">
        <v>43</v>
      </c>
      <c r="B45" s="3">
        <v>1</v>
      </c>
      <c r="C45" s="3"/>
      <c r="D45" s="3"/>
      <c r="E45" s="3"/>
      <c r="F45" s="3"/>
      <c r="G45" s="3"/>
      <c r="H45" s="15">
        <f t="shared" si="0"/>
        <v>1</v>
      </c>
      <c r="I45" s="4">
        <v>1</v>
      </c>
      <c r="J45" s="4"/>
      <c r="K45" s="4"/>
      <c r="L45" s="4"/>
      <c r="M45" s="15">
        <f t="shared" si="1"/>
        <v>1</v>
      </c>
      <c r="N45" s="15">
        <v>3</v>
      </c>
      <c r="O45" s="15">
        <v>4</v>
      </c>
      <c r="P45" s="15">
        <v>1</v>
      </c>
      <c r="Q45" s="15">
        <v>1</v>
      </c>
      <c r="R45" s="15">
        <v>2</v>
      </c>
      <c r="S45" s="15">
        <v>5</v>
      </c>
      <c r="T45" s="15">
        <v>3</v>
      </c>
      <c r="U45" s="15">
        <v>1</v>
      </c>
      <c r="V45" s="15">
        <v>1</v>
      </c>
      <c r="W45" s="15">
        <v>1</v>
      </c>
      <c r="X45" s="15">
        <v>2</v>
      </c>
      <c r="Y45" s="15">
        <v>2</v>
      </c>
      <c r="Z45" s="15">
        <v>1</v>
      </c>
      <c r="AA45" s="15">
        <v>2</v>
      </c>
      <c r="AB45" s="11"/>
      <c r="AC45" s="11">
        <v>2</v>
      </c>
      <c r="AD45" s="11"/>
      <c r="AE45" s="15">
        <f t="shared" si="2"/>
        <v>2</v>
      </c>
      <c r="AF45" s="4"/>
      <c r="AG45" s="4">
        <v>2</v>
      </c>
      <c r="AH45" s="4"/>
      <c r="AI45" s="15">
        <f t="shared" si="3"/>
        <v>2</v>
      </c>
      <c r="AJ45" s="9">
        <f t="shared" si="4"/>
        <v>35</v>
      </c>
      <c r="AK45" s="12"/>
    </row>
    <row r="46" spans="1:37" x14ac:dyDescent="0.25">
      <c r="A46" s="4">
        <v>44</v>
      </c>
      <c r="B46" s="3"/>
      <c r="C46" s="3"/>
      <c r="D46" s="3"/>
      <c r="E46" s="3"/>
      <c r="F46" s="3">
        <v>5</v>
      </c>
      <c r="G46" s="3"/>
      <c r="H46" s="15">
        <f t="shared" si="0"/>
        <v>5</v>
      </c>
      <c r="I46" s="4"/>
      <c r="J46" s="4"/>
      <c r="K46" s="4">
        <v>3</v>
      </c>
      <c r="L46" s="4"/>
      <c r="M46" s="15">
        <f t="shared" si="1"/>
        <v>3</v>
      </c>
      <c r="N46" s="15">
        <v>4</v>
      </c>
      <c r="O46" s="15">
        <v>3</v>
      </c>
      <c r="P46" s="15">
        <v>1</v>
      </c>
      <c r="Q46" s="15">
        <v>2</v>
      </c>
      <c r="R46" s="15">
        <v>3</v>
      </c>
      <c r="S46" s="15">
        <v>4</v>
      </c>
      <c r="T46" s="15">
        <v>4</v>
      </c>
      <c r="U46" s="15">
        <v>1</v>
      </c>
      <c r="V46" s="15">
        <v>1</v>
      </c>
      <c r="W46" s="15">
        <v>1</v>
      </c>
      <c r="X46" s="15">
        <v>2</v>
      </c>
      <c r="Y46" s="15">
        <v>2</v>
      </c>
      <c r="Z46" s="15">
        <v>2</v>
      </c>
      <c r="AA46" s="15">
        <v>1</v>
      </c>
      <c r="AB46" s="11">
        <v>1</v>
      </c>
      <c r="AC46" s="11"/>
      <c r="AD46" s="11"/>
      <c r="AE46" s="15">
        <f t="shared" si="2"/>
        <v>1</v>
      </c>
      <c r="AF46" s="4">
        <v>1</v>
      </c>
      <c r="AG46" s="4"/>
      <c r="AH46" s="4"/>
      <c r="AI46" s="15">
        <f t="shared" si="3"/>
        <v>1</v>
      </c>
      <c r="AJ46" s="9">
        <f t="shared" si="4"/>
        <v>41</v>
      </c>
      <c r="AK46" s="12"/>
    </row>
    <row r="47" spans="1:37" x14ac:dyDescent="0.25">
      <c r="A47" s="4">
        <v>45</v>
      </c>
      <c r="B47" s="3">
        <v>1</v>
      </c>
      <c r="C47" s="3"/>
      <c r="D47" s="3"/>
      <c r="E47" s="3"/>
      <c r="F47" s="3"/>
      <c r="G47" s="3"/>
      <c r="H47" s="15">
        <f t="shared" si="0"/>
        <v>1</v>
      </c>
      <c r="I47" s="4">
        <v>1</v>
      </c>
      <c r="J47" s="4"/>
      <c r="K47" s="4"/>
      <c r="L47" s="4"/>
      <c r="M47" s="15">
        <f t="shared" si="1"/>
        <v>1</v>
      </c>
      <c r="N47" s="15">
        <v>5</v>
      </c>
      <c r="O47" s="15">
        <v>5</v>
      </c>
      <c r="P47" s="15">
        <v>1</v>
      </c>
      <c r="Q47" s="15">
        <v>5</v>
      </c>
      <c r="R47" s="15">
        <v>4</v>
      </c>
      <c r="S47" s="15">
        <v>3</v>
      </c>
      <c r="T47" s="15">
        <v>3</v>
      </c>
      <c r="U47" s="15">
        <v>1</v>
      </c>
      <c r="V47" s="15">
        <v>1</v>
      </c>
      <c r="W47" s="15">
        <v>1</v>
      </c>
      <c r="X47" s="15">
        <v>2</v>
      </c>
      <c r="Y47" s="15">
        <v>1</v>
      </c>
      <c r="Z47" s="15">
        <v>2</v>
      </c>
      <c r="AA47" s="15">
        <v>2</v>
      </c>
      <c r="AB47" s="11"/>
      <c r="AC47" s="11"/>
      <c r="AD47" s="11">
        <v>3</v>
      </c>
      <c r="AE47" s="15">
        <f t="shared" si="2"/>
        <v>3</v>
      </c>
      <c r="AF47" s="4"/>
      <c r="AG47" s="4"/>
      <c r="AH47" s="4">
        <v>3</v>
      </c>
      <c r="AI47" s="15">
        <f t="shared" si="3"/>
        <v>3</v>
      </c>
      <c r="AJ47" s="9">
        <f t="shared" si="4"/>
        <v>44</v>
      </c>
      <c r="AK47" s="12"/>
    </row>
    <row r="48" spans="1:37" x14ac:dyDescent="0.25">
      <c r="A48" s="4">
        <v>46</v>
      </c>
      <c r="B48" s="3"/>
      <c r="C48" s="3">
        <v>2</v>
      </c>
      <c r="D48" s="3"/>
      <c r="E48" s="3"/>
      <c r="F48" s="3"/>
      <c r="G48" s="3"/>
      <c r="H48" s="15">
        <f t="shared" si="0"/>
        <v>2</v>
      </c>
      <c r="I48" s="4"/>
      <c r="J48" s="4"/>
      <c r="K48" s="4"/>
      <c r="L48" s="4">
        <v>4</v>
      </c>
      <c r="M48" s="15">
        <f t="shared" si="1"/>
        <v>4</v>
      </c>
      <c r="N48" s="15">
        <v>4</v>
      </c>
      <c r="O48" s="15">
        <v>4</v>
      </c>
      <c r="P48" s="15">
        <v>1</v>
      </c>
      <c r="Q48" s="15">
        <v>1</v>
      </c>
      <c r="R48" s="15">
        <v>1</v>
      </c>
      <c r="S48" s="15">
        <v>1</v>
      </c>
      <c r="T48" s="15">
        <v>4</v>
      </c>
      <c r="U48" s="15">
        <v>2</v>
      </c>
      <c r="V48" s="15">
        <v>1</v>
      </c>
      <c r="W48" s="15">
        <v>1</v>
      </c>
      <c r="X48" s="15">
        <v>2</v>
      </c>
      <c r="Y48" s="15">
        <v>1</v>
      </c>
      <c r="Z48" s="15">
        <v>1</v>
      </c>
      <c r="AA48" s="15">
        <v>2</v>
      </c>
      <c r="AB48" s="11"/>
      <c r="AC48" s="11"/>
      <c r="AD48" s="11">
        <v>3</v>
      </c>
      <c r="AE48" s="15">
        <f t="shared" si="2"/>
        <v>3</v>
      </c>
      <c r="AF48" s="4"/>
      <c r="AG48" s="4"/>
      <c r="AH48" s="4">
        <v>3</v>
      </c>
      <c r="AI48" s="15">
        <f t="shared" si="3"/>
        <v>3</v>
      </c>
      <c r="AJ48" s="9">
        <f t="shared" si="4"/>
        <v>38</v>
      </c>
      <c r="AK48" s="12"/>
    </row>
    <row r="49" spans="1:37" x14ac:dyDescent="0.25">
      <c r="A49" s="4">
        <v>47</v>
      </c>
      <c r="B49" s="3"/>
      <c r="C49" s="3"/>
      <c r="D49" s="3">
        <v>3</v>
      </c>
      <c r="E49" s="3"/>
      <c r="F49" s="3"/>
      <c r="G49" s="3"/>
      <c r="H49" s="15">
        <f t="shared" si="0"/>
        <v>3</v>
      </c>
      <c r="I49" s="4"/>
      <c r="J49" s="4"/>
      <c r="K49" s="4"/>
      <c r="L49" s="4">
        <v>4</v>
      </c>
      <c r="M49" s="15">
        <f t="shared" si="1"/>
        <v>4</v>
      </c>
      <c r="N49" s="15">
        <v>4</v>
      </c>
      <c r="O49" s="15">
        <v>5</v>
      </c>
      <c r="P49" s="15">
        <v>1</v>
      </c>
      <c r="Q49" s="15">
        <v>3</v>
      </c>
      <c r="R49" s="15">
        <v>4</v>
      </c>
      <c r="S49" s="15">
        <v>2</v>
      </c>
      <c r="T49" s="15">
        <v>4</v>
      </c>
      <c r="U49" s="15">
        <v>1</v>
      </c>
      <c r="V49" s="15">
        <v>1</v>
      </c>
      <c r="W49" s="15">
        <v>1</v>
      </c>
      <c r="X49" s="15">
        <v>1</v>
      </c>
      <c r="Y49" s="15">
        <v>1</v>
      </c>
      <c r="Z49" s="15">
        <v>2</v>
      </c>
      <c r="AA49" s="15">
        <v>1</v>
      </c>
      <c r="AB49" s="11">
        <v>1</v>
      </c>
      <c r="AC49" s="11"/>
      <c r="AD49" s="11"/>
      <c r="AE49" s="15">
        <f t="shared" si="2"/>
        <v>1</v>
      </c>
      <c r="AF49" s="4">
        <v>1</v>
      </c>
      <c r="AG49" s="4"/>
      <c r="AH49" s="4"/>
      <c r="AI49" s="15">
        <f t="shared" si="3"/>
        <v>1</v>
      </c>
      <c r="AJ49" s="9">
        <f t="shared" si="4"/>
        <v>40</v>
      </c>
      <c r="AK49" s="12"/>
    </row>
    <row r="50" spans="1:37" x14ac:dyDescent="0.25">
      <c r="A50" s="4">
        <v>48</v>
      </c>
      <c r="B50" s="3"/>
      <c r="C50" s="3"/>
      <c r="D50" s="3">
        <v>3</v>
      </c>
      <c r="E50" s="3"/>
      <c r="F50" s="3"/>
      <c r="G50" s="3"/>
      <c r="H50" s="15">
        <f t="shared" si="0"/>
        <v>3</v>
      </c>
      <c r="I50" s="4"/>
      <c r="J50" s="4"/>
      <c r="K50" s="4"/>
      <c r="L50" s="4">
        <v>4</v>
      </c>
      <c r="M50" s="15">
        <f t="shared" si="1"/>
        <v>4</v>
      </c>
      <c r="N50" s="15">
        <v>4</v>
      </c>
      <c r="O50" s="15">
        <v>4</v>
      </c>
      <c r="P50" s="15">
        <v>1</v>
      </c>
      <c r="Q50" s="15">
        <v>4</v>
      </c>
      <c r="R50" s="15">
        <v>4</v>
      </c>
      <c r="S50" s="15">
        <v>5</v>
      </c>
      <c r="T50" s="15">
        <v>5</v>
      </c>
      <c r="U50" s="15">
        <v>1</v>
      </c>
      <c r="V50" s="15">
        <v>1</v>
      </c>
      <c r="W50" s="15">
        <v>1</v>
      </c>
      <c r="X50" s="15">
        <v>1</v>
      </c>
      <c r="Y50" s="15">
        <v>1</v>
      </c>
      <c r="Z50" s="15">
        <v>1</v>
      </c>
      <c r="AA50" s="15">
        <v>2</v>
      </c>
      <c r="AB50" s="11"/>
      <c r="AC50" s="11"/>
      <c r="AD50" s="11">
        <v>3</v>
      </c>
      <c r="AE50" s="15">
        <f t="shared" si="2"/>
        <v>3</v>
      </c>
      <c r="AF50" s="4"/>
      <c r="AG50" s="4"/>
      <c r="AH50" s="4">
        <v>3</v>
      </c>
      <c r="AI50" s="15">
        <f t="shared" si="3"/>
        <v>3</v>
      </c>
      <c r="AJ50" s="9">
        <f t="shared" si="4"/>
        <v>48</v>
      </c>
      <c r="AK50" s="12"/>
    </row>
    <row r="51" spans="1:37" x14ac:dyDescent="0.25">
      <c r="A51" s="4">
        <v>49</v>
      </c>
      <c r="B51" s="3"/>
      <c r="C51" s="3"/>
      <c r="D51" s="3"/>
      <c r="E51" s="3"/>
      <c r="F51" s="3"/>
      <c r="G51" s="3">
        <v>6</v>
      </c>
      <c r="H51" s="15">
        <f t="shared" si="0"/>
        <v>6</v>
      </c>
      <c r="I51" s="4"/>
      <c r="J51" s="4"/>
      <c r="K51" s="4"/>
      <c r="L51" s="4">
        <v>4</v>
      </c>
      <c r="M51" s="15">
        <f t="shared" si="1"/>
        <v>4</v>
      </c>
      <c r="N51" s="15">
        <v>4</v>
      </c>
      <c r="O51" s="15">
        <v>5</v>
      </c>
      <c r="P51" s="15">
        <v>1</v>
      </c>
      <c r="Q51" s="15">
        <v>4</v>
      </c>
      <c r="R51" s="15">
        <v>5</v>
      </c>
      <c r="S51" s="15">
        <v>5</v>
      </c>
      <c r="T51" s="15">
        <v>5</v>
      </c>
      <c r="U51" s="15">
        <v>2</v>
      </c>
      <c r="V51" s="15">
        <v>1</v>
      </c>
      <c r="W51" s="15">
        <v>1</v>
      </c>
      <c r="X51" s="15">
        <v>2</v>
      </c>
      <c r="Y51" s="15">
        <v>2</v>
      </c>
      <c r="Z51" s="15">
        <v>2</v>
      </c>
      <c r="AA51" s="15">
        <v>1</v>
      </c>
      <c r="AB51" s="11">
        <v>1</v>
      </c>
      <c r="AC51" s="11"/>
      <c r="AD51" s="11"/>
      <c r="AE51" s="15">
        <f t="shared" si="2"/>
        <v>1</v>
      </c>
      <c r="AF51" s="4">
        <v>1</v>
      </c>
      <c r="AG51" s="4"/>
      <c r="AH51" s="4"/>
      <c r="AI51" s="15">
        <f t="shared" si="3"/>
        <v>1</v>
      </c>
      <c r="AJ51" s="9">
        <f t="shared" si="4"/>
        <v>52</v>
      </c>
      <c r="AK51" s="12"/>
    </row>
    <row r="52" spans="1:37" x14ac:dyDescent="0.25">
      <c r="A52" s="4">
        <v>50</v>
      </c>
      <c r="B52" s="3"/>
      <c r="C52" s="3">
        <v>2</v>
      </c>
      <c r="D52" s="3"/>
      <c r="E52" s="3"/>
      <c r="F52" s="3"/>
      <c r="G52" s="3"/>
      <c r="H52" s="15">
        <f t="shared" si="0"/>
        <v>2</v>
      </c>
      <c r="I52" s="4"/>
      <c r="J52" s="4"/>
      <c r="K52" s="4"/>
      <c r="L52" s="4">
        <v>4</v>
      </c>
      <c r="M52" s="15">
        <f t="shared" si="1"/>
        <v>4</v>
      </c>
      <c r="N52" s="15">
        <v>3</v>
      </c>
      <c r="O52" s="15">
        <v>4</v>
      </c>
      <c r="P52" s="15">
        <v>1</v>
      </c>
      <c r="Q52" s="15">
        <v>1</v>
      </c>
      <c r="R52" s="15">
        <v>5</v>
      </c>
      <c r="S52" s="15">
        <v>5</v>
      </c>
      <c r="T52" s="15">
        <v>5</v>
      </c>
      <c r="U52" s="15">
        <v>1</v>
      </c>
      <c r="V52" s="15">
        <v>1</v>
      </c>
      <c r="W52" s="15">
        <v>1</v>
      </c>
      <c r="X52" s="15">
        <v>1</v>
      </c>
      <c r="Y52" s="15">
        <v>2</v>
      </c>
      <c r="Z52" s="15">
        <v>1</v>
      </c>
      <c r="AA52" s="15">
        <v>1</v>
      </c>
      <c r="AB52" s="11">
        <v>1</v>
      </c>
      <c r="AC52" s="11"/>
      <c r="AD52" s="11"/>
      <c r="AE52" s="15">
        <f t="shared" si="2"/>
        <v>1</v>
      </c>
      <c r="AF52" s="4">
        <v>1</v>
      </c>
      <c r="AG52" s="4"/>
      <c r="AH52" s="4"/>
      <c r="AI52" s="15">
        <f t="shared" si="3"/>
        <v>1</v>
      </c>
      <c r="AJ52" s="9">
        <f t="shared" si="4"/>
        <v>40</v>
      </c>
      <c r="AK52" s="12"/>
    </row>
    <row r="53" spans="1:37" x14ac:dyDescent="0.25">
      <c r="A53" s="4">
        <v>51</v>
      </c>
      <c r="B53" s="3"/>
      <c r="C53" s="3">
        <v>2</v>
      </c>
      <c r="D53" s="3"/>
      <c r="E53" s="3"/>
      <c r="F53" s="3"/>
      <c r="G53" s="3"/>
      <c r="H53" s="15">
        <f t="shared" si="0"/>
        <v>2</v>
      </c>
      <c r="I53" s="4"/>
      <c r="J53" s="4"/>
      <c r="K53" s="4"/>
      <c r="L53" s="4">
        <v>4</v>
      </c>
      <c r="M53" s="15">
        <f t="shared" si="1"/>
        <v>4</v>
      </c>
      <c r="N53" s="15">
        <v>5</v>
      </c>
      <c r="O53" s="15">
        <v>5</v>
      </c>
      <c r="P53" s="15">
        <v>1</v>
      </c>
      <c r="Q53" s="15">
        <v>5</v>
      </c>
      <c r="R53" s="15">
        <v>5</v>
      </c>
      <c r="S53" s="15">
        <v>5</v>
      </c>
      <c r="T53" s="15">
        <v>5</v>
      </c>
      <c r="U53" s="15">
        <v>1</v>
      </c>
      <c r="V53" s="15">
        <v>1</v>
      </c>
      <c r="W53" s="15">
        <v>1</v>
      </c>
      <c r="X53" s="15">
        <v>1</v>
      </c>
      <c r="Y53" s="15">
        <v>1</v>
      </c>
      <c r="Z53" s="15">
        <v>1</v>
      </c>
      <c r="AA53" s="15">
        <v>1</v>
      </c>
      <c r="AB53" s="11">
        <v>1</v>
      </c>
      <c r="AC53" s="11"/>
      <c r="AD53" s="11"/>
      <c r="AE53" s="15">
        <f t="shared" si="2"/>
        <v>1</v>
      </c>
      <c r="AF53" s="4">
        <v>1</v>
      </c>
      <c r="AG53" s="4"/>
      <c r="AH53" s="4"/>
      <c r="AI53" s="15">
        <f t="shared" si="3"/>
        <v>1</v>
      </c>
      <c r="AJ53" s="9">
        <f t="shared" si="4"/>
        <v>46</v>
      </c>
      <c r="AK53" s="12"/>
    </row>
    <row r="54" spans="1:37" x14ac:dyDescent="0.25">
      <c r="A54" s="4">
        <v>52</v>
      </c>
      <c r="B54" s="3">
        <v>1</v>
      </c>
      <c r="C54" s="3"/>
      <c r="D54" s="3"/>
      <c r="E54" s="3"/>
      <c r="F54" s="3"/>
      <c r="G54" s="3"/>
      <c r="H54" s="15">
        <f t="shared" si="0"/>
        <v>1</v>
      </c>
      <c r="I54" s="4"/>
      <c r="J54" s="4"/>
      <c r="K54" s="4"/>
      <c r="L54" s="4">
        <v>4</v>
      </c>
      <c r="M54" s="15">
        <f t="shared" si="1"/>
        <v>4</v>
      </c>
      <c r="N54" s="15">
        <v>5</v>
      </c>
      <c r="O54" s="15">
        <v>5</v>
      </c>
      <c r="P54" s="15">
        <v>1</v>
      </c>
      <c r="Q54" s="15">
        <v>1</v>
      </c>
      <c r="R54" s="15">
        <v>5</v>
      </c>
      <c r="S54" s="15">
        <v>2</v>
      </c>
      <c r="T54" s="15">
        <v>5</v>
      </c>
      <c r="U54" s="15">
        <v>1</v>
      </c>
      <c r="V54" s="15">
        <v>1</v>
      </c>
      <c r="W54" s="15">
        <v>1</v>
      </c>
      <c r="X54" s="15">
        <v>1</v>
      </c>
      <c r="Y54" s="15">
        <v>2</v>
      </c>
      <c r="Z54" s="15">
        <v>1</v>
      </c>
      <c r="AA54" s="15">
        <v>1</v>
      </c>
      <c r="AB54" s="11">
        <v>1</v>
      </c>
      <c r="AC54" s="11"/>
      <c r="AD54" s="11"/>
      <c r="AE54" s="15">
        <f t="shared" si="2"/>
        <v>1</v>
      </c>
      <c r="AF54" s="4">
        <v>1</v>
      </c>
      <c r="AG54" s="4"/>
      <c r="AH54" s="4"/>
      <c r="AI54" s="15">
        <f t="shared" si="3"/>
        <v>1</v>
      </c>
      <c r="AJ54" s="9">
        <f t="shared" si="4"/>
        <v>39</v>
      </c>
      <c r="AK54" s="12"/>
    </row>
    <row r="55" spans="1:37" x14ac:dyDescent="0.25">
      <c r="A55" s="4">
        <v>53</v>
      </c>
      <c r="B55" s="3"/>
      <c r="C55" s="3"/>
      <c r="D55" s="3"/>
      <c r="E55" s="3"/>
      <c r="F55" s="3"/>
      <c r="G55" s="3">
        <v>6</v>
      </c>
      <c r="H55" s="15">
        <f t="shared" si="0"/>
        <v>6</v>
      </c>
      <c r="I55" s="4"/>
      <c r="J55" s="4">
        <v>2</v>
      </c>
      <c r="K55" s="4"/>
      <c r="L55" s="4"/>
      <c r="M55" s="15">
        <f t="shared" si="1"/>
        <v>2</v>
      </c>
      <c r="N55" s="15">
        <v>4</v>
      </c>
      <c r="O55" s="15">
        <v>5</v>
      </c>
      <c r="P55" s="15">
        <v>1</v>
      </c>
      <c r="Q55" s="15">
        <v>1</v>
      </c>
      <c r="R55" s="15">
        <v>4</v>
      </c>
      <c r="S55" s="15">
        <v>5</v>
      </c>
      <c r="T55" s="15">
        <v>4</v>
      </c>
      <c r="U55" s="15">
        <v>1</v>
      </c>
      <c r="V55" s="15">
        <v>1</v>
      </c>
      <c r="W55" s="15">
        <v>1</v>
      </c>
      <c r="X55" s="15">
        <v>1</v>
      </c>
      <c r="Y55" s="15">
        <v>2</v>
      </c>
      <c r="Z55" s="15">
        <v>1</v>
      </c>
      <c r="AA55" s="15">
        <v>2</v>
      </c>
      <c r="AB55" s="11"/>
      <c r="AC55" s="11"/>
      <c r="AD55" s="11">
        <v>3</v>
      </c>
      <c r="AE55" s="15">
        <f t="shared" si="2"/>
        <v>3</v>
      </c>
      <c r="AF55" s="4">
        <v>1</v>
      </c>
      <c r="AG55" s="4"/>
      <c r="AH55" s="4"/>
      <c r="AI55" s="15">
        <f t="shared" si="3"/>
        <v>1</v>
      </c>
      <c r="AJ55" s="9">
        <f t="shared" si="4"/>
        <v>45</v>
      </c>
      <c r="AK55" s="12"/>
    </row>
    <row r="56" spans="1:37" x14ac:dyDescent="0.25">
      <c r="A56" s="4">
        <v>54</v>
      </c>
      <c r="B56" s="3"/>
      <c r="C56" s="3"/>
      <c r="D56" s="3">
        <v>3</v>
      </c>
      <c r="E56" s="3"/>
      <c r="F56" s="3"/>
      <c r="G56" s="3"/>
      <c r="H56" s="15">
        <f t="shared" si="0"/>
        <v>3</v>
      </c>
      <c r="I56" s="4"/>
      <c r="J56" s="4"/>
      <c r="K56" s="4"/>
      <c r="L56" s="4">
        <v>4</v>
      </c>
      <c r="M56" s="15">
        <f t="shared" si="1"/>
        <v>4</v>
      </c>
      <c r="N56" s="15">
        <v>4</v>
      </c>
      <c r="O56" s="15">
        <v>4</v>
      </c>
      <c r="P56" s="15">
        <v>1</v>
      </c>
      <c r="Q56" s="15">
        <v>4</v>
      </c>
      <c r="R56" s="15">
        <v>5</v>
      </c>
      <c r="S56" s="15">
        <v>5</v>
      </c>
      <c r="T56" s="15">
        <v>5</v>
      </c>
      <c r="U56" s="15">
        <v>1</v>
      </c>
      <c r="V56" s="15">
        <v>1</v>
      </c>
      <c r="W56" s="15">
        <v>1</v>
      </c>
      <c r="X56" s="15">
        <v>1</v>
      </c>
      <c r="Y56" s="15">
        <v>1</v>
      </c>
      <c r="Z56" s="15">
        <v>2</v>
      </c>
      <c r="AA56" s="15">
        <v>2</v>
      </c>
      <c r="AB56" s="11"/>
      <c r="AC56" s="11"/>
      <c r="AD56" s="11">
        <v>3</v>
      </c>
      <c r="AE56" s="15">
        <f t="shared" si="2"/>
        <v>3</v>
      </c>
      <c r="AF56" s="4">
        <v>1</v>
      </c>
      <c r="AG56" s="4"/>
      <c r="AH56" s="4"/>
      <c r="AI56" s="15">
        <f t="shared" si="3"/>
        <v>1</v>
      </c>
      <c r="AJ56" s="9">
        <f t="shared" si="4"/>
        <v>48</v>
      </c>
      <c r="AK56" s="12"/>
    </row>
    <row r="57" spans="1:37" x14ac:dyDescent="0.25">
      <c r="A57" s="4">
        <v>55</v>
      </c>
      <c r="B57" s="3"/>
      <c r="C57" s="3">
        <v>2</v>
      </c>
      <c r="D57" s="3"/>
      <c r="E57" s="3"/>
      <c r="F57" s="3"/>
      <c r="G57" s="3"/>
      <c r="H57" s="15">
        <f t="shared" si="0"/>
        <v>2</v>
      </c>
      <c r="I57" s="4"/>
      <c r="J57" s="4"/>
      <c r="K57" s="4"/>
      <c r="L57" s="4">
        <v>4</v>
      </c>
      <c r="M57" s="15">
        <f t="shared" si="1"/>
        <v>4</v>
      </c>
      <c r="N57" s="15">
        <v>4</v>
      </c>
      <c r="O57" s="15">
        <v>5</v>
      </c>
      <c r="P57" s="15">
        <v>1</v>
      </c>
      <c r="Q57" s="15">
        <v>5</v>
      </c>
      <c r="R57" s="15">
        <v>2</v>
      </c>
      <c r="S57" s="15">
        <v>2</v>
      </c>
      <c r="T57" s="15">
        <v>4</v>
      </c>
      <c r="U57" s="15">
        <v>1</v>
      </c>
      <c r="V57" s="15">
        <v>1</v>
      </c>
      <c r="W57" s="15">
        <v>1</v>
      </c>
      <c r="X57" s="15">
        <v>2</v>
      </c>
      <c r="Y57" s="15">
        <v>2</v>
      </c>
      <c r="Z57" s="15">
        <v>2</v>
      </c>
      <c r="AA57" s="15">
        <v>2</v>
      </c>
      <c r="AB57" s="11"/>
      <c r="AC57" s="11"/>
      <c r="AD57" s="11">
        <v>3</v>
      </c>
      <c r="AE57" s="15">
        <f t="shared" si="2"/>
        <v>3</v>
      </c>
      <c r="AF57" s="4"/>
      <c r="AG57" s="4"/>
      <c r="AH57" s="4">
        <v>3</v>
      </c>
      <c r="AI57" s="15">
        <f t="shared" si="3"/>
        <v>3</v>
      </c>
      <c r="AJ57" s="9">
        <f t="shared" si="4"/>
        <v>46</v>
      </c>
      <c r="AK57" s="12"/>
    </row>
    <row r="58" spans="1:37" x14ac:dyDescent="0.25">
      <c r="A58" s="4">
        <v>56</v>
      </c>
      <c r="B58" s="3"/>
      <c r="C58" s="3"/>
      <c r="D58" s="3"/>
      <c r="E58" s="3"/>
      <c r="F58" s="3">
        <v>5</v>
      </c>
      <c r="G58" s="3"/>
      <c r="H58" s="15">
        <f t="shared" si="0"/>
        <v>5</v>
      </c>
      <c r="I58" s="4"/>
      <c r="J58" s="4">
        <v>2</v>
      </c>
      <c r="K58" s="4"/>
      <c r="L58" s="4"/>
      <c r="M58" s="15">
        <f t="shared" si="1"/>
        <v>2</v>
      </c>
      <c r="N58" s="15">
        <v>5</v>
      </c>
      <c r="O58" s="15">
        <v>5</v>
      </c>
      <c r="P58" s="15">
        <v>1</v>
      </c>
      <c r="Q58" s="15">
        <v>5</v>
      </c>
      <c r="R58" s="15">
        <v>3</v>
      </c>
      <c r="S58" s="15">
        <v>4</v>
      </c>
      <c r="T58" s="15">
        <v>5</v>
      </c>
      <c r="U58" s="15">
        <v>2</v>
      </c>
      <c r="V58" s="15">
        <v>1</v>
      </c>
      <c r="W58" s="15">
        <v>1</v>
      </c>
      <c r="X58" s="15">
        <v>1</v>
      </c>
      <c r="Y58" s="15">
        <v>2</v>
      </c>
      <c r="Z58" s="15">
        <v>2</v>
      </c>
      <c r="AA58" s="15">
        <v>2</v>
      </c>
      <c r="AB58" s="11"/>
      <c r="AC58" s="11">
        <v>2</v>
      </c>
      <c r="AD58" s="11"/>
      <c r="AE58" s="15">
        <f t="shared" si="2"/>
        <v>2</v>
      </c>
      <c r="AF58" s="4">
        <v>1</v>
      </c>
      <c r="AG58" s="4"/>
      <c r="AH58" s="4"/>
      <c r="AI58" s="15">
        <f t="shared" si="3"/>
        <v>1</v>
      </c>
      <c r="AJ58" s="9">
        <f t="shared" si="4"/>
        <v>49</v>
      </c>
      <c r="AK58" s="12"/>
    </row>
    <row r="59" spans="1:37" x14ac:dyDescent="0.25">
      <c r="A59" s="4">
        <v>57</v>
      </c>
      <c r="B59" s="3"/>
      <c r="C59" s="3"/>
      <c r="D59" s="3">
        <v>3</v>
      </c>
      <c r="E59" s="3"/>
      <c r="F59" s="3"/>
      <c r="G59" s="3"/>
      <c r="H59" s="15">
        <f t="shared" si="0"/>
        <v>3</v>
      </c>
      <c r="I59" s="4"/>
      <c r="J59" s="4"/>
      <c r="K59" s="4"/>
      <c r="L59" s="4">
        <v>4</v>
      </c>
      <c r="M59" s="15">
        <f t="shared" si="1"/>
        <v>4</v>
      </c>
      <c r="N59" s="15">
        <v>4</v>
      </c>
      <c r="O59" s="15">
        <v>4</v>
      </c>
      <c r="P59" s="15">
        <v>1</v>
      </c>
      <c r="Q59" s="15">
        <v>1</v>
      </c>
      <c r="R59" s="15">
        <v>2</v>
      </c>
      <c r="S59" s="15">
        <v>1</v>
      </c>
      <c r="T59" s="15">
        <v>4</v>
      </c>
      <c r="U59" s="15">
        <v>1</v>
      </c>
      <c r="V59" s="15">
        <v>1</v>
      </c>
      <c r="W59" s="15">
        <v>1</v>
      </c>
      <c r="X59" s="15">
        <v>1</v>
      </c>
      <c r="Y59" s="15">
        <v>1</v>
      </c>
      <c r="Z59" s="15">
        <v>2</v>
      </c>
      <c r="AA59" s="15">
        <v>1</v>
      </c>
      <c r="AB59" s="11">
        <v>1</v>
      </c>
      <c r="AC59" s="11"/>
      <c r="AD59" s="11"/>
      <c r="AE59" s="15">
        <f t="shared" si="2"/>
        <v>1</v>
      </c>
      <c r="AF59" s="4">
        <v>1</v>
      </c>
      <c r="AG59" s="4"/>
      <c r="AH59" s="4"/>
      <c r="AI59" s="15">
        <f t="shared" si="3"/>
        <v>1</v>
      </c>
      <c r="AJ59" s="9">
        <f t="shared" si="4"/>
        <v>34</v>
      </c>
      <c r="AK59" s="12"/>
    </row>
    <row r="60" spans="1:37" x14ac:dyDescent="0.25">
      <c r="A60" s="4">
        <v>58</v>
      </c>
      <c r="B60" s="3"/>
      <c r="C60" s="3"/>
      <c r="D60" s="3"/>
      <c r="E60" s="3"/>
      <c r="F60" s="3">
        <v>5</v>
      </c>
      <c r="G60" s="3"/>
      <c r="H60" s="15">
        <f t="shared" si="0"/>
        <v>5</v>
      </c>
      <c r="I60" s="4">
        <v>1</v>
      </c>
      <c r="J60" s="4"/>
      <c r="K60" s="4"/>
      <c r="L60" s="4"/>
      <c r="M60" s="15">
        <f t="shared" si="1"/>
        <v>1</v>
      </c>
      <c r="N60" s="15">
        <v>4</v>
      </c>
      <c r="O60" s="15">
        <v>4</v>
      </c>
      <c r="P60" s="15">
        <v>1</v>
      </c>
      <c r="Q60" s="15">
        <v>1</v>
      </c>
      <c r="R60" s="15">
        <v>2</v>
      </c>
      <c r="S60" s="15">
        <v>2</v>
      </c>
      <c r="T60" s="15">
        <v>3</v>
      </c>
      <c r="U60" s="15">
        <v>1</v>
      </c>
      <c r="V60" s="15">
        <v>1</v>
      </c>
      <c r="W60" s="15">
        <v>1</v>
      </c>
      <c r="X60" s="15">
        <v>2</v>
      </c>
      <c r="Y60" s="15">
        <v>2</v>
      </c>
      <c r="Z60" s="15">
        <v>1</v>
      </c>
      <c r="AA60" s="15">
        <v>2</v>
      </c>
      <c r="AB60" s="11"/>
      <c r="AC60" s="11"/>
      <c r="AD60" s="11">
        <v>3</v>
      </c>
      <c r="AE60" s="15">
        <f t="shared" si="2"/>
        <v>3</v>
      </c>
      <c r="AF60" s="4"/>
      <c r="AG60" s="4"/>
      <c r="AH60" s="4">
        <v>3</v>
      </c>
      <c r="AI60" s="15">
        <f t="shared" si="3"/>
        <v>3</v>
      </c>
      <c r="AJ60" s="9">
        <f t="shared" si="4"/>
        <v>39</v>
      </c>
      <c r="AK60" s="12"/>
    </row>
    <row r="61" spans="1:37" x14ac:dyDescent="0.25">
      <c r="A61" s="4">
        <v>59</v>
      </c>
      <c r="B61" s="3"/>
      <c r="C61" s="3"/>
      <c r="D61" s="3"/>
      <c r="E61" s="3"/>
      <c r="F61" s="3"/>
      <c r="G61" s="3">
        <v>6</v>
      </c>
      <c r="H61" s="15">
        <f t="shared" si="0"/>
        <v>6</v>
      </c>
      <c r="I61" s="4"/>
      <c r="J61" s="4"/>
      <c r="K61" s="4"/>
      <c r="L61" s="4">
        <v>4</v>
      </c>
      <c r="M61" s="15">
        <f t="shared" si="1"/>
        <v>4</v>
      </c>
      <c r="N61" s="15">
        <v>4</v>
      </c>
      <c r="O61" s="15">
        <v>3</v>
      </c>
      <c r="P61" s="15">
        <v>1</v>
      </c>
      <c r="Q61" s="15">
        <v>3</v>
      </c>
      <c r="R61" s="15">
        <v>3</v>
      </c>
      <c r="S61" s="15">
        <v>3</v>
      </c>
      <c r="T61" s="15">
        <v>4</v>
      </c>
      <c r="U61" s="15">
        <v>1</v>
      </c>
      <c r="V61" s="15">
        <v>1</v>
      </c>
      <c r="W61" s="15">
        <v>1</v>
      </c>
      <c r="X61" s="15">
        <v>2</v>
      </c>
      <c r="Y61" s="15">
        <v>1</v>
      </c>
      <c r="Z61" s="15">
        <v>1</v>
      </c>
      <c r="AA61" s="15">
        <v>1</v>
      </c>
      <c r="AB61" s="11">
        <v>1</v>
      </c>
      <c r="AC61" s="11"/>
      <c r="AD61" s="11"/>
      <c r="AE61" s="15">
        <f t="shared" si="2"/>
        <v>1</v>
      </c>
      <c r="AF61" s="4">
        <v>1</v>
      </c>
      <c r="AG61" s="4"/>
      <c r="AH61" s="4"/>
      <c r="AI61" s="15">
        <f t="shared" si="3"/>
        <v>1</v>
      </c>
      <c r="AJ61" s="9">
        <f t="shared" si="4"/>
        <v>41</v>
      </c>
      <c r="AK61" s="12"/>
    </row>
    <row r="62" spans="1:37" x14ac:dyDescent="0.25">
      <c r="A62" s="4">
        <v>60</v>
      </c>
      <c r="B62" s="3"/>
      <c r="C62" s="3"/>
      <c r="D62" s="3">
        <v>3</v>
      </c>
      <c r="E62" s="3"/>
      <c r="F62" s="3"/>
      <c r="G62" s="3"/>
      <c r="H62" s="15">
        <f t="shared" si="0"/>
        <v>3</v>
      </c>
      <c r="I62" s="4">
        <v>1</v>
      </c>
      <c r="J62" s="4"/>
      <c r="K62" s="4"/>
      <c r="L62" s="4"/>
      <c r="M62" s="15">
        <f t="shared" si="1"/>
        <v>1</v>
      </c>
      <c r="N62" s="15">
        <v>4</v>
      </c>
      <c r="O62" s="15">
        <v>5</v>
      </c>
      <c r="P62" s="15">
        <v>1</v>
      </c>
      <c r="Q62" s="15">
        <v>1</v>
      </c>
      <c r="R62" s="15">
        <v>3</v>
      </c>
      <c r="S62" s="15">
        <v>5</v>
      </c>
      <c r="T62" s="15">
        <v>3</v>
      </c>
      <c r="U62" s="15">
        <v>1</v>
      </c>
      <c r="V62" s="15">
        <v>2</v>
      </c>
      <c r="W62" s="15">
        <v>1</v>
      </c>
      <c r="X62" s="15">
        <v>2</v>
      </c>
      <c r="Y62" s="15">
        <v>1</v>
      </c>
      <c r="Z62" s="15">
        <v>2</v>
      </c>
      <c r="AA62" s="15">
        <v>2</v>
      </c>
      <c r="AB62" s="11"/>
      <c r="AC62" s="11"/>
      <c r="AD62" s="11">
        <v>3</v>
      </c>
      <c r="AE62" s="15">
        <f t="shared" si="2"/>
        <v>3</v>
      </c>
      <c r="AF62" s="4"/>
      <c r="AG62" s="4"/>
      <c r="AH62" s="4">
        <v>3</v>
      </c>
      <c r="AI62" s="15">
        <f t="shared" si="3"/>
        <v>3</v>
      </c>
      <c r="AJ62" s="9">
        <f t="shared" si="4"/>
        <v>43</v>
      </c>
      <c r="AK62" s="12"/>
    </row>
    <row r="63" spans="1:37" x14ac:dyDescent="0.25">
      <c r="A63" s="4">
        <v>61</v>
      </c>
      <c r="B63" s="3"/>
      <c r="C63" s="3"/>
      <c r="D63" s="3"/>
      <c r="E63" s="3"/>
      <c r="F63" s="3">
        <v>5</v>
      </c>
      <c r="G63" s="3"/>
      <c r="H63" s="15">
        <f t="shared" si="0"/>
        <v>5</v>
      </c>
      <c r="I63" s="4">
        <v>1</v>
      </c>
      <c r="J63" s="4"/>
      <c r="K63" s="4"/>
      <c r="L63" s="4"/>
      <c r="M63" s="15">
        <f t="shared" si="1"/>
        <v>1</v>
      </c>
      <c r="N63" s="15">
        <v>5</v>
      </c>
      <c r="O63" s="15">
        <v>5</v>
      </c>
      <c r="P63" s="15">
        <v>1</v>
      </c>
      <c r="Q63" s="15">
        <v>1</v>
      </c>
      <c r="R63" s="15">
        <v>3</v>
      </c>
      <c r="S63" s="15">
        <v>5</v>
      </c>
      <c r="T63" s="15">
        <v>4</v>
      </c>
      <c r="U63" s="15">
        <v>1</v>
      </c>
      <c r="V63" s="15">
        <v>1</v>
      </c>
      <c r="W63" s="15">
        <v>1</v>
      </c>
      <c r="X63" s="15">
        <v>2</v>
      </c>
      <c r="Y63" s="15">
        <v>2</v>
      </c>
      <c r="Z63" s="15">
        <v>1</v>
      </c>
      <c r="AA63" s="15">
        <v>2</v>
      </c>
      <c r="AB63" s="11"/>
      <c r="AC63" s="11">
        <v>2</v>
      </c>
      <c r="AD63" s="11"/>
      <c r="AE63" s="15">
        <f t="shared" si="2"/>
        <v>2</v>
      </c>
      <c r="AF63" s="4"/>
      <c r="AG63" s="4"/>
      <c r="AH63" s="4">
        <v>3</v>
      </c>
      <c r="AI63" s="15">
        <f t="shared" si="3"/>
        <v>3</v>
      </c>
      <c r="AJ63" s="9">
        <f t="shared" si="4"/>
        <v>45</v>
      </c>
      <c r="AK63" s="12"/>
    </row>
    <row r="64" spans="1:37" x14ac:dyDescent="0.25">
      <c r="A64" s="4">
        <v>62</v>
      </c>
      <c r="B64" s="3"/>
      <c r="C64" s="3">
        <v>2</v>
      </c>
      <c r="D64" s="3"/>
      <c r="E64" s="3"/>
      <c r="F64" s="3"/>
      <c r="G64" s="3"/>
      <c r="H64" s="15">
        <f t="shared" si="0"/>
        <v>2</v>
      </c>
      <c r="I64" s="4">
        <v>1</v>
      </c>
      <c r="J64" s="4"/>
      <c r="K64" s="4"/>
      <c r="L64" s="4"/>
      <c r="M64" s="15">
        <f t="shared" si="1"/>
        <v>1</v>
      </c>
      <c r="N64" s="15">
        <v>5</v>
      </c>
      <c r="O64" s="15">
        <v>3</v>
      </c>
      <c r="P64" s="15">
        <v>1</v>
      </c>
      <c r="Q64" s="15">
        <v>1</v>
      </c>
      <c r="R64" s="15">
        <v>5</v>
      </c>
      <c r="S64" s="15">
        <v>5</v>
      </c>
      <c r="T64" s="15">
        <v>5</v>
      </c>
      <c r="U64" s="15">
        <v>1</v>
      </c>
      <c r="V64" s="15">
        <v>1</v>
      </c>
      <c r="W64" s="15">
        <v>1</v>
      </c>
      <c r="X64" s="15">
        <v>2</v>
      </c>
      <c r="Y64" s="15">
        <v>2</v>
      </c>
      <c r="Z64" s="15">
        <v>1</v>
      </c>
      <c r="AA64" s="15">
        <v>2</v>
      </c>
      <c r="AB64" s="11"/>
      <c r="AC64" s="11"/>
      <c r="AD64" s="11">
        <v>3</v>
      </c>
      <c r="AE64" s="15">
        <f t="shared" si="2"/>
        <v>3</v>
      </c>
      <c r="AF64" s="4">
        <v>1</v>
      </c>
      <c r="AG64" s="4"/>
      <c r="AH64" s="4"/>
      <c r="AI64" s="15">
        <f t="shared" si="3"/>
        <v>1</v>
      </c>
      <c r="AJ64" s="9">
        <f t="shared" si="4"/>
        <v>42</v>
      </c>
      <c r="AK64" s="12"/>
    </row>
    <row r="65" spans="1:37" x14ac:dyDescent="0.25">
      <c r="A65" s="4">
        <v>63</v>
      </c>
      <c r="B65" s="3"/>
      <c r="C65" s="3">
        <v>2</v>
      </c>
      <c r="D65" s="3"/>
      <c r="E65" s="3"/>
      <c r="F65" s="3"/>
      <c r="G65" s="3"/>
      <c r="H65" s="15">
        <f t="shared" si="0"/>
        <v>2</v>
      </c>
      <c r="I65" s="4"/>
      <c r="J65" s="4"/>
      <c r="K65" s="4"/>
      <c r="L65" s="4">
        <v>4</v>
      </c>
      <c r="M65" s="15">
        <f t="shared" si="1"/>
        <v>4</v>
      </c>
      <c r="N65" s="15">
        <v>5</v>
      </c>
      <c r="O65" s="15">
        <v>5</v>
      </c>
      <c r="P65" s="15">
        <v>1</v>
      </c>
      <c r="Q65" s="15">
        <v>5</v>
      </c>
      <c r="R65" s="15">
        <v>5</v>
      </c>
      <c r="S65" s="15">
        <v>2</v>
      </c>
      <c r="T65" s="15">
        <v>4</v>
      </c>
      <c r="U65" s="15">
        <v>1</v>
      </c>
      <c r="V65" s="15">
        <v>1</v>
      </c>
      <c r="W65" s="15">
        <v>1</v>
      </c>
      <c r="X65" s="15">
        <v>1</v>
      </c>
      <c r="Y65" s="15">
        <v>1</v>
      </c>
      <c r="Z65" s="15">
        <v>1</v>
      </c>
      <c r="AA65" s="15">
        <v>1</v>
      </c>
      <c r="AB65" s="11">
        <v>1</v>
      </c>
      <c r="AC65" s="11"/>
      <c r="AD65" s="11"/>
      <c r="AE65" s="15">
        <f t="shared" si="2"/>
        <v>1</v>
      </c>
      <c r="AF65" s="4">
        <v>1</v>
      </c>
      <c r="AG65" s="4"/>
      <c r="AH65" s="4"/>
      <c r="AI65" s="15">
        <f t="shared" si="3"/>
        <v>1</v>
      </c>
      <c r="AJ65" s="9">
        <f t="shared" si="4"/>
        <v>42</v>
      </c>
      <c r="AK65" s="12"/>
    </row>
    <row r="66" spans="1:37" x14ac:dyDescent="0.25">
      <c r="A66" s="4">
        <v>64</v>
      </c>
      <c r="B66" s="3"/>
      <c r="C66" s="3"/>
      <c r="D66" s="3"/>
      <c r="E66" s="3"/>
      <c r="F66" s="3">
        <v>5</v>
      </c>
      <c r="G66" s="3"/>
      <c r="H66" s="15">
        <f t="shared" si="0"/>
        <v>5</v>
      </c>
      <c r="I66" s="4">
        <v>1</v>
      </c>
      <c r="J66" s="4"/>
      <c r="K66" s="4"/>
      <c r="L66" s="4"/>
      <c r="M66" s="15">
        <f t="shared" si="1"/>
        <v>1</v>
      </c>
      <c r="N66" s="15">
        <v>5</v>
      </c>
      <c r="O66" s="15">
        <v>4</v>
      </c>
      <c r="P66" s="15">
        <v>1</v>
      </c>
      <c r="Q66" s="15">
        <v>5</v>
      </c>
      <c r="R66" s="15">
        <v>4</v>
      </c>
      <c r="S66" s="15">
        <v>2</v>
      </c>
      <c r="T66" s="15">
        <v>4</v>
      </c>
      <c r="U66" s="15">
        <v>1</v>
      </c>
      <c r="V66" s="15">
        <v>2</v>
      </c>
      <c r="W66" s="15">
        <v>1</v>
      </c>
      <c r="X66" s="15">
        <v>2</v>
      </c>
      <c r="Y66" s="15">
        <v>2</v>
      </c>
      <c r="Z66" s="15">
        <v>1</v>
      </c>
      <c r="AA66" s="15">
        <v>2</v>
      </c>
      <c r="AB66" s="11"/>
      <c r="AC66" s="11"/>
      <c r="AD66" s="11">
        <v>3</v>
      </c>
      <c r="AE66" s="15">
        <f t="shared" si="2"/>
        <v>3</v>
      </c>
      <c r="AF66" s="4">
        <v>1</v>
      </c>
      <c r="AG66" s="4"/>
      <c r="AH66" s="4"/>
      <c r="AI66" s="15">
        <f t="shared" si="3"/>
        <v>1</v>
      </c>
      <c r="AJ66" s="9">
        <f t="shared" si="4"/>
        <v>46</v>
      </c>
      <c r="AK66" s="12"/>
    </row>
    <row r="67" spans="1:37" x14ac:dyDescent="0.25">
      <c r="A67" s="4">
        <v>65</v>
      </c>
      <c r="B67" s="3">
        <v>1</v>
      </c>
      <c r="C67" s="3"/>
      <c r="D67" s="3"/>
      <c r="E67" s="3"/>
      <c r="F67" s="3"/>
      <c r="G67" s="3"/>
      <c r="H67" s="15">
        <f t="shared" si="0"/>
        <v>1</v>
      </c>
      <c r="I67" s="4"/>
      <c r="J67" s="4"/>
      <c r="K67" s="4"/>
      <c r="L67" s="4">
        <v>4</v>
      </c>
      <c r="M67" s="15">
        <f t="shared" si="1"/>
        <v>4</v>
      </c>
      <c r="N67" s="15">
        <v>5</v>
      </c>
      <c r="O67" s="15">
        <v>5</v>
      </c>
      <c r="P67" s="15">
        <v>1</v>
      </c>
      <c r="Q67" s="15">
        <v>4</v>
      </c>
      <c r="R67" s="15">
        <v>4</v>
      </c>
      <c r="S67" s="15">
        <v>5</v>
      </c>
      <c r="T67" s="15">
        <v>4</v>
      </c>
      <c r="U67" s="15">
        <v>1</v>
      </c>
      <c r="V67" s="15">
        <v>1</v>
      </c>
      <c r="W67" s="15">
        <v>1</v>
      </c>
      <c r="X67" s="15">
        <v>1</v>
      </c>
      <c r="Y67" s="15">
        <v>2</v>
      </c>
      <c r="Z67" s="15">
        <v>2</v>
      </c>
      <c r="AA67" s="15">
        <v>1</v>
      </c>
      <c r="AB67" s="11">
        <v>1</v>
      </c>
      <c r="AC67" s="11"/>
      <c r="AD67" s="11"/>
      <c r="AE67" s="15">
        <f t="shared" si="2"/>
        <v>1</v>
      </c>
      <c r="AF67" s="4">
        <v>1</v>
      </c>
      <c r="AG67" s="4"/>
      <c r="AH67" s="4"/>
      <c r="AI67" s="15">
        <f t="shared" si="3"/>
        <v>1</v>
      </c>
      <c r="AJ67" s="9">
        <f t="shared" si="4"/>
        <v>44</v>
      </c>
      <c r="AK67" s="12"/>
    </row>
    <row r="68" spans="1:37" x14ac:dyDescent="0.25">
      <c r="A68" s="4">
        <v>66</v>
      </c>
      <c r="B68" s="3"/>
      <c r="C68" s="3"/>
      <c r="D68" s="3"/>
      <c r="E68" s="3">
        <v>4</v>
      </c>
      <c r="F68" s="3"/>
      <c r="G68" s="3"/>
      <c r="H68" s="15">
        <f t="shared" ref="H68:H99" si="5">AVERAGE(B68:G68)</f>
        <v>4</v>
      </c>
      <c r="I68" s="4"/>
      <c r="J68" s="4"/>
      <c r="K68" s="4"/>
      <c r="L68" s="4">
        <v>4</v>
      </c>
      <c r="M68" s="15">
        <f t="shared" ref="M68:M99" si="6">AVERAGE(I68:L68)</f>
        <v>4</v>
      </c>
      <c r="N68" s="15">
        <v>5</v>
      </c>
      <c r="O68" s="15">
        <v>5</v>
      </c>
      <c r="P68" s="15">
        <v>1</v>
      </c>
      <c r="Q68" s="15">
        <v>2</v>
      </c>
      <c r="R68" s="15">
        <v>5</v>
      </c>
      <c r="S68" s="15">
        <v>5</v>
      </c>
      <c r="T68" s="15">
        <v>5</v>
      </c>
      <c r="U68" s="15">
        <v>1</v>
      </c>
      <c r="V68" s="15">
        <v>1</v>
      </c>
      <c r="W68" s="15">
        <v>1</v>
      </c>
      <c r="X68" s="15">
        <v>1</v>
      </c>
      <c r="Y68" s="15">
        <v>2</v>
      </c>
      <c r="Z68" s="15">
        <v>1</v>
      </c>
      <c r="AA68" s="15">
        <v>1</v>
      </c>
      <c r="AB68" s="11">
        <v>1</v>
      </c>
      <c r="AC68" s="11"/>
      <c r="AD68" s="11"/>
      <c r="AE68" s="15">
        <f t="shared" ref="AE68:AE99" si="7">AVERAGE(AB68:AD68)</f>
        <v>1</v>
      </c>
      <c r="AF68" s="4">
        <v>1</v>
      </c>
      <c r="AG68" s="4"/>
      <c r="AH68" s="4"/>
      <c r="AI68" s="15">
        <f t="shared" ref="AI68:AI99" si="8">AVERAGE(AF68:AH68)</f>
        <v>1</v>
      </c>
      <c r="AJ68" s="9">
        <f t="shared" ref="AJ68:AJ99" si="9">H68+M68+N68+O68+P68+Q68+R68+S68+T68+U68+V68+W68+X68+Y68+Z68+AA68+AE68+AI68</f>
        <v>46</v>
      </c>
      <c r="AK68" s="12"/>
    </row>
    <row r="69" spans="1:37" x14ac:dyDescent="0.25">
      <c r="A69" s="4">
        <v>67</v>
      </c>
      <c r="B69" s="3"/>
      <c r="C69" s="3"/>
      <c r="D69" s="3"/>
      <c r="E69" s="3"/>
      <c r="F69" s="3"/>
      <c r="G69" s="3">
        <v>6</v>
      </c>
      <c r="H69" s="15">
        <f t="shared" si="5"/>
        <v>6</v>
      </c>
      <c r="I69" s="4"/>
      <c r="J69" s="4"/>
      <c r="K69" s="4">
        <v>3</v>
      </c>
      <c r="L69" s="4"/>
      <c r="M69" s="15">
        <f t="shared" si="6"/>
        <v>3</v>
      </c>
      <c r="N69" s="15">
        <v>4</v>
      </c>
      <c r="O69" s="15">
        <v>4</v>
      </c>
      <c r="P69" s="15">
        <v>1</v>
      </c>
      <c r="Q69" s="15">
        <v>1</v>
      </c>
      <c r="R69" s="15">
        <v>4</v>
      </c>
      <c r="S69" s="15">
        <v>5</v>
      </c>
      <c r="T69" s="15">
        <v>2</v>
      </c>
      <c r="U69" s="15">
        <v>1</v>
      </c>
      <c r="V69" s="15">
        <v>2</v>
      </c>
      <c r="W69" s="15">
        <v>1</v>
      </c>
      <c r="X69" s="15">
        <v>1</v>
      </c>
      <c r="Y69" s="15">
        <v>2</v>
      </c>
      <c r="Z69" s="15">
        <v>1</v>
      </c>
      <c r="AA69" s="15">
        <v>2</v>
      </c>
      <c r="AB69" s="11"/>
      <c r="AC69" s="11"/>
      <c r="AD69" s="11">
        <v>3</v>
      </c>
      <c r="AE69" s="15">
        <f t="shared" si="7"/>
        <v>3</v>
      </c>
      <c r="AF69" s="4">
        <v>1</v>
      </c>
      <c r="AG69" s="4"/>
      <c r="AH69" s="4"/>
      <c r="AI69" s="15">
        <f t="shared" si="8"/>
        <v>1</v>
      </c>
      <c r="AJ69" s="9">
        <f t="shared" si="9"/>
        <v>44</v>
      </c>
      <c r="AK69" s="12"/>
    </row>
    <row r="70" spans="1:37" x14ac:dyDescent="0.25">
      <c r="A70" s="4">
        <v>68</v>
      </c>
      <c r="B70" s="3"/>
      <c r="C70" s="3"/>
      <c r="D70" s="3"/>
      <c r="E70" s="3"/>
      <c r="F70" s="3">
        <v>5</v>
      </c>
      <c r="G70" s="3"/>
      <c r="H70" s="15">
        <f t="shared" si="5"/>
        <v>5</v>
      </c>
      <c r="I70" s="4">
        <v>1</v>
      </c>
      <c r="J70" s="4"/>
      <c r="K70" s="4"/>
      <c r="L70" s="4"/>
      <c r="M70" s="15">
        <f t="shared" si="6"/>
        <v>1</v>
      </c>
      <c r="N70" s="15">
        <v>5</v>
      </c>
      <c r="O70" s="15">
        <v>5</v>
      </c>
      <c r="P70" s="15">
        <v>1</v>
      </c>
      <c r="Q70" s="15">
        <v>5</v>
      </c>
      <c r="R70" s="15">
        <v>5</v>
      </c>
      <c r="S70" s="15">
        <v>5</v>
      </c>
      <c r="T70" s="15">
        <v>5</v>
      </c>
      <c r="U70" s="15">
        <v>1</v>
      </c>
      <c r="V70" s="15">
        <v>1</v>
      </c>
      <c r="W70" s="15">
        <v>1</v>
      </c>
      <c r="X70" s="15">
        <v>2</v>
      </c>
      <c r="Y70" s="15">
        <v>1</v>
      </c>
      <c r="Z70" s="15">
        <v>2</v>
      </c>
      <c r="AA70" s="15">
        <v>2</v>
      </c>
      <c r="AB70" s="11"/>
      <c r="AC70" s="11">
        <v>2</v>
      </c>
      <c r="AD70" s="11"/>
      <c r="AE70" s="15">
        <f t="shared" si="7"/>
        <v>2</v>
      </c>
      <c r="AF70" s="4"/>
      <c r="AG70" s="4"/>
      <c r="AH70" s="4">
        <v>3</v>
      </c>
      <c r="AI70" s="15">
        <f t="shared" si="8"/>
        <v>3</v>
      </c>
      <c r="AJ70" s="9">
        <f t="shared" si="9"/>
        <v>52</v>
      </c>
      <c r="AK70" s="12"/>
    </row>
    <row r="71" spans="1:37" x14ac:dyDescent="0.25">
      <c r="A71" s="4">
        <v>69</v>
      </c>
      <c r="B71" s="3"/>
      <c r="C71" s="3"/>
      <c r="D71" s="3"/>
      <c r="E71" s="3"/>
      <c r="F71" s="3">
        <v>5</v>
      </c>
      <c r="G71" s="3"/>
      <c r="H71" s="15">
        <f t="shared" si="5"/>
        <v>5</v>
      </c>
      <c r="I71" s="4"/>
      <c r="J71" s="4">
        <v>2</v>
      </c>
      <c r="K71" s="4"/>
      <c r="L71" s="4"/>
      <c r="M71" s="15">
        <f t="shared" si="6"/>
        <v>2</v>
      </c>
      <c r="N71" s="15">
        <v>3</v>
      </c>
      <c r="O71" s="15">
        <v>3</v>
      </c>
      <c r="P71" s="15">
        <v>1</v>
      </c>
      <c r="Q71" s="15">
        <v>4</v>
      </c>
      <c r="R71" s="15">
        <v>4</v>
      </c>
      <c r="S71" s="15">
        <v>1</v>
      </c>
      <c r="T71" s="15">
        <v>4</v>
      </c>
      <c r="U71" s="15">
        <v>1</v>
      </c>
      <c r="V71" s="15">
        <v>1</v>
      </c>
      <c r="W71" s="15">
        <v>1</v>
      </c>
      <c r="X71" s="15">
        <v>2</v>
      </c>
      <c r="Y71" s="15">
        <v>2</v>
      </c>
      <c r="Z71" s="15">
        <v>1</v>
      </c>
      <c r="AA71" s="15">
        <v>2</v>
      </c>
      <c r="AB71" s="11"/>
      <c r="AC71" s="11">
        <v>2</v>
      </c>
      <c r="AD71" s="11"/>
      <c r="AE71" s="15">
        <f t="shared" si="7"/>
        <v>2</v>
      </c>
      <c r="AF71" s="4">
        <v>1</v>
      </c>
      <c r="AG71" s="4"/>
      <c r="AH71" s="4"/>
      <c r="AI71" s="15">
        <f t="shared" si="8"/>
        <v>1</v>
      </c>
      <c r="AJ71" s="9">
        <f t="shared" si="9"/>
        <v>40</v>
      </c>
      <c r="AK71" s="12"/>
    </row>
    <row r="72" spans="1:37" x14ac:dyDescent="0.25">
      <c r="A72" s="4">
        <v>70</v>
      </c>
      <c r="B72" s="3"/>
      <c r="C72" s="3"/>
      <c r="D72" s="3"/>
      <c r="E72" s="3"/>
      <c r="F72" s="3">
        <v>5</v>
      </c>
      <c r="G72" s="3"/>
      <c r="H72" s="15">
        <f t="shared" si="5"/>
        <v>5</v>
      </c>
      <c r="I72" s="4"/>
      <c r="J72" s="4"/>
      <c r="K72" s="4"/>
      <c r="L72" s="4">
        <v>4</v>
      </c>
      <c r="M72" s="15">
        <f t="shared" si="6"/>
        <v>4</v>
      </c>
      <c r="N72" s="15">
        <v>5</v>
      </c>
      <c r="O72" s="15">
        <v>5</v>
      </c>
      <c r="P72" s="15">
        <v>1</v>
      </c>
      <c r="Q72" s="15">
        <v>3</v>
      </c>
      <c r="R72" s="15">
        <v>5</v>
      </c>
      <c r="S72" s="15">
        <v>5</v>
      </c>
      <c r="T72" s="15">
        <v>5</v>
      </c>
      <c r="U72" s="15">
        <v>1</v>
      </c>
      <c r="V72" s="15">
        <v>1</v>
      </c>
      <c r="W72" s="15">
        <v>1</v>
      </c>
      <c r="X72" s="15">
        <v>1</v>
      </c>
      <c r="Y72" s="15">
        <v>1</v>
      </c>
      <c r="Z72" s="15">
        <v>2</v>
      </c>
      <c r="AA72" s="15">
        <v>1</v>
      </c>
      <c r="AB72" s="11">
        <v>1</v>
      </c>
      <c r="AC72" s="11"/>
      <c r="AD72" s="11"/>
      <c r="AE72" s="15">
        <f t="shared" si="7"/>
        <v>1</v>
      </c>
      <c r="AF72" s="4">
        <v>1</v>
      </c>
      <c r="AG72" s="4"/>
      <c r="AH72" s="4"/>
      <c r="AI72" s="15">
        <f t="shared" si="8"/>
        <v>1</v>
      </c>
      <c r="AJ72" s="9">
        <f t="shared" si="9"/>
        <v>48</v>
      </c>
      <c r="AK72" s="12"/>
    </row>
    <row r="73" spans="1:37" x14ac:dyDescent="0.25">
      <c r="A73" s="4">
        <v>71</v>
      </c>
      <c r="B73" s="3">
        <v>1</v>
      </c>
      <c r="C73" s="3"/>
      <c r="D73" s="3"/>
      <c r="E73" s="3"/>
      <c r="F73" s="3"/>
      <c r="G73" s="3"/>
      <c r="H73" s="15">
        <f t="shared" si="5"/>
        <v>1</v>
      </c>
      <c r="I73" s="4"/>
      <c r="J73" s="4">
        <v>2</v>
      </c>
      <c r="K73" s="4"/>
      <c r="L73" s="4"/>
      <c r="M73" s="15">
        <f t="shared" si="6"/>
        <v>2</v>
      </c>
      <c r="N73" s="15">
        <v>4</v>
      </c>
      <c r="O73" s="15">
        <v>5</v>
      </c>
      <c r="P73" s="15">
        <v>1</v>
      </c>
      <c r="Q73" s="15">
        <v>5</v>
      </c>
      <c r="R73" s="15">
        <v>4</v>
      </c>
      <c r="S73" s="15">
        <v>3</v>
      </c>
      <c r="T73" s="15">
        <v>5</v>
      </c>
      <c r="U73" s="15">
        <v>1</v>
      </c>
      <c r="V73" s="15">
        <v>1</v>
      </c>
      <c r="W73" s="15">
        <v>1</v>
      </c>
      <c r="X73" s="15">
        <v>2</v>
      </c>
      <c r="Y73" s="15">
        <v>1</v>
      </c>
      <c r="Z73" s="15">
        <v>1</v>
      </c>
      <c r="AA73" s="15">
        <v>1</v>
      </c>
      <c r="AB73" s="11">
        <v>1</v>
      </c>
      <c r="AC73" s="11"/>
      <c r="AD73" s="11"/>
      <c r="AE73" s="15">
        <f t="shared" si="7"/>
        <v>1</v>
      </c>
      <c r="AF73" s="4">
        <v>1</v>
      </c>
      <c r="AG73" s="4"/>
      <c r="AH73" s="4"/>
      <c r="AI73" s="15">
        <f t="shared" si="8"/>
        <v>1</v>
      </c>
      <c r="AJ73" s="9">
        <f t="shared" si="9"/>
        <v>40</v>
      </c>
      <c r="AK73" s="12"/>
    </row>
    <row r="74" spans="1:37" x14ac:dyDescent="0.25">
      <c r="A74" s="4">
        <v>72</v>
      </c>
      <c r="B74" s="3">
        <v>1</v>
      </c>
      <c r="C74" s="3"/>
      <c r="D74" s="3"/>
      <c r="E74" s="3"/>
      <c r="F74" s="3"/>
      <c r="G74" s="3"/>
      <c r="H74" s="15">
        <f t="shared" si="5"/>
        <v>1</v>
      </c>
      <c r="I74" s="4"/>
      <c r="J74" s="4"/>
      <c r="K74" s="4"/>
      <c r="L74" s="4">
        <v>4</v>
      </c>
      <c r="M74" s="15">
        <f t="shared" si="6"/>
        <v>4</v>
      </c>
      <c r="N74" s="15">
        <v>5</v>
      </c>
      <c r="O74" s="15">
        <v>5</v>
      </c>
      <c r="P74" s="15">
        <v>1</v>
      </c>
      <c r="Q74" s="15">
        <v>1</v>
      </c>
      <c r="R74" s="15">
        <v>4</v>
      </c>
      <c r="S74" s="15">
        <v>1</v>
      </c>
      <c r="T74" s="15">
        <v>4</v>
      </c>
      <c r="U74" s="15">
        <v>1</v>
      </c>
      <c r="V74" s="15">
        <v>1</v>
      </c>
      <c r="W74" s="15">
        <v>1</v>
      </c>
      <c r="X74" s="15">
        <v>2</v>
      </c>
      <c r="Y74" s="15">
        <v>1</v>
      </c>
      <c r="Z74" s="15">
        <v>1</v>
      </c>
      <c r="AA74" s="15">
        <v>1</v>
      </c>
      <c r="AB74" s="11">
        <v>1</v>
      </c>
      <c r="AC74" s="11"/>
      <c r="AD74" s="11"/>
      <c r="AE74" s="15">
        <f t="shared" si="7"/>
        <v>1</v>
      </c>
      <c r="AF74" s="4">
        <v>1</v>
      </c>
      <c r="AG74" s="4"/>
      <c r="AH74" s="4"/>
      <c r="AI74" s="15">
        <f t="shared" si="8"/>
        <v>1</v>
      </c>
      <c r="AJ74" s="9">
        <f t="shared" si="9"/>
        <v>36</v>
      </c>
      <c r="AK74" s="12"/>
    </row>
    <row r="75" spans="1:37" x14ac:dyDescent="0.25">
      <c r="A75" s="4">
        <v>73</v>
      </c>
      <c r="B75" s="3">
        <v>1</v>
      </c>
      <c r="C75" s="3"/>
      <c r="D75" s="3"/>
      <c r="E75" s="3"/>
      <c r="F75" s="3"/>
      <c r="G75" s="3"/>
      <c r="H75" s="15">
        <f t="shared" si="5"/>
        <v>1</v>
      </c>
      <c r="I75" s="4">
        <v>1</v>
      </c>
      <c r="J75" s="4"/>
      <c r="K75" s="4"/>
      <c r="L75" s="4"/>
      <c r="M75" s="15">
        <f t="shared" si="6"/>
        <v>1</v>
      </c>
      <c r="N75" s="15">
        <v>5</v>
      </c>
      <c r="O75" s="15">
        <v>5</v>
      </c>
      <c r="P75" s="15">
        <v>1</v>
      </c>
      <c r="Q75" s="15">
        <v>1</v>
      </c>
      <c r="R75" s="15">
        <v>3</v>
      </c>
      <c r="S75" s="15">
        <v>3</v>
      </c>
      <c r="T75" s="15">
        <v>3</v>
      </c>
      <c r="U75" s="15">
        <v>1</v>
      </c>
      <c r="V75" s="15">
        <v>1</v>
      </c>
      <c r="W75" s="15">
        <v>1</v>
      </c>
      <c r="X75" s="15">
        <v>2</v>
      </c>
      <c r="Y75" s="15">
        <v>2</v>
      </c>
      <c r="Z75" s="15">
        <v>2</v>
      </c>
      <c r="AA75" s="15">
        <v>2</v>
      </c>
      <c r="AB75" s="11"/>
      <c r="AC75" s="11">
        <v>2</v>
      </c>
      <c r="AD75" s="11"/>
      <c r="AE75" s="15">
        <f t="shared" si="7"/>
        <v>2</v>
      </c>
      <c r="AF75" s="4">
        <v>1</v>
      </c>
      <c r="AG75" s="4"/>
      <c r="AH75" s="4"/>
      <c r="AI75" s="15">
        <f t="shared" si="8"/>
        <v>1</v>
      </c>
      <c r="AJ75" s="9">
        <f t="shared" si="9"/>
        <v>37</v>
      </c>
      <c r="AK75" s="12"/>
    </row>
    <row r="76" spans="1:37" x14ac:dyDescent="0.25">
      <c r="A76" s="4">
        <v>74</v>
      </c>
      <c r="B76" s="3"/>
      <c r="C76" s="3"/>
      <c r="D76" s="3"/>
      <c r="E76" s="3"/>
      <c r="F76" s="3">
        <v>5</v>
      </c>
      <c r="G76" s="3"/>
      <c r="H76" s="15">
        <f t="shared" si="5"/>
        <v>5</v>
      </c>
      <c r="I76" s="4">
        <v>1</v>
      </c>
      <c r="J76" s="4"/>
      <c r="K76" s="4"/>
      <c r="L76" s="4"/>
      <c r="M76" s="15">
        <f t="shared" si="6"/>
        <v>1</v>
      </c>
      <c r="N76" s="15">
        <v>5</v>
      </c>
      <c r="O76" s="15">
        <v>5</v>
      </c>
      <c r="P76" s="15">
        <v>1</v>
      </c>
      <c r="Q76" s="15">
        <v>5</v>
      </c>
      <c r="R76" s="15">
        <v>5</v>
      </c>
      <c r="S76" s="15">
        <v>4</v>
      </c>
      <c r="T76" s="15">
        <v>5</v>
      </c>
      <c r="U76" s="15">
        <v>1</v>
      </c>
      <c r="V76" s="15">
        <v>1</v>
      </c>
      <c r="W76" s="15">
        <v>1</v>
      </c>
      <c r="X76" s="15">
        <v>2</v>
      </c>
      <c r="Y76" s="15">
        <v>1</v>
      </c>
      <c r="Z76" s="15">
        <v>2</v>
      </c>
      <c r="AA76" s="15">
        <v>2</v>
      </c>
      <c r="AB76" s="11"/>
      <c r="AC76" s="11"/>
      <c r="AD76" s="11">
        <v>3</v>
      </c>
      <c r="AE76" s="15">
        <f t="shared" si="7"/>
        <v>3</v>
      </c>
      <c r="AF76" s="4">
        <v>1</v>
      </c>
      <c r="AG76" s="4"/>
      <c r="AH76" s="4"/>
      <c r="AI76" s="15">
        <f t="shared" si="8"/>
        <v>1</v>
      </c>
      <c r="AJ76" s="9">
        <f t="shared" si="9"/>
        <v>50</v>
      </c>
      <c r="AK76" s="12"/>
    </row>
    <row r="77" spans="1:37" x14ac:dyDescent="0.25">
      <c r="A77" s="4">
        <v>75</v>
      </c>
      <c r="B77" s="3"/>
      <c r="C77" s="3"/>
      <c r="D77" s="3"/>
      <c r="E77" s="3"/>
      <c r="F77" s="3">
        <v>5</v>
      </c>
      <c r="G77" s="3"/>
      <c r="H77" s="15">
        <f t="shared" si="5"/>
        <v>5</v>
      </c>
      <c r="I77" s="4"/>
      <c r="J77" s="4"/>
      <c r="K77" s="4">
        <v>3</v>
      </c>
      <c r="L77" s="4"/>
      <c r="M77" s="15">
        <f t="shared" si="6"/>
        <v>3</v>
      </c>
      <c r="N77" s="15">
        <v>4</v>
      </c>
      <c r="O77" s="15">
        <v>4</v>
      </c>
      <c r="P77" s="15">
        <v>1</v>
      </c>
      <c r="Q77" s="15">
        <v>2</v>
      </c>
      <c r="R77" s="15">
        <v>3</v>
      </c>
      <c r="S77" s="15">
        <v>2</v>
      </c>
      <c r="T77" s="15">
        <v>3</v>
      </c>
      <c r="U77" s="15">
        <v>1</v>
      </c>
      <c r="V77" s="15">
        <v>2</v>
      </c>
      <c r="W77" s="15">
        <v>2</v>
      </c>
      <c r="X77" s="15">
        <v>2</v>
      </c>
      <c r="Y77" s="15">
        <v>1</v>
      </c>
      <c r="Z77" s="15">
        <v>1</v>
      </c>
      <c r="AA77" s="15">
        <v>2</v>
      </c>
      <c r="AB77" s="11"/>
      <c r="AC77" s="11"/>
      <c r="AD77" s="11">
        <v>3</v>
      </c>
      <c r="AE77" s="15">
        <f t="shared" si="7"/>
        <v>3</v>
      </c>
      <c r="AF77" s="4"/>
      <c r="AG77" s="4"/>
      <c r="AH77" s="4">
        <v>3</v>
      </c>
      <c r="AI77" s="15">
        <f t="shared" si="8"/>
        <v>3</v>
      </c>
      <c r="AJ77" s="9">
        <f t="shared" si="9"/>
        <v>44</v>
      </c>
      <c r="AK77" s="12"/>
    </row>
    <row r="78" spans="1:37" x14ac:dyDescent="0.25">
      <c r="A78" s="4">
        <v>76</v>
      </c>
      <c r="B78" s="3"/>
      <c r="C78" s="3"/>
      <c r="D78" s="3"/>
      <c r="E78" s="3"/>
      <c r="F78" s="3">
        <v>5</v>
      </c>
      <c r="G78" s="3"/>
      <c r="H78" s="15">
        <f t="shared" si="5"/>
        <v>5</v>
      </c>
      <c r="I78" s="4"/>
      <c r="J78" s="4"/>
      <c r="K78" s="4"/>
      <c r="L78" s="4">
        <v>4</v>
      </c>
      <c r="M78" s="15">
        <f t="shared" si="6"/>
        <v>4</v>
      </c>
      <c r="N78" s="15">
        <v>4</v>
      </c>
      <c r="O78" s="15">
        <v>4</v>
      </c>
      <c r="P78" s="15">
        <v>1</v>
      </c>
      <c r="Q78" s="15">
        <v>5</v>
      </c>
      <c r="R78" s="15">
        <v>3</v>
      </c>
      <c r="S78" s="15">
        <v>4</v>
      </c>
      <c r="T78" s="15">
        <v>5</v>
      </c>
      <c r="U78" s="15">
        <v>1</v>
      </c>
      <c r="V78" s="15">
        <v>1</v>
      </c>
      <c r="W78" s="15">
        <v>1</v>
      </c>
      <c r="X78" s="15">
        <v>2</v>
      </c>
      <c r="Y78" s="15">
        <v>1</v>
      </c>
      <c r="Z78" s="15">
        <v>1</v>
      </c>
      <c r="AA78" s="15">
        <v>2</v>
      </c>
      <c r="AB78" s="11"/>
      <c r="AC78" s="11"/>
      <c r="AD78" s="11">
        <v>3</v>
      </c>
      <c r="AE78" s="15">
        <f t="shared" si="7"/>
        <v>3</v>
      </c>
      <c r="AF78" s="4">
        <v>1</v>
      </c>
      <c r="AG78" s="4"/>
      <c r="AH78" s="4"/>
      <c r="AI78" s="15">
        <f t="shared" si="8"/>
        <v>1</v>
      </c>
      <c r="AJ78" s="9">
        <f t="shared" si="9"/>
        <v>48</v>
      </c>
      <c r="AK78" s="12"/>
    </row>
    <row r="79" spans="1:37" x14ac:dyDescent="0.25">
      <c r="A79" s="4">
        <v>77</v>
      </c>
      <c r="B79" s="3"/>
      <c r="C79" s="3"/>
      <c r="D79" s="3"/>
      <c r="E79" s="3"/>
      <c r="F79" s="3"/>
      <c r="G79" s="3">
        <v>6</v>
      </c>
      <c r="H79" s="15">
        <f t="shared" si="5"/>
        <v>6</v>
      </c>
      <c r="I79" s="4"/>
      <c r="J79" s="4"/>
      <c r="K79" s="4"/>
      <c r="L79" s="4">
        <v>4</v>
      </c>
      <c r="M79" s="15">
        <f t="shared" si="6"/>
        <v>4</v>
      </c>
      <c r="N79" s="15">
        <v>4</v>
      </c>
      <c r="O79" s="15">
        <v>4</v>
      </c>
      <c r="P79" s="15">
        <v>1</v>
      </c>
      <c r="Q79" s="15">
        <v>4</v>
      </c>
      <c r="R79" s="15">
        <v>3</v>
      </c>
      <c r="S79" s="15">
        <v>5</v>
      </c>
      <c r="T79" s="15">
        <v>4</v>
      </c>
      <c r="U79" s="15">
        <v>1</v>
      </c>
      <c r="V79" s="15">
        <v>1</v>
      </c>
      <c r="W79" s="15">
        <v>1</v>
      </c>
      <c r="X79" s="15">
        <v>2</v>
      </c>
      <c r="Y79" s="15">
        <v>1</v>
      </c>
      <c r="Z79" s="15">
        <v>1</v>
      </c>
      <c r="AA79" s="15">
        <v>1</v>
      </c>
      <c r="AB79" s="11">
        <v>1</v>
      </c>
      <c r="AC79" s="11"/>
      <c r="AD79" s="11"/>
      <c r="AE79" s="15">
        <f t="shared" si="7"/>
        <v>1</v>
      </c>
      <c r="AF79" s="4">
        <v>1</v>
      </c>
      <c r="AG79" s="4"/>
      <c r="AH79" s="4"/>
      <c r="AI79" s="15">
        <f t="shared" si="8"/>
        <v>1</v>
      </c>
      <c r="AJ79" s="9">
        <f t="shared" si="9"/>
        <v>45</v>
      </c>
      <c r="AK79" s="12"/>
    </row>
    <row r="80" spans="1:37" x14ac:dyDescent="0.25">
      <c r="A80" s="4">
        <v>78</v>
      </c>
      <c r="B80" s="3"/>
      <c r="C80" s="3">
        <v>2</v>
      </c>
      <c r="D80" s="3"/>
      <c r="E80" s="3"/>
      <c r="F80" s="3"/>
      <c r="G80" s="3"/>
      <c r="H80" s="15">
        <f t="shared" si="5"/>
        <v>2</v>
      </c>
      <c r="I80" s="4">
        <v>1</v>
      </c>
      <c r="J80" s="4"/>
      <c r="K80" s="4"/>
      <c r="L80" s="4"/>
      <c r="M80" s="15">
        <f t="shared" si="6"/>
        <v>1</v>
      </c>
      <c r="N80" s="15">
        <v>5</v>
      </c>
      <c r="O80" s="15">
        <v>5</v>
      </c>
      <c r="P80" s="15">
        <v>1</v>
      </c>
      <c r="Q80" s="15">
        <v>5</v>
      </c>
      <c r="R80" s="15">
        <v>5</v>
      </c>
      <c r="S80" s="15">
        <v>5</v>
      </c>
      <c r="T80" s="15">
        <v>5</v>
      </c>
      <c r="U80" s="15">
        <v>1</v>
      </c>
      <c r="V80" s="15">
        <v>1</v>
      </c>
      <c r="W80" s="15">
        <v>1</v>
      </c>
      <c r="X80" s="15">
        <v>1</v>
      </c>
      <c r="Y80" s="15">
        <v>1</v>
      </c>
      <c r="Z80" s="15">
        <v>1</v>
      </c>
      <c r="AA80" s="15">
        <v>2</v>
      </c>
      <c r="AB80" s="11"/>
      <c r="AC80" s="11"/>
      <c r="AD80" s="11">
        <v>3</v>
      </c>
      <c r="AE80" s="15">
        <f t="shared" si="7"/>
        <v>3</v>
      </c>
      <c r="AF80" s="4"/>
      <c r="AG80" s="4"/>
      <c r="AH80" s="4">
        <v>3</v>
      </c>
      <c r="AI80" s="15">
        <f t="shared" si="8"/>
        <v>3</v>
      </c>
      <c r="AJ80" s="9">
        <f t="shared" si="9"/>
        <v>48</v>
      </c>
      <c r="AK80" s="12"/>
    </row>
    <row r="81" spans="1:37" x14ac:dyDescent="0.25">
      <c r="A81" s="4">
        <v>79</v>
      </c>
      <c r="B81" s="3">
        <v>1</v>
      </c>
      <c r="C81" s="3"/>
      <c r="D81" s="3"/>
      <c r="E81" s="3"/>
      <c r="F81" s="3"/>
      <c r="G81" s="3"/>
      <c r="H81" s="15">
        <f t="shared" si="5"/>
        <v>1</v>
      </c>
      <c r="I81" s="4"/>
      <c r="J81" s="4">
        <v>2</v>
      </c>
      <c r="K81" s="4"/>
      <c r="L81" s="4"/>
      <c r="M81" s="15">
        <f t="shared" si="6"/>
        <v>2</v>
      </c>
      <c r="N81" s="15">
        <v>3</v>
      </c>
      <c r="O81" s="15">
        <v>4</v>
      </c>
      <c r="P81" s="15">
        <v>1</v>
      </c>
      <c r="Q81" s="15">
        <v>1</v>
      </c>
      <c r="R81" s="15">
        <v>3</v>
      </c>
      <c r="S81" s="15">
        <v>3</v>
      </c>
      <c r="T81" s="15">
        <v>4</v>
      </c>
      <c r="U81" s="15">
        <v>1</v>
      </c>
      <c r="V81" s="15">
        <v>1</v>
      </c>
      <c r="W81" s="15">
        <v>1</v>
      </c>
      <c r="X81" s="15">
        <v>2</v>
      </c>
      <c r="Y81" s="15">
        <v>1</v>
      </c>
      <c r="Z81" s="15">
        <v>2</v>
      </c>
      <c r="AA81" s="15">
        <v>2</v>
      </c>
      <c r="AB81" s="11"/>
      <c r="AC81" s="11"/>
      <c r="AD81" s="11">
        <v>3</v>
      </c>
      <c r="AE81" s="15">
        <f t="shared" si="7"/>
        <v>3</v>
      </c>
      <c r="AF81" s="4"/>
      <c r="AG81" s="4"/>
      <c r="AH81" s="4">
        <v>3</v>
      </c>
      <c r="AI81" s="15">
        <f t="shared" si="8"/>
        <v>3</v>
      </c>
      <c r="AJ81" s="9">
        <f t="shared" si="9"/>
        <v>38</v>
      </c>
      <c r="AK81" s="12"/>
    </row>
    <row r="82" spans="1:37" x14ac:dyDescent="0.25">
      <c r="A82" s="4">
        <v>80</v>
      </c>
      <c r="B82" s="3"/>
      <c r="C82" s="3">
        <v>2</v>
      </c>
      <c r="D82" s="3"/>
      <c r="E82" s="3"/>
      <c r="F82" s="3"/>
      <c r="G82" s="3"/>
      <c r="H82" s="15">
        <f t="shared" si="5"/>
        <v>2</v>
      </c>
      <c r="I82" s="4">
        <v>1</v>
      </c>
      <c r="J82" s="4"/>
      <c r="K82" s="4"/>
      <c r="L82" s="4"/>
      <c r="M82" s="15">
        <f t="shared" si="6"/>
        <v>1</v>
      </c>
      <c r="N82" s="15">
        <v>3</v>
      </c>
      <c r="O82" s="15">
        <v>5</v>
      </c>
      <c r="P82" s="15">
        <v>1</v>
      </c>
      <c r="Q82" s="15">
        <v>2</v>
      </c>
      <c r="R82" s="15">
        <v>3</v>
      </c>
      <c r="S82" s="15">
        <v>1</v>
      </c>
      <c r="T82" s="15">
        <v>2</v>
      </c>
      <c r="U82" s="15">
        <v>1</v>
      </c>
      <c r="V82" s="15">
        <v>1</v>
      </c>
      <c r="W82" s="15">
        <v>2</v>
      </c>
      <c r="X82" s="15">
        <v>2</v>
      </c>
      <c r="Y82" s="15">
        <v>2</v>
      </c>
      <c r="Z82" s="15">
        <v>2</v>
      </c>
      <c r="AA82" s="15">
        <v>2</v>
      </c>
      <c r="AB82" s="11"/>
      <c r="AC82" s="11"/>
      <c r="AD82" s="11">
        <v>3</v>
      </c>
      <c r="AE82" s="15">
        <f t="shared" si="7"/>
        <v>3</v>
      </c>
      <c r="AF82" s="4"/>
      <c r="AG82" s="4"/>
      <c r="AH82" s="4">
        <v>3</v>
      </c>
      <c r="AI82" s="15">
        <f t="shared" si="8"/>
        <v>3</v>
      </c>
      <c r="AJ82" s="9">
        <f t="shared" si="9"/>
        <v>38</v>
      </c>
      <c r="AK82" s="12"/>
    </row>
    <row r="83" spans="1:37" x14ac:dyDescent="0.25">
      <c r="A83" s="4">
        <v>81</v>
      </c>
      <c r="B83" s="3"/>
      <c r="C83" s="3">
        <v>2</v>
      </c>
      <c r="D83" s="3"/>
      <c r="E83" s="3"/>
      <c r="F83" s="3"/>
      <c r="G83" s="3"/>
      <c r="H83" s="15">
        <f t="shared" si="5"/>
        <v>2</v>
      </c>
      <c r="I83" s="4"/>
      <c r="J83" s="4"/>
      <c r="K83" s="4"/>
      <c r="L83" s="4">
        <v>4</v>
      </c>
      <c r="M83" s="15">
        <f t="shared" si="6"/>
        <v>4</v>
      </c>
      <c r="N83" s="15">
        <v>4</v>
      </c>
      <c r="O83" s="15">
        <v>4</v>
      </c>
      <c r="P83" s="15">
        <v>1</v>
      </c>
      <c r="Q83" s="15">
        <v>2</v>
      </c>
      <c r="R83" s="15">
        <v>2</v>
      </c>
      <c r="S83" s="15">
        <v>2</v>
      </c>
      <c r="T83" s="15">
        <v>2</v>
      </c>
      <c r="U83" s="15">
        <v>2</v>
      </c>
      <c r="V83" s="15">
        <v>2</v>
      </c>
      <c r="W83" s="15">
        <v>1</v>
      </c>
      <c r="X83" s="15">
        <v>2</v>
      </c>
      <c r="Y83" s="15">
        <v>2</v>
      </c>
      <c r="Z83" s="15">
        <v>2</v>
      </c>
      <c r="AA83" s="15">
        <v>2</v>
      </c>
      <c r="AB83" s="11"/>
      <c r="AC83" s="11">
        <v>2</v>
      </c>
      <c r="AD83" s="11"/>
      <c r="AE83" s="15">
        <f t="shared" si="7"/>
        <v>2</v>
      </c>
      <c r="AF83" s="4"/>
      <c r="AG83" s="4">
        <v>2</v>
      </c>
      <c r="AH83" s="4"/>
      <c r="AI83" s="15">
        <f t="shared" si="8"/>
        <v>2</v>
      </c>
      <c r="AJ83" s="9">
        <f t="shared" si="9"/>
        <v>40</v>
      </c>
      <c r="AK83" s="12"/>
    </row>
    <row r="84" spans="1:37" x14ac:dyDescent="0.25">
      <c r="A84" s="4">
        <v>82</v>
      </c>
      <c r="B84" s="3">
        <v>1</v>
      </c>
      <c r="C84" s="3"/>
      <c r="D84" s="3"/>
      <c r="E84" s="3"/>
      <c r="F84" s="3"/>
      <c r="G84" s="3"/>
      <c r="H84" s="15">
        <f t="shared" si="5"/>
        <v>1</v>
      </c>
      <c r="I84" s="4"/>
      <c r="J84" s="4"/>
      <c r="K84" s="4"/>
      <c r="L84" s="4">
        <v>4</v>
      </c>
      <c r="M84" s="15">
        <f t="shared" si="6"/>
        <v>4</v>
      </c>
      <c r="N84" s="15">
        <v>5</v>
      </c>
      <c r="O84" s="15">
        <v>5</v>
      </c>
      <c r="P84" s="15">
        <v>1</v>
      </c>
      <c r="Q84" s="15">
        <v>5</v>
      </c>
      <c r="R84" s="15">
        <v>1</v>
      </c>
      <c r="S84" s="15">
        <v>1</v>
      </c>
      <c r="T84" s="15">
        <v>5</v>
      </c>
      <c r="U84" s="15">
        <v>1</v>
      </c>
      <c r="V84" s="15">
        <v>1</v>
      </c>
      <c r="W84" s="15">
        <v>1</v>
      </c>
      <c r="X84" s="15">
        <v>1</v>
      </c>
      <c r="Y84" s="15">
        <v>1</v>
      </c>
      <c r="Z84" s="15">
        <v>1</v>
      </c>
      <c r="AA84" s="15">
        <v>1</v>
      </c>
      <c r="AB84" s="11">
        <v>1</v>
      </c>
      <c r="AC84" s="11"/>
      <c r="AD84" s="11"/>
      <c r="AE84" s="15">
        <f t="shared" si="7"/>
        <v>1</v>
      </c>
      <c r="AF84" s="4">
        <v>1</v>
      </c>
      <c r="AG84" s="4"/>
      <c r="AH84" s="4"/>
      <c r="AI84" s="15">
        <f t="shared" si="8"/>
        <v>1</v>
      </c>
      <c r="AJ84" s="9">
        <f t="shared" si="9"/>
        <v>37</v>
      </c>
      <c r="AK84" s="12"/>
    </row>
    <row r="85" spans="1:37" x14ac:dyDescent="0.25">
      <c r="A85" s="4">
        <v>83</v>
      </c>
      <c r="B85" s="3">
        <v>1</v>
      </c>
      <c r="C85" s="3"/>
      <c r="D85" s="3"/>
      <c r="E85" s="3"/>
      <c r="F85" s="3"/>
      <c r="G85" s="3"/>
      <c r="H85" s="15">
        <f t="shared" si="5"/>
        <v>1</v>
      </c>
      <c r="I85" s="4">
        <v>1</v>
      </c>
      <c r="J85" s="4"/>
      <c r="K85" s="4"/>
      <c r="L85" s="4"/>
      <c r="M85" s="15">
        <f t="shared" si="6"/>
        <v>1</v>
      </c>
      <c r="N85" s="15">
        <v>4</v>
      </c>
      <c r="O85" s="15">
        <v>5</v>
      </c>
      <c r="P85" s="15">
        <v>1</v>
      </c>
      <c r="Q85" s="15">
        <v>1</v>
      </c>
      <c r="R85" s="15">
        <v>5</v>
      </c>
      <c r="S85" s="15">
        <v>2</v>
      </c>
      <c r="T85" s="15">
        <v>3</v>
      </c>
      <c r="U85" s="15">
        <v>1</v>
      </c>
      <c r="V85" s="15">
        <v>1</v>
      </c>
      <c r="W85" s="15">
        <v>1</v>
      </c>
      <c r="X85" s="15">
        <v>2</v>
      </c>
      <c r="Y85" s="15">
        <v>1</v>
      </c>
      <c r="Z85" s="15">
        <v>1</v>
      </c>
      <c r="AA85" s="15">
        <v>2</v>
      </c>
      <c r="AB85" s="11"/>
      <c r="AC85" s="11">
        <v>2</v>
      </c>
      <c r="AD85" s="11"/>
      <c r="AE85" s="15">
        <f t="shared" si="7"/>
        <v>2</v>
      </c>
      <c r="AF85" s="4"/>
      <c r="AG85" s="4"/>
      <c r="AH85" s="4">
        <v>3</v>
      </c>
      <c r="AI85" s="15">
        <f t="shared" si="8"/>
        <v>3</v>
      </c>
      <c r="AJ85" s="9">
        <f t="shared" si="9"/>
        <v>37</v>
      </c>
      <c r="AK85" s="12"/>
    </row>
    <row r="86" spans="1:37" x14ac:dyDescent="0.25">
      <c r="A86" s="4">
        <v>84</v>
      </c>
      <c r="B86" s="3"/>
      <c r="C86" s="3"/>
      <c r="D86" s="3"/>
      <c r="E86" s="3"/>
      <c r="F86" s="3">
        <v>5</v>
      </c>
      <c r="G86" s="3"/>
      <c r="H86" s="15">
        <f t="shared" si="5"/>
        <v>5</v>
      </c>
      <c r="I86" s="4"/>
      <c r="J86" s="4"/>
      <c r="K86" s="4"/>
      <c r="L86" s="4">
        <v>4</v>
      </c>
      <c r="M86" s="15">
        <f t="shared" si="6"/>
        <v>4</v>
      </c>
      <c r="N86" s="15">
        <v>4</v>
      </c>
      <c r="O86" s="15">
        <v>5</v>
      </c>
      <c r="P86" s="15">
        <v>1</v>
      </c>
      <c r="Q86" s="15">
        <v>5</v>
      </c>
      <c r="R86" s="15">
        <v>5</v>
      </c>
      <c r="S86" s="15">
        <v>4</v>
      </c>
      <c r="T86" s="15">
        <v>5</v>
      </c>
      <c r="U86" s="15">
        <v>1</v>
      </c>
      <c r="V86" s="15">
        <v>1</v>
      </c>
      <c r="W86" s="15">
        <v>1</v>
      </c>
      <c r="X86" s="15">
        <v>1</v>
      </c>
      <c r="Y86" s="15">
        <v>1</v>
      </c>
      <c r="Z86" s="15">
        <v>1</v>
      </c>
      <c r="AA86" s="15">
        <v>1</v>
      </c>
      <c r="AB86" s="11">
        <v>1</v>
      </c>
      <c r="AC86" s="11"/>
      <c r="AD86" s="11"/>
      <c r="AE86" s="15">
        <f t="shared" si="7"/>
        <v>1</v>
      </c>
      <c r="AF86" s="4">
        <v>1</v>
      </c>
      <c r="AG86" s="4"/>
      <c r="AH86" s="4"/>
      <c r="AI86" s="15">
        <f t="shared" si="8"/>
        <v>1</v>
      </c>
      <c r="AJ86" s="9">
        <f t="shared" si="9"/>
        <v>47</v>
      </c>
      <c r="AK86" s="12"/>
    </row>
    <row r="87" spans="1:37" x14ac:dyDescent="0.25">
      <c r="A87" s="4">
        <v>85</v>
      </c>
      <c r="B87" s="3">
        <v>1</v>
      </c>
      <c r="C87" s="3"/>
      <c r="D87" s="3"/>
      <c r="E87" s="3"/>
      <c r="F87" s="3"/>
      <c r="G87" s="3"/>
      <c r="H87" s="15">
        <f t="shared" si="5"/>
        <v>1</v>
      </c>
      <c r="I87" s="4"/>
      <c r="J87" s="4">
        <v>2</v>
      </c>
      <c r="K87" s="4"/>
      <c r="L87" s="4"/>
      <c r="M87" s="15">
        <f t="shared" si="6"/>
        <v>2</v>
      </c>
      <c r="N87" s="15">
        <v>3</v>
      </c>
      <c r="O87" s="15">
        <v>4</v>
      </c>
      <c r="P87" s="15">
        <v>1</v>
      </c>
      <c r="Q87" s="15">
        <v>2</v>
      </c>
      <c r="R87" s="15">
        <v>4</v>
      </c>
      <c r="S87" s="15">
        <v>4</v>
      </c>
      <c r="T87" s="15">
        <v>4</v>
      </c>
      <c r="U87" s="15">
        <v>1</v>
      </c>
      <c r="V87" s="15">
        <v>2</v>
      </c>
      <c r="W87" s="15">
        <v>1</v>
      </c>
      <c r="X87" s="15">
        <v>2</v>
      </c>
      <c r="Y87" s="15">
        <v>2</v>
      </c>
      <c r="Z87" s="15">
        <v>1</v>
      </c>
      <c r="AA87" s="15">
        <v>2</v>
      </c>
      <c r="AB87" s="11"/>
      <c r="AC87" s="11"/>
      <c r="AD87" s="11">
        <v>3</v>
      </c>
      <c r="AE87" s="15">
        <f t="shared" si="7"/>
        <v>3</v>
      </c>
      <c r="AF87" s="4">
        <v>1</v>
      </c>
      <c r="AG87" s="4"/>
      <c r="AH87" s="4"/>
      <c r="AI87" s="15">
        <f t="shared" si="8"/>
        <v>1</v>
      </c>
      <c r="AJ87" s="9">
        <f t="shared" si="9"/>
        <v>40</v>
      </c>
      <c r="AK87" s="12"/>
    </row>
    <row r="88" spans="1:37" x14ac:dyDescent="0.25">
      <c r="A88" s="4">
        <v>86</v>
      </c>
      <c r="B88" s="3"/>
      <c r="C88" s="3"/>
      <c r="D88" s="3"/>
      <c r="E88" s="3"/>
      <c r="F88" s="3">
        <v>5</v>
      </c>
      <c r="G88" s="3"/>
      <c r="H88" s="15">
        <f t="shared" si="5"/>
        <v>5</v>
      </c>
      <c r="I88" s="4">
        <v>1</v>
      </c>
      <c r="J88" s="4"/>
      <c r="K88" s="4"/>
      <c r="L88" s="4"/>
      <c r="M88" s="15">
        <f t="shared" si="6"/>
        <v>1</v>
      </c>
      <c r="N88" s="15">
        <v>5</v>
      </c>
      <c r="O88" s="15">
        <v>5</v>
      </c>
      <c r="P88" s="15">
        <v>1</v>
      </c>
      <c r="Q88" s="15">
        <v>5</v>
      </c>
      <c r="R88" s="15">
        <v>5</v>
      </c>
      <c r="S88" s="15">
        <v>5</v>
      </c>
      <c r="T88" s="15">
        <v>5</v>
      </c>
      <c r="U88" s="15">
        <v>1</v>
      </c>
      <c r="V88" s="15">
        <v>2</v>
      </c>
      <c r="W88" s="15">
        <v>1</v>
      </c>
      <c r="X88" s="15">
        <v>2</v>
      </c>
      <c r="Y88" s="15">
        <v>2</v>
      </c>
      <c r="Z88" s="15">
        <v>1</v>
      </c>
      <c r="AA88" s="15">
        <v>2</v>
      </c>
      <c r="AB88" s="11"/>
      <c r="AC88" s="11"/>
      <c r="AD88" s="11">
        <v>3</v>
      </c>
      <c r="AE88" s="15">
        <f t="shared" si="7"/>
        <v>3</v>
      </c>
      <c r="AF88" s="4">
        <v>1</v>
      </c>
      <c r="AG88" s="4"/>
      <c r="AH88" s="4"/>
      <c r="AI88" s="15">
        <f t="shared" si="8"/>
        <v>1</v>
      </c>
      <c r="AJ88" s="9">
        <f t="shared" si="9"/>
        <v>52</v>
      </c>
      <c r="AK88" s="12"/>
    </row>
    <row r="89" spans="1:37" x14ac:dyDescent="0.25">
      <c r="A89" s="4">
        <v>87</v>
      </c>
      <c r="B89" s="3">
        <v>1</v>
      </c>
      <c r="C89" s="3"/>
      <c r="D89" s="3"/>
      <c r="E89" s="3"/>
      <c r="F89" s="3"/>
      <c r="G89" s="3"/>
      <c r="H89" s="15">
        <f t="shared" si="5"/>
        <v>1</v>
      </c>
      <c r="I89" s="4"/>
      <c r="J89" s="4"/>
      <c r="K89" s="4">
        <v>3</v>
      </c>
      <c r="L89" s="4"/>
      <c r="M89" s="15">
        <f t="shared" si="6"/>
        <v>3</v>
      </c>
      <c r="N89" s="15">
        <v>4</v>
      </c>
      <c r="O89" s="15">
        <v>4</v>
      </c>
      <c r="P89" s="15">
        <v>1</v>
      </c>
      <c r="Q89" s="15">
        <v>4</v>
      </c>
      <c r="R89" s="15">
        <v>3</v>
      </c>
      <c r="S89" s="15">
        <v>1</v>
      </c>
      <c r="T89" s="15">
        <v>2</v>
      </c>
      <c r="U89" s="15">
        <v>1</v>
      </c>
      <c r="V89" s="15">
        <v>1</v>
      </c>
      <c r="W89" s="15">
        <v>1</v>
      </c>
      <c r="X89" s="15">
        <v>1</v>
      </c>
      <c r="Y89" s="15">
        <v>1</v>
      </c>
      <c r="Z89" s="15">
        <v>1</v>
      </c>
      <c r="AA89" s="15">
        <v>1</v>
      </c>
      <c r="AB89" s="11">
        <v>1</v>
      </c>
      <c r="AC89" s="11"/>
      <c r="AD89" s="11"/>
      <c r="AE89" s="15">
        <f t="shared" si="7"/>
        <v>1</v>
      </c>
      <c r="AF89" s="4">
        <v>1</v>
      </c>
      <c r="AG89" s="4"/>
      <c r="AH89" s="4"/>
      <c r="AI89" s="15">
        <f t="shared" si="8"/>
        <v>1</v>
      </c>
      <c r="AJ89" s="9">
        <f t="shared" si="9"/>
        <v>32</v>
      </c>
      <c r="AK89" s="12"/>
    </row>
    <row r="90" spans="1:37" x14ac:dyDescent="0.25">
      <c r="A90" s="4">
        <v>88</v>
      </c>
      <c r="B90" s="3"/>
      <c r="C90" s="3"/>
      <c r="D90" s="3"/>
      <c r="E90" s="3"/>
      <c r="F90" s="3">
        <v>5</v>
      </c>
      <c r="G90" s="3"/>
      <c r="H90" s="15">
        <f t="shared" si="5"/>
        <v>5</v>
      </c>
      <c r="I90" s="4"/>
      <c r="J90" s="4"/>
      <c r="K90" s="4"/>
      <c r="L90" s="4">
        <v>4</v>
      </c>
      <c r="M90" s="15">
        <f t="shared" si="6"/>
        <v>4</v>
      </c>
      <c r="N90" s="15">
        <v>4</v>
      </c>
      <c r="O90" s="15">
        <v>4</v>
      </c>
      <c r="P90" s="15">
        <v>1</v>
      </c>
      <c r="Q90" s="15">
        <v>4</v>
      </c>
      <c r="R90" s="15">
        <v>4</v>
      </c>
      <c r="S90" s="15">
        <v>3</v>
      </c>
      <c r="T90" s="15">
        <v>4</v>
      </c>
      <c r="U90" s="15">
        <v>1</v>
      </c>
      <c r="V90" s="15">
        <v>1</v>
      </c>
      <c r="W90" s="15">
        <v>2</v>
      </c>
      <c r="X90" s="15">
        <v>1</v>
      </c>
      <c r="Y90" s="15">
        <v>2</v>
      </c>
      <c r="Z90" s="15">
        <v>2</v>
      </c>
      <c r="AA90" s="15">
        <v>1</v>
      </c>
      <c r="AB90" s="11">
        <v>1</v>
      </c>
      <c r="AC90" s="11"/>
      <c r="AD90" s="11"/>
      <c r="AE90" s="15">
        <f t="shared" si="7"/>
        <v>1</v>
      </c>
      <c r="AF90" s="4">
        <v>1</v>
      </c>
      <c r="AG90" s="4"/>
      <c r="AH90" s="4"/>
      <c r="AI90" s="15">
        <f t="shared" si="8"/>
        <v>1</v>
      </c>
      <c r="AJ90" s="9">
        <f t="shared" si="9"/>
        <v>45</v>
      </c>
      <c r="AK90" s="12"/>
    </row>
    <row r="91" spans="1:37" x14ac:dyDescent="0.25">
      <c r="A91" s="4">
        <v>89</v>
      </c>
      <c r="B91" s="3"/>
      <c r="C91" s="3"/>
      <c r="D91" s="3">
        <v>3</v>
      </c>
      <c r="E91" s="3"/>
      <c r="F91" s="3"/>
      <c r="G91" s="3"/>
      <c r="H91" s="15">
        <f t="shared" si="5"/>
        <v>3</v>
      </c>
      <c r="I91" s="4"/>
      <c r="J91" s="4"/>
      <c r="K91" s="4"/>
      <c r="L91" s="4">
        <v>4</v>
      </c>
      <c r="M91" s="15">
        <f t="shared" si="6"/>
        <v>4</v>
      </c>
      <c r="N91" s="15">
        <v>4</v>
      </c>
      <c r="O91" s="15">
        <v>4</v>
      </c>
      <c r="P91" s="15">
        <v>1</v>
      </c>
      <c r="Q91" s="15">
        <v>1</v>
      </c>
      <c r="R91" s="15">
        <v>4</v>
      </c>
      <c r="S91" s="15">
        <v>3</v>
      </c>
      <c r="T91" s="15">
        <v>4</v>
      </c>
      <c r="U91" s="15">
        <v>1</v>
      </c>
      <c r="V91" s="15">
        <v>1</v>
      </c>
      <c r="W91" s="15">
        <v>1</v>
      </c>
      <c r="X91" s="15">
        <v>1</v>
      </c>
      <c r="Y91" s="15">
        <v>1</v>
      </c>
      <c r="Z91" s="15">
        <v>2</v>
      </c>
      <c r="AA91" s="15">
        <v>1</v>
      </c>
      <c r="AB91" s="11">
        <v>1</v>
      </c>
      <c r="AC91" s="11"/>
      <c r="AD91" s="11"/>
      <c r="AE91" s="15">
        <f t="shared" si="7"/>
        <v>1</v>
      </c>
      <c r="AF91" s="4">
        <v>1</v>
      </c>
      <c r="AG91" s="4"/>
      <c r="AH91" s="4"/>
      <c r="AI91" s="15">
        <f t="shared" si="8"/>
        <v>1</v>
      </c>
      <c r="AJ91" s="9">
        <f t="shared" si="9"/>
        <v>38</v>
      </c>
      <c r="AK91" s="12"/>
    </row>
    <row r="92" spans="1:37" x14ac:dyDescent="0.25">
      <c r="A92" s="4">
        <v>90</v>
      </c>
      <c r="B92" s="3"/>
      <c r="C92" s="3"/>
      <c r="D92" s="3">
        <v>3</v>
      </c>
      <c r="E92" s="3"/>
      <c r="F92" s="3"/>
      <c r="G92" s="3"/>
      <c r="H92" s="15">
        <f t="shared" si="5"/>
        <v>3</v>
      </c>
      <c r="I92" s="4"/>
      <c r="J92" s="4">
        <v>2</v>
      </c>
      <c r="K92" s="4"/>
      <c r="L92" s="4"/>
      <c r="M92" s="15">
        <f t="shared" si="6"/>
        <v>2</v>
      </c>
      <c r="N92" s="15">
        <v>4</v>
      </c>
      <c r="O92" s="15">
        <v>4</v>
      </c>
      <c r="P92" s="15">
        <v>1</v>
      </c>
      <c r="Q92" s="15">
        <v>4</v>
      </c>
      <c r="R92" s="15">
        <v>2</v>
      </c>
      <c r="S92" s="15">
        <v>1</v>
      </c>
      <c r="T92" s="15">
        <v>3</v>
      </c>
      <c r="U92" s="15">
        <v>1</v>
      </c>
      <c r="V92" s="15">
        <v>1</v>
      </c>
      <c r="W92" s="15">
        <v>1</v>
      </c>
      <c r="X92" s="15">
        <v>2</v>
      </c>
      <c r="Y92" s="15">
        <v>1</v>
      </c>
      <c r="Z92" s="15">
        <v>2</v>
      </c>
      <c r="AA92" s="15">
        <v>2</v>
      </c>
      <c r="AB92" s="11"/>
      <c r="AC92" s="11"/>
      <c r="AD92" s="11">
        <v>3</v>
      </c>
      <c r="AE92" s="15">
        <f t="shared" si="7"/>
        <v>3</v>
      </c>
      <c r="AF92" s="4"/>
      <c r="AG92" s="4"/>
      <c r="AH92" s="4">
        <v>3</v>
      </c>
      <c r="AI92" s="15">
        <f t="shared" si="8"/>
        <v>3</v>
      </c>
      <c r="AJ92" s="9">
        <f t="shared" si="9"/>
        <v>40</v>
      </c>
      <c r="AK92" s="12"/>
    </row>
    <row r="93" spans="1:37" x14ac:dyDescent="0.25">
      <c r="A93" s="4">
        <v>91</v>
      </c>
      <c r="B93" s="3"/>
      <c r="C93" s="3"/>
      <c r="D93" s="3">
        <v>3</v>
      </c>
      <c r="E93" s="3"/>
      <c r="F93" s="3"/>
      <c r="G93" s="3"/>
      <c r="H93" s="15">
        <f t="shared" si="5"/>
        <v>3</v>
      </c>
      <c r="I93" s="4"/>
      <c r="J93" s="4">
        <v>2</v>
      </c>
      <c r="K93" s="4"/>
      <c r="L93" s="4"/>
      <c r="M93" s="15">
        <f t="shared" si="6"/>
        <v>2</v>
      </c>
      <c r="N93" s="15">
        <v>5</v>
      </c>
      <c r="O93" s="15">
        <v>5</v>
      </c>
      <c r="P93" s="15">
        <v>1</v>
      </c>
      <c r="Q93" s="15">
        <v>2</v>
      </c>
      <c r="R93" s="15">
        <v>4</v>
      </c>
      <c r="S93" s="15">
        <v>1</v>
      </c>
      <c r="T93" s="15">
        <v>4</v>
      </c>
      <c r="U93" s="15">
        <v>1</v>
      </c>
      <c r="V93" s="15">
        <v>2</v>
      </c>
      <c r="W93" s="15">
        <v>1</v>
      </c>
      <c r="X93" s="15">
        <v>2</v>
      </c>
      <c r="Y93" s="15">
        <v>1</v>
      </c>
      <c r="Z93" s="15">
        <v>2</v>
      </c>
      <c r="AA93" s="15">
        <v>1</v>
      </c>
      <c r="AB93" s="11">
        <v>1</v>
      </c>
      <c r="AC93" s="11"/>
      <c r="AD93" s="11"/>
      <c r="AE93" s="15">
        <f t="shared" si="7"/>
        <v>1</v>
      </c>
      <c r="AF93" s="4">
        <v>1</v>
      </c>
      <c r="AG93" s="4"/>
      <c r="AH93" s="4"/>
      <c r="AI93" s="15">
        <f t="shared" si="8"/>
        <v>1</v>
      </c>
      <c r="AJ93" s="9">
        <f t="shared" si="9"/>
        <v>39</v>
      </c>
      <c r="AK93" s="12"/>
    </row>
    <row r="94" spans="1:37" x14ac:dyDescent="0.25">
      <c r="A94" s="4">
        <v>92</v>
      </c>
      <c r="B94" s="3"/>
      <c r="C94" s="3"/>
      <c r="D94" s="3">
        <v>3</v>
      </c>
      <c r="E94" s="3"/>
      <c r="F94" s="3"/>
      <c r="G94" s="3"/>
      <c r="H94" s="15">
        <f t="shared" si="5"/>
        <v>3</v>
      </c>
      <c r="I94" s="4"/>
      <c r="J94" s="4">
        <v>2</v>
      </c>
      <c r="K94" s="4"/>
      <c r="L94" s="4"/>
      <c r="M94" s="15">
        <f t="shared" si="6"/>
        <v>2</v>
      </c>
      <c r="N94" s="15">
        <v>5</v>
      </c>
      <c r="O94" s="15">
        <v>5</v>
      </c>
      <c r="P94" s="15">
        <v>1</v>
      </c>
      <c r="Q94" s="15">
        <v>1</v>
      </c>
      <c r="R94" s="15">
        <v>5</v>
      </c>
      <c r="S94" s="15">
        <v>5</v>
      </c>
      <c r="T94" s="15">
        <v>5</v>
      </c>
      <c r="U94" s="15">
        <v>1</v>
      </c>
      <c r="V94" s="15">
        <v>1</v>
      </c>
      <c r="W94" s="15">
        <v>1</v>
      </c>
      <c r="X94" s="15">
        <v>2</v>
      </c>
      <c r="Y94" s="15">
        <v>1</v>
      </c>
      <c r="Z94" s="15">
        <v>2</v>
      </c>
      <c r="AA94" s="15">
        <v>2</v>
      </c>
      <c r="AB94" s="11"/>
      <c r="AC94" s="11"/>
      <c r="AD94" s="11">
        <v>3</v>
      </c>
      <c r="AE94" s="15">
        <f t="shared" si="7"/>
        <v>3</v>
      </c>
      <c r="AF94" s="4">
        <v>1</v>
      </c>
      <c r="AG94" s="4"/>
      <c r="AH94" s="4"/>
      <c r="AI94" s="15">
        <f t="shared" si="8"/>
        <v>1</v>
      </c>
      <c r="AJ94" s="9">
        <f t="shared" si="9"/>
        <v>46</v>
      </c>
      <c r="AK94" s="12"/>
    </row>
    <row r="95" spans="1:37" x14ac:dyDescent="0.25">
      <c r="A95" s="4">
        <v>93</v>
      </c>
      <c r="B95" s="3"/>
      <c r="C95" s="3"/>
      <c r="D95" s="3">
        <v>3</v>
      </c>
      <c r="E95" s="3"/>
      <c r="F95" s="3"/>
      <c r="G95" s="3"/>
      <c r="H95" s="15">
        <f t="shared" si="5"/>
        <v>3</v>
      </c>
      <c r="I95" s="4"/>
      <c r="J95" s="4"/>
      <c r="K95" s="4">
        <v>3</v>
      </c>
      <c r="L95" s="4"/>
      <c r="M95" s="15">
        <f t="shared" si="6"/>
        <v>3</v>
      </c>
      <c r="N95" s="15">
        <v>5</v>
      </c>
      <c r="O95" s="15">
        <v>5</v>
      </c>
      <c r="P95" s="15">
        <v>1</v>
      </c>
      <c r="Q95" s="15">
        <v>5</v>
      </c>
      <c r="R95" s="15">
        <v>5</v>
      </c>
      <c r="S95" s="15">
        <v>5</v>
      </c>
      <c r="T95" s="15">
        <v>5</v>
      </c>
      <c r="U95" s="15">
        <v>1</v>
      </c>
      <c r="V95" s="15">
        <v>1</v>
      </c>
      <c r="W95" s="15">
        <v>1</v>
      </c>
      <c r="X95" s="15">
        <v>1</v>
      </c>
      <c r="Y95" s="15">
        <v>1</v>
      </c>
      <c r="Z95" s="15">
        <v>2</v>
      </c>
      <c r="AA95" s="15">
        <v>1</v>
      </c>
      <c r="AB95" s="11">
        <v>1</v>
      </c>
      <c r="AC95" s="11"/>
      <c r="AD95" s="11"/>
      <c r="AE95" s="15">
        <f t="shared" si="7"/>
        <v>1</v>
      </c>
      <c r="AF95" s="4">
        <v>1</v>
      </c>
      <c r="AG95" s="4"/>
      <c r="AH95" s="4"/>
      <c r="AI95" s="15">
        <f t="shared" si="8"/>
        <v>1</v>
      </c>
      <c r="AJ95" s="9">
        <f t="shared" si="9"/>
        <v>47</v>
      </c>
      <c r="AK95" s="12"/>
    </row>
    <row r="96" spans="1:37" x14ac:dyDescent="0.25">
      <c r="A96" s="4">
        <v>94</v>
      </c>
      <c r="B96" s="3"/>
      <c r="C96" s="3"/>
      <c r="D96" s="3">
        <v>3</v>
      </c>
      <c r="E96" s="3"/>
      <c r="F96" s="3"/>
      <c r="G96" s="3"/>
      <c r="H96" s="15">
        <f t="shared" si="5"/>
        <v>3</v>
      </c>
      <c r="I96" s="4">
        <v>1</v>
      </c>
      <c r="J96" s="4"/>
      <c r="K96" s="4"/>
      <c r="L96" s="4"/>
      <c r="M96" s="15">
        <f t="shared" si="6"/>
        <v>1</v>
      </c>
      <c r="N96" s="15">
        <v>5</v>
      </c>
      <c r="O96" s="15">
        <v>3</v>
      </c>
      <c r="P96" s="15">
        <v>1</v>
      </c>
      <c r="Q96" s="15">
        <v>2</v>
      </c>
      <c r="R96" s="15">
        <v>3</v>
      </c>
      <c r="S96" s="15">
        <v>1</v>
      </c>
      <c r="T96" s="15">
        <v>3</v>
      </c>
      <c r="U96" s="15">
        <v>1</v>
      </c>
      <c r="V96" s="15">
        <v>2</v>
      </c>
      <c r="W96" s="15">
        <v>1</v>
      </c>
      <c r="X96" s="15">
        <v>2</v>
      </c>
      <c r="Y96" s="15">
        <v>2</v>
      </c>
      <c r="Z96" s="15">
        <v>2</v>
      </c>
      <c r="AA96" s="15">
        <v>2</v>
      </c>
      <c r="AB96" s="11"/>
      <c r="AC96" s="11"/>
      <c r="AD96" s="11">
        <v>3</v>
      </c>
      <c r="AE96" s="15">
        <f t="shared" si="7"/>
        <v>3</v>
      </c>
      <c r="AF96" s="4">
        <v>1</v>
      </c>
      <c r="AG96" s="4"/>
      <c r="AH96" s="4"/>
      <c r="AI96" s="15">
        <f t="shared" si="8"/>
        <v>1</v>
      </c>
      <c r="AJ96" s="9">
        <f t="shared" si="9"/>
        <v>38</v>
      </c>
      <c r="AK96" s="12"/>
    </row>
    <row r="97" spans="1:37" x14ac:dyDescent="0.25">
      <c r="A97" s="4">
        <v>95</v>
      </c>
      <c r="B97" s="3"/>
      <c r="C97" s="3"/>
      <c r="D97" s="3">
        <v>3</v>
      </c>
      <c r="E97" s="3"/>
      <c r="F97" s="3"/>
      <c r="G97" s="3"/>
      <c r="H97" s="15">
        <f t="shared" si="5"/>
        <v>3</v>
      </c>
      <c r="I97" s="4"/>
      <c r="J97" s="4"/>
      <c r="K97" s="4"/>
      <c r="L97" s="4">
        <v>4</v>
      </c>
      <c r="M97" s="15">
        <f t="shared" si="6"/>
        <v>4</v>
      </c>
      <c r="N97" s="15">
        <v>5</v>
      </c>
      <c r="O97" s="15">
        <v>5</v>
      </c>
      <c r="P97" s="15">
        <v>1</v>
      </c>
      <c r="Q97" s="15">
        <v>5</v>
      </c>
      <c r="R97" s="15">
        <v>5</v>
      </c>
      <c r="S97" s="15">
        <v>5</v>
      </c>
      <c r="T97" s="15">
        <v>5</v>
      </c>
      <c r="U97" s="15">
        <v>1</v>
      </c>
      <c r="V97" s="15">
        <v>1</v>
      </c>
      <c r="W97" s="15">
        <v>1</v>
      </c>
      <c r="X97" s="15">
        <v>1</v>
      </c>
      <c r="Y97" s="15">
        <v>1</v>
      </c>
      <c r="Z97" s="15">
        <v>2</v>
      </c>
      <c r="AA97" s="15">
        <v>1</v>
      </c>
      <c r="AB97" s="11">
        <v>1</v>
      </c>
      <c r="AC97" s="11"/>
      <c r="AD97" s="11"/>
      <c r="AE97" s="15">
        <f t="shared" si="7"/>
        <v>1</v>
      </c>
      <c r="AF97" s="4">
        <v>1</v>
      </c>
      <c r="AG97" s="4"/>
      <c r="AH97" s="4"/>
      <c r="AI97" s="15">
        <f t="shared" si="8"/>
        <v>1</v>
      </c>
      <c r="AJ97" s="9">
        <f t="shared" si="9"/>
        <v>48</v>
      </c>
      <c r="AK97" s="12"/>
    </row>
    <row r="98" spans="1:37" x14ac:dyDescent="0.25">
      <c r="A98" s="4">
        <v>96</v>
      </c>
      <c r="B98" s="3"/>
      <c r="C98" s="3"/>
      <c r="D98" s="3">
        <v>3</v>
      </c>
      <c r="E98" s="3"/>
      <c r="F98" s="3"/>
      <c r="G98" s="3"/>
      <c r="H98" s="15">
        <f t="shared" si="5"/>
        <v>3</v>
      </c>
      <c r="I98" s="4"/>
      <c r="J98" s="4"/>
      <c r="K98" s="4">
        <v>3</v>
      </c>
      <c r="L98" s="4"/>
      <c r="M98" s="15">
        <f t="shared" si="6"/>
        <v>3</v>
      </c>
      <c r="N98" s="15">
        <v>4</v>
      </c>
      <c r="O98" s="15">
        <v>5</v>
      </c>
      <c r="P98" s="15">
        <v>1</v>
      </c>
      <c r="Q98" s="15">
        <v>4</v>
      </c>
      <c r="R98" s="15">
        <v>5</v>
      </c>
      <c r="S98" s="15">
        <v>3</v>
      </c>
      <c r="T98" s="15">
        <v>4</v>
      </c>
      <c r="U98" s="15">
        <v>1</v>
      </c>
      <c r="V98" s="15">
        <v>1</v>
      </c>
      <c r="W98" s="15">
        <v>1</v>
      </c>
      <c r="X98" s="15">
        <v>1</v>
      </c>
      <c r="Y98" s="15">
        <v>1</v>
      </c>
      <c r="Z98" s="15">
        <v>1</v>
      </c>
      <c r="AA98" s="15">
        <v>1</v>
      </c>
      <c r="AB98" s="11">
        <v>1</v>
      </c>
      <c r="AC98" s="11"/>
      <c r="AD98" s="11"/>
      <c r="AE98" s="15">
        <f t="shared" si="7"/>
        <v>1</v>
      </c>
      <c r="AF98" s="4">
        <v>1</v>
      </c>
      <c r="AG98" s="4"/>
      <c r="AH98" s="4"/>
      <c r="AI98" s="15">
        <f t="shared" si="8"/>
        <v>1</v>
      </c>
      <c r="AJ98" s="9">
        <f t="shared" si="9"/>
        <v>41</v>
      </c>
      <c r="AK98" s="12"/>
    </row>
    <row r="99" spans="1:37" x14ac:dyDescent="0.25">
      <c r="A99" s="4">
        <v>97</v>
      </c>
      <c r="B99" s="3">
        <v>1</v>
      </c>
      <c r="C99" s="3"/>
      <c r="D99" s="3"/>
      <c r="E99" s="3"/>
      <c r="F99" s="3"/>
      <c r="G99" s="3"/>
      <c r="H99" s="15">
        <f t="shared" si="5"/>
        <v>1</v>
      </c>
      <c r="I99" s="4"/>
      <c r="J99" s="4"/>
      <c r="K99" s="4"/>
      <c r="L99" s="4">
        <v>4</v>
      </c>
      <c r="M99" s="15">
        <f t="shared" si="6"/>
        <v>4</v>
      </c>
      <c r="N99" s="15">
        <v>5</v>
      </c>
      <c r="O99" s="15">
        <v>5</v>
      </c>
      <c r="P99" s="15">
        <v>1</v>
      </c>
      <c r="Q99" s="15">
        <v>5</v>
      </c>
      <c r="R99" s="15">
        <v>5</v>
      </c>
      <c r="S99" s="15">
        <v>5</v>
      </c>
      <c r="T99" s="15">
        <v>5</v>
      </c>
      <c r="U99" s="15">
        <v>1</v>
      </c>
      <c r="V99" s="15">
        <v>1</v>
      </c>
      <c r="W99" s="15">
        <v>1</v>
      </c>
      <c r="X99" s="15">
        <v>1</v>
      </c>
      <c r="Y99" s="15">
        <v>1</v>
      </c>
      <c r="Z99" s="15">
        <v>1</v>
      </c>
      <c r="AA99" s="15">
        <v>1</v>
      </c>
      <c r="AB99" s="11">
        <v>1</v>
      </c>
      <c r="AC99" s="11"/>
      <c r="AD99" s="11"/>
      <c r="AE99" s="15">
        <f t="shared" si="7"/>
        <v>1</v>
      </c>
      <c r="AF99" s="4">
        <v>1</v>
      </c>
      <c r="AG99" s="4"/>
      <c r="AH99" s="4"/>
      <c r="AI99" s="17">
        <f t="shared" si="8"/>
        <v>1</v>
      </c>
      <c r="AJ99" s="9">
        <f t="shared" si="9"/>
        <v>45</v>
      </c>
      <c r="AK99" s="12"/>
    </row>
    <row r="100" spans="1:37" x14ac:dyDescent="0.25">
      <c r="A100" s="9" t="s">
        <v>228</v>
      </c>
      <c r="B100" s="9"/>
      <c r="C100" s="9"/>
      <c r="D100" s="9"/>
      <c r="E100" s="9"/>
      <c r="F100" s="9"/>
      <c r="G100" s="9"/>
      <c r="H100" s="9">
        <f>_xlfn.VAR.P(H3:H99)</f>
        <v>3.3467956212137318</v>
      </c>
      <c r="I100" s="9"/>
      <c r="J100" s="9"/>
      <c r="K100" s="9"/>
      <c r="L100" s="9"/>
      <c r="M100" s="9">
        <f>_xlfn.VAR.P(M3:M99)</f>
        <v>1.6707407801041556</v>
      </c>
      <c r="N100" s="9">
        <f t="shared" ref="N100:AA100" si="10">_xlfn.VAR.P(N3:N99)</f>
        <v>0.62918482304176848</v>
      </c>
      <c r="O100" s="9">
        <f t="shared" si="10"/>
        <v>0.68423849505792322</v>
      </c>
      <c r="P100" s="9">
        <f t="shared" si="10"/>
        <v>2.01934318205973E-2</v>
      </c>
      <c r="Q100" s="9">
        <f t="shared" si="10"/>
        <v>2.8621532575193962</v>
      </c>
      <c r="R100" s="9">
        <f t="shared" si="10"/>
        <v>1.702200021256244</v>
      </c>
      <c r="S100" s="9">
        <f t="shared" si="10"/>
        <v>2.4465936868955254</v>
      </c>
      <c r="T100" s="9">
        <f t="shared" si="10"/>
        <v>1.544691253055585</v>
      </c>
      <c r="U100" s="9">
        <f t="shared" si="10"/>
        <v>7.567222871718568E-2</v>
      </c>
      <c r="V100" s="9">
        <f t="shared" si="10"/>
        <v>8.4174726325858221E-2</v>
      </c>
      <c r="W100" s="9">
        <f t="shared" si="10"/>
        <v>2.9971304070570731E-2</v>
      </c>
      <c r="X100" s="9">
        <f t="shared" si="10"/>
        <v>0.24933574237432246</v>
      </c>
      <c r="Y100" s="9">
        <f t="shared" si="10"/>
        <v>0.20958656605377829</v>
      </c>
      <c r="Z100" s="9">
        <f t="shared" si="10"/>
        <v>0.22446593686895525</v>
      </c>
      <c r="AA100" s="9">
        <f t="shared" si="10"/>
        <v>0.24997342969497291</v>
      </c>
      <c r="AB100" s="9"/>
      <c r="AC100" s="9"/>
      <c r="AD100" s="9"/>
      <c r="AE100" s="9">
        <f t="shared" ref="AE100" si="11">_xlfn.VAR.P(AE3:AE99)</f>
        <v>0.81113827186736098</v>
      </c>
      <c r="AF100" s="9"/>
      <c r="AG100" s="9"/>
      <c r="AH100" s="9"/>
      <c r="AI100" s="9">
        <f t="shared" ref="AI100" si="12">_xlfn.VAR.P(AI3:AI99)</f>
        <v>0.68296312041662244</v>
      </c>
      <c r="AJ100" s="9"/>
    </row>
  </sheetData>
  <autoFilter ref="A1:AJ100" xr:uid="{5C3CE27E-81FC-44E7-963A-56F641B6CD19}"/>
  <mergeCells count="27">
    <mergeCell ref="S1:S2"/>
    <mergeCell ref="AJ1:AJ2"/>
    <mergeCell ref="AI1:AI2"/>
    <mergeCell ref="AL3:AM3"/>
    <mergeCell ref="AN3:AR3"/>
    <mergeCell ref="W1:W2"/>
    <mergeCell ref="O1:O2"/>
    <mergeCell ref="H1:H2"/>
    <mergeCell ref="M1:M2"/>
    <mergeCell ref="Q1:Q2"/>
    <mergeCell ref="R1:R2"/>
    <mergeCell ref="AN4:AR4"/>
    <mergeCell ref="A1:A2"/>
    <mergeCell ref="V1:V2"/>
    <mergeCell ref="AB2:AD2"/>
    <mergeCell ref="AF2:AH2"/>
    <mergeCell ref="P1:P2"/>
    <mergeCell ref="X1:X2"/>
    <mergeCell ref="Y1:Y2"/>
    <mergeCell ref="Z1:Z2"/>
    <mergeCell ref="AA1:AA2"/>
    <mergeCell ref="AE1:AE2"/>
    <mergeCell ref="U1:U2"/>
    <mergeCell ref="T1:T2"/>
    <mergeCell ref="B2:G2"/>
    <mergeCell ref="I2:L2"/>
    <mergeCell ref="N1:N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D7B1-8528-46B2-9A86-49977BDD5288}">
  <dimension ref="A1:N49"/>
  <sheetViews>
    <sheetView showGridLines="0" workbookViewId="0">
      <selection activeCell="Q11" sqref="Q11"/>
    </sheetView>
  </sheetViews>
  <sheetFormatPr baseColWidth="10" defaultColWidth="11.42578125" defaultRowHeight="15" x14ac:dyDescent="0.25"/>
  <cols>
    <col min="1" max="1" width="16.7109375" customWidth="1"/>
    <col min="2" max="2" width="14.42578125" customWidth="1"/>
    <col min="3" max="3" width="12.85546875" customWidth="1"/>
    <col min="5" max="5" width="17.28515625" customWidth="1"/>
  </cols>
  <sheetData>
    <row r="1" spans="1:14" x14ac:dyDescent="0.25">
      <c r="A1" s="122" t="s">
        <v>229</v>
      </c>
      <c r="B1" s="123"/>
      <c r="C1" s="123"/>
      <c r="D1" s="123"/>
      <c r="E1" s="123"/>
    </row>
    <row r="2" spans="1:14" ht="30" x14ac:dyDescent="0.25">
      <c r="A2" s="24" t="s">
        <v>1</v>
      </c>
      <c r="B2" s="24" t="s">
        <v>230</v>
      </c>
      <c r="C2" s="24" t="s">
        <v>231</v>
      </c>
      <c r="D2" s="25" t="s">
        <v>232</v>
      </c>
      <c r="E2" s="27" t="s">
        <v>233</v>
      </c>
      <c r="M2" t="s">
        <v>234</v>
      </c>
      <c r="N2">
        <f>SUM(C3:C8)/6</f>
        <v>16.166666666666668</v>
      </c>
    </row>
    <row r="3" spans="1:14" x14ac:dyDescent="0.25">
      <c r="A3" s="22" t="s">
        <v>235</v>
      </c>
      <c r="B3" s="23">
        <v>1</v>
      </c>
      <c r="C3" s="23">
        <f>COUNTIF('Matriz de datos'!$B$3:$G$99,B3)</f>
        <v>24</v>
      </c>
      <c r="D3" s="26">
        <f>Tabla2[[#This Row],[Frecuencia]]/$C$9</f>
        <v>0.24742268041237114</v>
      </c>
      <c r="E3" s="28">
        <f>Tabla2[[#This Row],[Porcentaje]]</f>
        <v>0.24742268041237114</v>
      </c>
    </row>
    <row r="4" spans="1:14" x14ac:dyDescent="0.25">
      <c r="A4" s="22" t="s">
        <v>236</v>
      </c>
      <c r="B4" s="23">
        <v>2</v>
      </c>
      <c r="C4" s="23">
        <f>COUNTIF('Matriz de datos'!$B$3:$G$99,B4)</f>
        <v>14</v>
      </c>
      <c r="D4" s="26">
        <f>Tabla2[[#This Row],[Frecuencia]]/$C$9</f>
        <v>0.14432989690721648</v>
      </c>
      <c r="E4" s="28">
        <f>Tabla2[[#This Row],[Porcentaje]]+E3</f>
        <v>0.39175257731958762</v>
      </c>
    </row>
    <row r="5" spans="1:14" x14ac:dyDescent="0.25">
      <c r="A5" s="22" t="s">
        <v>237</v>
      </c>
      <c r="B5" s="23">
        <v>3</v>
      </c>
      <c r="C5" s="23">
        <f>COUNTIF('Matriz de datos'!$B$3:$G$99,B5)</f>
        <v>13</v>
      </c>
      <c r="D5" s="26">
        <f>Tabla2[[#This Row],[Frecuencia]]/$C$9</f>
        <v>0.13402061855670103</v>
      </c>
      <c r="E5" s="28">
        <f>Tabla2[[#This Row],[Porcentaje]]+E4</f>
        <v>0.52577319587628868</v>
      </c>
    </row>
    <row r="6" spans="1:14" x14ac:dyDescent="0.25">
      <c r="A6" s="22" t="s">
        <v>238</v>
      </c>
      <c r="B6" s="23">
        <v>4</v>
      </c>
      <c r="C6" s="23">
        <f>COUNTIF('Matriz de datos'!$B$3:$G$99,B6)</f>
        <v>7</v>
      </c>
      <c r="D6" s="26">
        <f>Tabla2[[#This Row],[Frecuencia]]/$C$9</f>
        <v>7.2164948453608241E-2</v>
      </c>
      <c r="E6" s="28">
        <f>Tabla2[[#This Row],[Porcentaje]]+E5</f>
        <v>0.59793814432989689</v>
      </c>
    </row>
    <row r="7" spans="1:14" x14ac:dyDescent="0.25">
      <c r="A7" s="22" t="s">
        <v>239</v>
      </c>
      <c r="B7" s="23">
        <v>5</v>
      </c>
      <c r="C7" s="23">
        <f>COUNTIF('Matriz de datos'!$B$3:$G$99,B7)</f>
        <v>26</v>
      </c>
      <c r="D7" s="26">
        <f>Tabla2[[#This Row],[Frecuencia]]/$C$9</f>
        <v>0.26804123711340205</v>
      </c>
      <c r="E7" s="28">
        <f>Tabla2[[#This Row],[Porcentaje]]+E6</f>
        <v>0.865979381443299</v>
      </c>
    </row>
    <row r="8" spans="1:14" x14ac:dyDescent="0.25">
      <c r="A8" s="22" t="s">
        <v>240</v>
      </c>
      <c r="B8" s="23">
        <v>6</v>
      </c>
      <c r="C8" s="23">
        <f>COUNTIF('Matriz de datos'!$B$3:$G$99,B8)</f>
        <v>13</v>
      </c>
      <c r="D8" s="26">
        <f>Tabla2[[#This Row],[Frecuencia]]/$C$9</f>
        <v>0.13402061855670103</v>
      </c>
      <c r="E8" s="28">
        <f>Tabla2[[#This Row],[Porcentaje]]+E7</f>
        <v>1</v>
      </c>
    </row>
    <row r="9" spans="1:14" x14ac:dyDescent="0.25">
      <c r="A9" s="22" t="s">
        <v>241</v>
      </c>
      <c r="B9" s="23"/>
      <c r="C9" s="23">
        <f>SUM(C3:C8)</f>
        <v>97</v>
      </c>
      <c r="D9" s="23"/>
      <c r="E9" s="28"/>
    </row>
    <row r="10" spans="1:14" x14ac:dyDescent="0.25">
      <c r="A10" s="22"/>
      <c r="B10" s="23"/>
      <c r="C10" s="23"/>
    </row>
    <row r="11" spans="1:14" x14ac:dyDescent="0.25">
      <c r="A11" s="124" t="s">
        <v>242</v>
      </c>
      <c r="B11" s="125"/>
      <c r="C11" s="125"/>
      <c r="D11" s="125"/>
      <c r="E11" s="125"/>
    </row>
    <row r="12" spans="1:14" ht="30" x14ac:dyDescent="0.25">
      <c r="A12" s="24" t="s">
        <v>243</v>
      </c>
      <c r="B12" s="24" t="s">
        <v>230</v>
      </c>
      <c r="C12" s="24" t="s">
        <v>231</v>
      </c>
      <c r="D12" s="29" t="s">
        <v>232</v>
      </c>
      <c r="E12" s="30" t="s">
        <v>233</v>
      </c>
    </row>
    <row r="13" spans="1:14" x14ac:dyDescent="0.25">
      <c r="A13" s="22" t="s">
        <v>244</v>
      </c>
      <c r="B13" s="23">
        <v>1</v>
      </c>
      <c r="C13" s="23">
        <f>COUNTIF('Matriz de datos'!$I$3:$L$99,'Sector y tamaño de las empresas'!B13)</f>
        <v>27</v>
      </c>
      <c r="D13" s="26">
        <f>Tabla3[[#This Row],[Frecuencia]]/$C$17</f>
        <v>0.27835051546391754</v>
      </c>
      <c r="E13" s="28">
        <f>Tabla3[[#This Row],[Porcentaje]]</f>
        <v>0.27835051546391754</v>
      </c>
    </row>
    <row r="14" spans="1:14" x14ac:dyDescent="0.25">
      <c r="A14" s="22" t="s">
        <v>245</v>
      </c>
      <c r="B14" s="23">
        <v>2</v>
      </c>
      <c r="C14" s="23">
        <f>COUNTIF('Matriz de datos'!$I$3:$L$99,'Sector y tamaño de las empresas'!B14)</f>
        <v>15</v>
      </c>
      <c r="D14" s="26">
        <f>Tabla3[[#This Row],[Frecuencia]]/$C$17</f>
        <v>0.15463917525773196</v>
      </c>
      <c r="E14" s="28">
        <f>E13+Tabla3[[#This Row],[Porcentaje]]</f>
        <v>0.4329896907216495</v>
      </c>
    </row>
    <row r="15" spans="1:14" x14ac:dyDescent="0.25">
      <c r="A15" s="22" t="s">
        <v>246</v>
      </c>
      <c r="B15" s="23">
        <v>3</v>
      </c>
      <c r="C15" s="23">
        <f>COUNTIF('Matriz de datos'!$I$3:$L$99,'Sector y tamaño de las empresas'!B15)</f>
        <v>10</v>
      </c>
      <c r="D15" s="26">
        <f>Tabla3[[#This Row],[Frecuencia]]/$C$17</f>
        <v>0.10309278350515463</v>
      </c>
      <c r="E15" s="28">
        <f>E14+Tabla3[[#This Row],[Porcentaje]]</f>
        <v>0.53608247422680411</v>
      </c>
    </row>
    <row r="16" spans="1:14" x14ac:dyDescent="0.25">
      <c r="A16" s="22" t="s">
        <v>247</v>
      </c>
      <c r="B16" s="23">
        <v>4</v>
      </c>
      <c r="C16" s="23">
        <f>COUNTIF('Matriz de datos'!$I$3:$L$99,'Sector y tamaño de las empresas'!B16)</f>
        <v>45</v>
      </c>
      <c r="D16" s="26">
        <f>Tabla3[[#This Row],[Frecuencia]]/$C$17</f>
        <v>0.46391752577319589</v>
      </c>
      <c r="E16" s="28">
        <f>E15+Tabla3[[#This Row],[Porcentaje]]</f>
        <v>1</v>
      </c>
    </row>
    <row r="17" spans="1:5" x14ac:dyDescent="0.25">
      <c r="A17" s="31" t="s">
        <v>241</v>
      </c>
      <c r="B17" s="32"/>
      <c r="C17" s="32">
        <f>SUM(C13:C16)</f>
        <v>97</v>
      </c>
      <c r="D17" s="32"/>
      <c r="E17" s="33"/>
    </row>
    <row r="19" spans="1:5" ht="27.75" customHeight="1" x14ac:dyDescent="0.25">
      <c r="A19" s="121"/>
      <c r="B19" s="121"/>
      <c r="C19" s="121"/>
    </row>
    <row r="20" spans="1:5" x14ac:dyDescent="0.25">
      <c r="A20" s="41" t="s">
        <v>1</v>
      </c>
      <c r="B20" s="41" t="s">
        <v>243</v>
      </c>
      <c r="C20" s="41" t="s">
        <v>231</v>
      </c>
      <c r="D20" s="41" t="s">
        <v>232</v>
      </c>
    </row>
    <row r="21" spans="1:5" x14ac:dyDescent="0.25">
      <c r="A21" s="8" t="s">
        <v>235</v>
      </c>
      <c r="B21" t="s">
        <v>244</v>
      </c>
      <c r="C21">
        <v>8</v>
      </c>
      <c r="D21" s="40">
        <f>C21/$C$25</f>
        <v>0.33333333333333331</v>
      </c>
      <c r="E21" s="45">
        <f>C21/$C$49</f>
        <v>8.247422680412371E-2</v>
      </c>
    </row>
    <row r="22" spans="1:5" x14ac:dyDescent="0.25">
      <c r="A22" s="8"/>
      <c r="B22" t="s">
        <v>245</v>
      </c>
      <c r="C22">
        <v>5</v>
      </c>
      <c r="D22" s="40">
        <f t="shared" ref="D22:D25" si="0">C22/$C$25</f>
        <v>0.20833333333333334</v>
      </c>
      <c r="E22" s="45">
        <f t="shared" ref="E22:E47" si="1">C22/$C$49</f>
        <v>5.1546391752577317E-2</v>
      </c>
    </row>
    <row r="23" spans="1:5" x14ac:dyDescent="0.25">
      <c r="A23" s="8"/>
      <c r="B23" t="s">
        <v>246</v>
      </c>
      <c r="C23">
        <v>1</v>
      </c>
      <c r="D23" s="40">
        <f t="shared" si="0"/>
        <v>4.1666666666666664E-2</v>
      </c>
      <c r="E23" s="45">
        <f t="shared" si="1"/>
        <v>1.0309278350515464E-2</v>
      </c>
    </row>
    <row r="24" spans="1:5" x14ac:dyDescent="0.25">
      <c r="A24" s="8"/>
      <c r="B24" t="s">
        <v>247</v>
      </c>
      <c r="C24">
        <v>10</v>
      </c>
      <c r="D24" s="40">
        <f t="shared" si="0"/>
        <v>0.41666666666666669</v>
      </c>
      <c r="E24" s="45">
        <f t="shared" si="1"/>
        <v>0.10309278350515463</v>
      </c>
    </row>
    <row r="25" spans="1:5" x14ac:dyDescent="0.25">
      <c r="A25" s="42" t="s">
        <v>248</v>
      </c>
      <c r="B25" s="43"/>
      <c r="C25" s="43">
        <f>SUM(C21:C24)</f>
        <v>24</v>
      </c>
      <c r="D25" s="44">
        <f t="shared" si="0"/>
        <v>1</v>
      </c>
      <c r="E25" s="45"/>
    </row>
    <row r="26" spans="1:5" x14ac:dyDescent="0.25">
      <c r="A26" t="s">
        <v>236</v>
      </c>
      <c r="B26" t="s">
        <v>244</v>
      </c>
      <c r="C26">
        <v>3</v>
      </c>
      <c r="D26" s="40">
        <f>C26/$C$30</f>
        <v>0.21428571428571427</v>
      </c>
      <c r="E26" s="45">
        <f t="shared" si="1"/>
        <v>3.0927835051546393E-2</v>
      </c>
    </row>
    <row r="27" spans="1:5" x14ac:dyDescent="0.25">
      <c r="B27" t="s">
        <v>245</v>
      </c>
      <c r="C27">
        <v>2</v>
      </c>
      <c r="D27" s="40">
        <f t="shared" ref="D27:D30" si="2">C27/$C$30</f>
        <v>0.14285714285714285</v>
      </c>
      <c r="E27" s="45">
        <f t="shared" si="1"/>
        <v>2.0618556701030927E-2</v>
      </c>
    </row>
    <row r="28" spans="1:5" x14ac:dyDescent="0.25">
      <c r="B28" t="s">
        <v>246</v>
      </c>
      <c r="C28">
        <v>1</v>
      </c>
      <c r="D28" s="40">
        <f t="shared" si="2"/>
        <v>7.1428571428571425E-2</v>
      </c>
      <c r="E28" s="45">
        <f t="shared" si="1"/>
        <v>1.0309278350515464E-2</v>
      </c>
    </row>
    <row r="29" spans="1:5" x14ac:dyDescent="0.25">
      <c r="B29" t="s">
        <v>247</v>
      </c>
      <c r="C29">
        <v>8</v>
      </c>
      <c r="D29" s="40">
        <f t="shared" si="2"/>
        <v>0.5714285714285714</v>
      </c>
      <c r="E29" s="45">
        <f t="shared" si="1"/>
        <v>8.247422680412371E-2</v>
      </c>
    </row>
    <row r="30" spans="1:5" x14ac:dyDescent="0.25">
      <c r="A30" s="42" t="s">
        <v>248</v>
      </c>
      <c r="B30" s="43"/>
      <c r="C30" s="43">
        <f>SUM(C26:C29)</f>
        <v>14</v>
      </c>
      <c r="D30" s="44">
        <f t="shared" si="2"/>
        <v>1</v>
      </c>
      <c r="E30" s="45"/>
    </row>
    <row r="31" spans="1:5" x14ac:dyDescent="0.25">
      <c r="A31" t="s">
        <v>237</v>
      </c>
      <c r="B31" t="s">
        <v>244</v>
      </c>
      <c r="C31">
        <v>2</v>
      </c>
      <c r="D31" s="40">
        <f>C31/$C$35</f>
        <v>0.15384615384615385</v>
      </c>
      <c r="E31" s="45">
        <f t="shared" si="1"/>
        <v>2.0618556701030927E-2</v>
      </c>
    </row>
    <row r="32" spans="1:5" x14ac:dyDescent="0.25">
      <c r="B32" t="s">
        <v>245</v>
      </c>
      <c r="C32">
        <v>3</v>
      </c>
      <c r="D32" s="40">
        <f t="shared" ref="D32:D35" si="3">C32/$C$35</f>
        <v>0.23076923076923078</v>
      </c>
      <c r="E32" s="45">
        <f t="shared" si="1"/>
        <v>3.0927835051546393E-2</v>
      </c>
    </row>
    <row r="33" spans="1:5" x14ac:dyDescent="0.25">
      <c r="B33" t="s">
        <v>246</v>
      </c>
      <c r="C33">
        <v>2</v>
      </c>
      <c r="D33" s="40">
        <f t="shared" si="3"/>
        <v>0.15384615384615385</v>
      </c>
      <c r="E33" s="45">
        <f t="shared" si="1"/>
        <v>2.0618556701030927E-2</v>
      </c>
    </row>
    <row r="34" spans="1:5" x14ac:dyDescent="0.25">
      <c r="B34" t="s">
        <v>247</v>
      </c>
      <c r="C34">
        <v>6</v>
      </c>
      <c r="D34" s="40">
        <f t="shared" si="3"/>
        <v>0.46153846153846156</v>
      </c>
      <c r="E34" s="45">
        <f t="shared" si="1"/>
        <v>6.1855670103092786E-2</v>
      </c>
    </row>
    <row r="35" spans="1:5" x14ac:dyDescent="0.25">
      <c r="A35" s="42" t="s">
        <v>248</v>
      </c>
      <c r="B35" s="43"/>
      <c r="C35" s="43">
        <f>SUM(C31:C34)</f>
        <v>13</v>
      </c>
      <c r="D35" s="44">
        <f t="shared" si="3"/>
        <v>1</v>
      </c>
      <c r="E35" s="45"/>
    </row>
    <row r="36" spans="1:5" x14ac:dyDescent="0.25">
      <c r="A36" t="s">
        <v>238</v>
      </c>
      <c r="B36" t="s">
        <v>244</v>
      </c>
      <c r="C36">
        <v>1</v>
      </c>
      <c r="D36" s="40">
        <f>C36/$C$38</f>
        <v>0.14285714285714285</v>
      </c>
      <c r="E36" s="45">
        <f t="shared" si="1"/>
        <v>1.0309278350515464E-2</v>
      </c>
    </row>
    <row r="37" spans="1:5" x14ac:dyDescent="0.25">
      <c r="B37" t="s">
        <v>247</v>
      </c>
      <c r="C37">
        <v>6</v>
      </c>
      <c r="D37" s="40">
        <f t="shared" ref="D37:D38" si="4">C37/$C$38</f>
        <v>0.8571428571428571</v>
      </c>
      <c r="E37" s="45">
        <f t="shared" si="1"/>
        <v>6.1855670103092786E-2</v>
      </c>
    </row>
    <row r="38" spans="1:5" x14ac:dyDescent="0.25">
      <c r="A38" s="42" t="s">
        <v>248</v>
      </c>
      <c r="B38" s="43"/>
      <c r="C38" s="43">
        <f>SUM(C36:C37)</f>
        <v>7</v>
      </c>
      <c r="D38" s="44">
        <f t="shared" si="4"/>
        <v>1</v>
      </c>
      <c r="E38" s="45"/>
    </row>
    <row r="39" spans="1:5" x14ac:dyDescent="0.25">
      <c r="A39" t="s">
        <v>239</v>
      </c>
      <c r="B39" t="s">
        <v>244</v>
      </c>
      <c r="C39">
        <v>12</v>
      </c>
      <c r="D39" s="34">
        <f>C39/$C$43</f>
        <v>0.46153846153846156</v>
      </c>
      <c r="E39" s="45">
        <f t="shared" si="1"/>
        <v>0.12371134020618557</v>
      </c>
    </row>
    <row r="40" spans="1:5" x14ac:dyDescent="0.25">
      <c r="B40" t="s">
        <v>245</v>
      </c>
      <c r="C40">
        <v>3</v>
      </c>
      <c r="D40" s="34">
        <f t="shared" ref="D40:D43" si="5">C40/$C$43</f>
        <v>0.11538461538461539</v>
      </c>
      <c r="E40" s="45">
        <f t="shared" si="1"/>
        <v>3.0927835051546393E-2</v>
      </c>
    </row>
    <row r="41" spans="1:5" x14ac:dyDescent="0.25">
      <c r="B41" t="s">
        <v>246</v>
      </c>
      <c r="C41">
        <v>4</v>
      </c>
      <c r="D41" s="34">
        <f t="shared" si="5"/>
        <v>0.15384615384615385</v>
      </c>
      <c r="E41" s="45">
        <f t="shared" si="1"/>
        <v>4.1237113402061855E-2</v>
      </c>
    </row>
    <row r="42" spans="1:5" x14ac:dyDescent="0.25">
      <c r="B42" t="s">
        <v>247</v>
      </c>
      <c r="C42">
        <v>7</v>
      </c>
      <c r="D42" s="34">
        <f t="shared" si="5"/>
        <v>0.26923076923076922</v>
      </c>
      <c r="E42" s="45">
        <f t="shared" si="1"/>
        <v>7.2164948453608241E-2</v>
      </c>
    </row>
    <row r="43" spans="1:5" x14ac:dyDescent="0.25">
      <c r="A43" s="42" t="s">
        <v>248</v>
      </c>
      <c r="B43" s="43"/>
      <c r="C43" s="43">
        <f>SUM(C39:C42)</f>
        <v>26</v>
      </c>
      <c r="D43" s="44">
        <f t="shared" si="5"/>
        <v>1</v>
      </c>
      <c r="E43" s="45"/>
    </row>
    <row r="44" spans="1:5" x14ac:dyDescent="0.25">
      <c r="A44" t="s">
        <v>240</v>
      </c>
      <c r="B44" t="s">
        <v>244</v>
      </c>
      <c r="C44">
        <v>1</v>
      </c>
      <c r="D44" s="34">
        <f>C44/$C$48</f>
        <v>7.6923076923076927E-2</v>
      </c>
      <c r="E44" s="45">
        <f t="shared" si="1"/>
        <v>1.0309278350515464E-2</v>
      </c>
    </row>
    <row r="45" spans="1:5" x14ac:dyDescent="0.25">
      <c r="B45" t="s">
        <v>245</v>
      </c>
      <c r="C45">
        <v>2</v>
      </c>
      <c r="D45" s="34">
        <f t="shared" ref="D45:D48" si="6">C45/$C$48</f>
        <v>0.15384615384615385</v>
      </c>
      <c r="E45" s="45">
        <f t="shared" si="1"/>
        <v>2.0618556701030927E-2</v>
      </c>
    </row>
    <row r="46" spans="1:5" x14ac:dyDescent="0.25">
      <c r="B46" t="s">
        <v>246</v>
      </c>
      <c r="C46">
        <v>2</v>
      </c>
      <c r="D46" s="34">
        <f t="shared" si="6"/>
        <v>0.15384615384615385</v>
      </c>
      <c r="E46" s="45">
        <f t="shared" si="1"/>
        <v>2.0618556701030927E-2</v>
      </c>
    </row>
    <row r="47" spans="1:5" x14ac:dyDescent="0.25">
      <c r="B47" t="s">
        <v>247</v>
      </c>
      <c r="C47">
        <v>8</v>
      </c>
      <c r="D47" s="34">
        <f t="shared" si="6"/>
        <v>0.61538461538461542</v>
      </c>
      <c r="E47" s="45">
        <f t="shared" si="1"/>
        <v>8.247422680412371E-2</v>
      </c>
    </row>
    <row r="48" spans="1:5" x14ac:dyDescent="0.25">
      <c r="A48" s="42" t="s">
        <v>248</v>
      </c>
      <c r="B48" s="43"/>
      <c r="C48" s="43">
        <f>SUM(C44:C47)</f>
        <v>13</v>
      </c>
      <c r="D48" s="44">
        <f t="shared" si="6"/>
        <v>1</v>
      </c>
      <c r="E48" s="45"/>
    </row>
    <row r="49" spans="1:3" x14ac:dyDescent="0.25">
      <c r="A49" t="s">
        <v>249</v>
      </c>
      <c r="C49">
        <f>SUM(C48,C43,C38,C35,C30,C25)</f>
        <v>97</v>
      </c>
    </row>
  </sheetData>
  <mergeCells count="3">
    <mergeCell ref="A19:C19"/>
    <mergeCell ref="A1:E1"/>
    <mergeCell ref="A11:E11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D361-2D6B-44DC-9009-4216C99153C6}">
  <dimension ref="A2:Z38"/>
  <sheetViews>
    <sheetView topLeftCell="A41" zoomScale="80" zoomScaleNormal="80" workbookViewId="0">
      <selection activeCell="A34" sqref="A34"/>
    </sheetView>
  </sheetViews>
  <sheetFormatPr baseColWidth="10" defaultColWidth="11.42578125" defaultRowHeight="15" x14ac:dyDescent="0.25"/>
  <cols>
    <col min="1" max="1" width="32.140625" customWidth="1"/>
    <col min="2" max="2" width="12.42578125" bestFit="1" customWidth="1"/>
  </cols>
  <sheetData>
    <row r="2" spans="2:26" ht="36" customHeight="1" x14ac:dyDescent="0.25">
      <c r="B2" s="55"/>
      <c r="C2" s="127" t="s">
        <v>97</v>
      </c>
      <c r="D2" s="128"/>
      <c r="E2" s="129"/>
      <c r="F2" s="126" t="s">
        <v>98</v>
      </c>
      <c r="G2" s="126"/>
      <c r="H2" s="126"/>
      <c r="I2" s="126" t="s">
        <v>99</v>
      </c>
      <c r="J2" s="126"/>
      <c r="K2" s="126"/>
      <c r="L2" s="126" t="s">
        <v>100</v>
      </c>
      <c r="M2" s="126"/>
      <c r="N2" s="126"/>
      <c r="O2" s="126" t="s">
        <v>101</v>
      </c>
      <c r="P2" s="126"/>
      <c r="Q2" s="126"/>
      <c r="R2" s="126" t="s">
        <v>250</v>
      </c>
      <c r="S2" s="126"/>
      <c r="T2" s="126"/>
      <c r="U2" s="126" t="s">
        <v>103</v>
      </c>
      <c r="V2" s="126"/>
      <c r="W2" s="126"/>
      <c r="X2" s="126" t="s">
        <v>92</v>
      </c>
      <c r="Y2" s="126"/>
      <c r="Z2" s="126"/>
    </row>
    <row r="3" spans="2:26" x14ac:dyDescent="0.25">
      <c r="B3" s="55" t="s">
        <v>1</v>
      </c>
      <c r="C3" s="55" t="s">
        <v>16</v>
      </c>
      <c r="D3" s="55" t="s">
        <v>39</v>
      </c>
      <c r="E3" s="55" t="s">
        <v>248</v>
      </c>
      <c r="F3" s="55" t="s">
        <v>16</v>
      </c>
      <c r="G3" s="55" t="s">
        <v>39</v>
      </c>
      <c r="H3" s="48" t="s">
        <v>248</v>
      </c>
      <c r="I3" s="55" t="s">
        <v>16</v>
      </c>
      <c r="J3" s="55" t="s">
        <v>39</v>
      </c>
      <c r="K3" s="48" t="s">
        <v>248</v>
      </c>
      <c r="L3" s="55" t="s">
        <v>16</v>
      </c>
      <c r="M3" s="55" t="s">
        <v>39</v>
      </c>
      <c r="N3" s="48" t="s">
        <v>248</v>
      </c>
      <c r="O3" s="55" t="s">
        <v>16</v>
      </c>
      <c r="P3" s="55" t="s">
        <v>39</v>
      </c>
      <c r="Q3" s="48" t="s">
        <v>248</v>
      </c>
      <c r="R3" s="55" t="s">
        <v>16</v>
      </c>
      <c r="S3" s="55" t="s">
        <v>39</v>
      </c>
      <c r="T3" s="48" t="s">
        <v>248</v>
      </c>
      <c r="U3" s="55" t="s">
        <v>16</v>
      </c>
      <c r="V3" s="55" t="s">
        <v>39</v>
      </c>
      <c r="W3" s="48" t="s">
        <v>248</v>
      </c>
      <c r="X3" s="55" t="s">
        <v>16</v>
      </c>
      <c r="Y3" s="55" t="s">
        <v>39</v>
      </c>
      <c r="Z3" s="48" t="s">
        <v>248</v>
      </c>
    </row>
    <row r="4" spans="2:26" x14ac:dyDescent="0.25">
      <c r="B4" s="56" t="s">
        <v>235</v>
      </c>
      <c r="C4" s="56">
        <v>23</v>
      </c>
      <c r="D4" s="56">
        <v>1</v>
      </c>
      <c r="E4" s="58">
        <f t="shared" ref="E4:E10" si="0">SUM(C4:D4)</f>
        <v>24</v>
      </c>
      <c r="F4" s="56">
        <v>23</v>
      </c>
      <c r="G4" s="56">
        <v>1</v>
      </c>
      <c r="H4" s="58">
        <f t="shared" ref="H4:H10" si="1">SUM(F4:G4)</f>
        <v>24</v>
      </c>
      <c r="I4" s="56">
        <v>24</v>
      </c>
      <c r="J4" s="56"/>
      <c r="K4" s="58">
        <f t="shared" ref="K4:K10" si="2">SUM(I4:J4)</f>
        <v>24</v>
      </c>
      <c r="L4" s="56">
        <v>15</v>
      </c>
      <c r="M4" s="56">
        <v>9</v>
      </c>
      <c r="N4" s="58">
        <f t="shared" ref="N4:N10" si="3">SUM(L4:M4)</f>
        <v>24</v>
      </c>
      <c r="O4" s="56">
        <v>19</v>
      </c>
      <c r="P4" s="56">
        <v>5</v>
      </c>
      <c r="Q4" s="58">
        <f t="shared" ref="Q4:Q10" si="4">SUM(O4:P4)</f>
        <v>24</v>
      </c>
      <c r="R4" s="56">
        <v>19</v>
      </c>
      <c r="S4" s="56">
        <v>5</v>
      </c>
      <c r="T4" s="58">
        <f t="shared" ref="T4:T10" si="5">SUM(R4:S4)</f>
        <v>24</v>
      </c>
      <c r="U4" s="56">
        <v>12</v>
      </c>
      <c r="V4" s="56">
        <v>12</v>
      </c>
      <c r="W4" s="58">
        <f t="shared" ref="W4:W10" si="6">SUM(U4:V4)</f>
        <v>24</v>
      </c>
      <c r="X4" s="56">
        <v>23</v>
      </c>
      <c r="Y4" s="56">
        <v>1</v>
      </c>
      <c r="Z4" s="58">
        <f t="shared" ref="Z4:Z10" si="7">SUM(X4:Y4)</f>
        <v>24</v>
      </c>
    </row>
    <row r="5" spans="2:26" x14ac:dyDescent="0.25">
      <c r="B5" s="21" t="s">
        <v>236</v>
      </c>
      <c r="C5" s="21">
        <v>11</v>
      </c>
      <c r="D5" s="21">
        <v>3</v>
      </c>
      <c r="E5" s="47">
        <f t="shared" si="0"/>
        <v>14</v>
      </c>
      <c r="F5" s="21">
        <v>13</v>
      </c>
      <c r="G5" s="21">
        <v>1</v>
      </c>
      <c r="H5" s="47">
        <f t="shared" si="1"/>
        <v>14</v>
      </c>
      <c r="I5" s="21">
        <v>13</v>
      </c>
      <c r="J5" s="21">
        <v>1</v>
      </c>
      <c r="K5" s="47">
        <f t="shared" si="2"/>
        <v>14</v>
      </c>
      <c r="L5" s="21">
        <v>6</v>
      </c>
      <c r="M5" s="21">
        <v>8</v>
      </c>
      <c r="N5" s="47">
        <f t="shared" si="3"/>
        <v>14</v>
      </c>
      <c r="O5" s="21">
        <v>7</v>
      </c>
      <c r="P5" s="21">
        <v>7</v>
      </c>
      <c r="Q5" s="47">
        <f t="shared" si="4"/>
        <v>14</v>
      </c>
      <c r="R5" s="21">
        <v>11</v>
      </c>
      <c r="S5" s="21">
        <v>3</v>
      </c>
      <c r="T5" s="47">
        <f t="shared" si="5"/>
        <v>14</v>
      </c>
      <c r="U5" s="21">
        <v>7</v>
      </c>
      <c r="V5" s="21">
        <v>7</v>
      </c>
      <c r="W5" s="47">
        <f t="shared" si="6"/>
        <v>14</v>
      </c>
      <c r="X5" s="21">
        <v>14</v>
      </c>
      <c r="Y5" s="21"/>
      <c r="Z5" s="47">
        <f t="shared" si="7"/>
        <v>14</v>
      </c>
    </row>
    <row r="6" spans="2:26" x14ac:dyDescent="0.25">
      <c r="B6" s="56" t="s">
        <v>237</v>
      </c>
      <c r="C6" s="56">
        <v>13</v>
      </c>
      <c r="D6" s="56"/>
      <c r="E6" s="58">
        <f t="shared" si="0"/>
        <v>13</v>
      </c>
      <c r="F6" s="56">
        <v>10</v>
      </c>
      <c r="G6" s="56">
        <v>3</v>
      </c>
      <c r="H6" s="58">
        <f t="shared" si="1"/>
        <v>13</v>
      </c>
      <c r="I6" s="56">
        <v>13</v>
      </c>
      <c r="J6" s="56"/>
      <c r="K6" s="58">
        <f t="shared" si="2"/>
        <v>13</v>
      </c>
      <c r="L6" s="56">
        <v>8</v>
      </c>
      <c r="M6" s="56">
        <v>5</v>
      </c>
      <c r="N6" s="58">
        <f t="shared" si="3"/>
        <v>13</v>
      </c>
      <c r="O6" s="56">
        <v>12</v>
      </c>
      <c r="P6" s="56">
        <v>1</v>
      </c>
      <c r="Q6" s="58">
        <f t="shared" si="4"/>
        <v>13</v>
      </c>
      <c r="R6" s="56">
        <v>2</v>
      </c>
      <c r="S6" s="56">
        <v>11</v>
      </c>
      <c r="T6" s="58">
        <f t="shared" si="5"/>
        <v>13</v>
      </c>
      <c r="U6" s="56">
        <v>7</v>
      </c>
      <c r="V6" s="56">
        <v>6</v>
      </c>
      <c r="W6" s="58">
        <f t="shared" si="6"/>
        <v>13</v>
      </c>
      <c r="X6" s="56">
        <v>13</v>
      </c>
      <c r="Y6" s="56"/>
      <c r="Z6" s="58">
        <f t="shared" si="7"/>
        <v>13</v>
      </c>
    </row>
    <row r="7" spans="2:26" x14ac:dyDescent="0.25">
      <c r="B7" s="21" t="s">
        <v>238</v>
      </c>
      <c r="C7" s="21">
        <v>6</v>
      </c>
      <c r="D7" s="21">
        <v>1</v>
      </c>
      <c r="E7" s="47">
        <f t="shared" si="0"/>
        <v>7</v>
      </c>
      <c r="F7" s="21">
        <v>7</v>
      </c>
      <c r="G7" s="21"/>
      <c r="H7" s="47">
        <f t="shared" si="1"/>
        <v>7</v>
      </c>
      <c r="I7" s="21">
        <v>7</v>
      </c>
      <c r="J7" s="21"/>
      <c r="K7" s="47">
        <f t="shared" si="2"/>
        <v>7</v>
      </c>
      <c r="L7" s="21">
        <v>5</v>
      </c>
      <c r="M7" s="21">
        <v>2</v>
      </c>
      <c r="N7" s="47">
        <f t="shared" si="3"/>
        <v>7</v>
      </c>
      <c r="O7" s="21">
        <v>3</v>
      </c>
      <c r="P7" s="21">
        <v>4</v>
      </c>
      <c r="Q7" s="47">
        <f t="shared" si="4"/>
        <v>7</v>
      </c>
      <c r="R7" s="21">
        <v>3</v>
      </c>
      <c r="S7" s="21">
        <v>4</v>
      </c>
      <c r="T7" s="47">
        <f t="shared" si="5"/>
        <v>7</v>
      </c>
      <c r="U7" s="21">
        <v>5</v>
      </c>
      <c r="V7" s="21">
        <v>2</v>
      </c>
      <c r="W7" s="47">
        <f t="shared" si="6"/>
        <v>7</v>
      </c>
      <c r="X7" s="21">
        <v>6</v>
      </c>
      <c r="Y7" s="21">
        <v>1</v>
      </c>
      <c r="Z7" s="47">
        <f t="shared" si="7"/>
        <v>7</v>
      </c>
    </row>
    <row r="8" spans="2:26" x14ac:dyDescent="0.25">
      <c r="B8" s="56" t="s">
        <v>239</v>
      </c>
      <c r="C8" s="56">
        <v>24</v>
      </c>
      <c r="D8" s="56">
        <v>2</v>
      </c>
      <c r="E8" s="58">
        <f t="shared" si="0"/>
        <v>26</v>
      </c>
      <c r="F8" s="56">
        <v>23</v>
      </c>
      <c r="G8" s="56">
        <v>3</v>
      </c>
      <c r="H8" s="58">
        <f t="shared" si="1"/>
        <v>26</v>
      </c>
      <c r="I8" s="56">
        <v>24</v>
      </c>
      <c r="J8" s="56">
        <v>2</v>
      </c>
      <c r="K8" s="58">
        <f t="shared" si="2"/>
        <v>26</v>
      </c>
      <c r="L8" s="56">
        <v>10</v>
      </c>
      <c r="M8" s="56">
        <v>16</v>
      </c>
      <c r="N8" s="58">
        <f t="shared" si="3"/>
        <v>26</v>
      </c>
      <c r="O8" s="56">
        <v>18</v>
      </c>
      <c r="P8" s="56">
        <v>8</v>
      </c>
      <c r="Q8" s="58">
        <f t="shared" si="4"/>
        <v>26</v>
      </c>
      <c r="R8" s="56">
        <v>18</v>
      </c>
      <c r="S8" s="56">
        <v>8</v>
      </c>
      <c r="T8" s="58">
        <f t="shared" si="5"/>
        <v>26</v>
      </c>
      <c r="U8" s="56">
        <v>10</v>
      </c>
      <c r="V8" s="56">
        <v>16</v>
      </c>
      <c r="W8" s="58">
        <f t="shared" si="6"/>
        <v>26</v>
      </c>
      <c r="X8" s="56">
        <v>26</v>
      </c>
      <c r="Y8" s="56"/>
      <c r="Z8" s="58">
        <f t="shared" si="7"/>
        <v>26</v>
      </c>
    </row>
    <row r="9" spans="2:26" x14ac:dyDescent="0.25">
      <c r="B9" s="21" t="s">
        <v>240</v>
      </c>
      <c r="C9" s="21">
        <v>12</v>
      </c>
      <c r="D9" s="21">
        <v>1</v>
      </c>
      <c r="E9" s="47">
        <f t="shared" si="0"/>
        <v>13</v>
      </c>
      <c r="F9" s="21">
        <v>12</v>
      </c>
      <c r="G9" s="21">
        <v>1</v>
      </c>
      <c r="H9" s="47">
        <f t="shared" si="1"/>
        <v>13</v>
      </c>
      <c r="I9" s="21">
        <v>13</v>
      </c>
      <c r="J9" s="21"/>
      <c r="K9" s="47">
        <f t="shared" si="2"/>
        <v>13</v>
      </c>
      <c r="L9" s="21">
        <v>7</v>
      </c>
      <c r="M9" s="21">
        <v>6</v>
      </c>
      <c r="N9" s="47">
        <f t="shared" si="3"/>
        <v>13</v>
      </c>
      <c r="O9" s="21">
        <v>9</v>
      </c>
      <c r="P9" s="21">
        <v>4</v>
      </c>
      <c r="Q9" s="47">
        <f t="shared" si="4"/>
        <v>13</v>
      </c>
      <c r="R9" s="21">
        <v>11</v>
      </c>
      <c r="S9" s="21">
        <v>2</v>
      </c>
      <c r="T9" s="47">
        <f t="shared" si="5"/>
        <v>13</v>
      </c>
      <c r="U9" s="21">
        <v>7</v>
      </c>
      <c r="V9" s="21">
        <v>6</v>
      </c>
      <c r="W9" s="47">
        <f t="shared" si="6"/>
        <v>13</v>
      </c>
      <c r="X9" s="21">
        <v>13</v>
      </c>
      <c r="Y9" s="21"/>
      <c r="Z9" s="47">
        <f t="shared" si="7"/>
        <v>13</v>
      </c>
    </row>
    <row r="10" spans="2:26" x14ac:dyDescent="0.25">
      <c r="B10" s="58" t="s">
        <v>241</v>
      </c>
      <c r="C10" s="58">
        <f>SUM(C4:C9)</f>
        <v>89</v>
      </c>
      <c r="D10" s="58">
        <f>SUM(D4:D9)</f>
        <v>8</v>
      </c>
      <c r="E10" s="58">
        <f t="shared" si="0"/>
        <v>97</v>
      </c>
      <c r="F10" s="58">
        <f>SUM(F4:F9)</f>
        <v>88</v>
      </c>
      <c r="G10" s="58">
        <f>SUM(G4:G9)</f>
        <v>9</v>
      </c>
      <c r="H10" s="58">
        <f t="shared" si="1"/>
        <v>97</v>
      </c>
      <c r="I10" s="58">
        <f>SUM(I4:I9)</f>
        <v>94</v>
      </c>
      <c r="J10" s="58">
        <f>SUM(J4:J9)</f>
        <v>3</v>
      </c>
      <c r="K10" s="58">
        <f t="shared" si="2"/>
        <v>97</v>
      </c>
      <c r="L10" s="58">
        <f>SUM(L4:L9)</f>
        <v>51</v>
      </c>
      <c r="M10" s="58">
        <f>SUM(M4:M9)</f>
        <v>46</v>
      </c>
      <c r="N10" s="58">
        <f t="shared" si="3"/>
        <v>97</v>
      </c>
      <c r="O10" s="58">
        <f>SUM(O4:O9)</f>
        <v>68</v>
      </c>
      <c r="P10" s="58">
        <f>SUM(P4:P9)</f>
        <v>29</v>
      </c>
      <c r="Q10" s="58">
        <f t="shared" si="4"/>
        <v>97</v>
      </c>
      <c r="R10" s="58">
        <f>SUM(R4:R9)</f>
        <v>64</v>
      </c>
      <c r="S10" s="58">
        <f>SUM(S4:S9)</f>
        <v>33</v>
      </c>
      <c r="T10" s="58">
        <f t="shared" si="5"/>
        <v>97</v>
      </c>
      <c r="U10" s="58">
        <f>SUM(U4:U9)</f>
        <v>48</v>
      </c>
      <c r="V10" s="58">
        <f>SUM(V4:V9)</f>
        <v>49</v>
      </c>
      <c r="W10" s="58">
        <f t="shared" si="6"/>
        <v>97</v>
      </c>
      <c r="X10" s="58">
        <f>SUM(X4:X9)</f>
        <v>95</v>
      </c>
      <c r="Y10" s="58">
        <f>SUM(Y4:Y9)</f>
        <v>2</v>
      </c>
      <c r="Z10" s="58">
        <f t="shared" si="7"/>
        <v>97</v>
      </c>
    </row>
    <row r="11" spans="2:26" ht="15.75" thickBot="1" x14ac:dyDescent="0.3">
      <c r="B11" s="66" t="s">
        <v>232</v>
      </c>
      <c r="C11" s="67">
        <f>+C10/$E$10</f>
        <v>0.91752577319587625</v>
      </c>
      <c r="D11" s="67">
        <f>+D10/$E$10</f>
        <v>8.247422680412371E-2</v>
      </c>
      <c r="E11" s="67">
        <f>+E10/$E$10</f>
        <v>1</v>
      </c>
      <c r="F11" s="67">
        <f>F10/$H$10</f>
        <v>0.90721649484536082</v>
      </c>
      <c r="G11" s="67">
        <f>G10/$H$10</f>
        <v>9.2783505154639179E-2</v>
      </c>
      <c r="H11" s="67">
        <f>H10/$H$10</f>
        <v>1</v>
      </c>
      <c r="I11" s="67">
        <f t="shared" ref="I11:Z11" si="8">+I10/$K$10</f>
        <v>0.96907216494845361</v>
      </c>
      <c r="J11" s="67">
        <f t="shared" si="8"/>
        <v>3.0927835051546393E-2</v>
      </c>
      <c r="K11" s="67">
        <f t="shared" si="8"/>
        <v>1</v>
      </c>
      <c r="L11" s="59">
        <f t="shared" si="8"/>
        <v>0.52577319587628868</v>
      </c>
      <c r="M11" s="59">
        <f t="shared" si="8"/>
        <v>0.47422680412371132</v>
      </c>
      <c r="N11" s="59">
        <f t="shared" si="8"/>
        <v>1</v>
      </c>
      <c r="O11" s="59">
        <f t="shared" si="8"/>
        <v>0.7010309278350515</v>
      </c>
      <c r="P11" s="59">
        <f t="shared" si="8"/>
        <v>0.29896907216494845</v>
      </c>
      <c r="Q11" s="59">
        <f t="shared" si="8"/>
        <v>1</v>
      </c>
      <c r="R11" s="59">
        <f t="shared" si="8"/>
        <v>0.65979381443298968</v>
      </c>
      <c r="S11" s="59">
        <f t="shared" si="8"/>
        <v>0.34020618556701032</v>
      </c>
      <c r="T11" s="59">
        <f t="shared" si="8"/>
        <v>1</v>
      </c>
      <c r="U11" s="59">
        <f t="shared" si="8"/>
        <v>0.49484536082474229</v>
      </c>
      <c r="V11" s="59">
        <f t="shared" si="8"/>
        <v>0.50515463917525771</v>
      </c>
      <c r="W11" s="59">
        <f t="shared" si="8"/>
        <v>1</v>
      </c>
      <c r="X11" s="59">
        <f t="shared" si="8"/>
        <v>0.97938144329896903</v>
      </c>
      <c r="Y11" s="59">
        <f t="shared" si="8"/>
        <v>2.0618556701030927E-2</v>
      </c>
      <c r="Z11" s="59">
        <f t="shared" si="8"/>
        <v>1</v>
      </c>
    </row>
    <row r="12" spans="2:26" x14ac:dyDescent="0.25">
      <c r="B12" s="68"/>
      <c r="C12" s="69"/>
      <c r="D12" s="69"/>
      <c r="E12" s="70"/>
      <c r="F12" s="76"/>
      <c r="G12" s="69"/>
      <c r="H12" s="70"/>
      <c r="I12" s="76"/>
      <c r="J12" s="69"/>
      <c r="K12" s="70"/>
      <c r="L12" s="76"/>
      <c r="M12" s="69"/>
      <c r="N12" s="70"/>
      <c r="O12" s="76"/>
      <c r="P12" s="69"/>
      <c r="Q12" s="70"/>
      <c r="R12" s="76"/>
      <c r="S12" s="69"/>
      <c r="T12" s="70"/>
      <c r="U12" s="76"/>
      <c r="V12" s="69"/>
      <c r="W12" s="70"/>
      <c r="X12" s="76"/>
      <c r="Y12" s="69"/>
      <c r="Z12" s="70"/>
    </row>
    <row r="13" spans="2:26" x14ac:dyDescent="0.25">
      <c r="B13" s="71" t="s">
        <v>246</v>
      </c>
      <c r="C13" s="65">
        <f>MEDIAN(C4:D9)</f>
        <v>6</v>
      </c>
      <c r="D13" s="63"/>
      <c r="E13" s="72"/>
      <c r="F13" s="71" t="s">
        <v>246</v>
      </c>
      <c r="G13" s="65">
        <f>MEDIAN(F4:G9)</f>
        <v>7</v>
      </c>
      <c r="H13" s="77"/>
      <c r="I13" s="71" t="s">
        <v>246</v>
      </c>
      <c r="J13" s="65">
        <f>MEDIAN(I4:J9)</f>
        <v>13</v>
      </c>
      <c r="K13" s="77"/>
      <c r="L13" s="71" t="s">
        <v>246</v>
      </c>
      <c r="M13" s="65">
        <f>MEDIAN(L4:M9)</f>
        <v>7.5</v>
      </c>
      <c r="N13" s="77"/>
      <c r="O13" s="71" t="s">
        <v>246</v>
      </c>
      <c r="P13" s="65">
        <f>MEDIAN(O4:P9)</f>
        <v>7</v>
      </c>
      <c r="Q13" s="77"/>
      <c r="R13" s="71" t="s">
        <v>246</v>
      </c>
      <c r="S13" s="65">
        <f>MEDIAN(R4:S9)</f>
        <v>6.5</v>
      </c>
      <c r="T13" s="77"/>
      <c r="U13" s="71" t="s">
        <v>246</v>
      </c>
      <c r="V13" s="65">
        <f>MEDIAN(U4:V9)</f>
        <v>7</v>
      </c>
      <c r="W13" s="77"/>
      <c r="X13" s="71" t="s">
        <v>246</v>
      </c>
      <c r="Y13" s="65">
        <f>MEDIAN(X4:Y9)</f>
        <v>13</v>
      </c>
      <c r="Z13" s="77"/>
    </row>
    <row r="14" spans="2:26" x14ac:dyDescent="0.25">
      <c r="B14" s="71" t="s">
        <v>234</v>
      </c>
      <c r="C14" s="64">
        <f>MEDIAN(C4:D9)</f>
        <v>6</v>
      </c>
      <c r="D14" s="63"/>
      <c r="E14" s="72"/>
      <c r="F14" s="71" t="s">
        <v>234</v>
      </c>
      <c r="G14" s="64">
        <f>MEDIAN(F4:G9)</f>
        <v>7</v>
      </c>
      <c r="H14" s="77"/>
      <c r="I14" s="71" t="s">
        <v>234</v>
      </c>
      <c r="J14" s="64">
        <f>MEDIAN(I4:J9)</f>
        <v>13</v>
      </c>
      <c r="K14" s="77"/>
      <c r="L14" s="71" t="s">
        <v>234</v>
      </c>
      <c r="M14" s="64">
        <f>MEDIAN(L4:M9)</f>
        <v>7.5</v>
      </c>
      <c r="N14" s="77"/>
      <c r="O14" s="71" t="s">
        <v>234</v>
      </c>
      <c r="P14" s="64">
        <f>MEDIAN(O4:P9)</f>
        <v>7</v>
      </c>
      <c r="Q14" s="77"/>
      <c r="R14" s="71" t="s">
        <v>234</v>
      </c>
      <c r="S14" s="64">
        <f>MEDIAN(R4:S9)</f>
        <v>6.5</v>
      </c>
      <c r="T14" s="77"/>
      <c r="U14" s="71" t="s">
        <v>234</v>
      </c>
      <c r="V14" s="64">
        <f>MEDIAN(U4:V9)</f>
        <v>7</v>
      </c>
      <c r="W14" s="77"/>
      <c r="X14" s="71" t="s">
        <v>234</v>
      </c>
      <c r="Y14" s="64">
        <f>MEDIAN(X4:Y9)</f>
        <v>13</v>
      </c>
      <c r="Z14" s="77"/>
    </row>
    <row r="15" spans="2:26" ht="15.75" thickBot="1" x14ac:dyDescent="0.3">
      <c r="B15" s="73" t="s">
        <v>251</v>
      </c>
      <c r="C15" s="74">
        <f>_xlfn.MODE.SNGL(C4:D10)</f>
        <v>1</v>
      </c>
      <c r="D15" s="74"/>
      <c r="E15" s="75"/>
      <c r="F15" s="73" t="s">
        <v>251</v>
      </c>
      <c r="G15" s="74">
        <f>_xlfn.MODE.SNGL(F4:G10)</f>
        <v>1</v>
      </c>
      <c r="H15" s="75"/>
      <c r="I15" s="73" t="s">
        <v>251</v>
      </c>
      <c r="J15" s="74">
        <f>_xlfn.MODE.SNGL(I4:J10)</f>
        <v>13</v>
      </c>
      <c r="K15" s="75"/>
      <c r="L15" s="73" t="s">
        <v>251</v>
      </c>
      <c r="M15" s="74">
        <f>_xlfn.MODE.SNGL(L4:M10)</f>
        <v>6</v>
      </c>
      <c r="N15" s="75"/>
      <c r="O15" s="73" t="s">
        <v>251</v>
      </c>
      <c r="P15" s="74">
        <f>_xlfn.MODE.SNGL(O4:P10)</f>
        <v>7</v>
      </c>
      <c r="Q15" s="75"/>
      <c r="R15" s="73" t="s">
        <v>251</v>
      </c>
      <c r="S15" s="74">
        <f>_xlfn.MODE.SNGL(R4:S10)</f>
        <v>11</v>
      </c>
      <c r="T15" s="75"/>
      <c r="U15" s="73" t="s">
        <v>251</v>
      </c>
      <c r="V15" s="74">
        <f>_xlfn.MODE.SNGL(U4:V10)</f>
        <v>7</v>
      </c>
      <c r="W15" s="75"/>
      <c r="X15" s="73" t="s">
        <v>251</v>
      </c>
      <c r="Y15" s="74">
        <f>_xlfn.MODE.SNGL(X4:Y10)</f>
        <v>1</v>
      </c>
      <c r="Z15" s="75"/>
    </row>
    <row r="16" spans="2:26" x14ac:dyDescent="0.25">
      <c r="B16" s="49"/>
      <c r="F16" s="49"/>
      <c r="I16" s="49"/>
      <c r="L16" s="49"/>
      <c r="O16" s="49"/>
      <c r="R16" s="49"/>
      <c r="U16" s="49"/>
      <c r="X16" s="49"/>
    </row>
    <row r="17" spans="1:14" ht="115.5" customHeight="1" x14ac:dyDescent="0.25">
      <c r="B17" s="78" t="s">
        <v>1</v>
      </c>
      <c r="C17" s="79" t="s">
        <v>97</v>
      </c>
      <c r="D17" s="79" t="s">
        <v>98</v>
      </c>
      <c r="E17" s="79" t="s">
        <v>99</v>
      </c>
      <c r="F17" s="79" t="s">
        <v>100</v>
      </c>
      <c r="G17" s="79" t="s">
        <v>101</v>
      </c>
      <c r="H17" s="79" t="s">
        <v>250</v>
      </c>
      <c r="I17" s="79" t="s">
        <v>103</v>
      </c>
      <c r="J17" s="79" t="s">
        <v>92</v>
      </c>
      <c r="K17" s="39"/>
      <c r="L17" s="39"/>
      <c r="M17" s="39"/>
      <c r="N17" s="39"/>
    </row>
    <row r="18" spans="1:14" x14ac:dyDescent="0.25">
      <c r="B18" s="21" t="s">
        <v>235</v>
      </c>
      <c r="C18" s="21">
        <v>23</v>
      </c>
      <c r="D18" s="21">
        <v>23</v>
      </c>
      <c r="E18" s="21">
        <v>24</v>
      </c>
      <c r="F18" s="21">
        <v>15</v>
      </c>
      <c r="G18" s="21">
        <v>19</v>
      </c>
      <c r="H18" s="21">
        <v>19</v>
      </c>
      <c r="I18" s="21">
        <v>12</v>
      </c>
      <c r="J18" s="21">
        <v>23</v>
      </c>
    </row>
    <row r="19" spans="1:14" x14ac:dyDescent="0.25">
      <c r="B19" s="21" t="s">
        <v>236</v>
      </c>
      <c r="C19" s="21">
        <v>11</v>
      </c>
      <c r="D19" s="21">
        <v>13</v>
      </c>
      <c r="E19" s="21">
        <v>13</v>
      </c>
      <c r="F19" s="21">
        <v>6</v>
      </c>
      <c r="G19" s="21">
        <v>7</v>
      </c>
      <c r="H19" s="21">
        <v>11</v>
      </c>
      <c r="I19" s="21">
        <v>7</v>
      </c>
      <c r="J19" s="21">
        <v>14</v>
      </c>
    </row>
    <row r="20" spans="1:14" x14ac:dyDescent="0.25">
      <c r="B20" s="21" t="s">
        <v>237</v>
      </c>
      <c r="C20" s="21">
        <v>13</v>
      </c>
      <c r="D20" s="21">
        <v>10</v>
      </c>
      <c r="E20" s="21">
        <v>13</v>
      </c>
      <c r="F20" s="21">
        <v>8</v>
      </c>
      <c r="G20" s="21">
        <v>12</v>
      </c>
      <c r="H20" s="21">
        <v>2</v>
      </c>
      <c r="I20" s="21">
        <v>7</v>
      </c>
      <c r="J20" s="21">
        <v>13</v>
      </c>
    </row>
    <row r="21" spans="1:14" x14ac:dyDescent="0.25">
      <c r="B21" s="21" t="s">
        <v>238</v>
      </c>
      <c r="C21" s="21">
        <v>6</v>
      </c>
      <c r="D21" s="21">
        <v>7</v>
      </c>
      <c r="E21" s="21">
        <v>7</v>
      </c>
      <c r="F21" s="21">
        <v>5</v>
      </c>
      <c r="G21" s="21">
        <v>3</v>
      </c>
      <c r="H21" s="21">
        <v>3</v>
      </c>
      <c r="I21" s="21">
        <v>5</v>
      </c>
      <c r="J21" s="21">
        <v>6</v>
      </c>
    </row>
    <row r="22" spans="1:14" x14ac:dyDescent="0.25">
      <c r="B22" s="21" t="s">
        <v>239</v>
      </c>
      <c r="C22" s="21">
        <v>24</v>
      </c>
      <c r="D22" s="21">
        <v>23</v>
      </c>
      <c r="E22" s="21">
        <v>24</v>
      </c>
      <c r="F22" s="21">
        <v>10</v>
      </c>
      <c r="G22" s="21">
        <v>18</v>
      </c>
      <c r="H22" s="21">
        <v>18</v>
      </c>
      <c r="I22" s="21">
        <v>10</v>
      </c>
      <c r="J22" s="21">
        <v>26</v>
      </c>
    </row>
    <row r="23" spans="1:14" x14ac:dyDescent="0.25">
      <c r="B23" s="21" t="s">
        <v>240</v>
      </c>
      <c r="C23" s="21">
        <v>12</v>
      </c>
      <c r="D23" s="21">
        <v>12</v>
      </c>
      <c r="E23" s="21">
        <v>13</v>
      </c>
      <c r="F23" s="21">
        <v>7</v>
      </c>
      <c r="G23" s="21">
        <v>9</v>
      </c>
      <c r="H23" s="21">
        <v>11</v>
      </c>
      <c r="I23" s="21">
        <v>7</v>
      </c>
      <c r="J23" s="21">
        <v>13</v>
      </c>
    </row>
    <row r="24" spans="1:14" x14ac:dyDescent="0.25">
      <c r="B24" s="21" t="s">
        <v>241</v>
      </c>
      <c r="C24" s="21">
        <f>SUM(C18:C23)</f>
        <v>89</v>
      </c>
      <c r="D24" s="21">
        <f t="shared" ref="D24:J24" si="9">SUM(D18:D23)</f>
        <v>88</v>
      </c>
      <c r="E24" s="21">
        <f t="shared" si="9"/>
        <v>94</v>
      </c>
      <c r="F24" s="21">
        <f t="shared" si="9"/>
        <v>51</v>
      </c>
      <c r="G24" s="21">
        <f t="shared" si="9"/>
        <v>68</v>
      </c>
      <c r="H24" s="21">
        <f t="shared" si="9"/>
        <v>64</v>
      </c>
      <c r="I24" s="21">
        <f t="shared" si="9"/>
        <v>48</v>
      </c>
      <c r="J24" s="21">
        <f t="shared" si="9"/>
        <v>95</v>
      </c>
    </row>
    <row r="25" spans="1:14" x14ac:dyDescent="0.25">
      <c r="B25" s="21" t="s">
        <v>232</v>
      </c>
      <c r="C25" s="57">
        <v>0.91752577319587625</v>
      </c>
      <c r="D25" s="57">
        <v>0.90721649484536082</v>
      </c>
      <c r="E25" s="57">
        <v>0.96907216494845361</v>
      </c>
      <c r="F25" s="57">
        <v>0.52577319587628868</v>
      </c>
      <c r="G25" s="57">
        <v>0.7010309278350515</v>
      </c>
      <c r="H25" s="57">
        <v>0.65979381443298968</v>
      </c>
      <c r="I25" s="57">
        <v>0.49484536082474229</v>
      </c>
      <c r="J25" s="57">
        <v>0.97938144329896903</v>
      </c>
    </row>
    <row r="28" spans="1:14" ht="30.75" customHeight="1" x14ac:dyDescent="0.25">
      <c r="A28" s="61" t="s">
        <v>252</v>
      </c>
      <c r="B28" s="61" t="s">
        <v>16</v>
      </c>
      <c r="C28" s="61" t="s">
        <v>39</v>
      </c>
      <c r="D28" s="61" t="s">
        <v>241</v>
      </c>
      <c r="E28" s="61" t="s">
        <v>253</v>
      </c>
    </row>
    <row r="29" spans="1:14" ht="30" x14ac:dyDescent="0.25">
      <c r="A29" s="60" t="s">
        <v>92</v>
      </c>
      <c r="B29" s="21">
        <v>95</v>
      </c>
      <c r="C29" s="21">
        <v>2</v>
      </c>
      <c r="D29" s="21">
        <f t="shared" ref="D29:D36" si="10">SUM(B29:C29)</f>
        <v>97</v>
      </c>
      <c r="E29" s="57">
        <f t="shared" ref="E29:E36" si="11">B29/D29</f>
        <v>0.97938144329896903</v>
      </c>
    </row>
    <row r="30" spans="1:14" ht="30" x14ac:dyDescent="0.25">
      <c r="A30" s="60" t="s">
        <v>99</v>
      </c>
      <c r="B30" s="21">
        <v>94</v>
      </c>
      <c r="C30" s="21">
        <v>3</v>
      </c>
      <c r="D30" s="21">
        <f t="shared" si="10"/>
        <v>97</v>
      </c>
      <c r="E30" s="57">
        <f t="shared" si="11"/>
        <v>0.96907216494845361</v>
      </c>
    </row>
    <row r="31" spans="1:14" ht="30" x14ac:dyDescent="0.25">
      <c r="A31" s="60" t="s">
        <v>97</v>
      </c>
      <c r="B31" s="21">
        <v>89</v>
      </c>
      <c r="C31" s="21">
        <v>8</v>
      </c>
      <c r="D31" s="21">
        <f t="shared" si="10"/>
        <v>97</v>
      </c>
      <c r="E31" s="57">
        <f t="shared" si="11"/>
        <v>0.91752577319587625</v>
      </c>
    </row>
    <row r="32" spans="1:14" ht="30" x14ac:dyDescent="0.25">
      <c r="A32" s="60" t="s">
        <v>98</v>
      </c>
      <c r="B32" s="21">
        <v>88</v>
      </c>
      <c r="C32" s="21">
        <v>9</v>
      </c>
      <c r="D32" s="21">
        <f t="shared" si="10"/>
        <v>97</v>
      </c>
      <c r="E32" s="57">
        <f t="shared" si="11"/>
        <v>0.90721649484536082</v>
      </c>
    </row>
    <row r="33" spans="1:5" ht="30" x14ac:dyDescent="0.25">
      <c r="A33" s="60" t="s">
        <v>101</v>
      </c>
      <c r="B33" s="21">
        <v>68</v>
      </c>
      <c r="C33" s="21">
        <v>29</v>
      </c>
      <c r="D33" s="21">
        <f t="shared" si="10"/>
        <v>97</v>
      </c>
      <c r="E33" s="57">
        <f t="shared" si="11"/>
        <v>0.7010309278350515</v>
      </c>
    </row>
    <row r="34" spans="1:5" ht="30" x14ac:dyDescent="0.25">
      <c r="A34" s="60" t="s">
        <v>250</v>
      </c>
      <c r="B34" s="21">
        <v>64</v>
      </c>
      <c r="C34" s="21">
        <v>33</v>
      </c>
      <c r="D34" s="21">
        <f t="shared" si="10"/>
        <v>97</v>
      </c>
      <c r="E34" s="57">
        <f t="shared" si="11"/>
        <v>0.65979381443298968</v>
      </c>
    </row>
    <row r="35" spans="1:5" ht="30" x14ac:dyDescent="0.25">
      <c r="A35" s="60" t="s">
        <v>100</v>
      </c>
      <c r="B35" s="21">
        <v>51</v>
      </c>
      <c r="C35" s="21">
        <v>46</v>
      </c>
      <c r="D35" s="21">
        <f t="shared" si="10"/>
        <v>97</v>
      </c>
      <c r="E35" s="57">
        <f t="shared" si="11"/>
        <v>0.52577319587628868</v>
      </c>
    </row>
    <row r="36" spans="1:5" ht="30" x14ac:dyDescent="0.25">
      <c r="A36" s="60" t="s">
        <v>103</v>
      </c>
      <c r="B36" s="21">
        <v>48</v>
      </c>
      <c r="C36" s="21">
        <v>49</v>
      </c>
      <c r="D36" s="21">
        <f t="shared" si="10"/>
        <v>97</v>
      </c>
      <c r="E36" s="57">
        <f t="shared" si="11"/>
        <v>0.49484536082474229</v>
      </c>
    </row>
    <row r="37" spans="1:5" x14ac:dyDescent="0.25">
      <c r="E37" s="34"/>
    </row>
    <row r="38" spans="1:5" x14ac:dyDescent="0.25">
      <c r="A38" s="80" t="s">
        <v>254</v>
      </c>
      <c r="B38" s="81">
        <f>B29-B36</f>
        <v>47</v>
      </c>
    </row>
  </sheetData>
  <autoFilter ref="A28:E28" xr:uid="{FF94D361-2D6B-44DC-9009-4216C99153C6}">
    <sortState xmlns:xlrd2="http://schemas.microsoft.com/office/spreadsheetml/2017/richdata2" ref="A29:E36">
      <sortCondition descending="1" ref="B28"/>
    </sortState>
  </autoFilter>
  <mergeCells count="8">
    <mergeCell ref="R2:T2"/>
    <mergeCell ref="U2:W2"/>
    <mergeCell ref="X2:Z2"/>
    <mergeCell ref="C2:E2"/>
    <mergeCell ref="F2:H2"/>
    <mergeCell ref="I2:K2"/>
    <mergeCell ref="L2:N2"/>
    <mergeCell ref="O2:Q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903E-E2D9-4412-B356-D0292FE8030A}">
  <dimension ref="A1:K25"/>
  <sheetViews>
    <sheetView workbookViewId="0">
      <selection sqref="A1:E1"/>
    </sheetView>
  </sheetViews>
  <sheetFormatPr baseColWidth="10" defaultColWidth="11.42578125" defaultRowHeight="15" x14ac:dyDescent="0.25"/>
  <cols>
    <col min="1" max="1" width="13.5703125" bestFit="1" customWidth="1"/>
    <col min="2" max="2" width="14" customWidth="1"/>
    <col min="3" max="4" width="12.7109375" customWidth="1"/>
    <col min="5" max="5" width="22.85546875" customWidth="1"/>
    <col min="8" max="8" width="12.42578125" bestFit="1" customWidth="1"/>
    <col min="9" max="9" width="51.7109375" bestFit="1" customWidth="1"/>
    <col min="10" max="10" width="10.5703125" bestFit="1" customWidth="1"/>
  </cols>
  <sheetData>
    <row r="1" spans="1:11" ht="36.75" customHeight="1" x14ac:dyDescent="0.25">
      <c r="A1" s="132" t="s">
        <v>255</v>
      </c>
      <c r="B1" s="132"/>
      <c r="C1" s="132"/>
      <c r="D1" s="132"/>
      <c r="E1" s="132"/>
      <c r="H1" s="131" t="s">
        <v>256</v>
      </c>
      <c r="I1" s="131"/>
      <c r="J1" s="131"/>
      <c r="K1" s="131"/>
    </row>
    <row r="2" spans="1:11" x14ac:dyDescent="0.25">
      <c r="A2" s="8" t="s">
        <v>257</v>
      </c>
      <c r="B2" s="8" t="s">
        <v>230</v>
      </c>
      <c r="C2" s="8" t="s">
        <v>231</v>
      </c>
      <c r="D2" s="8" t="s">
        <v>232</v>
      </c>
      <c r="E2" s="8" t="s">
        <v>233</v>
      </c>
      <c r="H2" s="50" t="s">
        <v>1</v>
      </c>
      <c r="I2" s="50" t="s">
        <v>258</v>
      </c>
      <c r="J2" s="50" t="s">
        <v>231</v>
      </c>
      <c r="K2" s="50" t="s">
        <v>232</v>
      </c>
    </row>
    <row r="3" spans="1:11" x14ac:dyDescent="0.25">
      <c r="A3" s="8" t="s">
        <v>259</v>
      </c>
      <c r="B3" s="8">
        <v>1</v>
      </c>
      <c r="C3" s="8">
        <f>COUNTIF('Matriz de datos'!$N$3:$N$99,'Reciclaje, disposición de resid'!B3)</f>
        <v>1</v>
      </c>
      <c r="D3" s="36">
        <f>C3/$C$8</f>
        <v>1.0309278350515464E-2</v>
      </c>
      <c r="E3" s="37">
        <f>D3</f>
        <v>1.0309278350515464E-2</v>
      </c>
      <c r="H3" s="46" t="s">
        <v>235</v>
      </c>
      <c r="I3" s="46" t="s">
        <v>260</v>
      </c>
      <c r="J3" s="46">
        <v>2</v>
      </c>
      <c r="K3" s="51">
        <f>J3/$J$23</f>
        <v>2.0618556701030927E-2</v>
      </c>
    </row>
    <row r="4" spans="1:11" x14ac:dyDescent="0.25">
      <c r="A4" s="8" t="s">
        <v>260</v>
      </c>
      <c r="B4" s="8">
        <v>2</v>
      </c>
      <c r="C4" s="8">
        <f>COUNTIF('Matriz de datos'!$N$3:$N$99,'Reciclaje, disposición de resid'!B4)</f>
        <v>2</v>
      </c>
      <c r="D4" s="36">
        <f t="shared" ref="D4:D7" si="0">C4/$C$8</f>
        <v>2.0618556701030927E-2</v>
      </c>
      <c r="E4" s="37">
        <f>E3+D4</f>
        <v>3.0927835051546393E-2</v>
      </c>
      <c r="I4" t="s">
        <v>261</v>
      </c>
      <c r="J4">
        <v>2</v>
      </c>
      <c r="K4" s="34">
        <f t="shared" ref="K4:K22" si="1">J4/$J$23</f>
        <v>2.0618556701030927E-2</v>
      </c>
    </row>
    <row r="5" spans="1:11" x14ac:dyDescent="0.25">
      <c r="A5" s="8" t="s">
        <v>261</v>
      </c>
      <c r="B5" s="8">
        <v>3</v>
      </c>
      <c r="C5" s="8">
        <f>COUNTIF('Matriz de datos'!$N$3:$N$99,'Reciclaje, disposición de resid'!B5)</f>
        <v>9</v>
      </c>
      <c r="D5" s="36">
        <f t="shared" si="0"/>
        <v>9.2783505154639179E-2</v>
      </c>
      <c r="E5" s="37">
        <f t="shared" ref="E5:E7" si="2">E4+D5</f>
        <v>0.12371134020618557</v>
      </c>
      <c r="I5" t="s">
        <v>262</v>
      </c>
      <c r="J5">
        <v>9</v>
      </c>
      <c r="K5" s="34">
        <f t="shared" si="1"/>
        <v>9.2783505154639179E-2</v>
      </c>
    </row>
    <row r="6" spans="1:11" x14ac:dyDescent="0.25">
      <c r="A6" s="8" t="s">
        <v>262</v>
      </c>
      <c r="B6" s="8">
        <v>4</v>
      </c>
      <c r="C6" s="8">
        <f>COUNTIF('Matriz de datos'!$N$3:$N$99,'Reciclaje, disposición de resid'!B6)</f>
        <v>43</v>
      </c>
      <c r="D6" s="36">
        <f t="shared" si="0"/>
        <v>0.44329896907216493</v>
      </c>
      <c r="E6" s="37">
        <f t="shared" si="2"/>
        <v>0.5670103092783505</v>
      </c>
      <c r="I6" t="s">
        <v>263</v>
      </c>
      <c r="J6">
        <v>11</v>
      </c>
      <c r="K6" s="34">
        <f t="shared" si="1"/>
        <v>0.1134020618556701</v>
      </c>
    </row>
    <row r="7" spans="1:11" x14ac:dyDescent="0.25">
      <c r="A7" s="8" t="s">
        <v>263</v>
      </c>
      <c r="B7" s="8">
        <v>5</v>
      </c>
      <c r="C7" s="8">
        <f>COUNTIF('Matriz de datos'!$N$3:$N$99,'Reciclaje, disposición de resid'!B7)</f>
        <v>42</v>
      </c>
      <c r="D7" s="36">
        <f t="shared" si="0"/>
        <v>0.4329896907216495</v>
      </c>
      <c r="E7" s="37">
        <f t="shared" si="2"/>
        <v>1</v>
      </c>
      <c r="H7" s="46" t="s">
        <v>236</v>
      </c>
      <c r="I7" s="46" t="s">
        <v>261</v>
      </c>
      <c r="J7" s="46">
        <v>2</v>
      </c>
      <c r="K7" s="51">
        <f t="shared" si="1"/>
        <v>2.0618556701030927E-2</v>
      </c>
    </row>
    <row r="8" spans="1:11" x14ac:dyDescent="0.25">
      <c r="A8" s="8" t="s">
        <v>241</v>
      </c>
      <c r="B8" s="8"/>
      <c r="C8" s="8">
        <f>SUM(C3:C7)</f>
        <v>97</v>
      </c>
      <c r="D8" s="8"/>
      <c r="E8" s="8"/>
      <c r="I8" t="s">
        <v>262</v>
      </c>
      <c r="J8">
        <v>6</v>
      </c>
      <c r="K8" s="34">
        <f t="shared" si="1"/>
        <v>6.1855670103092786E-2</v>
      </c>
    </row>
    <row r="9" spans="1:11" x14ac:dyDescent="0.25">
      <c r="I9" t="s">
        <v>263</v>
      </c>
      <c r="J9">
        <v>6</v>
      </c>
      <c r="K9" s="34">
        <f t="shared" si="1"/>
        <v>6.1855670103092786E-2</v>
      </c>
    </row>
    <row r="10" spans="1:11" x14ac:dyDescent="0.25">
      <c r="H10" s="46" t="s">
        <v>237</v>
      </c>
      <c r="I10" s="46" t="s">
        <v>261</v>
      </c>
      <c r="J10" s="46">
        <v>1</v>
      </c>
      <c r="K10" s="51">
        <f t="shared" si="1"/>
        <v>1.0309278350515464E-2</v>
      </c>
    </row>
    <row r="11" spans="1:11" ht="36" customHeight="1" x14ac:dyDescent="0.25">
      <c r="A11" s="133" t="s">
        <v>264</v>
      </c>
      <c r="B11" s="133"/>
      <c r="C11" s="133"/>
      <c r="D11" s="133"/>
      <c r="E11" s="133"/>
      <c r="I11" t="s">
        <v>262</v>
      </c>
      <c r="J11">
        <v>5</v>
      </c>
      <c r="K11" s="34">
        <f t="shared" si="1"/>
        <v>5.1546391752577317E-2</v>
      </c>
    </row>
    <row r="12" spans="1:11" x14ac:dyDescent="0.25">
      <c r="A12" t="s">
        <v>257</v>
      </c>
      <c r="B12" t="s">
        <v>230</v>
      </c>
      <c r="C12" t="s">
        <v>231</v>
      </c>
      <c r="D12" t="s">
        <v>232</v>
      </c>
      <c r="E12" t="s">
        <v>233</v>
      </c>
      <c r="I12" t="s">
        <v>263</v>
      </c>
      <c r="J12">
        <v>7</v>
      </c>
      <c r="K12" s="34">
        <f t="shared" si="1"/>
        <v>7.2164948453608241E-2</v>
      </c>
    </row>
    <row r="13" spans="1:11" x14ac:dyDescent="0.25">
      <c r="A13" t="s">
        <v>259</v>
      </c>
      <c r="B13">
        <v>1</v>
      </c>
      <c r="C13">
        <f>COUNTIF('Matriz de datos'!$O$3:$O$99,'Reciclaje, disposición de resid'!B13)</f>
        <v>1</v>
      </c>
      <c r="D13" s="34">
        <f>C13/$C$18</f>
        <v>1.0309278350515464E-2</v>
      </c>
      <c r="E13" s="35">
        <f>D13</f>
        <v>1.0309278350515464E-2</v>
      </c>
      <c r="H13" s="46" t="s">
        <v>238</v>
      </c>
      <c r="I13" s="46" t="s">
        <v>259</v>
      </c>
      <c r="J13" s="46">
        <v>1</v>
      </c>
      <c r="K13" s="51">
        <f t="shared" si="1"/>
        <v>1.0309278350515464E-2</v>
      </c>
    </row>
    <row r="14" spans="1:11" x14ac:dyDescent="0.25">
      <c r="A14" t="s">
        <v>260</v>
      </c>
      <c r="B14">
        <v>2</v>
      </c>
      <c r="C14">
        <f>COUNTIF('Matriz de datos'!$O$3:$O$99,'Reciclaje, disposición de resid'!B14)</f>
        <v>2</v>
      </c>
      <c r="D14" s="34">
        <f>C14/$C$18</f>
        <v>2.0618556701030927E-2</v>
      </c>
      <c r="E14" s="35">
        <f>E13+D14</f>
        <v>3.0927835051546393E-2</v>
      </c>
      <c r="I14" t="s">
        <v>261</v>
      </c>
      <c r="J14">
        <v>1</v>
      </c>
      <c r="K14" s="34">
        <f t="shared" si="1"/>
        <v>1.0309278350515464E-2</v>
      </c>
    </row>
    <row r="15" spans="1:11" x14ac:dyDescent="0.25">
      <c r="A15" t="s">
        <v>261</v>
      </c>
      <c r="B15">
        <v>3</v>
      </c>
      <c r="C15">
        <f>COUNTIF('Matriz de datos'!$O$3:$O$99,'Reciclaje, disposición de resid'!B15)</f>
        <v>10</v>
      </c>
      <c r="D15" s="34">
        <f>C15/$C$18</f>
        <v>0.10309278350515463</v>
      </c>
      <c r="E15" s="35">
        <f t="shared" ref="E15:E17" si="3">E14+D15</f>
        <v>0.13402061855670103</v>
      </c>
      <c r="I15" t="s">
        <v>262</v>
      </c>
      <c r="J15">
        <v>1</v>
      </c>
      <c r="K15" s="34">
        <f t="shared" si="1"/>
        <v>1.0309278350515464E-2</v>
      </c>
    </row>
    <row r="16" spans="1:11" x14ac:dyDescent="0.25">
      <c r="A16" t="s">
        <v>262</v>
      </c>
      <c r="B16">
        <v>4</v>
      </c>
      <c r="C16">
        <f>COUNTIF('Matriz de datos'!$O$3:$O$99,'Reciclaje, disposición de resid'!B16)</f>
        <v>32</v>
      </c>
      <c r="D16" s="34">
        <f>C16/$C$18</f>
        <v>0.32989690721649484</v>
      </c>
      <c r="E16" s="35">
        <f t="shared" si="3"/>
        <v>0.46391752577319589</v>
      </c>
      <c r="I16" t="s">
        <v>263</v>
      </c>
      <c r="J16">
        <v>4</v>
      </c>
      <c r="K16" s="34">
        <f t="shared" si="1"/>
        <v>4.1237113402061855E-2</v>
      </c>
    </row>
    <row r="17" spans="1:11" x14ac:dyDescent="0.25">
      <c r="A17" t="s">
        <v>263</v>
      </c>
      <c r="B17">
        <v>5</v>
      </c>
      <c r="C17">
        <f>COUNTIF('Matriz de datos'!$O$3:$O$99,'Reciclaje, disposición de resid'!B17)</f>
        <v>52</v>
      </c>
      <c r="D17" s="34">
        <f>C17/$C$18</f>
        <v>0.53608247422680411</v>
      </c>
      <c r="E17" s="35">
        <f t="shared" si="3"/>
        <v>1</v>
      </c>
      <c r="H17" s="46" t="s">
        <v>239</v>
      </c>
      <c r="I17" s="46" t="s">
        <v>261</v>
      </c>
      <c r="J17" s="46">
        <v>3</v>
      </c>
      <c r="K17" s="51">
        <f t="shared" si="1"/>
        <v>3.0927835051546393E-2</v>
      </c>
    </row>
    <row r="18" spans="1:11" x14ac:dyDescent="0.25">
      <c r="A18" t="s">
        <v>241</v>
      </c>
      <c r="C18">
        <f>SUM(C13:C17)</f>
        <v>97</v>
      </c>
      <c r="I18" t="s">
        <v>262</v>
      </c>
      <c r="J18">
        <v>7</v>
      </c>
      <c r="K18" s="34">
        <f t="shared" si="1"/>
        <v>7.2164948453608241E-2</v>
      </c>
    </row>
    <row r="19" spans="1:11" x14ac:dyDescent="0.25">
      <c r="I19" t="s">
        <v>263</v>
      </c>
      <c r="J19">
        <v>16</v>
      </c>
      <c r="K19" s="34">
        <f t="shared" si="1"/>
        <v>0.16494845360824742</v>
      </c>
    </row>
    <row r="20" spans="1:11" x14ac:dyDescent="0.25">
      <c r="H20" s="46" t="s">
        <v>240</v>
      </c>
      <c r="I20" s="46" t="s">
        <v>261</v>
      </c>
      <c r="J20" s="46">
        <v>1</v>
      </c>
      <c r="K20" s="51">
        <f t="shared" si="1"/>
        <v>1.0309278350515464E-2</v>
      </c>
    </row>
    <row r="21" spans="1:11" x14ac:dyDescent="0.25">
      <c r="A21" s="133" t="s">
        <v>265</v>
      </c>
      <c r="B21" s="133"/>
      <c r="C21" s="133"/>
      <c r="D21" s="133"/>
      <c r="E21" s="133"/>
      <c r="I21" t="s">
        <v>262</v>
      </c>
      <c r="J21">
        <v>4</v>
      </c>
      <c r="K21" s="34">
        <f t="shared" si="1"/>
        <v>4.1237113402061855E-2</v>
      </c>
    </row>
    <row r="22" spans="1:11" x14ac:dyDescent="0.25">
      <c r="A22" t="s">
        <v>257</v>
      </c>
      <c r="B22" t="s">
        <v>230</v>
      </c>
      <c r="C22" t="s">
        <v>231</v>
      </c>
      <c r="D22" t="s">
        <v>232</v>
      </c>
      <c r="E22" t="s">
        <v>233</v>
      </c>
      <c r="I22" t="s">
        <v>263</v>
      </c>
      <c r="J22">
        <v>8</v>
      </c>
      <c r="K22" s="34">
        <f t="shared" si="1"/>
        <v>8.247422680412371E-2</v>
      </c>
    </row>
    <row r="23" spans="1:11" x14ac:dyDescent="0.25">
      <c r="A23" t="s">
        <v>266</v>
      </c>
      <c r="B23">
        <v>1</v>
      </c>
      <c r="C23">
        <f>COUNTIF('Matriz de datos'!$P$3:$P$99,'Reciclaje, disposición de resid'!B23)</f>
        <v>95</v>
      </c>
      <c r="D23" s="34">
        <f>C23/$C$25</f>
        <v>0.97938144329896903</v>
      </c>
      <c r="E23" s="35">
        <f>D23</f>
        <v>0.97938144329896903</v>
      </c>
      <c r="H23" s="130" t="s">
        <v>241</v>
      </c>
      <c r="I23" s="130"/>
      <c r="J23" s="52">
        <f>SUM(J3:J22)</f>
        <v>97</v>
      </c>
      <c r="K23" s="53"/>
    </row>
    <row r="24" spans="1:11" x14ac:dyDescent="0.25">
      <c r="A24" t="s">
        <v>259</v>
      </c>
      <c r="B24">
        <v>2</v>
      </c>
      <c r="C24">
        <f>COUNTIF('Matriz de datos'!$P$3:$P$99,'Reciclaje, disposición de resid'!B24)</f>
        <v>2</v>
      </c>
      <c r="D24" s="34">
        <f>C24/$C$25</f>
        <v>2.0618556701030927E-2</v>
      </c>
      <c r="E24" s="35">
        <f>E23+D24</f>
        <v>1</v>
      </c>
    </row>
    <row r="25" spans="1:11" x14ac:dyDescent="0.25">
      <c r="A25" t="s">
        <v>241</v>
      </c>
      <c r="C25">
        <f>SUM(C23:C24)</f>
        <v>97</v>
      </c>
    </row>
  </sheetData>
  <mergeCells count="5">
    <mergeCell ref="H23:I23"/>
    <mergeCell ref="H1:K1"/>
    <mergeCell ref="A1:E1"/>
    <mergeCell ref="A11:E11"/>
    <mergeCell ref="A21:E21"/>
  </mergeCell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9320-F232-434A-803A-EEF923AA441A}">
  <dimension ref="A1:G19"/>
  <sheetViews>
    <sheetView zoomScale="60" zoomScaleNormal="60" workbookViewId="0">
      <selection activeCell="E31" sqref="E31"/>
    </sheetView>
  </sheetViews>
  <sheetFormatPr baseColWidth="10" defaultColWidth="11.42578125" defaultRowHeight="15" x14ac:dyDescent="0.25"/>
  <cols>
    <col min="1" max="1" width="13.28515625" customWidth="1"/>
    <col min="2" max="2" width="14" customWidth="1"/>
    <col min="3" max="4" width="12.7109375" customWidth="1"/>
    <col min="5" max="5" width="22.85546875" customWidth="1"/>
    <col min="7" max="7" width="14.7109375" customWidth="1"/>
  </cols>
  <sheetData>
    <row r="1" spans="1:7" ht="34.5" customHeight="1" x14ac:dyDescent="0.25">
      <c r="A1" s="134" t="s">
        <v>267</v>
      </c>
      <c r="B1" s="134"/>
      <c r="C1" s="134"/>
      <c r="D1" s="134"/>
      <c r="E1" s="134"/>
    </row>
    <row r="2" spans="1:7" x14ac:dyDescent="0.25">
      <c r="A2" t="s">
        <v>257</v>
      </c>
      <c r="B2" t="s">
        <v>230</v>
      </c>
      <c r="C2" t="s">
        <v>231</v>
      </c>
      <c r="D2" t="s">
        <v>232</v>
      </c>
      <c r="E2" t="s">
        <v>233</v>
      </c>
    </row>
    <row r="3" spans="1:7" x14ac:dyDescent="0.25">
      <c r="A3" t="s">
        <v>259</v>
      </c>
      <c r="B3">
        <v>1</v>
      </c>
      <c r="C3">
        <v>34</v>
      </c>
      <c r="D3" s="34">
        <f>C3/$C$8</f>
        <v>0.35051546391752575</v>
      </c>
      <c r="E3" s="35">
        <f>D3</f>
        <v>0.35051546391752575</v>
      </c>
    </row>
    <row r="4" spans="1:7" x14ac:dyDescent="0.25">
      <c r="A4" t="s">
        <v>260</v>
      </c>
      <c r="B4">
        <v>2</v>
      </c>
      <c r="C4">
        <v>12</v>
      </c>
      <c r="D4" s="34">
        <f t="shared" ref="D4:D7" si="0">C4/$C$8</f>
        <v>0.12371134020618557</v>
      </c>
      <c r="E4" s="35">
        <f>E3+D4</f>
        <v>0.47422680412371132</v>
      </c>
    </row>
    <row r="5" spans="1:7" x14ac:dyDescent="0.25">
      <c r="A5" t="s">
        <v>261</v>
      </c>
      <c r="B5">
        <v>3</v>
      </c>
      <c r="C5">
        <v>5</v>
      </c>
      <c r="D5" s="34">
        <f t="shared" si="0"/>
        <v>5.1546391752577317E-2</v>
      </c>
      <c r="E5" s="35">
        <f t="shared" ref="E5:E7" si="1">E4+D5</f>
        <v>0.52577319587628868</v>
      </c>
    </row>
    <row r="6" spans="1:7" x14ac:dyDescent="0.25">
      <c r="A6" t="s">
        <v>262</v>
      </c>
      <c r="B6">
        <v>4</v>
      </c>
      <c r="C6">
        <v>18</v>
      </c>
      <c r="D6" s="34">
        <f t="shared" si="0"/>
        <v>0.18556701030927836</v>
      </c>
      <c r="E6" s="35">
        <f t="shared" si="1"/>
        <v>0.71134020618556704</v>
      </c>
    </row>
    <row r="7" spans="1:7" x14ac:dyDescent="0.25">
      <c r="A7" t="s">
        <v>263</v>
      </c>
      <c r="B7">
        <v>5</v>
      </c>
      <c r="C7">
        <v>28</v>
      </c>
      <c r="D7" s="34">
        <f t="shared" si="0"/>
        <v>0.28865979381443296</v>
      </c>
      <c r="E7" s="35">
        <f t="shared" si="1"/>
        <v>1</v>
      </c>
    </row>
    <row r="8" spans="1:7" x14ac:dyDescent="0.25">
      <c r="A8" t="s">
        <v>241</v>
      </c>
      <c r="C8">
        <f>SUM(C3:C7)</f>
        <v>97</v>
      </c>
    </row>
    <row r="10" spans="1:7" x14ac:dyDescent="0.25">
      <c r="A10" s="135" t="s">
        <v>268</v>
      </c>
      <c r="B10" s="135"/>
      <c r="C10" s="135"/>
      <c r="D10" s="135"/>
      <c r="E10" s="135"/>
      <c r="F10" s="135"/>
      <c r="G10" s="135"/>
    </row>
    <row r="11" spans="1:7" x14ac:dyDescent="0.25">
      <c r="A11" t="s">
        <v>1</v>
      </c>
      <c r="B11" t="s">
        <v>259</v>
      </c>
      <c r="C11" t="s">
        <v>260</v>
      </c>
      <c r="D11" t="s">
        <v>261</v>
      </c>
      <c r="E11" t="s">
        <v>262</v>
      </c>
      <c r="F11" t="s">
        <v>263</v>
      </c>
      <c r="G11" t="s">
        <v>269</v>
      </c>
    </row>
    <row r="12" spans="1:7" x14ac:dyDescent="0.25">
      <c r="A12" t="s">
        <v>235</v>
      </c>
      <c r="B12">
        <v>11</v>
      </c>
      <c r="C12">
        <v>1</v>
      </c>
      <c r="D12">
        <v>1</v>
      </c>
      <c r="E12">
        <v>3</v>
      </c>
      <c r="F12">
        <v>8</v>
      </c>
      <c r="G12">
        <f>SUM(B12:F12)</f>
        <v>24</v>
      </c>
    </row>
    <row r="13" spans="1:7" x14ac:dyDescent="0.25">
      <c r="A13" t="s">
        <v>236</v>
      </c>
      <c r="B13">
        <v>6</v>
      </c>
      <c r="C13">
        <v>4</v>
      </c>
      <c r="F13">
        <v>4</v>
      </c>
      <c r="G13">
        <f t="shared" ref="G13:G18" si="2">SUM(B13:F13)</f>
        <v>14</v>
      </c>
    </row>
    <row r="14" spans="1:7" x14ac:dyDescent="0.25">
      <c r="A14" t="s">
        <v>237</v>
      </c>
      <c r="B14">
        <v>4</v>
      </c>
      <c r="C14">
        <v>2</v>
      </c>
      <c r="D14">
        <v>1</v>
      </c>
      <c r="E14">
        <v>4</v>
      </c>
      <c r="F14">
        <v>2</v>
      </c>
      <c r="G14">
        <f t="shared" si="2"/>
        <v>13</v>
      </c>
    </row>
    <row r="15" spans="1:7" x14ac:dyDescent="0.25">
      <c r="A15" t="s">
        <v>238</v>
      </c>
      <c r="B15">
        <v>2</v>
      </c>
      <c r="C15">
        <v>3</v>
      </c>
      <c r="D15">
        <v>1</v>
      </c>
      <c r="E15">
        <v>1</v>
      </c>
      <c r="G15">
        <f t="shared" si="2"/>
        <v>7</v>
      </c>
    </row>
    <row r="16" spans="1:7" x14ac:dyDescent="0.25">
      <c r="A16" t="s">
        <v>239</v>
      </c>
      <c r="B16">
        <v>4</v>
      </c>
      <c r="C16">
        <v>2</v>
      </c>
      <c r="D16">
        <v>1</v>
      </c>
      <c r="E16">
        <v>6</v>
      </c>
      <c r="F16">
        <v>13</v>
      </c>
      <c r="G16">
        <f t="shared" si="2"/>
        <v>26</v>
      </c>
    </row>
    <row r="17" spans="1:7" x14ac:dyDescent="0.25">
      <c r="A17" t="s">
        <v>240</v>
      </c>
      <c r="B17">
        <v>7</v>
      </c>
      <c r="D17">
        <v>1</v>
      </c>
      <c r="E17">
        <v>4</v>
      </c>
      <c r="F17">
        <v>1</v>
      </c>
      <c r="G17">
        <f t="shared" si="2"/>
        <v>13</v>
      </c>
    </row>
    <row r="18" spans="1:7" x14ac:dyDescent="0.25">
      <c r="A18" s="49" t="s">
        <v>241</v>
      </c>
      <c r="B18" s="49">
        <f>SUM(B12:B17)</f>
        <v>34</v>
      </c>
      <c r="C18" s="49">
        <f t="shared" ref="C18:F18" si="3">SUM(C12:C17)</f>
        <v>12</v>
      </c>
      <c r="D18" s="49">
        <f t="shared" si="3"/>
        <v>5</v>
      </c>
      <c r="E18" s="49">
        <f t="shared" si="3"/>
        <v>18</v>
      </c>
      <c r="F18" s="49">
        <f t="shared" si="3"/>
        <v>28</v>
      </c>
      <c r="G18" s="49">
        <f t="shared" si="2"/>
        <v>97</v>
      </c>
    </row>
    <row r="19" spans="1:7" x14ac:dyDescent="0.25">
      <c r="A19" s="49" t="s">
        <v>232</v>
      </c>
      <c r="B19" s="54">
        <f>+B18/$G$18</f>
        <v>0.35051546391752575</v>
      </c>
      <c r="C19" s="54">
        <f t="shared" ref="C19:G19" si="4">+C18/$G$18</f>
        <v>0.12371134020618557</v>
      </c>
      <c r="D19" s="54">
        <f t="shared" si="4"/>
        <v>5.1546391752577317E-2</v>
      </c>
      <c r="E19" s="54">
        <f t="shared" si="4"/>
        <v>0.18556701030927836</v>
      </c>
      <c r="F19" s="54">
        <f t="shared" si="4"/>
        <v>0.28865979381443296</v>
      </c>
      <c r="G19" s="54">
        <f t="shared" si="4"/>
        <v>1</v>
      </c>
    </row>
  </sheetData>
  <mergeCells count="2">
    <mergeCell ref="A1:E1"/>
    <mergeCell ref="A10:G10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5205-39BB-4B25-AA27-91D6A77FAD36}">
  <dimension ref="B2:AA11"/>
  <sheetViews>
    <sheetView workbookViewId="0">
      <selection activeCell="A40" sqref="A40"/>
    </sheetView>
  </sheetViews>
  <sheetFormatPr baseColWidth="10" defaultColWidth="11.42578125" defaultRowHeight="15" x14ac:dyDescent="0.25"/>
  <cols>
    <col min="1" max="1" width="1.5703125" customWidth="1"/>
    <col min="3" max="3" width="13.5703125" customWidth="1"/>
    <col min="6" max="6" width="15.7109375" customWidth="1"/>
    <col min="8" max="8" width="14.7109375" customWidth="1"/>
    <col min="10" max="10" width="3" customWidth="1"/>
    <col min="11" max="11" width="4.28515625" customWidth="1"/>
    <col min="13" max="13" width="13.5703125" customWidth="1"/>
    <col min="16" max="16" width="15.7109375" customWidth="1"/>
    <col min="18" max="18" width="14.7109375" customWidth="1"/>
    <col min="20" max="20" width="6.42578125" customWidth="1"/>
    <col min="22" max="22" width="13.5703125" customWidth="1"/>
    <col min="25" max="25" width="15.7109375" customWidth="1"/>
    <col min="27" max="27" width="14.7109375" customWidth="1"/>
  </cols>
  <sheetData>
    <row r="2" spans="2:27" ht="32.25" customHeight="1" x14ac:dyDescent="0.25">
      <c r="B2" s="135" t="s">
        <v>270</v>
      </c>
      <c r="C2" s="135"/>
      <c r="D2" s="135"/>
      <c r="E2" s="135"/>
      <c r="F2" s="135"/>
      <c r="G2" s="135"/>
      <c r="H2" s="135"/>
      <c r="L2" s="135" t="s">
        <v>271</v>
      </c>
      <c r="M2" s="135"/>
      <c r="N2" s="135"/>
      <c r="O2" s="135"/>
      <c r="P2" s="135"/>
      <c r="Q2" s="135"/>
      <c r="R2" s="135"/>
      <c r="U2" s="135" t="s">
        <v>272</v>
      </c>
      <c r="V2" s="135"/>
      <c r="W2" s="135"/>
      <c r="X2" s="135"/>
      <c r="Y2" s="135"/>
      <c r="Z2" s="135"/>
      <c r="AA2" s="135"/>
    </row>
    <row r="3" spans="2:27" x14ac:dyDescent="0.25">
      <c r="B3" t="s">
        <v>1</v>
      </c>
      <c r="C3" t="s">
        <v>273</v>
      </c>
      <c r="D3" t="s">
        <v>260</v>
      </c>
      <c r="E3" t="s">
        <v>261</v>
      </c>
      <c r="F3" t="s">
        <v>262</v>
      </c>
      <c r="G3" t="s">
        <v>263</v>
      </c>
      <c r="H3" t="s">
        <v>269</v>
      </c>
      <c r="L3" t="s">
        <v>1</v>
      </c>
      <c r="M3" t="s">
        <v>273</v>
      </c>
      <c r="N3" t="s">
        <v>260</v>
      </c>
      <c r="O3" t="s">
        <v>261</v>
      </c>
      <c r="P3" t="s">
        <v>262</v>
      </c>
      <c r="Q3" t="s">
        <v>263</v>
      </c>
      <c r="R3" t="s">
        <v>269</v>
      </c>
      <c r="U3" t="s">
        <v>1</v>
      </c>
      <c r="V3" t="s">
        <v>273</v>
      </c>
      <c r="W3" t="s">
        <v>260</v>
      </c>
      <c r="X3" t="s">
        <v>261</v>
      </c>
      <c r="Y3" t="s">
        <v>262</v>
      </c>
      <c r="Z3" t="s">
        <v>263</v>
      </c>
      <c r="AA3" t="s">
        <v>269</v>
      </c>
    </row>
    <row r="4" spans="2:27" x14ac:dyDescent="0.25">
      <c r="B4" t="s">
        <v>235</v>
      </c>
      <c r="C4">
        <v>6</v>
      </c>
      <c r="D4">
        <v>2</v>
      </c>
      <c r="E4">
        <v>6</v>
      </c>
      <c r="F4">
        <v>6</v>
      </c>
      <c r="G4">
        <v>4</v>
      </c>
      <c r="H4">
        <f>SUM(C4:G4)</f>
        <v>24</v>
      </c>
      <c r="L4" t="s">
        <v>235</v>
      </c>
      <c r="M4">
        <v>7</v>
      </c>
      <c r="N4">
        <v>4</v>
      </c>
      <c r="O4">
        <v>5</v>
      </c>
      <c r="P4">
        <v>3</v>
      </c>
      <c r="Q4">
        <v>5</v>
      </c>
      <c r="R4">
        <f>SUM(M4:Q4)</f>
        <v>24</v>
      </c>
      <c r="U4" t="s">
        <v>235</v>
      </c>
      <c r="V4">
        <v>4</v>
      </c>
      <c r="W4">
        <v>1</v>
      </c>
      <c r="X4">
        <v>6</v>
      </c>
      <c r="Y4">
        <v>5</v>
      </c>
      <c r="Z4">
        <v>8</v>
      </c>
      <c r="AA4">
        <f>SUM(V4:Z4)</f>
        <v>24</v>
      </c>
    </row>
    <row r="5" spans="2:27" x14ac:dyDescent="0.25">
      <c r="B5" t="s">
        <v>236</v>
      </c>
      <c r="C5">
        <v>2</v>
      </c>
      <c r="D5">
        <v>3</v>
      </c>
      <c r="E5">
        <v>2</v>
      </c>
      <c r="F5">
        <v>1</v>
      </c>
      <c r="G5">
        <v>6</v>
      </c>
      <c r="H5">
        <f t="shared" ref="H5:H9" si="0">SUM(C5:G5)</f>
        <v>14</v>
      </c>
      <c r="L5" t="s">
        <v>236</v>
      </c>
      <c r="M5">
        <v>3</v>
      </c>
      <c r="N5">
        <v>4</v>
      </c>
      <c r="O5">
        <v>1</v>
      </c>
      <c r="P5">
        <v>1</v>
      </c>
      <c r="Q5">
        <v>5</v>
      </c>
      <c r="R5">
        <f t="shared" ref="R5:R9" si="1">SUM(M5:Q5)</f>
        <v>14</v>
      </c>
      <c r="U5" t="s">
        <v>236</v>
      </c>
      <c r="V5">
        <v>1</v>
      </c>
      <c r="W5">
        <v>2</v>
      </c>
      <c r="X5">
        <v>2</v>
      </c>
      <c r="Y5">
        <v>3</v>
      </c>
      <c r="Z5">
        <v>6</v>
      </c>
      <c r="AA5">
        <f t="shared" ref="AA5:AA10" si="2">SUM(V5:Z5)</f>
        <v>14</v>
      </c>
    </row>
    <row r="6" spans="2:27" x14ac:dyDescent="0.25">
      <c r="B6" t="s">
        <v>237</v>
      </c>
      <c r="D6">
        <v>2</v>
      </c>
      <c r="E6">
        <v>2</v>
      </c>
      <c r="F6">
        <v>4</v>
      </c>
      <c r="G6">
        <v>5</v>
      </c>
      <c r="H6">
        <f t="shared" si="0"/>
        <v>13</v>
      </c>
      <c r="L6" t="s">
        <v>237</v>
      </c>
      <c r="M6">
        <v>4</v>
      </c>
      <c r="N6">
        <v>1</v>
      </c>
      <c r="O6">
        <v>2</v>
      </c>
      <c r="Q6">
        <v>6</v>
      </c>
      <c r="R6">
        <f t="shared" si="1"/>
        <v>13</v>
      </c>
      <c r="U6" t="s">
        <v>237</v>
      </c>
      <c r="X6">
        <v>3</v>
      </c>
      <c r="Y6">
        <v>5</v>
      </c>
      <c r="Z6">
        <v>5</v>
      </c>
      <c r="AA6">
        <f t="shared" si="2"/>
        <v>13</v>
      </c>
    </row>
    <row r="7" spans="2:27" x14ac:dyDescent="0.25">
      <c r="B7" t="s">
        <v>238</v>
      </c>
      <c r="C7">
        <v>2</v>
      </c>
      <c r="F7">
        <v>1</v>
      </c>
      <c r="G7">
        <v>4</v>
      </c>
      <c r="H7">
        <f t="shared" si="0"/>
        <v>7</v>
      </c>
      <c r="L7" t="s">
        <v>238</v>
      </c>
      <c r="M7">
        <v>1</v>
      </c>
      <c r="N7">
        <v>1</v>
      </c>
      <c r="Q7">
        <v>5</v>
      </c>
      <c r="R7">
        <f t="shared" si="1"/>
        <v>7</v>
      </c>
      <c r="U7" t="s">
        <v>238</v>
      </c>
      <c r="V7">
        <v>2</v>
      </c>
      <c r="Z7">
        <v>5</v>
      </c>
      <c r="AA7">
        <f t="shared" si="2"/>
        <v>7</v>
      </c>
    </row>
    <row r="8" spans="2:27" x14ac:dyDescent="0.25">
      <c r="B8" t="s">
        <v>239</v>
      </c>
      <c r="D8">
        <v>2</v>
      </c>
      <c r="E8">
        <v>6</v>
      </c>
      <c r="F8">
        <v>8</v>
      </c>
      <c r="G8">
        <v>10</v>
      </c>
      <c r="H8">
        <f t="shared" si="0"/>
        <v>26</v>
      </c>
      <c r="L8" t="s">
        <v>239</v>
      </c>
      <c r="M8">
        <v>3</v>
      </c>
      <c r="N8">
        <v>3</v>
      </c>
      <c r="O8">
        <v>2</v>
      </c>
      <c r="P8">
        <v>8</v>
      </c>
      <c r="Q8">
        <v>10</v>
      </c>
      <c r="R8">
        <f t="shared" si="1"/>
        <v>26</v>
      </c>
      <c r="U8" t="s">
        <v>239</v>
      </c>
      <c r="V8">
        <v>1</v>
      </c>
      <c r="X8">
        <v>2</v>
      </c>
      <c r="Y8">
        <v>7</v>
      </c>
      <c r="Z8">
        <v>16</v>
      </c>
      <c r="AA8">
        <f t="shared" si="2"/>
        <v>26</v>
      </c>
    </row>
    <row r="9" spans="2:27" x14ac:dyDescent="0.25">
      <c r="B9" t="s">
        <v>240</v>
      </c>
      <c r="E9">
        <v>6</v>
      </c>
      <c r="F9">
        <v>4</v>
      </c>
      <c r="G9">
        <v>3</v>
      </c>
      <c r="H9">
        <f t="shared" si="0"/>
        <v>13</v>
      </c>
      <c r="L9" t="s">
        <v>240</v>
      </c>
      <c r="M9">
        <v>1</v>
      </c>
      <c r="O9">
        <v>2</v>
      </c>
      <c r="P9">
        <v>4</v>
      </c>
      <c r="Q9">
        <v>6</v>
      </c>
      <c r="R9">
        <f t="shared" si="1"/>
        <v>13</v>
      </c>
      <c r="U9" t="s">
        <v>240</v>
      </c>
      <c r="W9">
        <v>2</v>
      </c>
      <c r="X9">
        <v>1</v>
      </c>
      <c r="Y9">
        <v>6</v>
      </c>
      <c r="Z9">
        <v>4</v>
      </c>
      <c r="AA9">
        <f t="shared" si="2"/>
        <v>13</v>
      </c>
    </row>
    <row r="10" spans="2:27" x14ac:dyDescent="0.25">
      <c r="B10" t="s">
        <v>241</v>
      </c>
      <c r="C10">
        <f>SUM(C4:C9)</f>
        <v>10</v>
      </c>
      <c r="D10">
        <f t="shared" ref="D10:G10" si="3">SUM(D4:D9)</f>
        <v>9</v>
      </c>
      <c r="E10">
        <f t="shared" si="3"/>
        <v>22</v>
      </c>
      <c r="F10">
        <f t="shared" si="3"/>
        <v>24</v>
      </c>
      <c r="G10">
        <f t="shared" si="3"/>
        <v>32</v>
      </c>
      <c r="H10">
        <f>SUM(H4:H9)</f>
        <v>97</v>
      </c>
      <c r="L10" t="s">
        <v>241</v>
      </c>
      <c r="M10">
        <f>SUM(M4:M9)</f>
        <v>19</v>
      </c>
      <c r="N10">
        <f t="shared" ref="N10:Q10" si="4">SUM(N4:N9)</f>
        <v>13</v>
      </c>
      <c r="O10">
        <f t="shared" si="4"/>
        <v>12</v>
      </c>
      <c r="P10">
        <f t="shared" si="4"/>
        <v>16</v>
      </c>
      <c r="Q10">
        <f t="shared" si="4"/>
        <v>37</v>
      </c>
      <c r="R10">
        <f>SUM(M10:Q10)</f>
        <v>97</v>
      </c>
      <c r="U10" t="s">
        <v>241</v>
      </c>
      <c r="V10">
        <f>SUM(V4:V9)</f>
        <v>8</v>
      </c>
      <c r="W10">
        <f t="shared" ref="W10:Z10" si="5">SUM(W4:W9)</f>
        <v>5</v>
      </c>
      <c r="X10">
        <f t="shared" si="5"/>
        <v>14</v>
      </c>
      <c r="Y10">
        <f t="shared" si="5"/>
        <v>26</v>
      </c>
      <c r="Z10">
        <f t="shared" si="5"/>
        <v>44</v>
      </c>
      <c r="AA10">
        <f t="shared" si="2"/>
        <v>97</v>
      </c>
    </row>
    <row r="11" spans="2:27" x14ac:dyDescent="0.25">
      <c r="B11" t="s">
        <v>232</v>
      </c>
      <c r="C11" s="34">
        <f>+C10/$H$10</f>
        <v>0.10309278350515463</v>
      </c>
      <c r="D11" s="34">
        <f t="shared" ref="D11:G11" si="6">+D10/$H$10</f>
        <v>9.2783505154639179E-2</v>
      </c>
      <c r="E11" s="34">
        <f t="shared" si="6"/>
        <v>0.22680412371134021</v>
      </c>
      <c r="F11" s="34">
        <f t="shared" si="6"/>
        <v>0.24742268041237114</v>
      </c>
      <c r="G11" s="34">
        <f t="shared" si="6"/>
        <v>0.32989690721649484</v>
      </c>
      <c r="L11" t="s">
        <v>232</v>
      </c>
      <c r="M11" s="34">
        <f>+M10/$R$10</f>
        <v>0.19587628865979381</v>
      </c>
      <c r="N11" s="34">
        <f t="shared" ref="N11:Q11" si="7">+N10/$R$10</f>
        <v>0.13402061855670103</v>
      </c>
      <c r="O11" s="34">
        <f t="shared" si="7"/>
        <v>0.12371134020618557</v>
      </c>
      <c r="P11" s="34">
        <f t="shared" si="7"/>
        <v>0.16494845360824742</v>
      </c>
      <c r="Q11" s="34">
        <f t="shared" si="7"/>
        <v>0.38144329896907214</v>
      </c>
      <c r="R11" s="34">
        <f>+R10/$R$10</f>
        <v>1</v>
      </c>
      <c r="U11" t="s">
        <v>232</v>
      </c>
      <c r="V11" s="34">
        <f>+V10/$AA$10</f>
        <v>8.247422680412371E-2</v>
      </c>
      <c r="W11" s="34">
        <f t="shared" ref="W11:AA11" si="8">+W10/$AA$10</f>
        <v>5.1546391752577317E-2</v>
      </c>
      <c r="X11" s="34">
        <f t="shared" si="8"/>
        <v>0.14432989690721648</v>
      </c>
      <c r="Y11" s="34">
        <f t="shared" si="8"/>
        <v>0.26804123711340205</v>
      </c>
      <c r="Z11" s="34">
        <f t="shared" si="8"/>
        <v>0.45360824742268041</v>
      </c>
      <c r="AA11" s="34">
        <f t="shared" si="8"/>
        <v>1</v>
      </c>
    </row>
  </sheetData>
  <mergeCells count="3">
    <mergeCell ref="B2:H2"/>
    <mergeCell ref="L2:R2"/>
    <mergeCell ref="U2:AA2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F8B1-7463-49D8-A78D-3E0EC7877EBD}">
  <dimension ref="B2:O13"/>
  <sheetViews>
    <sheetView topLeftCell="D1" workbookViewId="0">
      <selection activeCell="J22" sqref="J22"/>
    </sheetView>
  </sheetViews>
  <sheetFormatPr baseColWidth="10" defaultColWidth="11.42578125" defaultRowHeight="15" x14ac:dyDescent="0.25"/>
  <cols>
    <col min="1" max="1" width="1.5703125" customWidth="1"/>
    <col min="3" max="3" width="13.5703125" customWidth="1"/>
    <col min="5" max="5" width="20.140625" customWidth="1"/>
    <col min="6" max="6" width="14.7109375" customWidth="1"/>
    <col min="8" max="8" width="3.85546875" customWidth="1"/>
    <col min="9" max="9" width="3" customWidth="1"/>
    <col min="10" max="10" width="4.28515625" customWidth="1"/>
    <col min="12" max="12" width="13.5703125" customWidth="1"/>
    <col min="14" max="14" width="17.140625" customWidth="1"/>
    <col min="15" max="15" width="14.7109375" customWidth="1"/>
    <col min="17" max="17" width="6.42578125" customWidth="1"/>
  </cols>
  <sheetData>
    <row r="2" spans="2:15" ht="32.25" customHeight="1" x14ac:dyDescent="0.25">
      <c r="B2" s="135" t="s">
        <v>274</v>
      </c>
      <c r="C2" s="135"/>
      <c r="D2" s="135"/>
      <c r="E2" s="135"/>
      <c r="F2" s="135"/>
      <c r="K2" s="135" t="s">
        <v>220</v>
      </c>
      <c r="L2" s="135"/>
      <c r="M2" s="135"/>
      <c r="N2" s="135"/>
      <c r="O2" s="135"/>
    </row>
    <row r="3" spans="2:15" ht="30.95" customHeight="1" x14ac:dyDescent="0.25">
      <c r="B3" t="s">
        <v>1</v>
      </c>
      <c r="C3" t="s">
        <v>16</v>
      </c>
      <c r="D3" t="s">
        <v>39</v>
      </c>
      <c r="E3" s="62" t="s">
        <v>24</v>
      </c>
      <c r="F3" t="s">
        <v>269</v>
      </c>
      <c r="K3" t="s">
        <v>1</v>
      </c>
      <c r="L3" t="s">
        <v>16</v>
      </c>
      <c r="M3" t="s">
        <v>39</v>
      </c>
      <c r="N3" s="62" t="s">
        <v>275</v>
      </c>
      <c r="O3" t="s">
        <v>269</v>
      </c>
    </row>
    <row r="4" spans="2:15" x14ac:dyDescent="0.25">
      <c r="B4" t="s">
        <v>235</v>
      </c>
      <c r="C4">
        <v>12</v>
      </c>
      <c r="D4">
        <v>6</v>
      </c>
      <c r="E4">
        <v>6</v>
      </c>
      <c r="F4">
        <f t="shared" ref="F4:F9" si="0">SUM(C4:E4)</f>
        <v>24</v>
      </c>
      <c r="K4" t="s">
        <v>235</v>
      </c>
      <c r="L4">
        <v>15</v>
      </c>
      <c r="M4">
        <v>2</v>
      </c>
      <c r="N4">
        <v>7</v>
      </c>
      <c r="O4">
        <f t="shared" ref="O4:O10" si="1">SUM(L4:N4)</f>
        <v>24</v>
      </c>
    </row>
    <row r="5" spans="2:15" x14ac:dyDescent="0.25">
      <c r="B5" t="s">
        <v>236</v>
      </c>
      <c r="C5">
        <v>7</v>
      </c>
      <c r="D5">
        <v>2</v>
      </c>
      <c r="E5">
        <v>5</v>
      </c>
      <c r="F5">
        <f t="shared" si="0"/>
        <v>14</v>
      </c>
      <c r="K5" t="s">
        <v>236</v>
      </c>
      <c r="L5">
        <v>9</v>
      </c>
      <c r="M5">
        <v>1</v>
      </c>
      <c r="N5">
        <v>4</v>
      </c>
      <c r="O5">
        <f t="shared" si="1"/>
        <v>14</v>
      </c>
    </row>
    <row r="6" spans="2:15" x14ac:dyDescent="0.25">
      <c r="B6" t="s">
        <v>237</v>
      </c>
      <c r="C6">
        <v>7</v>
      </c>
      <c r="E6">
        <v>6</v>
      </c>
      <c r="F6">
        <f t="shared" si="0"/>
        <v>13</v>
      </c>
      <c r="K6" t="s">
        <v>237</v>
      </c>
      <c r="L6">
        <v>10</v>
      </c>
      <c r="N6">
        <v>3</v>
      </c>
      <c r="O6">
        <f t="shared" si="1"/>
        <v>13</v>
      </c>
    </row>
    <row r="7" spans="2:15" x14ac:dyDescent="0.25">
      <c r="B7" t="s">
        <v>238</v>
      </c>
      <c r="C7">
        <v>5</v>
      </c>
      <c r="D7">
        <v>2</v>
      </c>
      <c r="F7">
        <f t="shared" si="0"/>
        <v>7</v>
      </c>
      <c r="K7" t="s">
        <v>238</v>
      </c>
      <c r="L7">
        <v>4</v>
      </c>
      <c r="M7">
        <v>2</v>
      </c>
      <c r="N7">
        <v>1</v>
      </c>
      <c r="O7">
        <f t="shared" si="1"/>
        <v>7</v>
      </c>
    </row>
    <row r="8" spans="2:15" x14ac:dyDescent="0.25">
      <c r="B8" t="s">
        <v>239</v>
      </c>
      <c r="C8">
        <v>10</v>
      </c>
      <c r="D8">
        <v>6</v>
      </c>
      <c r="E8">
        <v>10</v>
      </c>
      <c r="F8">
        <f t="shared" si="0"/>
        <v>26</v>
      </c>
      <c r="K8" t="s">
        <v>239</v>
      </c>
      <c r="L8">
        <v>21</v>
      </c>
      <c r="N8">
        <v>5</v>
      </c>
      <c r="O8">
        <f t="shared" si="1"/>
        <v>26</v>
      </c>
    </row>
    <row r="9" spans="2:15" x14ac:dyDescent="0.25">
      <c r="B9" t="s">
        <v>240</v>
      </c>
      <c r="C9">
        <v>7</v>
      </c>
      <c r="E9">
        <v>6</v>
      </c>
      <c r="F9">
        <f t="shared" si="0"/>
        <v>13</v>
      </c>
      <c r="K9" t="s">
        <v>240</v>
      </c>
      <c r="L9">
        <v>11</v>
      </c>
      <c r="M9">
        <v>1</v>
      </c>
      <c r="N9">
        <v>1</v>
      </c>
      <c r="O9">
        <f t="shared" si="1"/>
        <v>13</v>
      </c>
    </row>
    <row r="10" spans="2:15" x14ac:dyDescent="0.25">
      <c r="B10" t="s">
        <v>241</v>
      </c>
      <c r="C10">
        <f>SUM(C4:C9)</f>
        <v>48</v>
      </c>
      <c r="D10">
        <f t="shared" ref="D10:E10" si="2">SUM(D4:D9)</f>
        <v>16</v>
      </c>
      <c r="E10">
        <f t="shared" si="2"/>
        <v>33</v>
      </c>
      <c r="F10">
        <f>SUM(F4:F9)</f>
        <v>97</v>
      </c>
      <c r="K10" t="s">
        <v>241</v>
      </c>
      <c r="L10">
        <f>SUM(L4:L9)</f>
        <v>70</v>
      </c>
      <c r="M10">
        <f t="shared" ref="M10:N10" si="3">SUM(M4:M9)</f>
        <v>6</v>
      </c>
      <c r="N10">
        <f t="shared" si="3"/>
        <v>21</v>
      </c>
      <c r="O10">
        <f t="shared" si="1"/>
        <v>97</v>
      </c>
    </row>
    <row r="11" spans="2:15" x14ac:dyDescent="0.25">
      <c r="B11" t="s">
        <v>232</v>
      </c>
      <c r="C11" s="34">
        <f>+C10/$F$10</f>
        <v>0.49484536082474229</v>
      </c>
      <c r="D11" s="34">
        <f>+D10/$F$10</f>
        <v>0.16494845360824742</v>
      </c>
      <c r="E11" s="34">
        <f>+E10/$F$10</f>
        <v>0.34020618556701032</v>
      </c>
      <c r="K11" t="s">
        <v>232</v>
      </c>
      <c r="L11" s="34">
        <f>+L10/$O$10</f>
        <v>0.72164948453608246</v>
      </c>
      <c r="M11" s="34">
        <f>+M10/$O$10</f>
        <v>6.1855670103092786E-2</v>
      </c>
      <c r="N11" s="34">
        <f>+N10/$O$10</f>
        <v>0.21649484536082475</v>
      </c>
      <c r="O11" s="34">
        <f>+O10/$O$10</f>
        <v>1</v>
      </c>
    </row>
    <row r="12" spans="2:15" x14ac:dyDescent="0.25">
      <c r="C12" s="34"/>
      <c r="D12" s="34"/>
      <c r="E12" s="34"/>
      <c r="L12" s="34"/>
      <c r="M12" s="34"/>
      <c r="N12" s="34"/>
      <c r="O12" s="34"/>
    </row>
    <row r="13" spans="2:15" x14ac:dyDescent="0.25">
      <c r="C13" s="34"/>
      <c r="D13" s="34"/>
      <c r="E13" s="34"/>
      <c r="L13" s="34"/>
      <c r="M13" s="34"/>
      <c r="N13" s="34"/>
      <c r="O13" s="34"/>
    </row>
  </sheetData>
  <mergeCells count="2">
    <mergeCell ref="B2:F2"/>
    <mergeCell ref="K2:O2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673B4194441B4FBCEFD77FD1BE11ED" ma:contentTypeVersion="2" ma:contentTypeDescription="Create a new document." ma:contentTypeScope="" ma:versionID="299d1bb2c4a209fc346b265eebc0ed13">
  <xsd:schema xmlns:xsd="http://www.w3.org/2001/XMLSchema" xmlns:xs="http://www.w3.org/2001/XMLSchema" xmlns:p="http://schemas.microsoft.com/office/2006/metadata/properties" xmlns:ns2="47388cde-21e4-4092-baf7-a9f336905e29" targetNamespace="http://schemas.microsoft.com/office/2006/metadata/properties" ma:root="true" ma:fieldsID="97244ba607175db208f4dbbc5178af15" ns2:_="">
    <xsd:import namespace="47388cde-21e4-4092-baf7-a9f336905e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88cde-21e4-4092-baf7-a9f336905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CF25E3-980A-4C65-8F2F-0591D31859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A29D9-8D7B-4E41-ABDF-E0602222B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88cde-21e4-4092-baf7-a9f336905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14775F-6837-49F3-AF66-071EC9FE6724}">
  <ds:schemaRefs>
    <ds:schemaRef ds:uri="http://purl.org/dc/terms/"/>
    <ds:schemaRef ds:uri="http://schemas.microsoft.com/office/2006/metadata/properties"/>
    <ds:schemaRef ds:uri="47388cde-21e4-4092-baf7-a9f336905e29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Matriz variables</vt:lpstr>
      <vt:lpstr>Matriz de datos</vt:lpstr>
      <vt:lpstr>Sector y tamaño de las empresas</vt:lpstr>
      <vt:lpstr>Estrategias por sector</vt:lpstr>
      <vt:lpstr>Reciclaje, disposición de resid</vt:lpstr>
      <vt:lpstr>Fuentes de energía renovable</vt:lpstr>
      <vt:lpstr>Descarb.en cadena de abas</vt:lpstr>
      <vt:lpstr>Certific ambientales y Obj estr</vt:lpstr>
      <vt:lpstr>Medidas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Jhoysen Contreras Reyes</dc:creator>
  <cp:keywords/>
  <dc:description/>
  <cp:lastModifiedBy>Jhoysen Contreras Reyes</cp:lastModifiedBy>
  <cp:revision/>
  <dcterms:created xsi:type="dcterms:W3CDTF">2022-11-05T21:34:35Z</dcterms:created>
  <dcterms:modified xsi:type="dcterms:W3CDTF">2023-01-23T18:15:35Z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ContentTypeId">
    <vt:lpwstr>0x01010081673B4194441B4FBCEFD77FD1BE11ED</vt:lpwstr>
  </property>
  <property fmtid="{D5CDD505-2E9C-101B-9397-08002B2CF9AE}" pid="10" name="MSIP_Label_ce5f591a-3248-43e9-9b70-1ad50135772d_Enabled">
    <vt:lpwstr>true</vt:lpwstr>
  </property>
  <property fmtid="{D5CDD505-2E9C-101B-9397-08002B2CF9AE}" pid="11" name="MSIP_Label_ce5f591a-3248-43e9-9b70-1ad50135772d_SetDate">
    <vt:lpwstr>2022-11-07T18:26:33Z</vt:lpwstr>
  </property>
  <property fmtid="{D5CDD505-2E9C-101B-9397-08002B2CF9AE}" pid="12" name="MSIP_Label_ce5f591a-3248-43e9-9b70-1ad50135772d_Method">
    <vt:lpwstr>Privileged</vt:lpwstr>
  </property>
  <property fmtid="{D5CDD505-2E9C-101B-9397-08002B2CF9AE}" pid="13" name="MSIP_Label_ce5f591a-3248-43e9-9b70-1ad50135772d_Name">
    <vt:lpwstr>ce5f591a-3248-43e9-9b70-1ad50135772d</vt:lpwstr>
  </property>
  <property fmtid="{D5CDD505-2E9C-101B-9397-08002B2CF9AE}" pid="14" name="MSIP_Label_ce5f591a-3248-43e9-9b70-1ad50135772d_SiteId">
    <vt:lpwstr>6e06e42d-6925-47c6-b9e7-9581c7ca302a</vt:lpwstr>
  </property>
  <property fmtid="{D5CDD505-2E9C-101B-9397-08002B2CF9AE}" pid="15" name="MSIP_Label_ce5f591a-3248-43e9-9b70-1ad50135772d_ActionId">
    <vt:lpwstr>f9448530-49dc-4974-a64e-23ed95d64d89</vt:lpwstr>
  </property>
  <property fmtid="{D5CDD505-2E9C-101B-9397-08002B2CF9AE}" pid="16" name="MSIP_Label_ce5f591a-3248-43e9-9b70-1ad50135772d_ContentBits">
    <vt:lpwstr>0</vt:lpwstr>
  </property>
</Properties>
</file>