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 updateLinks="always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vforero32216_universidadean_edu_co/Documents/Seminario de Investigación/"/>
    </mc:Choice>
  </mc:AlternateContent>
  <xr:revisionPtr revIDLastSave="91" documentId="11_AEE93D55F4DDF7FD97B29582A42750DF6EF1ACCF" xr6:coauthVersionLast="47" xr6:coauthVersionMax="47" xr10:uidLastSave="{091BD338-58EE-47B1-8C67-9988020F1D2D}"/>
  <bookViews>
    <workbookView xWindow="-120" yWindow="-120" windowWidth="20730" windowHeight="11160" tabRatio="804" firstSheet="1" activeTab="1" xr2:uid="{00000000-000D-0000-FFFF-FFFF00000000}"/>
  </bookViews>
  <sheets>
    <sheet name="Caracterización" sheetId="1" state="hidden" r:id="rId1"/>
    <sheet name="Modelo economico vf" sheetId="14" r:id="rId2"/>
    <sheet name="Caracterización." sheetId="13" r:id="rId3"/>
    <sheet name="Balance de masa" sheetId="3" r:id="rId4"/>
    <sheet name="Quimica vf" sheetId="15" r:id="rId5"/>
    <sheet name="Volumen de tratamiento" sheetId="2" r:id="rId6"/>
    <sheet name="Cronograma" sheetId="5" state="hidden" r:id="rId7"/>
    <sheet name="Copy of Cronograma" sheetId="6" state="hidden" r:id="rId8"/>
    <sheet name="Parametros cumplimiento" sheetId="7" r:id="rId9"/>
    <sheet name="Balance de masa FQ" sheetId="8" state="hidden" r:id="rId10"/>
    <sheet name="Copy of Balance de masa FQ +B" sheetId="9" state="hidden" r:id="rId11"/>
    <sheet name="Plan de analisis" sheetId="10" r:id="rId12"/>
    <sheet name="Energia" sheetId="12" r:id="rId13"/>
  </sheets>
  <definedNames>
    <definedName name="_xlnm._FilterDatabase" localSheetId="0" hidden="1">Caracterización!$A$1:$G$47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14" l="1"/>
  <c r="C38" i="14" s="1"/>
  <c r="B37" i="14"/>
  <c r="B7" i="14"/>
  <c r="J10" i="14"/>
  <c r="J11" i="14"/>
  <c r="J12" i="14" s="1"/>
  <c r="B20" i="14"/>
  <c r="C20" i="14"/>
  <c r="D20" i="14" s="1"/>
  <c r="E20" i="14" s="1"/>
  <c r="F20" i="14" s="1"/>
  <c r="H20" i="14"/>
  <c r="B21" i="14"/>
  <c r="B22" i="14" s="1"/>
  <c r="H21" i="14"/>
  <c r="B24" i="14"/>
  <c r="C24" i="14"/>
  <c r="D24" i="14"/>
  <c r="E24" i="14"/>
  <c r="F24" i="14"/>
  <c r="B36" i="14"/>
  <c r="C36" i="14" s="1"/>
  <c r="C37" i="14"/>
  <c r="D37" i="14" s="1"/>
  <c r="E37" i="14" s="1"/>
  <c r="F37" i="14" s="1"/>
  <c r="C39" i="14"/>
  <c r="D39" i="14" s="1"/>
  <c r="E39" i="14" s="1"/>
  <c r="F39" i="14" s="1"/>
  <c r="C40" i="14"/>
  <c r="D40" i="14" s="1"/>
  <c r="E40" i="14" s="1"/>
  <c r="F40" i="14" s="1"/>
  <c r="B41" i="14"/>
  <c r="C41" i="14" s="1"/>
  <c r="D41" i="14" s="1"/>
  <c r="E41" i="14" s="1"/>
  <c r="F41" i="14" s="1"/>
  <c r="B43" i="14"/>
  <c r="C43" i="14"/>
  <c r="D43" i="14" s="1"/>
  <c r="E43" i="14" s="1"/>
  <c r="F43" i="14" s="1"/>
  <c r="B47" i="14"/>
  <c r="C47" i="14"/>
  <c r="D47" i="14"/>
  <c r="E47" i="14"/>
  <c r="F47" i="14"/>
  <c r="B60" i="14"/>
  <c r="C7" i="3"/>
  <c r="C6" i="3"/>
  <c r="C5" i="3"/>
  <c r="C4" i="3"/>
  <c r="C3" i="3"/>
  <c r="C2" i="3"/>
  <c r="F3" i="13"/>
  <c r="F4" i="13"/>
  <c r="F5" i="13"/>
  <c r="F6" i="13"/>
  <c r="F7" i="13"/>
  <c r="F8" i="13"/>
  <c r="F9" i="13"/>
  <c r="F10" i="13"/>
  <c r="F11" i="13"/>
  <c r="F12" i="13"/>
  <c r="F13" i="13"/>
  <c r="F2" i="13"/>
  <c r="B19" i="12"/>
  <c r="D19" i="12" s="1"/>
  <c r="B18" i="12"/>
  <c r="D18" i="12" s="1"/>
  <c r="D20" i="12" s="1"/>
  <c r="F5" i="12"/>
  <c r="D4" i="12"/>
  <c r="F4" i="12" s="1"/>
  <c r="F3" i="12"/>
  <c r="D2" i="12"/>
  <c r="F2" i="12" s="1"/>
  <c r="F24" i="10"/>
  <c r="F23" i="10"/>
  <c r="I19" i="10"/>
  <c r="J19" i="10" s="1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F7" i="9"/>
  <c r="K7" i="9" s="1"/>
  <c r="O7" i="9" s="1"/>
  <c r="T7" i="9" s="1"/>
  <c r="X7" i="9" s="1"/>
  <c r="AB6" i="9"/>
  <c r="F6" i="9"/>
  <c r="K6" i="9" s="1"/>
  <c r="O6" i="9" s="1"/>
  <c r="T6" i="9" s="1"/>
  <c r="X6" i="9" s="1"/>
  <c r="AA6" i="9" s="1"/>
  <c r="AB5" i="9"/>
  <c r="F5" i="9"/>
  <c r="K5" i="9" s="1"/>
  <c r="O5" i="9" s="1"/>
  <c r="T5" i="9" s="1"/>
  <c r="X5" i="9" s="1"/>
  <c r="AA5" i="9" s="1"/>
  <c r="AB4" i="9"/>
  <c r="F4" i="9"/>
  <c r="K4" i="9" s="1"/>
  <c r="O4" i="9" s="1"/>
  <c r="T4" i="9" s="1"/>
  <c r="X4" i="9" s="1"/>
  <c r="AA4" i="9" s="1"/>
  <c r="AB3" i="9"/>
  <c r="F3" i="9"/>
  <c r="K3" i="9" s="1"/>
  <c r="O3" i="9" s="1"/>
  <c r="T3" i="9" s="1"/>
  <c r="X3" i="9" s="1"/>
  <c r="AA3" i="9" s="1"/>
  <c r="AB2" i="9"/>
  <c r="F2" i="9"/>
  <c r="K2" i="9" s="1"/>
  <c r="O2" i="9" s="1"/>
  <c r="T2" i="9" s="1"/>
  <c r="X2" i="9" s="1"/>
  <c r="AA2" i="9" s="1"/>
  <c r="F7" i="8"/>
  <c r="J7" i="8" s="1"/>
  <c r="N7" i="8" s="1"/>
  <c r="R7" i="8" s="1"/>
  <c r="W6" i="8"/>
  <c r="F6" i="8"/>
  <c r="J6" i="8" s="1"/>
  <c r="N6" i="8" s="1"/>
  <c r="R6" i="8" s="1"/>
  <c r="U6" i="8" s="1"/>
  <c r="W5" i="8"/>
  <c r="F5" i="8"/>
  <c r="J5" i="8" s="1"/>
  <c r="N5" i="8" s="1"/>
  <c r="R5" i="8" s="1"/>
  <c r="U5" i="8" s="1"/>
  <c r="W4" i="8"/>
  <c r="F4" i="8"/>
  <c r="J4" i="8" s="1"/>
  <c r="N4" i="8" s="1"/>
  <c r="R4" i="8" s="1"/>
  <c r="U4" i="8" s="1"/>
  <c r="W3" i="8"/>
  <c r="F3" i="8"/>
  <c r="J3" i="8" s="1"/>
  <c r="N3" i="8" s="1"/>
  <c r="R3" i="8" s="1"/>
  <c r="U3" i="8" s="1"/>
  <c r="W2" i="8"/>
  <c r="F2" i="8"/>
  <c r="J2" i="8" s="1"/>
  <c r="N2" i="8" s="1"/>
  <c r="R2" i="8" s="1"/>
  <c r="U2" i="8" s="1"/>
  <c r="F7" i="3"/>
  <c r="J7" i="3" s="1"/>
  <c r="N7" i="3" s="1"/>
  <c r="R7" i="3" s="1"/>
  <c r="F6" i="3"/>
  <c r="J6" i="3" s="1"/>
  <c r="N6" i="3" s="1"/>
  <c r="R6" i="3" s="1"/>
  <c r="U6" i="3" s="1"/>
  <c r="F5" i="3"/>
  <c r="J5" i="3" s="1"/>
  <c r="N5" i="3" s="1"/>
  <c r="R5" i="3" s="1"/>
  <c r="U5" i="3" s="1"/>
  <c r="F4" i="3"/>
  <c r="J4" i="3" s="1"/>
  <c r="N4" i="3" s="1"/>
  <c r="R4" i="3" s="1"/>
  <c r="U4" i="3" s="1"/>
  <c r="F3" i="3"/>
  <c r="J3" i="3" s="1"/>
  <c r="N3" i="3" s="1"/>
  <c r="R3" i="3" s="1"/>
  <c r="U3" i="3" s="1"/>
  <c r="G15" i="2"/>
  <c r="H15" i="2" s="1"/>
  <c r="I11" i="2"/>
  <c r="E11" i="2"/>
  <c r="I10" i="2"/>
  <c r="E10" i="2"/>
  <c r="F10" i="2" s="1"/>
  <c r="G10" i="2" s="1"/>
  <c r="H10" i="2" s="1"/>
  <c r="C5" i="2"/>
  <c r="C6" i="2" s="1"/>
  <c r="C3" i="2"/>
  <c r="D38" i="14" l="1"/>
  <c r="E38" i="14" s="1"/>
  <c r="F38" i="14" s="1"/>
  <c r="C21" i="14"/>
  <c r="D21" i="14" s="1"/>
  <c r="B42" i="14"/>
  <c r="C42" i="14" s="1"/>
  <c r="D42" i="14" s="1"/>
  <c r="E42" i="14" s="1"/>
  <c r="F42" i="14" s="1"/>
  <c r="D36" i="14"/>
  <c r="E21" i="14"/>
  <c r="F21" i="14" s="1"/>
  <c r="F22" i="14" s="1"/>
  <c r="D22" i="14"/>
  <c r="B25" i="14"/>
  <c r="H22" i="14"/>
  <c r="B23" i="14"/>
  <c r="C22" i="14"/>
  <c r="F13" i="12"/>
  <c r="F14" i="12" s="1"/>
  <c r="F25" i="10"/>
  <c r="N10" i="2"/>
  <c r="J10" i="2"/>
  <c r="K10" i="2" s="1"/>
  <c r="L10" i="2" s="1"/>
  <c r="E15" i="2"/>
  <c r="E16" i="2" s="1"/>
  <c r="F11" i="2"/>
  <c r="J11" i="2"/>
  <c r="B15" i="3"/>
  <c r="B17" i="3" s="1"/>
  <c r="B18" i="3" s="1"/>
  <c r="B20" i="3" s="1"/>
  <c r="F2" i="3"/>
  <c r="J2" i="3" s="1"/>
  <c r="N2" i="3" s="1"/>
  <c r="R2" i="3" s="1"/>
  <c r="U2" i="3" s="1"/>
  <c r="B45" i="14" l="1"/>
  <c r="B52" i="14" s="1"/>
  <c r="C45" i="14"/>
  <c r="C52" i="14" s="1"/>
  <c r="E22" i="14"/>
  <c r="F23" i="14"/>
  <c r="F25" i="14"/>
  <c r="C48" i="14"/>
  <c r="B46" i="14"/>
  <c r="B29" i="14" s="1" a="1"/>
  <c r="B48" i="14"/>
  <c r="E25" i="14"/>
  <c r="E23" i="14"/>
  <c r="D25" i="14"/>
  <c r="D23" i="14"/>
  <c r="C23" i="14"/>
  <c r="C25" i="14"/>
  <c r="G22" i="14"/>
  <c r="E36" i="14"/>
  <c r="D45" i="14"/>
  <c r="B25" i="3"/>
  <c r="B22" i="3"/>
  <c r="K11" i="2"/>
  <c r="L11" i="2" s="1"/>
  <c r="G11" i="2"/>
  <c r="H11" i="2" s="1"/>
  <c r="C46" i="14" l="1"/>
  <c r="B28" i="14" a="1"/>
  <c r="B28" i="14" s="1"/>
  <c r="F36" i="14"/>
  <c r="F45" i="14" s="1"/>
  <c r="G45" i="14" s="1"/>
  <c r="E45" i="14"/>
  <c r="D48" i="14"/>
  <c r="D46" i="14"/>
  <c r="D52" i="14"/>
  <c r="B26" i="3"/>
  <c r="B29" i="14" l="1"/>
  <c r="E46" i="14"/>
  <c r="E48" i="14"/>
  <c r="E52" i="14"/>
  <c r="G52" i="14" s="1"/>
  <c r="F48" i="14"/>
  <c r="F46" i="14"/>
  <c r="F52" i="14"/>
  <c r="B27" i="3"/>
  <c r="B28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M3" authorId="0" shapeId="0" xr:uid="{00000000-0006-0000-0000-000001000000}">
      <text>
        <r>
          <rPr>
            <sz val="10"/>
            <color rgb="FF000000"/>
            <rFont val="Times New Roman"/>
            <family val="2"/>
            <scheme val="minor"/>
          </rPr>
          <t>Medellin</t>
        </r>
      </text>
    </comment>
  </commentList>
</comments>
</file>

<file path=xl/sharedStrings.xml><?xml version="1.0" encoding="utf-8"?>
<sst xmlns="http://schemas.openxmlformats.org/spreadsheetml/2006/main" count="1159" uniqueCount="489">
  <si>
    <r>
      <rPr>
        <sz val="10"/>
        <color theme="1"/>
        <rFont val="Arial"/>
      </rPr>
      <t>Variable</t>
    </r>
  </si>
  <si>
    <r>
      <rPr>
        <sz val="10"/>
        <color theme="1"/>
        <rFont val="Arial"/>
      </rPr>
      <t>Método</t>
    </r>
  </si>
  <si>
    <r>
      <rPr>
        <sz val="10"/>
        <color theme="1"/>
        <rFont val="Arial"/>
      </rPr>
      <t>Unidades</t>
    </r>
  </si>
  <si>
    <r>
      <rPr>
        <sz val="10"/>
        <color theme="1"/>
        <rFont val="Arial"/>
      </rPr>
      <t>LCM</t>
    </r>
    <r>
      <rPr>
        <vertAlign val="superscript"/>
        <sz val="10"/>
        <color theme="1"/>
        <rFont val="Arial"/>
      </rPr>
      <t>2</t>
    </r>
  </si>
  <si>
    <t>Resultados Cali</t>
  </si>
  <si>
    <t>Resultados Medellín</t>
  </si>
  <si>
    <t>Parametros entrada caldera</t>
  </si>
  <si>
    <r>
      <rPr>
        <sz val="10"/>
        <color theme="1"/>
        <rFont val="Arial"/>
      </rPr>
      <t>Acidez Total</t>
    </r>
  </si>
  <si>
    <r>
      <rPr>
        <sz val="10"/>
        <color theme="1"/>
        <rFont val="Arial"/>
      </rPr>
      <t>SM 2310 B</t>
    </r>
  </si>
  <si>
    <r>
      <rPr>
        <vertAlign val="superscript"/>
        <sz val="10"/>
        <color rgb="FF000000"/>
        <rFont val="Arial"/>
      </rPr>
      <t>mg CaCO</t>
    </r>
    <r>
      <rPr>
        <sz val="10"/>
        <color rgb="FF000000"/>
        <rFont val="Arial"/>
      </rPr>
      <t>3</t>
    </r>
    <r>
      <rPr>
        <vertAlign val="superscript"/>
        <sz val="10"/>
        <color rgb="FF000000"/>
        <rFont val="Arial"/>
      </rPr>
      <t>/L</t>
    </r>
  </si>
  <si>
    <r>
      <rPr>
        <sz val="10"/>
        <color theme="1"/>
        <rFont val="Arial"/>
      </rPr>
      <t>&lt;10,0</t>
    </r>
  </si>
  <si>
    <r>
      <rPr>
        <sz val="10"/>
        <color theme="1"/>
        <rFont val="Arial"/>
      </rPr>
      <t>Alcalinidad Total</t>
    </r>
  </si>
  <si>
    <r>
      <rPr>
        <sz val="10"/>
        <color theme="1"/>
        <rFont val="Arial"/>
      </rPr>
      <t>SM 2320 B</t>
    </r>
  </si>
  <si>
    <r>
      <rPr>
        <sz val="10"/>
        <color theme="1"/>
        <rFont val="Arial"/>
      </rPr>
      <t>Aluminio Total</t>
    </r>
  </si>
  <si>
    <r>
      <rPr>
        <sz val="10"/>
        <color theme="1"/>
        <rFont val="Arial"/>
      </rPr>
      <t>SM 3030 E. SM3111D</t>
    </r>
  </si>
  <si>
    <r>
      <rPr>
        <sz val="10"/>
        <color theme="1"/>
        <rFont val="Arial"/>
      </rPr>
      <t>mg Al/L</t>
    </r>
  </si>
  <si>
    <r>
      <rPr>
        <sz val="10"/>
        <color theme="1"/>
        <rFont val="Arial"/>
      </rPr>
      <t>&lt;0,500</t>
    </r>
  </si>
  <si>
    <r>
      <rPr>
        <sz val="10"/>
        <color theme="1"/>
        <rFont val="Arial"/>
      </rPr>
      <t>Arsénico</t>
    </r>
    <r>
      <rPr>
        <vertAlign val="superscript"/>
        <sz val="10"/>
        <color theme="1"/>
        <rFont val="Arial"/>
      </rPr>
      <t>3</t>
    </r>
  </si>
  <si>
    <r>
      <rPr>
        <sz val="10"/>
        <color theme="1"/>
        <rFont val="Arial"/>
      </rPr>
      <t>SM 3030 K,SM 3114 C</t>
    </r>
  </si>
  <si>
    <r>
      <rPr>
        <sz val="10"/>
        <color theme="1"/>
        <rFont val="Arial"/>
      </rPr>
      <t>mg/L</t>
    </r>
  </si>
  <si>
    <r>
      <rPr>
        <sz val="10"/>
        <color theme="1"/>
        <rFont val="Arial"/>
      </rPr>
      <t>&lt;0,001</t>
    </r>
  </si>
  <si>
    <r>
      <rPr>
        <sz val="10"/>
        <color theme="1"/>
        <rFont val="Arial"/>
      </rPr>
      <t>Bario Total</t>
    </r>
  </si>
  <si>
    <r>
      <rPr>
        <sz val="10"/>
        <color theme="1"/>
        <rFont val="Arial"/>
      </rPr>
      <t>SM 3030 E- SM3111D</t>
    </r>
  </si>
  <si>
    <r>
      <rPr>
        <sz val="10"/>
        <color theme="1"/>
        <rFont val="Arial"/>
      </rPr>
      <t>mg Ba/L</t>
    </r>
  </si>
  <si>
    <r>
      <rPr>
        <sz val="10"/>
        <color theme="1"/>
        <rFont val="Arial"/>
      </rPr>
      <t>Berilio Total</t>
    </r>
  </si>
  <si>
    <r>
      <rPr>
        <sz val="10"/>
        <color theme="1"/>
        <rFont val="Arial"/>
      </rPr>
      <t>SM 3330 E-SM 3111D</t>
    </r>
  </si>
  <si>
    <r>
      <rPr>
        <sz val="10"/>
        <color theme="1"/>
        <rFont val="Arial"/>
      </rPr>
      <t>mg Be/L</t>
    </r>
  </si>
  <si>
    <r>
      <rPr>
        <sz val="10"/>
        <color theme="1"/>
        <rFont val="Arial"/>
      </rPr>
      <t>&lt;0,0400</t>
    </r>
  </si>
  <si>
    <r>
      <rPr>
        <sz val="10"/>
        <color theme="1"/>
        <rFont val="Arial"/>
      </rPr>
      <t>Boro</t>
    </r>
    <r>
      <rPr>
        <vertAlign val="superscript"/>
        <sz val="10"/>
        <color theme="1"/>
        <rFont val="Arial"/>
      </rPr>
      <t>3</t>
    </r>
  </si>
  <si>
    <r>
      <rPr>
        <sz val="10"/>
        <color theme="1"/>
        <rFont val="Arial"/>
      </rPr>
      <t>EPA 3015A.EPA 6010D</t>
    </r>
  </si>
  <si>
    <r>
      <rPr>
        <sz val="10"/>
        <color theme="1"/>
        <rFont val="Arial"/>
      </rPr>
      <t>Cadmio Total</t>
    </r>
  </si>
  <si>
    <r>
      <rPr>
        <sz val="10"/>
        <color theme="1"/>
        <rFont val="Arial"/>
      </rPr>
      <t>SM 3030 E. SM 3111B</t>
    </r>
  </si>
  <si>
    <r>
      <rPr>
        <sz val="10"/>
        <color theme="1"/>
        <rFont val="Arial"/>
      </rPr>
      <t>mg Cd/L</t>
    </r>
  </si>
  <si>
    <r>
      <rPr>
        <sz val="10"/>
        <color theme="1"/>
        <rFont val="Arial"/>
      </rPr>
      <t>&lt;0,0100</t>
    </r>
  </si>
  <si>
    <r>
      <rPr>
        <sz val="10"/>
        <color theme="1"/>
        <rFont val="Arial"/>
      </rPr>
      <t>Cianuro Total</t>
    </r>
  </si>
  <si>
    <r>
      <rPr>
        <sz val="10"/>
        <color theme="1"/>
        <rFont val="Arial"/>
      </rPr>
      <t>SM 4500CN - B. C. D</t>
    </r>
  </si>
  <si>
    <r>
      <rPr>
        <sz val="10"/>
        <color theme="1"/>
        <rFont val="Arial"/>
      </rPr>
      <t>mg CN/L</t>
    </r>
  </si>
  <si>
    <r>
      <rPr>
        <sz val="10"/>
        <color theme="1"/>
        <rFont val="Arial"/>
      </rPr>
      <t>&lt;0,100</t>
    </r>
  </si>
  <si>
    <r>
      <rPr>
        <sz val="10"/>
        <color theme="1"/>
        <rFont val="Arial"/>
      </rPr>
      <t>Cobalto Total</t>
    </r>
  </si>
  <si>
    <r>
      <rPr>
        <sz val="10"/>
        <color theme="1"/>
        <rFont val="Arial"/>
      </rPr>
      <t>SM 3030 E- SM 3111B</t>
    </r>
  </si>
  <si>
    <r>
      <rPr>
        <sz val="10"/>
        <color theme="1"/>
        <rFont val="Arial"/>
      </rPr>
      <t>mg Co/L</t>
    </r>
  </si>
  <si>
    <r>
      <rPr>
        <sz val="10"/>
        <color theme="1"/>
        <rFont val="Arial"/>
      </rPr>
      <t>Cobre Total</t>
    </r>
  </si>
  <si>
    <r>
      <rPr>
        <sz val="10"/>
        <color theme="1"/>
        <rFont val="Arial"/>
      </rPr>
      <t>SM 3030 E - SM 3111B</t>
    </r>
  </si>
  <si>
    <r>
      <rPr>
        <sz val="10"/>
        <color theme="1"/>
        <rFont val="Arial"/>
      </rPr>
      <t>mg Cu/L</t>
    </r>
  </si>
  <si>
    <r>
      <rPr>
        <sz val="10"/>
        <color theme="1"/>
        <rFont val="Arial"/>
      </rPr>
      <t>&lt;0,0200</t>
    </r>
  </si>
  <si>
    <t>&lt;0.01</t>
  </si>
  <si>
    <t>Conductividad</t>
  </si>
  <si>
    <t>mg/l</t>
  </si>
  <si>
    <r>
      <rPr>
        <sz val="10"/>
        <color rgb="FF000000"/>
        <rFont val="Arial"/>
      </rPr>
      <t xml:space="preserve">Demanda Bioquímica de
</t>
    </r>
    <r>
      <rPr>
        <vertAlign val="superscript"/>
        <sz val="10"/>
        <color rgb="FF000000"/>
        <rFont val="Arial"/>
      </rPr>
      <t>Oxigeno – DBO</t>
    </r>
    <r>
      <rPr>
        <sz val="10"/>
        <color rgb="FF000000"/>
        <rFont val="Arial"/>
      </rPr>
      <t>5</t>
    </r>
  </si>
  <si>
    <r>
      <rPr>
        <sz val="10"/>
        <color rgb="FF000000"/>
        <rFont val="Arial"/>
      </rPr>
      <t xml:space="preserve">SM 5210 B. Modificado. ASTM 888-
</t>
    </r>
    <r>
      <rPr>
        <sz val="10"/>
        <color rgb="FF000000"/>
        <rFont val="Arial"/>
      </rPr>
      <t>18 e</t>
    </r>
    <r>
      <rPr>
        <vertAlign val="superscript"/>
        <sz val="10"/>
        <color rgb="FF000000"/>
        <rFont val="Arial"/>
      </rPr>
      <t>-1</t>
    </r>
    <r>
      <rPr>
        <sz val="10"/>
        <color rgb="FF000000"/>
        <rFont val="Arial"/>
      </rPr>
      <t>, Método C</t>
    </r>
  </si>
  <si>
    <r>
      <rPr>
        <vertAlign val="superscript"/>
        <sz val="10"/>
        <color rgb="FF000000"/>
        <rFont val="Arial"/>
      </rPr>
      <t>mg O</t>
    </r>
    <r>
      <rPr>
        <sz val="10"/>
        <color rgb="FF000000"/>
        <rFont val="Arial"/>
      </rPr>
      <t>2</t>
    </r>
    <r>
      <rPr>
        <vertAlign val="superscript"/>
        <sz val="10"/>
        <color rgb="FF000000"/>
        <rFont val="Arial"/>
      </rPr>
      <t>/L</t>
    </r>
  </si>
  <si>
    <r>
      <rPr>
        <sz val="10"/>
        <color theme="1"/>
        <rFont val="Arial"/>
      </rPr>
      <t>Demanda Química de Oxigeno–DQO</t>
    </r>
  </si>
  <si>
    <r>
      <rPr>
        <sz val="10"/>
        <color theme="1"/>
        <rFont val="Arial"/>
      </rPr>
      <t>SM 5220 D modificado</t>
    </r>
  </si>
  <si>
    <r>
      <rPr>
        <sz val="10"/>
        <color theme="1"/>
        <rFont val="Arial"/>
      </rPr>
      <t>Cloruros</t>
    </r>
  </si>
  <si>
    <r>
      <rPr>
        <sz val="10"/>
        <color theme="1"/>
        <rFont val="Arial"/>
      </rPr>
      <t>SM 4500 - Cl - B</t>
    </r>
  </si>
  <si>
    <r>
      <rPr>
        <sz val="10"/>
        <color theme="1"/>
        <rFont val="Arial"/>
      </rPr>
      <t>mg Cl-/L</t>
    </r>
  </si>
  <si>
    <r>
      <rPr>
        <sz val="10"/>
        <color theme="1"/>
        <rFont val="Arial"/>
      </rPr>
      <t>Dureza Total</t>
    </r>
  </si>
  <si>
    <r>
      <rPr>
        <sz val="10"/>
        <color theme="1"/>
        <rFont val="Arial"/>
      </rPr>
      <t>SM  2340 C</t>
    </r>
  </si>
  <si>
    <t>&lt;2</t>
  </si>
  <si>
    <r>
      <rPr>
        <sz val="10"/>
        <color theme="1"/>
        <rFont val="Arial"/>
      </rPr>
      <t>Estaño</t>
    </r>
    <r>
      <rPr>
        <vertAlign val="superscript"/>
        <sz val="10"/>
        <color theme="1"/>
        <rFont val="Arial"/>
      </rPr>
      <t>3</t>
    </r>
  </si>
  <si>
    <r>
      <rPr>
        <sz val="10"/>
        <color theme="1"/>
        <rFont val="Arial"/>
      </rPr>
      <t>SM 3111B</t>
    </r>
  </si>
  <si>
    <r>
      <rPr>
        <sz val="10"/>
        <color theme="1"/>
        <rFont val="Arial"/>
      </rPr>
      <t>&lt;1,0</t>
    </r>
  </si>
  <si>
    <r>
      <rPr>
        <sz val="10"/>
        <color theme="1"/>
        <rFont val="Arial"/>
      </rPr>
      <t>Grasas y Aceites</t>
    </r>
  </si>
  <si>
    <r>
      <rPr>
        <sz val="10"/>
        <color theme="1"/>
        <rFont val="Arial"/>
      </rPr>
      <t>NTC 3362 Numeral 4. Método C</t>
    </r>
  </si>
  <si>
    <r>
      <rPr>
        <sz val="10"/>
        <color rgb="FF000000"/>
        <rFont val="Arial"/>
      </rPr>
      <t xml:space="preserve">mg Aceites y
</t>
    </r>
    <r>
      <rPr>
        <sz val="10"/>
        <color rgb="FF000000"/>
        <rFont val="Arial"/>
      </rPr>
      <t>Grasas/L</t>
    </r>
  </si>
  <si>
    <t>&lt;1</t>
  </si>
  <si>
    <r>
      <rPr>
        <sz val="10"/>
        <color theme="1"/>
        <rFont val="Arial"/>
      </rPr>
      <t>Cromo Total</t>
    </r>
  </si>
  <si>
    <r>
      <rPr>
        <sz val="10"/>
        <color theme="1"/>
        <rFont val="Arial"/>
      </rPr>
      <t>mg Cr/L</t>
    </r>
  </si>
  <si>
    <r>
      <rPr>
        <sz val="10"/>
        <color theme="1"/>
        <rFont val="Arial"/>
      </rPr>
      <t>Fenoles</t>
    </r>
  </si>
  <si>
    <r>
      <rPr>
        <sz val="10"/>
        <color theme="1"/>
        <rFont val="Arial"/>
      </rPr>
      <t>SM 5530 B.</t>
    </r>
  </si>
  <si>
    <r>
      <rPr>
        <sz val="10"/>
        <color theme="1"/>
        <rFont val="Arial"/>
      </rPr>
      <t>mg Fenoles/L</t>
    </r>
  </si>
  <si>
    <r>
      <rPr>
        <sz val="10"/>
        <color theme="1"/>
        <rFont val="Arial"/>
      </rPr>
      <t>Fluoruros</t>
    </r>
  </si>
  <si>
    <r>
      <rPr>
        <sz val="10"/>
        <color theme="1"/>
        <rFont val="Arial"/>
      </rPr>
      <t>SM 4500-F C.</t>
    </r>
  </si>
  <si>
    <r>
      <rPr>
        <sz val="10"/>
        <color theme="1"/>
        <rFont val="Arial"/>
      </rPr>
      <t>mg F-/L</t>
    </r>
  </si>
  <si>
    <r>
      <rPr>
        <sz val="10"/>
        <color theme="1"/>
        <rFont val="Arial"/>
      </rPr>
      <t>Hidrocarburos</t>
    </r>
  </si>
  <si>
    <r>
      <rPr>
        <sz val="10"/>
        <color theme="1"/>
        <rFont val="Arial"/>
      </rPr>
      <t>NTC 3362:2011 Numeral 4.  Método C/ Numeral 7. Método F</t>
    </r>
  </si>
  <si>
    <r>
      <rPr>
        <sz val="10"/>
        <color theme="1"/>
        <rFont val="Arial"/>
      </rPr>
      <t>mg Hidrocarburos/L</t>
    </r>
  </si>
  <si>
    <r>
      <rPr>
        <sz val="10"/>
        <color theme="1"/>
        <rFont val="Arial"/>
      </rPr>
      <t>Litio Total</t>
    </r>
  </si>
  <si>
    <r>
      <rPr>
        <sz val="10"/>
        <color theme="1"/>
        <rFont val="Arial"/>
      </rPr>
      <t>SM 3030 E – SM 3111B</t>
    </r>
  </si>
  <si>
    <r>
      <rPr>
        <sz val="10"/>
        <color theme="1"/>
        <rFont val="Arial"/>
      </rPr>
      <t>mg Li/L</t>
    </r>
  </si>
  <si>
    <r>
      <rPr>
        <sz val="10"/>
        <color theme="1"/>
        <rFont val="Arial"/>
      </rPr>
      <t>Manganeso total</t>
    </r>
  </si>
  <si>
    <r>
      <rPr>
        <sz val="10"/>
        <color theme="1"/>
        <rFont val="Arial"/>
      </rPr>
      <t>SM 3030 E – SM 3111 B</t>
    </r>
  </si>
  <si>
    <r>
      <rPr>
        <sz val="10"/>
        <color theme="1"/>
        <rFont val="Arial"/>
      </rPr>
      <t>mg Mn/L</t>
    </r>
  </si>
  <si>
    <r>
      <rPr>
        <sz val="10"/>
        <color theme="1"/>
        <rFont val="Arial"/>
      </rPr>
      <t>Mercurio Total</t>
    </r>
  </si>
  <si>
    <r>
      <rPr>
        <sz val="10"/>
        <color theme="1"/>
        <rFont val="Arial"/>
      </rPr>
      <t>SM 3112 B</t>
    </r>
  </si>
  <si>
    <r>
      <rPr>
        <sz val="10"/>
        <color theme="1"/>
        <rFont val="Arial"/>
      </rPr>
      <t>mg Hg/L</t>
    </r>
  </si>
  <si>
    <r>
      <rPr>
        <sz val="10"/>
        <color theme="1"/>
        <rFont val="Arial"/>
      </rPr>
      <t>&lt;0,00100</t>
    </r>
  </si>
  <si>
    <r>
      <rPr>
        <sz val="10"/>
        <color theme="1"/>
        <rFont val="Arial"/>
      </rPr>
      <t>Molibdeno Total</t>
    </r>
  </si>
  <si>
    <r>
      <rPr>
        <sz val="10"/>
        <color theme="1"/>
        <rFont val="Arial"/>
      </rPr>
      <t>SM 3030 E – SM 3111 D</t>
    </r>
  </si>
  <si>
    <r>
      <rPr>
        <sz val="10"/>
        <color theme="1"/>
        <rFont val="Arial"/>
      </rPr>
      <t>mg Mo/L</t>
    </r>
  </si>
  <si>
    <r>
      <rPr>
        <sz val="10"/>
        <color theme="1"/>
        <rFont val="Arial"/>
      </rPr>
      <t>&lt;0,800</t>
    </r>
  </si>
  <si>
    <r>
      <rPr>
        <sz val="10"/>
        <color theme="1"/>
        <rFont val="Arial"/>
      </rPr>
      <t>Níquel Total</t>
    </r>
  </si>
  <si>
    <r>
      <rPr>
        <sz val="10"/>
        <color theme="1"/>
        <rFont val="Arial"/>
      </rPr>
      <t>mg Ni/L</t>
    </r>
  </si>
  <si>
    <r>
      <rPr>
        <sz val="10"/>
        <color theme="1"/>
        <rFont val="Arial"/>
      </rPr>
      <t>&lt;0,0500</t>
    </r>
  </si>
  <si>
    <r>
      <rPr>
        <sz val="10"/>
        <color theme="1"/>
        <rFont val="Arial"/>
      </rPr>
      <t>Nitratos</t>
    </r>
  </si>
  <si>
    <r>
      <rPr>
        <vertAlign val="superscript"/>
        <sz val="10"/>
        <color rgb="FF000000"/>
        <rFont val="Arial"/>
      </rPr>
      <t>SM 4500-NO</t>
    </r>
    <r>
      <rPr>
        <sz val="10"/>
        <color rgb="FF000000"/>
        <rFont val="Arial"/>
      </rPr>
      <t>3</t>
    </r>
    <r>
      <rPr>
        <vertAlign val="superscript"/>
        <sz val="10"/>
        <color rgb="FF000000"/>
        <rFont val="Arial"/>
      </rPr>
      <t>- D</t>
    </r>
  </si>
  <si>
    <r>
      <rPr>
        <vertAlign val="superscript"/>
        <sz val="10"/>
        <color rgb="FF000000"/>
        <rFont val="Arial"/>
      </rPr>
      <t>mg NO</t>
    </r>
    <r>
      <rPr>
        <sz val="10"/>
        <color rgb="FF000000"/>
        <rFont val="Arial"/>
      </rPr>
      <t xml:space="preserve">3 </t>
    </r>
    <r>
      <rPr>
        <vertAlign val="superscript"/>
        <sz val="10"/>
        <color rgb="FF000000"/>
        <rFont val="Arial"/>
      </rPr>
      <t>-N/L</t>
    </r>
  </si>
  <si>
    <r>
      <rPr>
        <sz val="10"/>
        <color theme="1"/>
        <rFont val="Arial"/>
      </rPr>
      <t>Nitritos</t>
    </r>
  </si>
  <si>
    <r>
      <rPr>
        <vertAlign val="superscript"/>
        <sz val="10"/>
        <color rgb="FF000000"/>
        <rFont val="Arial"/>
      </rPr>
      <t>S.M. 4500-NO</t>
    </r>
    <r>
      <rPr>
        <sz val="10"/>
        <color rgb="FF000000"/>
        <rFont val="Arial"/>
      </rPr>
      <t>2</t>
    </r>
    <r>
      <rPr>
        <vertAlign val="superscript"/>
        <sz val="10"/>
        <color rgb="FF000000"/>
        <rFont val="Arial"/>
      </rPr>
      <t>- B</t>
    </r>
  </si>
  <si>
    <r>
      <rPr>
        <vertAlign val="superscript"/>
        <sz val="10"/>
        <color rgb="FF000000"/>
        <rFont val="Arial"/>
      </rPr>
      <t>mg NO</t>
    </r>
    <r>
      <rPr>
        <sz val="10"/>
        <color rgb="FF000000"/>
        <rFont val="Arial"/>
      </rPr>
      <t xml:space="preserve">2 </t>
    </r>
    <r>
      <rPr>
        <vertAlign val="superscript"/>
        <sz val="10"/>
        <color rgb="FF000000"/>
        <rFont val="Arial"/>
      </rPr>
      <t>-N/L</t>
    </r>
  </si>
  <si>
    <r>
      <rPr>
        <sz val="10"/>
        <color theme="1"/>
        <rFont val="Arial"/>
      </rPr>
      <t>&lt;0,00500</t>
    </r>
  </si>
  <si>
    <r>
      <rPr>
        <sz val="10"/>
        <color theme="1"/>
        <rFont val="Arial"/>
      </rPr>
      <t>Nitrógeno Amoniacal</t>
    </r>
  </si>
  <si>
    <r>
      <rPr>
        <vertAlign val="superscript"/>
        <sz val="10"/>
        <color rgb="FF000000"/>
        <rFont val="Arial"/>
      </rPr>
      <t>SM 4500- NH</t>
    </r>
    <r>
      <rPr>
        <sz val="10"/>
        <color rgb="FF000000"/>
        <rFont val="Arial"/>
      </rPr>
      <t xml:space="preserve">3  </t>
    </r>
    <r>
      <rPr>
        <vertAlign val="superscript"/>
        <sz val="10"/>
        <color rgb="FF000000"/>
        <rFont val="Arial"/>
      </rPr>
      <t>B.C</t>
    </r>
  </si>
  <si>
    <r>
      <rPr>
        <vertAlign val="superscript"/>
        <sz val="10"/>
        <color rgb="FF000000"/>
        <rFont val="Arial"/>
      </rPr>
      <t>mg N-NH</t>
    </r>
    <r>
      <rPr>
        <sz val="10"/>
        <color rgb="FF000000"/>
        <rFont val="Arial"/>
      </rPr>
      <t>3</t>
    </r>
    <r>
      <rPr>
        <vertAlign val="superscript"/>
        <sz val="10"/>
        <color rgb="FF000000"/>
        <rFont val="Arial"/>
      </rPr>
      <t>/L</t>
    </r>
  </si>
  <si>
    <r>
      <rPr>
        <sz val="10"/>
        <color theme="1"/>
        <rFont val="Arial"/>
      </rPr>
      <t>Nitrógeno Kjeldahl</t>
    </r>
  </si>
  <si>
    <r>
      <rPr>
        <sz val="10"/>
        <color theme="1"/>
        <rFont val="Arial"/>
      </rPr>
      <t>SM 4500 Norg C. SM 4500 NH3 B.C</t>
    </r>
  </si>
  <si>
    <r>
      <rPr>
        <sz val="10"/>
        <color theme="1"/>
        <rFont val="Arial"/>
      </rPr>
      <t>mg NK/L</t>
    </r>
  </si>
  <si>
    <r>
      <rPr>
        <sz val="10"/>
        <color theme="1"/>
        <rFont val="Arial"/>
      </rPr>
      <t>Nitrógeno Total</t>
    </r>
    <r>
      <rPr>
        <vertAlign val="superscript"/>
        <sz val="10"/>
        <color theme="1"/>
        <rFont val="Arial"/>
      </rPr>
      <t>4</t>
    </r>
  </si>
  <si>
    <r>
      <rPr>
        <sz val="10"/>
        <color theme="1"/>
        <rFont val="Arial"/>
      </rPr>
      <t>Cálculo (NK + Nitratos + Nitritos)</t>
    </r>
  </si>
  <si>
    <r>
      <rPr>
        <sz val="10"/>
        <color theme="1"/>
        <rFont val="Arial"/>
      </rPr>
      <t>mg N/L</t>
    </r>
  </si>
  <si>
    <r>
      <rPr>
        <sz val="10"/>
        <color theme="1"/>
        <rFont val="Arial"/>
      </rPr>
      <t>Plomo</t>
    </r>
    <r>
      <rPr>
        <vertAlign val="superscript"/>
        <sz val="10"/>
        <color theme="1"/>
        <rFont val="Arial"/>
      </rPr>
      <t>3</t>
    </r>
  </si>
  <si>
    <r>
      <rPr>
        <sz val="10"/>
        <color theme="1"/>
        <rFont val="Arial"/>
      </rPr>
      <t>SM 3111 B</t>
    </r>
  </si>
  <si>
    <r>
      <rPr>
        <sz val="10"/>
        <color theme="1"/>
        <rFont val="Arial"/>
      </rPr>
      <t>&lt;0,1</t>
    </r>
  </si>
  <si>
    <r>
      <rPr>
        <sz val="10"/>
        <color theme="1"/>
        <rFont val="Arial"/>
      </rPr>
      <t>Selenio Total</t>
    </r>
  </si>
  <si>
    <r>
      <rPr>
        <sz val="10"/>
        <color theme="1"/>
        <rFont val="Arial"/>
      </rPr>
      <t>SM3114B</t>
    </r>
  </si>
  <si>
    <r>
      <rPr>
        <sz val="10"/>
        <color theme="1"/>
        <rFont val="Arial"/>
      </rPr>
      <t>mg Se/L</t>
    </r>
  </si>
  <si>
    <r>
      <rPr>
        <sz val="10"/>
        <color theme="1"/>
        <rFont val="Arial"/>
      </rPr>
      <t>&lt;0,000500</t>
    </r>
  </si>
  <si>
    <r>
      <rPr>
        <sz val="10"/>
        <color theme="1"/>
        <rFont val="Arial"/>
      </rPr>
      <t>Sólidos Suspendidos Totales</t>
    </r>
  </si>
  <si>
    <r>
      <rPr>
        <sz val="10"/>
        <color theme="1"/>
        <rFont val="Arial"/>
      </rPr>
      <t>S.M. 2540 D</t>
    </r>
  </si>
  <si>
    <r>
      <rPr>
        <sz val="10"/>
        <color theme="1"/>
        <rFont val="Arial"/>
      </rPr>
      <t>mg SST/L</t>
    </r>
  </si>
  <si>
    <t>Solidos disueltos totales</t>
  </si>
  <si>
    <r>
      <rPr>
        <sz val="10"/>
        <color theme="1"/>
        <rFont val="Arial"/>
      </rPr>
      <t>Surfactantes Aniónicos</t>
    </r>
  </si>
  <si>
    <r>
      <rPr>
        <sz val="10"/>
        <color theme="1"/>
        <rFont val="Arial"/>
      </rPr>
      <t>SM 5540 C</t>
    </r>
  </si>
  <si>
    <r>
      <rPr>
        <sz val="10"/>
        <color theme="1"/>
        <rFont val="Arial"/>
      </rPr>
      <t>mg SAAM/L</t>
    </r>
    <r>
      <rPr>
        <vertAlign val="superscript"/>
        <sz val="10"/>
        <color theme="1"/>
        <rFont val="Arial"/>
      </rPr>
      <t>2</t>
    </r>
  </si>
  <si>
    <r>
      <rPr>
        <sz val="10"/>
        <color theme="1"/>
        <rFont val="Arial"/>
      </rPr>
      <t>&lt;0,400</t>
    </r>
  </si>
  <si>
    <r>
      <rPr>
        <sz val="10"/>
        <color theme="1"/>
        <rFont val="Arial"/>
      </rPr>
      <t>Sulfatos</t>
    </r>
  </si>
  <si>
    <r>
      <rPr>
        <vertAlign val="superscript"/>
        <sz val="10"/>
        <color rgb="FF000000"/>
        <rFont val="Arial"/>
      </rPr>
      <t>SM 4500-SO</t>
    </r>
    <r>
      <rPr>
        <sz val="10"/>
        <color rgb="FF000000"/>
        <rFont val="Arial"/>
      </rPr>
      <t xml:space="preserve">4  </t>
    </r>
    <r>
      <rPr>
        <vertAlign val="superscript"/>
        <sz val="10"/>
        <color rgb="FF000000"/>
        <rFont val="Arial"/>
      </rPr>
      <t>-2</t>
    </r>
    <r>
      <rPr>
        <vertAlign val="superscript"/>
        <sz val="10"/>
        <color rgb="FF000000"/>
        <rFont val="Arial"/>
      </rPr>
      <t>- E</t>
    </r>
  </si>
  <si>
    <r>
      <rPr>
        <sz val="10"/>
        <color rgb="FF000000"/>
        <rFont val="Arial"/>
      </rPr>
      <t xml:space="preserve">-2
</t>
    </r>
    <r>
      <rPr>
        <vertAlign val="superscript"/>
        <sz val="10"/>
        <color rgb="FF000000"/>
        <rFont val="Arial"/>
      </rPr>
      <t>mg SO</t>
    </r>
    <r>
      <rPr>
        <sz val="10"/>
        <color rgb="FF000000"/>
        <rFont val="Arial"/>
      </rPr>
      <t xml:space="preserve">4    </t>
    </r>
    <r>
      <rPr>
        <vertAlign val="superscript"/>
        <sz val="10"/>
        <color rgb="FF000000"/>
        <rFont val="Arial"/>
      </rPr>
      <t>/L</t>
    </r>
  </si>
  <si>
    <r>
      <rPr>
        <sz val="10"/>
        <color theme="1"/>
        <rFont val="Arial"/>
      </rPr>
      <t>Zinc Total</t>
    </r>
  </si>
  <si>
    <r>
      <rPr>
        <sz val="10"/>
        <color theme="1"/>
        <rFont val="Arial"/>
      </rPr>
      <t>mg Zn/L</t>
    </r>
  </si>
  <si>
    <r>
      <rPr>
        <sz val="10"/>
        <color theme="1"/>
        <rFont val="Arial"/>
      </rPr>
      <t>Vanadio Total</t>
    </r>
  </si>
  <si>
    <r>
      <rPr>
        <sz val="10"/>
        <color theme="1"/>
        <rFont val="Arial"/>
      </rPr>
      <t>SM 3030 E- SM 3111D</t>
    </r>
  </si>
  <si>
    <r>
      <rPr>
        <sz val="10"/>
        <color theme="1"/>
        <rFont val="Arial"/>
      </rPr>
      <t>mg V/L</t>
    </r>
  </si>
  <si>
    <r>
      <rPr>
        <sz val="10"/>
        <color theme="1"/>
        <rFont val="Arial"/>
      </rPr>
      <t>&lt;1,00</t>
    </r>
  </si>
  <si>
    <t>pH</t>
  </si>
  <si>
    <r>
      <rPr>
        <sz val="10"/>
        <color theme="1"/>
        <rFont val="Arial"/>
      </rPr>
      <t>SM 4500-H+ B</t>
    </r>
  </si>
  <si>
    <r>
      <rPr>
        <sz val="10"/>
        <color theme="1"/>
        <rFont val="Arial"/>
      </rPr>
      <t>Unidades de pH</t>
    </r>
  </si>
  <si>
    <r>
      <rPr>
        <sz val="10"/>
        <color theme="1"/>
        <rFont val="Arial"/>
      </rPr>
      <t>N.A.</t>
    </r>
  </si>
  <si>
    <t>8.5 - 9.5</t>
  </si>
  <si>
    <t>** hay que confirmar</t>
  </si>
  <si>
    <r>
      <rPr>
        <sz val="10"/>
        <color theme="1"/>
        <rFont val="Arial"/>
      </rPr>
      <t>Temperatura</t>
    </r>
    <r>
      <rPr>
        <vertAlign val="superscript"/>
        <sz val="10"/>
        <color theme="1"/>
        <rFont val="Arial"/>
      </rPr>
      <t>1</t>
    </r>
  </si>
  <si>
    <r>
      <rPr>
        <sz val="10"/>
        <color theme="1"/>
        <rFont val="Arial"/>
      </rPr>
      <t>SM2550 B</t>
    </r>
  </si>
  <si>
    <r>
      <rPr>
        <sz val="10"/>
        <color theme="1"/>
        <rFont val="Arial"/>
      </rPr>
      <t>C°</t>
    </r>
  </si>
  <si>
    <t>Sulfitos</t>
  </si>
  <si>
    <t>-</t>
  </si>
  <si>
    <t>15 - 40</t>
  </si>
  <si>
    <t>Fosfatos</t>
  </si>
  <si>
    <t>20 - 40</t>
  </si>
  <si>
    <t>Hierro</t>
  </si>
  <si>
    <t>Silice</t>
  </si>
  <si>
    <t>&lt;4</t>
  </si>
  <si>
    <t>Costo m3</t>
  </si>
  <si>
    <t>Volumen agua requerida</t>
  </si>
  <si>
    <t>m3/año</t>
  </si>
  <si>
    <t xml:space="preserve">Generación de lodo </t>
  </si>
  <si>
    <t>Kg lodo/dia</t>
  </si>
  <si>
    <t>Costo mantenimiento</t>
  </si>
  <si>
    <t>Viajes /mes</t>
  </si>
  <si>
    <t>m3/mes</t>
  </si>
  <si>
    <t>Kg lodo/mes</t>
  </si>
  <si>
    <t>Costo kWh</t>
  </si>
  <si>
    <t>Capacidad vehiculo</t>
  </si>
  <si>
    <t>ton</t>
  </si>
  <si>
    <t>m3/dia</t>
  </si>
  <si>
    <t>Kg lodo/año</t>
  </si>
  <si>
    <t>Salario</t>
  </si>
  <si>
    <t>Volumen envio</t>
  </si>
  <si>
    <t>Volumen agua generada</t>
  </si>
  <si>
    <t>Ton lodo/ año</t>
  </si>
  <si>
    <t># operadores</t>
  </si>
  <si>
    <t>Valor viaje</t>
  </si>
  <si>
    <t>$</t>
  </si>
  <si>
    <t>Costo disposición</t>
  </si>
  <si>
    <t>$/ton</t>
  </si>
  <si>
    <t>Costo Transporte ($/ton)</t>
  </si>
  <si>
    <t>$/Ton</t>
  </si>
  <si>
    <t>Costo transporte</t>
  </si>
  <si>
    <t>Diferencia de agua</t>
  </si>
  <si>
    <t>Escenario actual</t>
  </si>
  <si>
    <t>TOTAL</t>
  </si>
  <si>
    <t xml:space="preserve">Inversión </t>
  </si>
  <si>
    <t>Fijos (personal</t>
  </si>
  <si>
    <t>Variable</t>
  </si>
  <si>
    <t>Energia</t>
  </si>
  <si>
    <t>Quimica</t>
  </si>
  <si>
    <t xml:space="preserve">Disposición de lodos </t>
  </si>
  <si>
    <t>Mantenimiento</t>
  </si>
  <si>
    <t>Compra de agua</t>
  </si>
  <si>
    <t>Transporte y disposición</t>
  </si>
  <si>
    <t>Total año (actual)</t>
  </si>
  <si>
    <t>Caudal (m3/año)</t>
  </si>
  <si>
    <t>Valor por m3</t>
  </si>
  <si>
    <t>VPN (Situación actual)</t>
  </si>
  <si>
    <t>VPN (inversión)</t>
  </si>
  <si>
    <t>Escenario Tratamiento</t>
  </si>
  <si>
    <t>Año 1</t>
  </si>
  <si>
    <t>Año 2</t>
  </si>
  <si>
    <t>Acometida y breaker</t>
  </si>
  <si>
    <t>50 m</t>
  </si>
  <si>
    <t>Capex laboratorio</t>
  </si>
  <si>
    <t>Obras civiles</t>
  </si>
  <si>
    <t>Alistamiento del terreno</t>
  </si>
  <si>
    <t>Skid</t>
  </si>
  <si>
    <t>Plan de analisis interno</t>
  </si>
  <si>
    <t>Plan de analisis externo</t>
  </si>
  <si>
    <t>Total año (inversión)</t>
  </si>
  <si>
    <t>Ahorro x año</t>
  </si>
  <si>
    <t>CAPEX</t>
  </si>
  <si>
    <t>Planta de tratamiento</t>
  </si>
  <si>
    <t>skid Planta de tratamiento</t>
  </si>
  <si>
    <t>Acometida electrica (tablero - Cable)</t>
  </si>
  <si>
    <t>skid equipos, cubierto</t>
  </si>
  <si>
    <t>Unidades</t>
  </si>
  <si>
    <t>Toma de muestras 01</t>
  </si>
  <si>
    <t>Toma de muestras 02</t>
  </si>
  <si>
    <t>Toma de muestras 03</t>
  </si>
  <si>
    <t>PERCENTILE 90</t>
  </si>
  <si>
    <t>Alcalinidad Total</t>
  </si>
  <si>
    <t>mg CaCO3/L</t>
  </si>
  <si>
    <t>Cobre Total</t>
  </si>
  <si>
    <t>mg Cu/L</t>
  </si>
  <si>
    <t>Demanda Bioquímica de Oxigeno – DBO5</t>
  </si>
  <si>
    <t>mg O2/L</t>
  </si>
  <si>
    <t>Demanda Química de Oxigeno–DQO</t>
  </si>
  <si>
    <t>Cloruros</t>
  </si>
  <si>
    <t>mg Cl-/L</t>
  </si>
  <si>
    <t>Dureza Total</t>
  </si>
  <si>
    <t>Grasas y Aceites</t>
  </si>
  <si>
    <t>mg Aceites y Grasas/L</t>
  </si>
  <si>
    <t>Sólidos Suspendidos Totales</t>
  </si>
  <si>
    <t>mg SST/L</t>
  </si>
  <si>
    <t>Unidades de pH</t>
  </si>
  <si>
    <t>Sílice</t>
  </si>
  <si>
    <t>DBO</t>
  </si>
  <si>
    <t>DQO</t>
  </si>
  <si>
    <t>G&amp;A</t>
  </si>
  <si>
    <t>Alcalinidad</t>
  </si>
  <si>
    <t>Dureza total</t>
  </si>
  <si>
    <t>SST</t>
  </si>
  <si>
    <t>Tanque de homogenización</t>
  </si>
  <si>
    <t>MBBR compacto (2 - 3 en serie)</t>
  </si>
  <si>
    <t>Filtro de arena</t>
  </si>
  <si>
    <t>Filtro al carbón</t>
  </si>
  <si>
    <t>Suavizador ciclo sodio</t>
  </si>
  <si>
    <t>Producción de lodos</t>
  </si>
  <si>
    <t>kg/día</t>
  </si>
  <si>
    <t>kg lodo /DBO removida</t>
  </si>
  <si>
    <t>kg DBO removida</t>
  </si>
  <si>
    <t>Kg lodo /dia</t>
  </si>
  <si>
    <t>BS</t>
  </si>
  <si>
    <t>% solidos</t>
  </si>
  <si>
    <t>Posterior a los lechos</t>
  </si>
  <si>
    <t>Kg lodo humedo/dia</t>
  </si>
  <si>
    <t>Densidad (kg/L)</t>
  </si>
  <si>
    <t>L</t>
  </si>
  <si>
    <t>NUTRIENTES</t>
  </si>
  <si>
    <t>Remoción de 95% del MBBR. en DBO</t>
  </si>
  <si>
    <t>N</t>
  </si>
  <si>
    <t>P</t>
  </si>
  <si>
    <t>578.0</t>
  </si>
  <si>
    <t>9.3</t>
  </si>
  <si>
    <t>1.0</t>
  </si>
  <si>
    <t>Caudal promedio</t>
  </si>
  <si>
    <t>m3/d</t>
  </si>
  <si>
    <t>Concentración media DBO</t>
  </si>
  <si>
    <t>mg/l - g/m3</t>
  </si>
  <si>
    <t>177.6</t>
  </si>
  <si>
    <t>Carga DBO</t>
  </si>
  <si>
    <t>9.47</t>
  </si>
  <si>
    <t>Kg/d</t>
  </si>
  <si>
    <t>1.42</t>
  </si>
  <si>
    <t>Concentración media DQO</t>
  </si>
  <si>
    <t>Concentración media Nitrogeno total</t>
  </si>
  <si>
    <t>46.60</t>
  </si>
  <si>
    <t>Concentración media Fósforo total</t>
  </si>
  <si>
    <t>5.00</t>
  </si>
  <si>
    <t>Carga DQO</t>
  </si>
  <si>
    <t>23.1</t>
  </si>
  <si>
    <t>0.0</t>
  </si>
  <si>
    <t>Ton/d</t>
  </si>
  <si>
    <t>Carga Nitrógeno</t>
  </si>
  <si>
    <t>0.4</t>
  </si>
  <si>
    <t>Carga Fósforo</t>
  </si>
  <si>
    <t>NITRÓGENO</t>
  </si>
  <si>
    <t>Pomethane</t>
  </si>
  <si>
    <t>MBBR</t>
  </si>
  <si>
    <t>Requerimiento Nitrógeno</t>
  </si>
  <si>
    <t>0.8</t>
  </si>
  <si>
    <t>0.1</t>
  </si>
  <si>
    <t>Contenido de Nitrógeno en Úrea</t>
  </si>
  <si>
    <t>%</t>
  </si>
  <si>
    <t>Requerimiento de Úrea</t>
  </si>
  <si>
    <t>1.7</t>
  </si>
  <si>
    <t>0.2</t>
  </si>
  <si>
    <t>51.1</t>
  </si>
  <si>
    <t>Kg/mes</t>
  </si>
  <si>
    <t>4.6</t>
  </si>
  <si>
    <t>Ton/mes</t>
  </si>
  <si>
    <t>Costo unitario Úrea</t>
  </si>
  <si>
    <t>4,200.0</t>
  </si>
  <si>
    <t>$COP/kg</t>
  </si>
  <si>
    <t>Costo mensual Úrea</t>
  </si>
  <si>
    <t>$COP/mes</t>
  </si>
  <si>
    <t>Costo Anual Úrea</t>
  </si>
  <si>
    <t>$2,574,344</t>
  </si>
  <si>
    <t>$COP/año</t>
  </si>
  <si>
    <t>FÓSFORO</t>
  </si>
  <si>
    <t>Requerimiento Fósforo</t>
  </si>
  <si>
    <t>0.014</t>
  </si>
  <si>
    <t>H3PO4</t>
  </si>
  <si>
    <t>kmol</t>
  </si>
  <si>
    <t>Peso molecular ácido fosfórico</t>
  </si>
  <si>
    <t>kg/kmol</t>
  </si>
  <si>
    <t>Peso molecular fósforo</t>
  </si>
  <si>
    <t>Requerimiento ácido fosfórico</t>
  </si>
  <si>
    <t>kg/d</t>
  </si>
  <si>
    <t>Concentración del producto comercial</t>
  </si>
  <si>
    <t>85.00%</t>
  </si>
  <si>
    <t>Requerimiento ácido fosfórico comercial</t>
  </si>
  <si>
    <t>0.71</t>
  </si>
  <si>
    <t>0.05</t>
  </si>
  <si>
    <t>21.33</t>
  </si>
  <si>
    <t>1.59</t>
  </si>
  <si>
    <t>0.02</t>
  </si>
  <si>
    <t>0.00</t>
  </si>
  <si>
    <t>Costo unitario ácido fosfórico</t>
  </si>
  <si>
    <t>Costo mensual ácido fosfórico</t>
  </si>
  <si>
    <t>Costo anual</t>
  </si>
  <si>
    <t>$1,868,782</t>
  </si>
  <si>
    <t>Floculante DAF - Catiónico</t>
  </si>
  <si>
    <t>Antiespumante</t>
  </si>
  <si>
    <t>Dosis</t>
  </si>
  <si>
    <t>ppm - g/m3 - mg/L</t>
  </si>
  <si>
    <t>3.5</t>
  </si>
  <si>
    <t>Requerimiento díario</t>
  </si>
  <si>
    <t>0.03</t>
  </si>
  <si>
    <t>Requerimiento mensual</t>
  </si>
  <si>
    <t>0.96</t>
  </si>
  <si>
    <t>kg/mes</t>
  </si>
  <si>
    <t>0.84</t>
  </si>
  <si>
    <t>Costo unitario</t>
  </si>
  <si>
    <t>Costo mensual</t>
  </si>
  <si>
    <t>ÓSMOSIS</t>
  </si>
  <si>
    <t>Hipoclorito de Sodio (CEB)</t>
  </si>
  <si>
    <t>--</t>
  </si>
  <si>
    <t>60.00</t>
  </si>
  <si>
    <t>Ácido Cítrico</t>
  </si>
  <si>
    <t>75.00</t>
  </si>
  <si>
    <t>Biocida</t>
  </si>
  <si>
    <t>#REF!</t>
  </si>
  <si>
    <t>0.72</t>
  </si>
  <si>
    <t>Antincrustante</t>
  </si>
  <si>
    <t>Bisulfito de sodio</t>
  </si>
  <si>
    <t>2.5</t>
  </si>
  <si>
    <t>0.60</t>
  </si>
  <si>
    <t>Soda Caustica</t>
  </si>
  <si>
    <t>0.40</t>
  </si>
  <si>
    <t>12.00</t>
  </si>
  <si>
    <t>Total quimica anual</t>
  </si>
  <si>
    <t xml:space="preserve">Operación </t>
  </si>
  <si>
    <t>h</t>
  </si>
  <si>
    <t>días</t>
  </si>
  <si>
    <t>Caudal</t>
  </si>
  <si>
    <t>l/s</t>
  </si>
  <si>
    <t>Agua condensado med manizales</t>
  </si>
  <si>
    <t>m3/h</t>
  </si>
  <si>
    <t>m3/día</t>
  </si>
  <si>
    <t>DQO y DBO MQ</t>
  </si>
  <si>
    <t>Operación</t>
  </si>
  <si>
    <t>Producción Esterilización</t>
  </si>
  <si>
    <t>Agua condensado generada</t>
  </si>
  <si>
    <t>Agua requerida</t>
  </si>
  <si>
    <t>Dias</t>
  </si>
  <si>
    <t>Horas</t>
  </si>
  <si>
    <t>ton/mes</t>
  </si>
  <si>
    <t>Producción</t>
  </si>
  <si>
    <t>Capacidad</t>
  </si>
  <si>
    <t>m3/ton</t>
  </si>
  <si>
    <t>Factor de seguridad</t>
  </si>
  <si>
    <t>Area</t>
  </si>
  <si>
    <t>PHASE ONE</t>
  </si>
  <si>
    <t>PHASE TWO</t>
  </si>
  <si>
    <t>PHASE THREE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</si>
  <si>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</si>
  <si>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</si>
  <si>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</si>
  <si>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</si>
  <si>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</si>
  <si>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</si>
  <si>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</si>
  <si>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</si>
  <si>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</si>
  <si>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</si>
  <si>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</si>
  <si>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</si>
  <si>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#</t>
  </si>
  <si>
    <t>Actividad</t>
  </si>
  <si>
    <t>Responsable</t>
  </si>
  <si>
    <t>Duración</t>
  </si>
  <si>
    <t>M</t>
  </si>
  <si>
    <t>T</t>
  </si>
  <si>
    <t>W</t>
  </si>
  <si>
    <t>R</t>
  </si>
  <si>
    <t>F</t>
  </si>
  <si>
    <t>Levantamiento de información</t>
  </si>
  <si>
    <t>Caracteristicas de entrada de la caldera</t>
  </si>
  <si>
    <t>BU</t>
  </si>
  <si>
    <t>Plan de caracterización agua de condensado</t>
  </si>
  <si>
    <t>Dirección Tecnica</t>
  </si>
  <si>
    <t>Muestreo y analisis caracterizació de condensado</t>
  </si>
  <si>
    <t>Laboratorio Externo</t>
  </si>
  <si>
    <t>Analisis de Alternativa</t>
  </si>
  <si>
    <t>Diseño tren de tratamiento</t>
  </si>
  <si>
    <t>Cotización tren de tratamiento</t>
  </si>
  <si>
    <t>Definición Costos operativos</t>
  </si>
  <si>
    <t>Cotización Costos operativos</t>
  </si>
  <si>
    <t>Dirección Tecnica / BU</t>
  </si>
  <si>
    <t>Definición de alternativas</t>
  </si>
  <si>
    <t>Creación de modelo economico</t>
  </si>
  <si>
    <t>Comparación de Alternativas</t>
  </si>
  <si>
    <t>Toma de decisiónes</t>
  </si>
  <si>
    <t>Implementación de la alternativa</t>
  </si>
  <si>
    <t xml:space="preserve"> A definir</t>
  </si>
  <si>
    <r>
      <rPr>
        <b/>
        <sz val="10"/>
        <color theme="1"/>
        <rFont val="Arial"/>
      </rPr>
      <t>Variable</t>
    </r>
  </si>
  <si>
    <r>
      <rPr>
        <b/>
        <sz val="10"/>
        <color theme="1"/>
        <rFont val="Arial"/>
      </rPr>
      <t>Unidades</t>
    </r>
  </si>
  <si>
    <r>
      <rPr>
        <sz val="10"/>
        <color theme="1"/>
        <rFont val="Arial"/>
      </rPr>
      <t>pH</t>
    </r>
    <r>
      <rPr>
        <vertAlign val="superscript"/>
        <sz val="10"/>
        <color theme="1"/>
        <rFont val="Arial"/>
      </rPr>
      <t>1</t>
    </r>
  </si>
  <si>
    <t>Balance Sheets</t>
  </si>
  <si>
    <t>Balance Centaurus</t>
  </si>
  <si>
    <t>Fisicoquimico</t>
  </si>
  <si>
    <t>Filtro arena</t>
  </si>
  <si>
    <t>Filtro de carbon</t>
  </si>
  <si>
    <t>Cogulante</t>
  </si>
  <si>
    <t>Floculante cationico</t>
  </si>
  <si>
    <t>Biologico</t>
  </si>
  <si>
    <r>
      <rPr>
        <b/>
        <u/>
        <sz val="10"/>
        <color rgb="FFFFFFFF"/>
        <rFont val="Questrial"/>
      </rPr>
      <t>Plan de analisis</t>
    </r>
    <r>
      <rPr>
        <b/>
        <sz val="10"/>
        <color rgb="FF000000"/>
        <rFont val="Questrial"/>
      </rPr>
      <t xml:space="preserve"> </t>
    </r>
    <r>
      <rPr>
        <b/>
        <sz val="10"/>
        <color rgb="FFFFFFFF"/>
        <rFont val="Questrial"/>
      </rPr>
      <t>INTERNO</t>
    </r>
  </si>
  <si>
    <t>MBBR1</t>
  </si>
  <si>
    <t>MBBR2</t>
  </si>
  <si>
    <t>Sedimentador</t>
  </si>
  <si>
    <t>Salida filtro de Carbon</t>
  </si>
  <si>
    <t>Lodo activado MBBR</t>
  </si>
  <si>
    <t>Suavizador</t>
  </si>
  <si>
    <t>Total mes</t>
  </si>
  <si>
    <t>Total dia</t>
  </si>
  <si>
    <t>Parámetro</t>
  </si>
  <si>
    <t>Frecuencia</t>
  </si>
  <si>
    <t>Diario</t>
  </si>
  <si>
    <t>Dos veces al dia</t>
  </si>
  <si>
    <t>DQO soluble</t>
  </si>
  <si>
    <t>Dureza</t>
  </si>
  <si>
    <t>Fosforo total</t>
  </si>
  <si>
    <t>Semanal</t>
  </si>
  <si>
    <t>Nitrogeno amoniacal</t>
  </si>
  <si>
    <t>OD</t>
  </si>
  <si>
    <t>ORP</t>
  </si>
  <si>
    <t>Una vez por turno</t>
  </si>
  <si>
    <t>SSED</t>
  </si>
  <si>
    <t>SST (Espectrofotometría)</t>
  </si>
  <si>
    <t>Temperatura</t>
  </si>
  <si>
    <t>Turbidez</t>
  </si>
  <si>
    <t>Medición</t>
  </si>
  <si>
    <t>Cantidad</t>
  </si>
  <si>
    <t>Lugar de análisis</t>
  </si>
  <si>
    <t>Costo Unitario</t>
  </si>
  <si>
    <t>Costo Total</t>
  </si>
  <si>
    <t>Costo Mensual</t>
  </si>
  <si>
    <t>Muestreo compuesto 8 horas</t>
  </si>
  <si>
    <t>Semestral</t>
  </si>
  <si>
    <t>Entrada y salida</t>
  </si>
  <si>
    <t>Muestreo compuesto 8 horas
DBO G&amp;A</t>
  </si>
  <si>
    <t>Mensual</t>
  </si>
  <si>
    <t>UNIDAD</t>
  </si>
  <si>
    <t>EQUIPO</t>
  </si>
  <si>
    <t>CANTIDAD</t>
  </si>
  <si>
    <t>POTENCIA (kW)</t>
  </si>
  <si>
    <t>OPERACION (Horas/dia)</t>
  </si>
  <si>
    <t>CONSUMO (kWh/dia)</t>
  </si>
  <si>
    <t>TANQUE DE IGUALACION</t>
  </si>
  <si>
    <t>Bomba sumergible</t>
  </si>
  <si>
    <t>REACTORES MBBR</t>
  </si>
  <si>
    <t>Soplador</t>
  </si>
  <si>
    <t>Dosificadoras</t>
  </si>
  <si>
    <t>TANQUE EQUILIBRIO</t>
  </si>
  <si>
    <t>Bomba centrifuga</t>
  </si>
  <si>
    <t>Consumible</t>
  </si>
  <si>
    <t>Cantidad (kg)</t>
  </si>
  <si>
    <t>Valor ($/kg)</t>
  </si>
  <si>
    <t>Total ($)</t>
  </si>
  <si>
    <t>Carbon activado</t>
  </si>
  <si>
    <t>Arena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</si>
</sst>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64" formatCode="&quot;$&quot;\ #,##0.00;[Red]\-&quot;$&quot;\ #,##0.00"/>
    <numFmt numFmtId="165" formatCode="_-&quot;$&quot;\ * #,##0.00_-;\-&quot;$&quot;\ * #,##0.00_-;_-&quot;$&quot;\ * &quot;-&quot;??_-;_-@_-"/>
    <numFmt numFmtId="166" formatCode="0.0"/>
    <numFmt numFmtId="167" formatCode="0.000"/>
    <numFmt numFmtId="168" formatCode="0.0000"/>
    <numFmt numFmtId="169" formatCode="0.00000"/>
    <numFmt numFmtId="170" formatCode="0.000000"/>
    <numFmt numFmtId="171" formatCode="_(&quot;$&quot;* #,##0_);_(&quot;$&quot;* \(#,##0\);_(&quot;$&quot;* &quot;-&quot;??_);_(@_)"/>
    <numFmt numFmtId="172" formatCode="#,##0.0"/>
    <numFmt numFmtId="173" formatCode="&quot;$&quot;#,##0"/>
    <numFmt numFmtId="174" formatCode="&quot;$&quot;#,##0.00"/>
    <numFmt numFmtId="175" formatCode="[$ $]#,##0"/>
  </numFmts>
  <fonts count="45">
    <font>
      <sz val="10"/>
      <color rgb="FF000000"/>
      <name val="Times New Roman"/>
      <scheme val="minor"/>
    </font>
    <font>
      <sz val="10"/>
      <color theme="1"/>
      <name val="Arial"/>
    </font>
    <font>
      <sz val="10"/>
      <color theme="1"/>
      <name val="Times New Roman"/>
      <scheme val="minor"/>
    </font>
    <font>
      <sz val="10"/>
      <color rgb="FF000000"/>
      <name val="Arial"/>
    </font>
    <font>
      <b/>
      <sz val="10"/>
      <color theme="1"/>
      <name val="Times New Roman"/>
      <scheme val="minor"/>
    </font>
    <font>
      <sz val="10"/>
      <name val="Times New Roman"/>
    </font>
    <font>
      <b/>
      <sz val="10"/>
      <color theme="1"/>
      <name val="Arial"/>
    </font>
    <font>
      <sz val="9"/>
      <color theme="1"/>
      <name val="Times New Roman"/>
      <scheme val="minor"/>
    </font>
    <font>
      <b/>
      <sz val="9"/>
      <color rgb="FFFFFFFF"/>
      <name val="Roboto"/>
    </font>
    <font>
      <b/>
      <sz val="9"/>
      <color theme="1"/>
      <name val="Arial"/>
    </font>
    <font>
      <b/>
      <sz val="9"/>
      <color rgb="FF000000"/>
      <name val="Roboto"/>
    </font>
    <font>
      <b/>
      <sz val="9"/>
      <color rgb="FF434343"/>
      <name val="Roboto"/>
    </font>
    <font>
      <sz val="9"/>
      <color theme="1"/>
      <name val="Arial"/>
    </font>
    <font>
      <sz val="9"/>
      <color rgb="FF434343"/>
      <name val="Roboto"/>
    </font>
    <font>
      <sz val="10"/>
      <color rgb="FF434343"/>
      <name val="Roboto"/>
    </font>
    <font>
      <b/>
      <u/>
      <sz val="10"/>
      <color rgb="FFFFFFFF"/>
      <name val="Questrial"/>
    </font>
    <font>
      <b/>
      <sz val="10"/>
      <color theme="1"/>
      <name val="Questrial"/>
    </font>
    <font>
      <sz val="10"/>
      <color theme="1"/>
      <name val="Questrial"/>
    </font>
    <font>
      <b/>
      <u/>
      <sz val="11"/>
      <color rgb="FF0000FF"/>
      <name val="Questrial"/>
    </font>
    <font>
      <b/>
      <sz val="11"/>
      <color rgb="FFFFFFFF"/>
      <name val="Questrial"/>
    </font>
    <font>
      <sz val="11"/>
      <color rgb="FF434343"/>
      <name val="Questrial"/>
    </font>
    <font>
      <b/>
      <sz val="11"/>
      <color theme="1"/>
      <name val="Helvetica Neue"/>
    </font>
    <font>
      <sz val="11"/>
      <color theme="1"/>
      <name val="Helvetica Neue"/>
    </font>
    <font>
      <vertAlign val="superscript"/>
      <sz val="10"/>
      <color theme="1"/>
      <name val="Arial"/>
    </font>
    <font>
      <vertAlign val="superscript"/>
      <sz val="10"/>
      <color rgb="FF000000"/>
      <name val="Arial"/>
    </font>
    <font>
      <b/>
      <sz val="10"/>
      <color rgb="FF000000"/>
      <name val="Questrial"/>
    </font>
    <font>
      <b/>
      <sz val="10"/>
      <color rgb="FFFFFFFF"/>
      <name val="Questrial"/>
    </font>
    <font>
      <u/>
      <sz val="10"/>
      <color theme="10"/>
      <name val="Times New Roman"/>
      <scheme val="minor"/>
    </font>
    <font>
      <sz val="10"/>
      <color rgb="FF000000"/>
      <name val="Times New Roman"/>
      <scheme val="minor"/>
    </font>
    <font>
      <sz val="10"/>
      <color rgb="FF000000"/>
      <name val="Times New Roman"/>
      <family val="1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u/>
      <sz val="10"/>
      <color rgb="FF0000FF"/>
      <name val="Arial"/>
      <family val="2"/>
    </font>
    <font>
      <b/>
      <sz val="10"/>
      <color rgb="FF000000"/>
      <name val="Times New Roman"/>
      <family val="1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Times New Roman"/>
      <family val="2"/>
      <scheme val="minor"/>
    </font>
    <font>
      <sz val="10"/>
      <color theme="1"/>
      <name val="Times New Roman"/>
      <family val="2"/>
      <scheme val="minor"/>
    </font>
    <font>
      <b/>
      <sz val="10"/>
      <color theme="1"/>
      <name val="Times New Roman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sz val="11"/>
      <color rgb="FF1F1F1F"/>
      <name val="Arial"/>
      <family val="2"/>
    </font>
    <font>
      <b/>
      <strike/>
      <sz val="10"/>
      <color rgb="FF000000"/>
      <name val="Times New Roman"/>
      <family val="1"/>
      <scheme val="minor"/>
    </font>
    <font>
      <strike/>
      <sz val="10"/>
      <color rgb="FF000000"/>
      <name val="Times New Roman"/>
      <family val="1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5B95F9"/>
        <bgColor rgb="FF5B95F9"/>
      </patternFill>
    </fill>
    <fill>
      <patternFill patternType="solid">
        <fgColor rgb="FFFFFFFF"/>
        <bgColor rgb="FFFFFFFF"/>
      </patternFill>
    </fill>
    <fill>
      <patternFill patternType="solid">
        <fgColor rgb="FFE8F0FE"/>
        <bgColor rgb="FFE8F0FE"/>
      </patternFill>
    </fill>
    <fill>
      <patternFill patternType="solid">
        <fgColor rgb="FFFFF2CC"/>
        <bgColor rgb="FFFFF2CC"/>
      </patternFill>
    </fill>
    <fill>
      <patternFill patternType="solid">
        <fgColor rgb="FF26A69A"/>
        <bgColor rgb="FF26A69A"/>
      </patternFill>
    </fill>
    <fill>
      <patternFill patternType="solid">
        <fgColor rgb="FF8989EB"/>
        <bgColor rgb="FF8989EB"/>
      </patternFill>
    </fill>
    <fill>
      <patternFill patternType="solid">
        <fgColor rgb="FF0B5394"/>
        <bgColor rgb="FF0B5394"/>
      </patternFill>
    </fill>
    <fill>
      <patternFill patternType="solid">
        <fgColor rgb="FF45818E"/>
        <bgColor rgb="FF45818E"/>
      </patternFill>
    </fill>
    <fill>
      <patternFill patternType="solid">
        <fgColor rgb="FF833C0C"/>
        <bgColor rgb="FF833C0C"/>
      </patternFill>
    </fill>
    <fill>
      <patternFill patternType="solid">
        <fgColor rgb="FF2F75B5"/>
        <bgColor rgb="FF2F75B5"/>
      </patternFill>
    </fill>
    <fill>
      <patternFill patternType="solid">
        <fgColor rgb="FFA2C4C9"/>
        <bgColor rgb="FFA2C4C9"/>
      </patternFill>
    </fill>
    <fill>
      <patternFill patternType="solid">
        <fgColor rgb="FFC65911"/>
        <bgColor rgb="FFC65911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BDD7EE"/>
        <bgColor rgb="FFBDD7EE"/>
      </patternFill>
    </fill>
    <fill>
      <patternFill patternType="solid">
        <fgColor rgb="FFD0E0E3"/>
        <bgColor rgb="FFD0E0E3"/>
      </patternFill>
    </fill>
    <fill>
      <patternFill patternType="solid">
        <fgColor rgb="FFF8CBAD"/>
        <bgColor rgb="FFF8CBAD"/>
      </patternFill>
    </fill>
    <fill>
      <patternFill patternType="solid">
        <fgColor rgb="FF5B9BD5"/>
        <bgColor rgb="FF5B9BD5"/>
      </patternFill>
    </fill>
    <fill>
      <patternFill patternType="solid">
        <fgColor rgb="FF4DD0E1"/>
        <bgColor rgb="FF4DD0E1"/>
      </patternFill>
    </fill>
    <fill>
      <patternFill patternType="solid">
        <fgColor rgb="FFE0F7FA"/>
        <bgColor rgb="FFE0F7FA"/>
      </patternFill>
    </fill>
    <fill>
      <patternFill patternType="solid">
        <fgColor rgb="FFFFFFFF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9CB9C"/>
        <bgColor indexed="64"/>
      </patternFill>
    </fill>
    <fill>
      <patternFill patternType="solid">
        <fgColor rgb="FFA4C2F4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tted">
        <color rgb="FF666666"/>
      </left>
      <right/>
      <top style="dotted">
        <color rgb="FF666666"/>
      </top>
      <bottom/>
      <diagonal/>
    </border>
    <border>
      <left/>
      <right/>
      <top style="dotted">
        <color rgb="FF666666"/>
      </top>
      <bottom/>
      <diagonal/>
    </border>
    <border>
      <left/>
      <right style="dotted">
        <color rgb="FF666666"/>
      </right>
      <top style="dotted">
        <color rgb="FF666666"/>
      </top>
      <bottom/>
      <diagonal/>
    </border>
    <border>
      <left style="dotted">
        <color rgb="FF666666"/>
      </left>
      <right/>
      <top style="dotted">
        <color rgb="FF666666"/>
      </top>
      <bottom style="dotted">
        <color rgb="FF666666"/>
      </bottom>
      <diagonal/>
    </border>
    <border>
      <left/>
      <right/>
      <top style="dotted">
        <color rgb="FF666666"/>
      </top>
      <bottom style="dotted">
        <color rgb="FF666666"/>
      </bottom>
      <diagonal/>
    </border>
    <border>
      <left/>
      <right style="dotted">
        <color rgb="FF666666"/>
      </right>
      <top style="dotted">
        <color rgb="FF666666"/>
      </top>
      <bottom style="dotted">
        <color rgb="FF666666"/>
      </bottom>
      <diagonal/>
    </border>
    <border>
      <left style="dotted">
        <color rgb="FF666666"/>
      </left>
      <right/>
      <top/>
      <bottom style="dotted">
        <color rgb="FF666666"/>
      </bottom>
      <diagonal/>
    </border>
    <border>
      <left/>
      <right/>
      <top/>
      <bottom style="dotted">
        <color rgb="FF666666"/>
      </bottom>
      <diagonal/>
    </border>
    <border>
      <left/>
      <right style="dotted">
        <color rgb="FF666666"/>
      </right>
      <top/>
      <bottom style="dotted">
        <color rgb="FF666666"/>
      </bottom>
      <diagonal/>
    </border>
    <border>
      <left style="dotted">
        <color rgb="FF666666"/>
      </left>
      <right style="dotted">
        <color rgb="FF666666"/>
      </right>
      <top style="dotted">
        <color rgb="FF666666"/>
      </top>
      <bottom style="dotted">
        <color rgb="FF666666"/>
      </bottom>
      <diagonal/>
    </border>
    <border>
      <left style="dotted">
        <color rgb="FF666666"/>
      </left>
      <right style="dotted">
        <color rgb="FF666666"/>
      </right>
      <top style="dotted">
        <color rgb="FF666666"/>
      </top>
      <bottom/>
      <diagonal/>
    </border>
    <border>
      <left style="dotted">
        <color rgb="FF666666"/>
      </left>
      <right style="dotted">
        <color rgb="FF666666"/>
      </right>
      <top/>
      <bottom style="dotted">
        <color rgb="FF666666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4">
    <xf numFmtId="0" fontId="0" fillId="0" borderId="0"/>
    <xf numFmtId="0" fontId="27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37" fillId="0" borderId="0"/>
  </cellStyleXfs>
  <cellXfs count="234"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1" fontId="3" fillId="3" borderId="1" xfId="0" applyNumberFormat="1" applyFont="1" applyFill="1" applyBorder="1" applyAlignment="1">
      <alignment horizontal="center" vertical="top" shrinkToFit="1"/>
    </xf>
    <xf numFmtId="0" fontId="1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2" fontId="3" fillId="4" borderId="1" xfId="0" applyNumberFormat="1" applyFont="1" applyFill="1" applyBorder="1" applyAlignment="1">
      <alignment horizontal="center" vertical="top" shrinkToFit="1"/>
    </xf>
    <xf numFmtId="1" fontId="3" fillId="4" borderId="1" xfId="0" applyNumberFormat="1" applyFont="1" applyFill="1" applyBorder="1" applyAlignment="1">
      <alignment horizontal="center" vertical="top" shrinkToFit="1"/>
    </xf>
    <xf numFmtId="166" fontId="3" fillId="4" borderId="1" xfId="0" applyNumberFormat="1" applyFont="1" applyFill="1" applyBorder="1" applyAlignment="1">
      <alignment horizontal="center" vertical="top" shrinkToFit="1"/>
    </xf>
    <xf numFmtId="0" fontId="1" fillId="4" borderId="1" xfId="0" applyFont="1" applyFill="1" applyBorder="1" applyAlignment="1">
      <alignment horizontal="center" vertical="top"/>
    </xf>
    <xf numFmtId="167" fontId="3" fillId="3" borderId="1" xfId="0" applyNumberFormat="1" applyFont="1" applyFill="1" applyBorder="1" applyAlignment="1">
      <alignment horizontal="center" vertical="top" shrinkToFit="1"/>
    </xf>
    <xf numFmtId="0" fontId="1" fillId="4" borderId="1" xfId="0" applyFont="1" applyFill="1" applyBorder="1" applyAlignment="1">
      <alignment horizontal="center" vertical="top" wrapText="1"/>
    </xf>
    <xf numFmtId="168" fontId="3" fillId="4" borderId="1" xfId="0" applyNumberFormat="1" applyFont="1" applyFill="1" applyBorder="1" applyAlignment="1">
      <alignment horizontal="center" vertical="top" shrinkToFit="1"/>
    </xf>
    <xf numFmtId="167" fontId="3" fillId="4" borderId="1" xfId="0" applyNumberFormat="1" applyFont="1" applyFill="1" applyBorder="1" applyAlignment="1">
      <alignment horizontal="center" vertical="top" shrinkToFit="1"/>
    </xf>
    <xf numFmtId="168" fontId="3" fillId="3" borderId="1" xfId="0" applyNumberFormat="1" applyFont="1" applyFill="1" applyBorder="1" applyAlignment="1">
      <alignment horizontal="center" vertical="top" shrinkToFi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2" fontId="3" fillId="3" borderId="1" xfId="0" applyNumberFormat="1" applyFont="1" applyFill="1" applyBorder="1" applyAlignment="1">
      <alignment horizontal="center" vertical="top" shrinkToFit="1"/>
    </xf>
    <xf numFmtId="166" fontId="3" fillId="3" borderId="1" xfId="0" applyNumberFormat="1" applyFont="1" applyFill="1" applyBorder="1" applyAlignment="1">
      <alignment horizontal="center" vertical="top" shrinkToFit="1"/>
    </xf>
    <xf numFmtId="169" fontId="3" fillId="3" borderId="1" xfId="0" applyNumberFormat="1" applyFont="1" applyFill="1" applyBorder="1" applyAlignment="1">
      <alignment horizontal="center" vertical="top" shrinkToFit="1"/>
    </xf>
    <xf numFmtId="170" fontId="3" fillId="4" borderId="1" xfId="0" applyNumberFormat="1" applyFont="1" applyFill="1" applyBorder="1" applyAlignment="1">
      <alignment horizontal="center" vertical="top" shrinkToFit="1"/>
    </xf>
    <xf numFmtId="0" fontId="1" fillId="3" borderId="1" xfId="0" applyFont="1" applyFill="1" applyBorder="1" applyAlignment="1">
      <alignment horizontal="left" vertical="top"/>
    </xf>
    <xf numFmtId="0" fontId="1" fillId="4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2" fontId="2" fillId="0" borderId="0" xfId="0" applyNumberFormat="1" applyFont="1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166" fontId="2" fillId="4" borderId="1" xfId="0" applyNumberFormat="1" applyFont="1" applyFill="1" applyBorder="1" applyAlignment="1">
      <alignment horizontal="center" vertical="top"/>
    </xf>
    <xf numFmtId="2" fontId="2" fillId="4" borderId="1" xfId="0" applyNumberFormat="1" applyFont="1" applyFill="1" applyBorder="1" applyAlignment="1">
      <alignment horizontal="center" vertical="top"/>
    </xf>
    <xf numFmtId="166" fontId="2" fillId="0" borderId="0" xfId="0" applyNumberFormat="1" applyFont="1" applyAlignment="1">
      <alignment horizontal="left" vertical="top"/>
    </xf>
    <xf numFmtId="0" fontId="2" fillId="3" borderId="1" xfId="0" applyFont="1" applyFill="1" applyBorder="1" applyAlignment="1">
      <alignment horizontal="center" vertical="top"/>
    </xf>
    <xf numFmtId="166" fontId="2" fillId="3" borderId="1" xfId="0" applyNumberFormat="1" applyFont="1" applyFill="1" applyBorder="1" applyAlignment="1">
      <alignment horizontal="center" vertical="top"/>
    </xf>
    <xf numFmtId="2" fontId="2" fillId="3" borderId="1" xfId="0" applyNumberFormat="1" applyFont="1" applyFill="1" applyBorder="1" applyAlignment="1">
      <alignment horizontal="center" vertical="top"/>
    </xf>
    <xf numFmtId="9" fontId="2" fillId="0" borderId="0" xfId="0" applyNumberFormat="1" applyFont="1" applyAlignment="1">
      <alignment horizontal="left" vertical="top"/>
    </xf>
    <xf numFmtId="166" fontId="2" fillId="0" borderId="1" xfId="0" applyNumberFormat="1" applyFont="1" applyBorder="1" applyAlignment="1">
      <alignment horizontal="center" vertical="top"/>
    </xf>
    <xf numFmtId="2" fontId="2" fillId="0" borderId="1" xfId="0" applyNumberFormat="1" applyFont="1" applyBorder="1" applyAlignment="1">
      <alignment horizontal="center" vertical="top"/>
    </xf>
    <xf numFmtId="1" fontId="2" fillId="0" borderId="0" xfId="0" applyNumberFormat="1" applyFont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9" fillId="14" borderId="22" xfId="0" applyFont="1" applyFill="1" applyBorder="1" applyAlignment="1">
      <alignment horizontal="left" vertical="center" wrapText="1"/>
    </xf>
    <xf numFmtId="0" fontId="10" fillId="15" borderId="22" xfId="0" applyFont="1" applyFill="1" applyBorder="1" applyAlignment="1">
      <alignment horizontal="center" vertical="center" wrapText="1"/>
    </xf>
    <xf numFmtId="0" fontId="10" fillId="16" borderId="22" xfId="0" applyFont="1" applyFill="1" applyBorder="1" applyAlignment="1">
      <alignment horizontal="center" vertical="center" wrapText="1"/>
    </xf>
    <xf numFmtId="0" fontId="10" fillId="17" borderId="22" xfId="0" applyFont="1" applyFill="1" applyBorder="1" applyAlignment="1">
      <alignment horizontal="center" vertical="center" wrapText="1"/>
    </xf>
    <xf numFmtId="0" fontId="10" fillId="18" borderId="22" xfId="0" applyFont="1" applyFill="1" applyBorder="1" applyAlignment="1">
      <alignment horizontal="center" vertical="center" wrapText="1"/>
    </xf>
    <xf numFmtId="0" fontId="12" fillId="14" borderId="22" xfId="0" applyFont="1" applyFill="1" applyBorder="1" applyAlignment="1">
      <alignment horizontal="left" vertical="center" wrapText="1"/>
    </xf>
    <xf numFmtId="174" fontId="12" fillId="14" borderId="22" xfId="0" applyNumberFormat="1" applyFont="1" applyFill="1" applyBorder="1" applyAlignment="1">
      <alignment horizontal="left" vertical="center" wrapText="1"/>
    </xf>
    <xf numFmtId="3" fontId="12" fillId="14" borderId="22" xfId="0" applyNumberFormat="1" applyFont="1" applyFill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center" vertical="center" wrapText="1"/>
    </xf>
    <xf numFmtId="0" fontId="12" fillId="19" borderId="22" xfId="0" applyFont="1" applyFill="1" applyBorder="1" applyAlignment="1">
      <alignment horizontal="left" vertical="center" wrapText="1"/>
    </xf>
    <xf numFmtId="174" fontId="12" fillId="0" borderId="22" xfId="0" applyNumberFormat="1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top"/>
    </xf>
    <xf numFmtId="9" fontId="12" fillId="0" borderId="22" xfId="0" applyNumberFormat="1" applyFont="1" applyBorder="1" applyAlignment="1">
      <alignment horizontal="left" vertical="center" wrapText="1"/>
    </xf>
    <xf numFmtId="0" fontId="12" fillId="12" borderId="22" xfId="0" applyFont="1" applyFill="1" applyBorder="1" applyAlignment="1">
      <alignment horizontal="left" vertical="center" wrapText="1"/>
    </xf>
    <xf numFmtId="0" fontId="12" fillId="13" borderId="22" xfId="0" applyFont="1" applyFill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7" fillId="4" borderId="26" xfId="0" applyFont="1" applyFill="1" applyBorder="1" applyAlignment="1">
      <alignment horizontal="center" vertical="center" wrapText="1"/>
    </xf>
    <xf numFmtId="3" fontId="17" fillId="4" borderId="26" xfId="0" applyNumberFormat="1" applyFont="1" applyFill="1" applyBorder="1" applyAlignment="1">
      <alignment horizontal="center" vertical="center"/>
    </xf>
    <xf numFmtId="3" fontId="17" fillId="4" borderId="27" xfId="0" applyNumberFormat="1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horizontal="center" vertical="center" wrapText="1"/>
    </xf>
    <xf numFmtId="0" fontId="17" fillId="3" borderId="26" xfId="0" applyFont="1" applyFill="1" applyBorder="1" applyAlignment="1">
      <alignment horizontal="center" vertical="center" wrapText="1"/>
    </xf>
    <xf numFmtId="3" fontId="17" fillId="3" borderId="26" xfId="0" applyNumberFormat="1" applyFont="1" applyFill="1" applyBorder="1" applyAlignment="1">
      <alignment horizontal="center" vertical="center"/>
    </xf>
    <xf numFmtId="3" fontId="17" fillId="3" borderId="27" xfId="0" applyNumberFormat="1" applyFont="1" applyFill="1" applyBorder="1" applyAlignment="1">
      <alignment horizontal="center" vertical="center"/>
    </xf>
    <xf numFmtId="166" fontId="17" fillId="4" borderId="26" xfId="0" applyNumberFormat="1" applyFont="1" applyFill="1" applyBorder="1" applyAlignment="1">
      <alignment horizontal="center" vertical="center" wrapText="1"/>
    </xf>
    <xf numFmtId="172" fontId="17" fillId="4" borderId="27" xfId="0" applyNumberFormat="1" applyFont="1" applyFill="1" applyBorder="1" applyAlignment="1">
      <alignment horizontal="center" vertical="center"/>
    </xf>
    <xf numFmtId="166" fontId="17" fillId="3" borderId="26" xfId="0" applyNumberFormat="1" applyFont="1" applyFill="1" applyBorder="1" applyAlignment="1">
      <alignment horizontal="center" vertical="center" wrapText="1"/>
    </xf>
    <xf numFmtId="172" fontId="17" fillId="3" borderId="27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3" fontId="2" fillId="3" borderId="0" xfId="0" applyNumberFormat="1" applyFont="1" applyFill="1" applyAlignment="1">
      <alignment horizontal="left" vertical="center"/>
    </xf>
    <xf numFmtId="3" fontId="17" fillId="3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9" fillId="20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175" fontId="20" fillId="3" borderId="0" xfId="0" applyNumberFormat="1" applyFont="1" applyFill="1" applyAlignment="1">
      <alignment horizontal="center" vertical="center" wrapText="1"/>
    </xf>
    <xf numFmtId="0" fontId="20" fillId="21" borderId="0" xfId="0" applyFont="1" applyFill="1" applyAlignment="1">
      <alignment horizontal="center" vertical="center" wrapText="1"/>
    </xf>
    <xf numFmtId="173" fontId="20" fillId="21" borderId="0" xfId="0" applyNumberFormat="1" applyFont="1" applyFill="1" applyAlignment="1">
      <alignment horizontal="center" vertical="center" wrapText="1"/>
    </xf>
    <xf numFmtId="175" fontId="20" fillId="21" borderId="0" xfId="0" applyNumberFormat="1" applyFont="1" applyFill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2" fontId="22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4" borderId="26" xfId="0" applyFont="1" applyFill="1" applyBorder="1" applyAlignment="1">
      <alignment horizontal="left" vertical="center" wrapText="1"/>
    </xf>
    <xf numFmtId="0" fontId="1" fillId="3" borderId="26" xfId="0" applyFont="1" applyFill="1" applyBorder="1" applyAlignment="1">
      <alignment horizontal="left" vertical="center" wrapText="1"/>
    </xf>
    <xf numFmtId="166" fontId="1" fillId="4" borderId="26" xfId="0" applyNumberFormat="1" applyFont="1" applyFill="1" applyBorder="1" applyAlignment="1">
      <alignment horizontal="left" vertical="center" wrapText="1"/>
    </xf>
    <xf numFmtId="166" fontId="1" fillId="3" borderId="26" xfId="0" applyNumberFormat="1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1" fillId="21" borderId="0" xfId="0" applyFont="1" applyFill="1" applyAlignment="1">
      <alignment horizontal="left" vertical="center"/>
    </xf>
    <xf numFmtId="0" fontId="30" fillId="0" borderId="28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top"/>
    </xf>
    <xf numFmtId="0" fontId="29" fillId="0" borderId="29" xfId="0" applyFont="1" applyBorder="1" applyAlignment="1">
      <alignment horizontal="center" vertical="center" wrapText="1"/>
    </xf>
    <xf numFmtId="0" fontId="37" fillId="0" borderId="0" xfId="3"/>
    <xf numFmtId="0" fontId="38" fillId="0" borderId="0" xfId="3" applyFont="1"/>
    <xf numFmtId="171" fontId="38" fillId="0" borderId="1" xfId="3" applyNumberFormat="1" applyFont="1" applyBorder="1"/>
    <xf numFmtId="0" fontId="38" fillId="0" borderId="1" xfId="3" applyFont="1" applyBorder="1"/>
    <xf numFmtId="0" fontId="39" fillId="0" borderId="1" xfId="3" applyFont="1" applyBorder="1"/>
    <xf numFmtId="171" fontId="36" fillId="0" borderId="0" xfId="3" applyNumberFormat="1" applyFont="1" applyAlignment="1">
      <alignment horizontal="right"/>
    </xf>
    <xf numFmtId="171" fontId="35" fillId="0" borderId="0" xfId="3" applyNumberFormat="1" applyFont="1" applyAlignment="1">
      <alignment horizontal="right"/>
    </xf>
    <xf numFmtId="171" fontId="35" fillId="3" borderId="0" xfId="3" applyNumberFormat="1" applyFont="1" applyFill="1" applyAlignment="1">
      <alignment horizontal="right"/>
    </xf>
    <xf numFmtId="0" fontId="36" fillId="3" borderId="0" xfId="3" applyFont="1" applyFill="1"/>
    <xf numFmtId="0" fontId="35" fillId="0" borderId="0" xfId="3" applyFont="1"/>
    <xf numFmtId="3" fontId="35" fillId="4" borderId="0" xfId="3" applyNumberFormat="1" applyFont="1" applyFill="1" applyAlignment="1">
      <alignment horizontal="right"/>
    </xf>
    <xf numFmtId="0" fontId="36" fillId="4" borderId="0" xfId="3" applyFont="1" applyFill="1"/>
    <xf numFmtId="171" fontId="35" fillId="4" borderId="0" xfId="3" applyNumberFormat="1" applyFont="1" applyFill="1" applyAlignment="1">
      <alignment horizontal="right"/>
    </xf>
    <xf numFmtId="0" fontId="36" fillId="0" borderId="0" xfId="3" applyFont="1"/>
    <xf numFmtId="171" fontId="35" fillId="3" borderId="0" xfId="3" applyNumberFormat="1" applyFont="1" applyFill="1" applyAlignment="1">
      <alignment horizontal="right" vertical="center"/>
    </xf>
    <xf numFmtId="0" fontId="33" fillId="3" borderId="0" xfId="3" applyFont="1" applyFill="1" applyAlignment="1">
      <alignment wrapText="1"/>
    </xf>
    <xf numFmtId="0" fontId="36" fillId="0" borderId="0" xfId="3" applyFont="1" applyAlignment="1">
      <alignment horizontal="center"/>
    </xf>
    <xf numFmtId="0" fontId="36" fillId="2" borderId="0" xfId="3" applyFont="1" applyFill="1" applyAlignment="1">
      <alignment horizontal="center"/>
    </xf>
    <xf numFmtId="0" fontId="35" fillId="2" borderId="0" xfId="3" applyFont="1" applyFill="1"/>
    <xf numFmtId="0" fontId="32" fillId="7" borderId="0" xfId="3" applyFont="1" applyFill="1" applyAlignment="1">
      <alignment horizontal="center"/>
    </xf>
    <xf numFmtId="173" fontId="38" fillId="0" borderId="1" xfId="3" applyNumberFormat="1" applyFont="1" applyBorder="1" applyAlignment="1">
      <alignment horizontal="right"/>
    </xf>
    <xf numFmtId="0" fontId="35" fillId="0" borderId="0" xfId="3" applyFont="1" applyAlignment="1">
      <alignment horizontal="right"/>
    </xf>
    <xf numFmtId="0" fontId="36" fillId="0" borderId="0" xfId="3" applyFont="1" applyAlignment="1">
      <alignment horizontal="right"/>
    </xf>
    <xf numFmtId="0" fontId="36" fillId="3" borderId="0" xfId="3" applyFont="1" applyFill="1" applyAlignment="1">
      <alignment wrapText="1"/>
    </xf>
    <xf numFmtId="0" fontId="32" fillId="6" borderId="0" xfId="3" applyFont="1" applyFill="1" applyAlignment="1">
      <alignment horizontal="center"/>
    </xf>
    <xf numFmtId="10" fontId="38" fillId="0" borderId="0" xfId="3" applyNumberFormat="1" applyFont="1"/>
    <xf numFmtId="0" fontId="38" fillId="0" borderId="1" xfId="3" applyFont="1" applyBorder="1" applyAlignment="1">
      <alignment horizontal="center"/>
    </xf>
    <xf numFmtId="172" fontId="38" fillId="0" borderId="1" xfId="3" applyNumberFormat="1" applyFont="1" applyBorder="1" applyAlignment="1">
      <alignment horizontal="right"/>
    </xf>
    <xf numFmtId="171" fontId="35" fillId="5" borderId="0" xfId="3" applyNumberFormat="1" applyFont="1" applyFill="1" applyAlignment="1">
      <alignment horizontal="right"/>
    </xf>
    <xf numFmtId="166" fontId="38" fillId="0" borderId="0" xfId="3" applyNumberFormat="1" applyFont="1" applyAlignment="1">
      <alignment horizontal="right"/>
    </xf>
    <xf numFmtId="3" fontId="35" fillId="3" borderId="0" xfId="3" applyNumberFormat="1" applyFont="1" applyFill="1" applyAlignment="1">
      <alignment horizontal="right"/>
    </xf>
    <xf numFmtId="173" fontId="38" fillId="0" borderId="0" xfId="3" applyNumberFormat="1" applyFont="1"/>
    <xf numFmtId="173" fontId="41" fillId="0" borderId="0" xfId="3" applyNumberFormat="1" applyFont="1" applyAlignment="1">
      <alignment horizontal="right"/>
    </xf>
    <xf numFmtId="9" fontId="38" fillId="0" borderId="0" xfId="3" applyNumberFormat="1" applyFont="1"/>
    <xf numFmtId="0" fontId="29" fillId="0" borderId="30" xfId="0" applyFont="1" applyBorder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34" fillId="0" borderId="31" xfId="0" applyFont="1" applyBorder="1" applyAlignment="1">
      <alignment horizontal="left" vertical="top" wrapText="1"/>
    </xf>
    <xf numFmtId="0" fontId="29" fillId="0" borderId="31" xfId="0" applyFont="1" applyBorder="1" applyAlignment="1">
      <alignment horizontal="left" vertical="top" wrapText="1"/>
    </xf>
    <xf numFmtId="0" fontId="29" fillId="0" borderId="32" xfId="0" applyFont="1" applyBorder="1" applyAlignment="1">
      <alignment horizontal="center" vertical="center" wrapText="1"/>
    </xf>
    <xf numFmtId="0" fontId="29" fillId="0" borderId="33" xfId="0" applyFont="1" applyBorder="1" applyAlignment="1">
      <alignment horizontal="left" vertical="top" wrapText="1"/>
    </xf>
    <xf numFmtId="0" fontId="29" fillId="0" borderId="29" xfId="0" applyFont="1" applyBorder="1" applyAlignment="1">
      <alignment horizontal="center" vertical="top" wrapText="1"/>
    </xf>
    <xf numFmtId="0" fontId="29" fillId="0" borderId="32" xfId="0" applyFont="1" applyBorder="1" applyAlignment="1">
      <alignment horizontal="center" vertical="top" wrapText="1"/>
    </xf>
    <xf numFmtId="0" fontId="29" fillId="0" borderId="32" xfId="0" applyFont="1" applyBorder="1" applyAlignment="1">
      <alignment horizontal="left" vertical="top" wrapText="1"/>
    </xf>
    <xf numFmtId="0" fontId="29" fillId="0" borderId="29" xfId="0" applyFont="1" applyBorder="1" applyAlignment="1">
      <alignment horizontal="left" vertical="top" wrapText="1"/>
    </xf>
    <xf numFmtId="9" fontId="29" fillId="0" borderId="32" xfId="0" applyNumberFormat="1" applyFont="1" applyBorder="1" applyAlignment="1">
      <alignment horizontal="center" vertical="top" wrapText="1"/>
    </xf>
    <xf numFmtId="164" fontId="29" fillId="0" borderId="32" xfId="0" applyNumberFormat="1" applyFont="1" applyBorder="1" applyAlignment="1">
      <alignment horizontal="center" vertical="top" wrapText="1"/>
    </xf>
    <xf numFmtId="0" fontId="42" fillId="22" borderId="29" xfId="0" applyFont="1" applyFill="1" applyBorder="1" applyAlignment="1">
      <alignment horizontal="left" vertical="top" wrapText="1"/>
    </xf>
    <xf numFmtId="0" fontId="42" fillId="22" borderId="32" xfId="0" applyFont="1" applyFill="1" applyBorder="1" applyAlignment="1">
      <alignment horizontal="left" vertical="top" wrapText="1"/>
    </xf>
    <xf numFmtId="0" fontId="29" fillId="0" borderId="33" xfId="0" applyFont="1" applyBorder="1" applyAlignment="1">
      <alignment horizontal="center" vertical="top" wrapText="1"/>
    </xf>
    <xf numFmtId="164" fontId="29" fillId="0" borderId="33" xfId="0" applyNumberFormat="1" applyFont="1" applyBorder="1" applyAlignment="1">
      <alignment horizontal="center" vertical="top" wrapText="1"/>
    </xf>
    <xf numFmtId="0" fontId="43" fillId="0" borderId="31" xfId="0" applyFont="1" applyBorder="1" applyAlignment="1">
      <alignment horizontal="left" vertical="top" wrapText="1"/>
    </xf>
    <xf numFmtId="0" fontId="44" fillId="0" borderId="29" xfId="0" applyFont="1" applyBorder="1" applyAlignment="1">
      <alignment horizontal="left" vertical="top" wrapText="1"/>
    </xf>
    <xf numFmtId="0" fontId="44" fillId="0" borderId="32" xfId="0" applyFont="1" applyBorder="1" applyAlignment="1">
      <alignment horizontal="center" vertical="top" wrapText="1"/>
    </xf>
    <xf numFmtId="0" fontId="44" fillId="0" borderId="32" xfId="0" applyFont="1" applyBorder="1" applyAlignment="1">
      <alignment horizontal="left" vertical="top" wrapText="1"/>
    </xf>
    <xf numFmtId="164" fontId="44" fillId="0" borderId="32" xfId="0" applyNumberFormat="1" applyFont="1" applyBorder="1" applyAlignment="1">
      <alignment horizontal="center" vertical="top" wrapText="1"/>
    </xf>
    <xf numFmtId="0" fontId="27" fillId="0" borderId="32" xfId="1" applyBorder="1" applyAlignment="1">
      <alignment horizontal="left" vertical="top" wrapText="1"/>
    </xf>
    <xf numFmtId="164" fontId="29" fillId="0" borderId="0" xfId="0" applyNumberFormat="1" applyFont="1" applyAlignment="1">
      <alignment horizontal="left" vertical="top" wrapText="1"/>
    </xf>
    <xf numFmtId="165" fontId="38" fillId="0" borderId="0" xfId="2" applyFont="1"/>
    <xf numFmtId="0" fontId="32" fillId="7" borderId="0" xfId="3" applyFont="1" applyFill="1" applyAlignment="1">
      <alignment horizontal="center"/>
    </xf>
    <xf numFmtId="0" fontId="38" fillId="0" borderId="10" xfId="3" applyFont="1" applyBorder="1" applyAlignment="1">
      <alignment horizontal="center" vertical="center" wrapText="1"/>
    </xf>
    <xf numFmtId="0" fontId="38" fillId="0" borderId="0" xfId="3" applyFont="1" applyAlignment="1">
      <alignment horizontal="center" vertical="center" wrapText="1"/>
    </xf>
    <xf numFmtId="0" fontId="38" fillId="0" borderId="10" xfId="3" applyFont="1" applyBorder="1" applyAlignment="1">
      <alignment vertical="center"/>
    </xf>
    <xf numFmtId="0" fontId="32" fillId="6" borderId="0" xfId="3" applyFont="1" applyFill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4" fillId="23" borderId="0" xfId="0" applyFont="1" applyFill="1" applyAlignment="1">
      <alignment horizontal="center" vertical="top" wrapText="1"/>
    </xf>
    <xf numFmtId="0" fontId="34" fillId="24" borderId="0" xfId="0" applyFont="1" applyFill="1" applyAlignment="1">
      <alignment horizontal="center" vertical="top" wrapText="1"/>
    </xf>
    <xf numFmtId="0" fontId="34" fillId="25" borderId="0" xfId="0" applyFont="1" applyFill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top"/>
    </xf>
    <xf numFmtId="0" fontId="5" fillId="2" borderId="4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top"/>
    </xf>
    <xf numFmtId="0" fontId="5" fillId="0" borderId="18" xfId="0" applyFont="1" applyBorder="1" applyAlignment="1">
      <alignment horizontal="left" vertical="top"/>
    </xf>
    <xf numFmtId="0" fontId="11" fillId="14" borderId="16" xfId="0" applyFont="1" applyFill="1" applyBorder="1" applyAlignment="1">
      <alignment horizontal="left" vertical="center" wrapText="1"/>
    </xf>
    <xf numFmtId="0" fontId="8" fillId="13" borderId="16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top"/>
    </xf>
    <xf numFmtId="0" fontId="5" fillId="0" borderId="15" xfId="0" applyFont="1" applyBorder="1" applyAlignment="1">
      <alignment horizontal="left" vertical="top"/>
    </xf>
    <xf numFmtId="0" fontId="5" fillId="0" borderId="19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8" fillId="8" borderId="16" xfId="0" applyFont="1" applyFill="1" applyBorder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8" fillId="10" borderId="16" xfId="0" applyFont="1" applyFill="1" applyBorder="1" applyAlignment="1">
      <alignment horizontal="center" vertical="center" wrapText="1"/>
    </xf>
    <xf numFmtId="0" fontId="8" fillId="12" borderId="16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top"/>
    </xf>
    <xf numFmtId="0" fontId="15" fillId="7" borderId="0" xfId="0" applyFont="1" applyFill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left" vertical="top"/>
    </xf>
    <xf numFmtId="0" fontId="16" fillId="2" borderId="27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left" vertical="top"/>
    </xf>
    <xf numFmtId="0" fontId="18" fillId="20" borderId="0" xfId="0" applyFont="1" applyFill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top"/>
    </xf>
    <xf numFmtId="0" fontId="21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40" fillId="0" borderId="11" xfId="3" applyFont="1" applyBorder="1" applyAlignment="1"/>
    <xf numFmtId="0" fontId="37" fillId="0" borderId="0" xfId="3" applyAlignment="1"/>
    <xf numFmtId="0" fontId="40" fillId="0" borderId="12" xfId="3" applyFont="1" applyBorder="1" applyAlignment="1"/>
  </cellXfs>
  <cellStyles count="4">
    <cellStyle name="Currency" xfId="2" builtinId="4"/>
    <cellStyle name="Hyperlink" xfId="1" builtinId="8"/>
    <cellStyle name="Normal" xfId="0" builtinId="0"/>
    <cellStyle name="Normal 2" xfId="3" xr:uid="{B7CE764A-A776-41EA-BC26-D5932BBF4954}"/>
  </cellStyles>
  <dxfs count="15"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E8E7FC"/>
          <bgColor rgb="FFE8E7FC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989EB"/>
          <bgColor rgb="FF8989EB"/>
        </patternFill>
      </fill>
    </dxf>
    <dxf>
      <fill>
        <patternFill patternType="solid">
          <fgColor rgb="FFE8E7FC"/>
          <bgColor rgb="FFE8E7FC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989EB"/>
          <bgColor rgb="FF8989EB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26A69A"/>
          <bgColor rgb="FF26A69A"/>
        </patternFill>
      </fill>
    </dxf>
    <dxf>
      <fill>
        <patternFill patternType="solid">
          <fgColor rgb="FFE8E7FC"/>
          <bgColor rgb="FFE8E7FC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989EB"/>
          <bgColor rgb="FF8989EB"/>
        </patternFill>
      </fill>
    </dxf>
  </dxfs>
  <tableStyles count="5">
    <tableStyle name="Modelo economico-style" pivot="0" count="3" xr9:uid="{00000000-0011-0000-FFFF-FFFF00000000}">
      <tableStyleElement type="headerRow" dxfId="14"/>
      <tableStyleElement type="firstRowStripe" dxfId="13"/>
      <tableStyleElement type="secondRowStripe" dxfId="12"/>
    </tableStyle>
    <tableStyle name="Modelo economico-style 2" pivot="0" count="3" xr9:uid="{00000000-0011-0000-FFFF-FFFF01000000}">
      <tableStyleElement type="headerRow" dxfId="11"/>
      <tableStyleElement type="firstRowStripe" dxfId="10"/>
      <tableStyleElement type="secondRowStripe" dxfId="9"/>
    </tableStyle>
    <tableStyle name="Modelo economico-style 3" pivot="0" count="3" xr9:uid="{00000000-0011-0000-FFFF-FFFF02000000}">
      <tableStyleElement type="headerRow" dxfId="8"/>
      <tableStyleElement type="firstRowStripe" dxfId="7"/>
      <tableStyleElement type="secondRowStripe" dxfId="6"/>
    </tableStyle>
    <tableStyle name="Parametros cumplimiento-style" pivot="0" count="3" xr9:uid="{00000000-0011-0000-FFFF-FFFF03000000}">
      <tableStyleElement type="headerRow" dxfId="5"/>
      <tableStyleElement type="firstRowStripe" dxfId="4"/>
      <tableStyleElement type="secondRowStripe" dxfId="3"/>
    </tableStyle>
    <tableStyle name="Plan de analisis-style" pivot="0" count="3" xr9:uid="{00000000-0011-0000-FFFF-FFFF04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'Modelo economico vf'!$A$22</c:f>
              <c:strCache>
                <c:ptCount val="1"/>
                <c:pt idx="0">
                  <c:v>Total año (actual)</c:v>
                </c:pt>
              </c:strCache>
            </c:strRef>
          </c:tx>
          <c:spPr>
            <a:solidFill>
              <a:srgbClr val="93CDD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7F33-4078-9DB1-4299B3421C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'Modelo economico vf'!$B$33:$C$33</c:f>
              <c:strCache>
                <c:ptCount val="2"/>
                <c:pt idx="0">
                  <c:v>Año 1</c:v>
                </c:pt>
                <c:pt idx="1">
                  <c:v>Año 2</c:v>
                </c:pt>
              </c:strCache>
            </c:strRef>
          </c:cat>
          <c:val>
            <c:numRef>
              <c:f>'Modelo economico vf'!$B$22:$C$22</c:f>
              <c:numCache>
                <c:formatCode>_("$"* #,##0_);_("$"* \(#,##0\);_("$"* "-"??_);_(@_)</c:formatCode>
                <c:ptCount val="2"/>
                <c:pt idx="0">
                  <c:v>577587323.07692313</c:v>
                </c:pt>
                <c:pt idx="1">
                  <c:v>584807164.6153847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7F33-4078-9DB1-4299B3421C58}"/>
            </c:ext>
          </c:extLst>
        </c:ser>
        <c:ser>
          <c:idx val="1"/>
          <c:order val="1"/>
          <c:tx>
            <c:strRef>
              <c:f>'Modelo economico vf'!$A$45</c:f>
              <c:strCache>
                <c:ptCount val="1"/>
                <c:pt idx="0">
                  <c:v>Total año (inversión)</c:v>
                </c:pt>
              </c:strCache>
            </c:strRef>
          </c:tx>
          <c:spPr>
            <a:solidFill>
              <a:srgbClr val="4BACC6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'Modelo economico vf'!$B$33:$C$33</c:f>
              <c:strCache>
                <c:ptCount val="2"/>
                <c:pt idx="0">
                  <c:v>Año 1</c:v>
                </c:pt>
                <c:pt idx="1">
                  <c:v>Año 2</c:v>
                </c:pt>
              </c:strCache>
            </c:strRef>
          </c:cat>
          <c:val>
            <c:numRef>
              <c:f>'Modelo economico vf'!$B$45:$C$45</c:f>
              <c:numCache>
                <c:formatCode>_("$"* #,##0_);_("$"* \(#,##0\);_("$"* "-"??_);_(@_)</c:formatCode>
                <c:ptCount val="2"/>
                <c:pt idx="0">
                  <c:v>463522561.78919995</c:v>
                </c:pt>
                <c:pt idx="1">
                  <c:v>233157375.29020423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7F33-4078-9DB1-4299B3421C58}"/>
            </c:ext>
          </c:extLst>
        </c:ser>
        <c:ser>
          <c:idx val="2"/>
          <c:order val="2"/>
          <c:tx>
            <c:strRef>
              <c:f>'Modelo economico vf'!$A$52</c:f>
              <c:strCache>
                <c:ptCount val="1"/>
                <c:pt idx="0">
                  <c:v>Ahorro x año</c:v>
                </c:pt>
              </c:strCache>
            </c:strRef>
          </c:tx>
          <c:spPr>
            <a:solidFill>
              <a:srgbClr val="8064A2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'Modelo economico vf'!$B$33:$C$33</c:f>
              <c:strCache>
                <c:ptCount val="2"/>
                <c:pt idx="0">
                  <c:v>Año 1</c:v>
                </c:pt>
                <c:pt idx="1">
                  <c:v>Año 2</c:v>
                </c:pt>
              </c:strCache>
            </c:strRef>
          </c:cat>
          <c:val>
            <c:numRef>
              <c:f>'Modelo economico vf'!$B$52:$C$52</c:f>
              <c:numCache>
                <c:formatCode>_-"$"\ * #,##0.00_-;\-"$"\ * #,##0.00_-;_-"$"\ * "-"??_-;_-@_-</c:formatCode>
                <c:ptCount val="2"/>
                <c:pt idx="0">
                  <c:v>114064761.28772318</c:v>
                </c:pt>
                <c:pt idx="1">
                  <c:v>351649789.32518047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3-7F33-4078-9DB1-4299B3421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7901320"/>
        <c:axId val="136215781"/>
      </c:barChart>
      <c:catAx>
        <c:axId val="1807901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36215781"/>
        <c:crosses val="autoZero"/>
        <c:auto val="1"/>
        <c:lblAlgn val="ctr"/>
        <c:lblOffset val="100"/>
        <c:noMultiLvlLbl val="1"/>
      </c:catAx>
      <c:valAx>
        <c:axId val="13621578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80790132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133350</xdr:colOff>
      <xdr:row>37</xdr:row>
      <xdr:rowOff>57150</xdr:rowOff>
    </xdr:from>
    <xdr:ext cx="5724525" cy="35337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64662072-5742-4998-8C2A-DFB0E4DB8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0F5C92-F5F3-436F-A5E2-D73802CC9BFD}" name="Table_17" displayName="Table_17" ref="J2" headerRowCount="0">
  <tableColumns count="1">
    <tableColumn id="1" xr3:uid="{00000000-0010-0000-0000-000001000000}" name="Column1"/>
  </tableColumns>
  <tableStyleInfo name="Modelo economico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4CA4A3C-6489-4660-AA6D-5CCC238A6BC2}" name="Table_28" displayName="Table_28" ref="A12:H25" headerRowCount="0">
  <tableColumns count="8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  <tableColumn id="8" xr3:uid="{00000000-0010-0000-0100-000008000000}" name="Column8"/>
  </tableColumns>
  <tableStyleInfo name="Modelo economico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9C3B7F7-AC03-46DE-B029-A03432D93614}" name="Table_39" displayName="Table_39" ref="A33:G48" headerRowCount="0">
  <tableColumns count="7">
    <tableColumn id="1" xr3:uid="{00000000-0010-0000-0200-000001000000}" name="Column1"/>
    <tableColumn id="2" xr3:uid="{00000000-0010-0000-0200-000002000000}" name="Column2"/>
    <tableColumn id="3" xr3:uid="{00000000-0010-0000-0200-000003000000}" name="Column3"/>
    <tableColumn id="4" xr3:uid="{00000000-0010-0000-0200-000004000000}" name="Column4"/>
    <tableColumn id="5" xr3:uid="{00000000-0010-0000-0200-000005000000}" name="Column5"/>
    <tableColumn id="6" xr3:uid="{00000000-0010-0000-0200-000006000000}" name="Column6"/>
    <tableColumn id="7" xr3:uid="{00000000-0010-0000-0200-000007000000}" name="Column7"/>
  </tableColumns>
  <tableStyleInfo name="Modelo economico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1:C15">
  <tableColumns count="3">
    <tableColumn id="1" xr3:uid="{00000000-0010-0000-0300-000001000000}" name="Variable"/>
    <tableColumn id="2" xr3:uid="{00000000-0010-0000-0300-000002000000}" name="Unidades"/>
    <tableColumn id="3" xr3:uid="{00000000-0010-0000-0300-000003000000}" name="Parametros entrada caldera"/>
  </tableColumns>
  <tableStyleInfo name="Parametros cumplimiento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22:D24">
  <tableColumns count="4">
    <tableColumn id="1" xr3:uid="{00000000-0010-0000-0400-000001000000}" name="Medición"/>
    <tableColumn id="2" xr3:uid="{00000000-0010-0000-0400-000002000000}" name="Cantidad"/>
    <tableColumn id="3" xr3:uid="{00000000-0010-0000-0400-000003000000}" name="Frecuencia"/>
    <tableColumn id="4" xr3:uid="{00000000-0010-0000-0400-000004000000}" name="Lugar de análisis"/>
  </tableColumns>
  <tableStyleInfo name="Plan de analisi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hyperlink" Target="https://docs.google.com/spreadsheets/d/1DJc4t8Ab4KkIE5thjPH3l5izAKlLZxykXB5x-MBtPl0/edit?gid=1809231445" TargetMode="External"/><Relationship Id="rId1" Type="http://schemas.openxmlformats.org/officeDocument/2006/relationships/hyperlink" Target="https://docs.google.com/spreadsheets/d/1DJc4t8Ab4KkIE5thjPH3l5izAKlLZxykXB5x-MBtPl0/edit?gid=146118778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drawing" Target="../drawings/drawing1.xml"/><Relationship Id="rId7" Type="http://schemas.openxmlformats.org/officeDocument/2006/relationships/table" Target="../tables/table3.xml"/><Relationship Id="rId2" Type="http://schemas.openxmlformats.org/officeDocument/2006/relationships/hyperlink" Target="https://drive.google.com/file/d/1HDpw3DRli0ZNol8lpVo8UdUbMUnowTfQ/view" TargetMode="External"/><Relationship Id="rId1" Type="http://schemas.openxmlformats.org/officeDocument/2006/relationships/hyperlink" Target="https://www.epm.com.co/content/dam/epm/clientes-y-usuarios/energia/tarifas-energia/PublicacionTarifasJunio182024_ANT_OM.pdf" TargetMode="External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hGDY_R5KJrAIqf31FNRqTD2sqLA1v77a/view" TargetMode="External"/><Relationship Id="rId3" Type="http://schemas.openxmlformats.org/officeDocument/2006/relationships/hyperlink" Target="https://drive.google.com/file/d/1hGDY_R5KJrAIqf31FNRqTD2sqLA1v77a/view" TargetMode="External"/><Relationship Id="rId7" Type="http://schemas.openxmlformats.org/officeDocument/2006/relationships/hyperlink" Target="https://drive.google.com/file/d/1hGDY_R5KJrAIqf31FNRqTD2sqLA1v77a/view" TargetMode="External"/><Relationship Id="rId12" Type="http://schemas.openxmlformats.org/officeDocument/2006/relationships/hyperlink" Target="https://drive.google.com/file/d/1hGDY_R5KJrAIqf31FNRqTD2sqLA1v77a/view" TargetMode="External"/><Relationship Id="rId2" Type="http://schemas.openxmlformats.org/officeDocument/2006/relationships/hyperlink" Target="https://drive.google.com/file/d/1hGDY_R5KJrAIqf31FNRqTD2sqLA1v77a/view" TargetMode="External"/><Relationship Id="rId1" Type="http://schemas.openxmlformats.org/officeDocument/2006/relationships/hyperlink" Target="https://drive.google.com/file/d/1hGDY_R5KJrAIqf31FNRqTD2sqLA1v77a/view" TargetMode="External"/><Relationship Id="rId6" Type="http://schemas.openxmlformats.org/officeDocument/2006/relationships/hyperlink" Target="https://drive.google.com/file/d/1hGDY_R5KJrAIqf31FNRqTD2sqLA1v77a/view" TargetMode="External"/><Relationship Id="rId11" Type="http://schemas.openxmlformats.org/officeDocument/2006/relationships/hyperlink" Target="https://drive.google.com/file/d/1hGDY_R5KJrAIqf31FNRqTD2sqLA1v77a/view" TargetMode="External"/><Relationship Id="rId5" Type="http://schemas.openxmlformats.org/officeDocument/2006/relationships/hyperlink" Target="https://drive.google.com/file/d/1hGDY_R5KJrAIqf31FNRqTD2sqLA1v77a/view" TargetMode="External"/><Relationship Id="rId10" Type="http://schemas.openxmlformats.org/officeDocument/2006/relationships/hyperlink" Target="https://drive.google.com/file/d/1hGDY_R5KJrAIqf31FNRqTD2sqLA1v77a/view" TargetMode="External"/><Relationship Id="rId4" Type="http://schemas.openxmlformats.org/officeDocument/2006/relationships/hyperlink" Target="https://drive.google.com/file/d/1hGDY_R5KJrAIqf31FNRqTD2sqLA1v77a/view" TargetMode="External"/><Relationship Id="rId9" Type="http://schemas.openxmlformats.org/officeDocument/2006/relationships/hyperlink" Target="https://drive.google.com/file/d/1hGDY_R5KJrAIqf31FNRqTD2sqLA1v77a/view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B998"/>
  <sheetViews>
    <sheetView workbookViewId="0"/>
  </sheetViews>
  <sheetFormatPr defaultColWidth="14.5" defaultRowHeight="15" customHeight="1"/>
  <cols>
    <col min="1" max="1" width="25.5" customWidth="1"/>
    <col min="2" max="2" width="34.1640625" hidden="1" customWidth="1"/>
    <col min="3" max="3" width="14.83203125" customWidth="1"/>
    <col min="4" max="4" width="8.5" hidden="1" customWidth="1"/>
    <col min="5" max="6" width="14.33203125" customWidth="1"/>
    <col min="7" max="8" width="21.83203125" customWidth="1"/>
    <col min="9" max="28" width="8.6640625" customWidth="1"/>
  </cols>
  <sheetData>
    <row r="1" spans="1:28" ht="29.25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ht="15" hidden="1" customHeight="1">
      <c r="A2" s="5" t="s">
        <v>7</v>
      </c>
      <c r="B2" s="5" t="s">
        <v>8</v>
      </c>
      <c r="C2" s="6" t="s">
        <v>9</v>
      </c>
      <c r="D2" s="7">
        <v>10</v>
      </c>
      <c r="E2" s="8" t="s">
        <v>10</v>
      </c>
      <c r="F2" s="8">
        <v>29.6</v>
      </c>
      <c r="G2" s="9"/>
      <c r="H2" s="10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15" customHeight="1">
      <c r="A3" s="11" t="s">
        <v>11</v>
      </c>
      <c r="B3" s="11" t="s">
        <v>12</v>
      </c>
      <c r="C3" s="12" t="s">
        <v>9</v>
      </c>
      <c r="D3" s="13">
        <v>5</v>
      </c>
      <c r="E3" s="14">
        <v>105</v>
      </c>
      <c r="F3" s="15">
        <v>78.7</v>
      </c>
      <c r="G3" s="16">
        <v>25</v>
      </c>
      <c r="H3" s="10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15" hidden="1" customHeight="1">
      <c r="A4" s="5" t="s">
        <v>13</v>
      </c>
      <c r="B4" s="5" t="s">
        <v>14</v>
      </c>
      <c r="C4" s="8" t="s">
        <v>15</v>
      </c>
      <c r="D4" s="17">
        <v>0.5</v>
      </c>
      <c r="E4" s="8" t="s">
        <v>16</v>
      </c>
      <c r="F4" s="8"/>
      <c r="G4" s="9"/>
      <c r="H4" s="10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15" hidden="1" customHeight="1">
      <c r="A5" s="11" t="s">
        <v>17</v>
      </c>
      <c r="B5" s="11" t="s">
        <v>18</v>
      </c>
      <c r="C5" s="18" t="s">
        <v>19</v>
      </c>
      <c r="D5" s="18" t="s">
        <v>20</v>
      </c>
      <c r="E5" s="18" t="s">
        <v>20</v>
      </c>
      <c r="F5" s="18"/>
      <c r="G5" s="16"/>
      <c r="H5" s="10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5" hidden="1" customHeight="1">
      <c r="A6" s="5" t="s">
        <v>21</v>
      </c>
      <c r="B6" s="5" t="s">
        <v>22</v>
      </c>
      <c r="C6" s="8" t="s">
        <v>23</v>
      </c>
      <c r="D6" s="17">
        <v>0.5</v>
      </c>
      <c r="E6" s="8" t="s">
        <v>16</v>
      </c>
      <c r="F6" s="8"/>
      <c r="G6" s="9"/>
      <c r="H6" s="10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15" hidden="1" customHeight="1">
      <c r="A7" s="11" t="s">
        <v>24</v>
      </c>
      <c r="B7" s="11" t="s">
        <v>25</v>
      </c>
      <c r="C7" s="18" t="s">
        <v>26</v>
      </c>
      <c r="D7" s="19">
        <v>0.04</v>
      </c>
      <c r="E7" s="18" t="s">
        <v>27</v>
      </c>
      <c r="F7" s="18"/>
      <c r="G7" s="16"/>
      <c r="H7" s="10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ht="15" hidden="1" customHeight="1">
      <c r="A8" s="5" t="s">
        <v>28</v>
      </c>
      <c r="B8" s="5" t="s">
        <v>29</v>
      </c>
      <c r="C8" s="8" t="s">
        <v>19</v>
      </c>
      <c r="D8" s="17">
        <v>0.01</v>
      </c>
      <c r="E8" s="17">
        <v>5.8000000000000003E-2</v>
      </c>
      <c r="F8" s="17"/>
      <c r="G8" s="9"/>
      <c r="H8" s="10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15" hidden="1" customHeight="1">
      <c r="A9" s="11" t="s">
        <v>30</v>
      </c>
      <c r="B9" s="11" t="s">
        <v>31</v>
      </c>
      <c r="C9" s="18" t="s">
        <v>32</v>
      </c>
      <c r="D9" s="19">
        <v>0.01</v>
      </c>
      <c r="E9" s="18" t="s">
        <v>33</v>
      </c>
      <c r="F9" s="18"/>
      <c r="G9" s="16"/>
      <c r="H9" s="10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ht="15" hidden="1" customHeight="1">
      <c r="A10" s="5" t="s">
        <v>34</v>
      </c>
      <c r="B10" s="5" t="s">
        <v>35</v>
      </c>
      <c r="C10" s="8" t="s">
        <v>36</v>
      </c>
      <c r="D10" s="17">
        <v>0.1</v>
      </c>
      <c r="E10" s="8" t="s">
        <v>37</v>
      </c>
      <c r="F10" s="8"/>
      <c r="G10" s="9"/>
      <c r="H10" s="10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15" hidden="1" customHeight="1">
      <c r="A11" s="11" t="s">
        <v>38</v>
      </c>
      <c r="B11" s="11" t="s">
        <v>39</v>
      </c>
      <c r="C11" s="18" t="s">
        <v>40</v>
      </c>
      <c r="D11" s="20">
        <v>0.1</v>
      </c>
      <c r="E11" s="18" t="s">
        <v>37</v>
      </c>
      <c r="F11" s="18"/>
      <c r="G11" s="16"/>
      <c r="H11" s="10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ht="15" customHeight="1">
      <c r="A12" s="5" t="s">
        <v>41</v>
      </c>
      <c r="B12" s="5" t="s">
        <v>42</v>
      </c>
      <c r="C12" s="8" t="s">
        <v>43</v>
      </c>
      <c r="D12" s="21">
        <v>0.02</v>
      </c>
      <c r="E12" s="8" t="s">
        <v>44</v>
      </c>
      <c r="F12" s="8">
        <v>0.84</v>
      </c>
      <c r="G12" s="9" t="s">
        <v>45</v>
      </c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30" hidden="1" customHeight="1">
      <c r="A13" s="22" t="s">
        <v>46</v>
      </c>
      <c r="B13" s="22"/>
      <c r="C13" s="12" t="s">
        <v>47</v>
      </c>
      <c r="D13" s="14"/>
      <c r="E13" s="14"/>
      <c r="F13" s="14">
        <v>247</v>
      </c>
      <c r="G13" s="16"/>
      <c r="H13" s="10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ht="30" customHeight="1">
      <c r="A14" s="23" t="s">
        <v>48</v>
      </c>
      <c r="B14" s="23" t="s">
        <v>49</v>
      </c>
      <c r="C14" s="6" t="s">
        <v>50</v>
      </c>
      <c r="D14" s="7">
        <v>5</v>
      </c>
      <c r="E14" s="7">
        <v>1184</v>
      </c>
      <c r="F14" s="7">
        <v>835</v>
      </c>
      <c r="G14" s="9">
        <v>10</v>
      </c>
      <c r="H14" s="10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.75" customHeight="1">
      <c r="A15" s="11" t="s">
        <v>51</v>
      </c>
      <c r="B15" s="11" t="s">
        <v>52</v>
      </c>
      <c r="C15" s="12" t="s">
        <v>50</v>
      </c>
      <c r="D15" s="15">
        <v>20</v>
      </c>
      <c r="E15" s="14">
        <v>2890</v>
      </c>
      <c r="F15" s="14">
        <v>1820</v>
      </c>
      <c r="G15" s="16">
        <v>50</v>
      </c>
      <c r="H15" s="10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15" customHeight="1">
      <c r="A16" s="5" t="s">
        <v>53</v>
      </c>
      <c r="B16" s="5" t="s">
        <v>54</v>
      </c>
      <c r="C16" s="8" t="s">
        <v>55</v>
      </c>
      <c r="D16" s="24">
        <v>5</v>
      </c>
      <c r="E16" s="25">
        <v>49.7</v>
      </c>
      <c r="F16" s="25">
        <v>36.700000000000003</v>
      </c>
      <c r="G16" s="9">
        <v>300</v>
      </c>
      <c r="H16" s="10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5" customHeight="1">
      <c r="A17" s="11" t="s">
        <v>56</v>
      </c>
      <c r="B17" s="11" t="s">
        <v>57</v>
      </c>
      <c r="C17" s="12" t="s">
        <v>9</v>
      </c>
      <c r="D17" s="15">
        <v>10</v>
      </c>
      <c r="E17" s="14">
        <v>170</v>
      </c>
      <c r="F17" s="15">
        <v>49.5</v>
      </c>
      <c r="G17" s="16" t="s">
        <v>58</v>
      </c>
      <c r="H17" s="10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15" hidden="1" customHeight="1">
      <c r="A18" s="5" t="s">
        <v>59</v>
      </c>
      <c r="B18" s="5" t="s">
        <v>60</v>
      </c>
      <c r="C18" s="8" t="s">
        <v>19</v>
      </c>
      <c r="D18" s="25">
        <v>1</v>
      </c>
      <c r="E18" s="8" t="s">
        <v>61</v>
      </c>
      <c r="F18" s="8"/>
      <c r="G18" s="9"/>
      <c r="H18" s="10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30" customHeight="1">
      <c r="A19" s="11" t="s">
        <v>62</v>
      </c>
      <c r="B19" s="11" t="s">
        <v>63</v>
      </c>
      <c r="C19" s="12" t="s">
        <v>64</v>
      </c>
      <c r="D19" s="13">
        <v>1</v>
      </c>
      <c r="E19" s="13">
        <v>6.61</v>
      </c>
      <c r="F19" s="15">
        <v>29.9</v>
      </c>
      <c r="G19" s="16" t="s">
        <v>65</v>
      </c>
      <c r="H19" s="10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15" hidden="1" customHeight="1">
      <c r="A20" s="5" t="s">
        <v>66</v>
      </c>
      <c r="B20" s="5" t="s">
        <v>39</v>
      </c>
      <c r="C20" s="8" t="s">
        <v>67</v>
      </c>
      <c r="D20" s="21">
        <v>0.02</v>
      </c>
      <c r="E20" s="8" t="s">
        <v>44</v>
      </c>
      <c r="F20" s="8"/>
      <c r="G20" s="9"/>
      <c r="H20" s="10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15" hidden="1" customHeight="1">
      <c r="A21" s="11" t="s">
        <v>68</v>
      </c>
      <c r="B21" s="11" t="s">
        <v>69</v>
      </c>
      <c r="C21" s="18" t="s">
        <v>70</v>
      </c>
      <c r="D21" s="20">
        <v>0.1</v>
      </c>
      <c r="E21" s="20">
        <v>0.71199999999999997</v>
      </c>
      <c r="F21" s="20"/>
      <c r="G21" s="16"/>
      <c r="H21" s="10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5" hidden="1" customHeight="1">
      <c r="A22" s="5" t="s">
        <v>71</v>
      </c>
      <c r="B22" s="5" t="s">
        <v>72</v>
      </c>
      <c r="C22" s="8" t="s">
        <v>73</v>
      </c>
      <c r="D22" s="25">
        <v>0.5</v>
      </c>
      <c r="E22" s="8" t="s">
        <v>16</v>
      </c>
      <c r="F22" s="8"/>
      <c r="G22" s="9"/>
      <c r="H22" s="10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24.75" hidden="1" customHeight="1">
      <c r="A23" s="11" t="s">
        <v>74</v>
      </c>
      <c r="B23" s="11" t="s">
        <v>75</v>
      </c>
      <c r="C23" s="18" t="s">
        <v>76</v>
      </c>
      <c r="D23" s="13">
        <v>1</v>
      </c>
      <c r="E23" s="13">
        <v>2.65</v>
      </c>
      <c r="F23" s="13"/>
      <c r="G23" s="16"/>
      <c r="H23" s="10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5" hidden="1" customHeight="1">
      <c r="A24" s="5" t="s">
        <v>77</v>
      </c>
      <c r="B24" s="5" t="s">
        <v>78</v>
      </c>
      <c r="C24" s="8" t="s">
        <v>79</v>
      </c>
      <c r="D24" s="17">
        <v>0.1</v>
      </c>
      <c r="E24" s="8" t="s">
        <v>37</v>
      </c>
      <c r="F24" s="8"/>
      <c r="G24" s="9"/>
      <c r="H24" s="10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5" hidden="1" customHeight="1">
      <c r="A25" s="11" t="s">
        <v>80</v>
      </c>
      <c r="B25" s="11" t="s">
        <v>81</v>
      </c>
      <c r="C25" s="18" t="s">
        <v>82</v>
      </c>
      <c r="D25" s="20">
        <v>0.1</v>
      </c>
      <c r="E25" s="18" t="s">
        <v>37</v>
      </c>
      <c r="F25" s="18"/>
      <c r="G25" s="16"/>
      <c r="H25" s="10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15" hidden="1" customHeight="1">
      <c r="A26" s="5" t="s">
        <v>83</v>
      </c>
      <c r="B26" s="5" t="s">
        <v>84</v>
      </c>
      <c r="C26" s="8" t="s">
        <v>85</v>
      </c>
      <c r="D26" s="26">
        <v>1E-3</v>
      </c>
      <c r="E26" s="8" t="s">
        <v>86</v>
      </c>
      <c r="F26" s="8"/>
      <c r="G26" s="9"/>
      <c r="H26" s="10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15" hidden="1" customHeight="1">
      <c r="A27" s="11" t="s">
        <v>87</v>
      </c>
      <c r="B27" s="11" t="s">
        <v>88</v>
      </c>
      <c r="C27" s="18" t="s">
        <v>89</v>
      </c>
      <c r="D27" s="20">
        <v>0.8</v>
      </c>
      <c r="E27" s="18" t="s">
        <v>90</v>
      </c>
      <c r="F27" s="18"/>
      <c r="G27" s="16"/>
      <c r="H27" s="10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5" hidden="1" customHeight="1">
      <c r="A28" s="5" t="s">
        <v>91</v>
      </c>
      <c r="B28" s="5" t="s">
        <v>31</v>
      </c>
      <c r="C28" s="8" t="s">
        <v>92</v>
      </c>
      <c r="D28" s="21">
        <v>0.05</v>
      </c>
      <c r="E28" s="8" t="s">
        <v>93</v>
      </c>
      <c r="F28" s="8"/>
      <c r="G28" s="9"/>
      <c r="H28" s="10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15.75" hidden="1" customHeight="1">
      <c r="A29" s="11" t="s">
        <v>94</v>
      </c>
      <c r="B29" s="22" t="s">
        <v>95</v>
      </c>
      <c r="C29" s="12" t="s">
        <v>96</v>
      </c>
      <c r="D29" s="20">
        <v>0.5</v>
      </c>
      <c r="E29" s="15">
        <v>13.8</v>
      </c>
      <c r="F29" s="15"/>
      <c r="G29" s="16"/>
      <c r="H29" s="10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15.75" hidden="1" customHeight="1">
      <c r="A30" s="5" t="s">
        <v>97</v>
      </c>
      <c r="B30" s="23" t="s">
        <v>98</v>
      </c>
      <c r="C30" s="6" t="s">
        <v>99</v>
      </c>
      <c r="D30" s="26">
        <v>5.0000000000000001E-3</v>
      </c>
      <c r="E30" s="8" t="s">
        <v>100</v>
      </c>
      <c r="F30" s="8"/>
      <c r="G30" s="9"/>
      <c r="H30" s="10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15.75" hidden="1" customHeight="1">
      <c r="A31" s="11" t="s">
        <v>101</v>
      </c>
      <c r="B31" s="22" t="s">
        <v>102</v>
      </c>
      <c r="C31" s="12" t="s">
        <v>103</v>
      </c>
      <c r="D31" s="13">
        <v>2</v>
      </c>
      <c r="E31" s="15">
        <v>24.5</v>
      </c>
      <c r="F31" s="15"/>
      <c r="G31" s="16"/>
      <c r="H31" s="10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15.75" hidden="1" customHeight="1">
      <c r="A32" s="5" t="s">
        <v>104</v>
      </c>
      <c r="B32" s="5" t="s">
        <v>105</v>
      </c>
      <c r="C32" s="8" t="s">
        <v>106</v>
      </c>
      <c r="D32" s="24">
        <v>4</v>
      </c>
      <c r="E32" s="25">
        <v>32.799999999999997</v>
      </c>
      <c r="F32" s="25"/>
      <c r="G32" s="9"/>
      <c r="H32" s="10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5.75" hidden="1" customHeight="1">
      <c r="A33" s="11" t="s">
        <v>107</v>
      </c>
      <c r="B33" s="11" t="s">
        <v>108</v>
      </c>
      <c r="C33" s="18" t="s">
        <v>109</v>
      </c>
      <c r="D33" s="13">
        <v>4</v>
      </c>
      <c r="E33" s="15">
        <v>46.6</v>
      </c>
      <c r="F33" s="15"/>
      <c r="G33" s="16"/>
      <c r="H33" s="10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15.75" hidden="1" customHeight="1">
      <c r="A34" s="5" t="s">
        <v>110</v>
      </c>
      <c r="B34" s="5" t="s">
        <v>111</v>
      </c>
      <c r="C34" s="8" t="s">
        <v>19</v>
      </c>
      <c r="D34" s="25">
        <v>0.1</v>
      </c>
      <c r="E34" s="8" t="s">
        <v>112</v>
      </c>
      <c r="F34" s="8"/>
      <c r="G34" s="9"/>
      <c r="H34" s="10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5.75" hidden="1" customHeight="1">
      <c r="A35" s="11" t="s">
        <v>113</v>
      </c>
      <c r="B35" s="11" t="s">
        <v>114</v>
      </c>
      <c r="C35" s="18" t="s">
        <v>115</v>
      </c>
      <c r="D35" s="27">
        <v>5.0000000000000001E-4</v>
      </c>
      <c r="E35" s="18" t="s">
        <v>116</v>
      </c>
      <c r="F35" s="18"/>
      <c r="G35" s="16"/>
      <c r="H35" s="10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15.75" customHeight="1">
      <c r="A36" s="5" t="s">
        <v>117</v>
      </c>
      <c r="B36" s="5" t="s">
        <v>118</v>
      </c>
      <c r="C36" s="8" t="s">
        <v>119</v>
      </c>
      <c r="D36" s="7">
        <v>10</v>
      </c>
      <c r="E36" s="7">
        <v>36</v>
      </c>
      <c r="F36" s="24">
        <v>70.66</v>
      </c>
      <c r="G36" s="9">
        <v>0</v>
      </c>
      <c r="H36" s="10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15.75" hidden="1" customHeight="1">
      <c r="A37" s="11" t="s">
        <v>120</v>
      </c>
      <c r="B37" s="11"/>
      <c r="C37" s="18"/>
      <c r="D37" s="20"/>
      <c r="E37" s="18"/>
      <c r="F37" s="18">
        <v>215</v>
      </c>
      <c r="G37" s="16"/>
      <c r="H37" s="10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15.75" hidden="1" customHeight="1">
      <c r="A38" s="5" t="s">
        <v>121</v>
      </c>
      <c r="B38" s="5" t="s">
        <v>122</v>
      </c>
      <c r="C38" s="8" t="s">
        <v>123</v>
      </c>
      <c r="D38" s="17">
        <v>0.4</v>
      </c>
      <c r="E38" s="8" t="s">
        <v>124</v>
      </c>
      <c r="F38" s="8"/>
      <c r="G38" s="9"/>
      <c r="H38" s="10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5.75" hidden="1" customHeight="1">
      <c r="A39" s="11" t="s">
        <v>125</v>
      </c>
      <c r="B39" s="22" t="s">
        <v>126</v>
      </c>
      <c r="C39" s="12" t="s">
        <v>127</v>
      </c>
      <c r="D39" s="15">
        <v>10</v>
      </c>
      <c r="E39" s="15">
        <v>56.7</v>
      </c>
      <c r="F39" s="15"/>
      <c r="G39" s="16"/>
      <c r="H39" s="10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15.75" hidden="1" customHeight="1">
      <c r="A40" s="5" t="s">
        <v>128</v>
      </c>
      <c r="B40" s="5" t="s">
        <v>31</v>
      </c>
      <c r="C40" s="8" t="s">
        <v>129</v>
      </c>
      <c r="D40" s="21">
        <v>0.05</v>
      </c>
      <c r="E40" s="21">
        <v>6.3299999999999995E-2</v>
      </c>
      <c r="F40" s="21"/>
      <c r="G40" s="9"/>
      <c r="H40" s="10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15.75" hidden="1" customHeight="1">
      <c r="A41" s="11" t="s">
        <v>130</v>
      </c>
      <c r="B41" s="11" t="s">
        <v>131</v>
      </c>
      <c r="C41" s="18" t="s">
        <v>132</v>
      </c>
      <c r="D41" s="15">
        <v>1</v>
      </c>
      <c r="E41" s="18" t="s">
        <v>133</v>
      </c>
      <c r="F41" s="18"/>
      <c r="G41" s="16"/>
      <c r="H41" s="10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15.75" customHeight="1">
      <c r="A42" s="5" t="s">
        <v>134</v>
      </c>
      <c r="B42" s="5" t="s">
        <v>135</v>
      </c>
      <c r="C42" s="8" t="s">
        <v>136</v>
      </c>
      <c r="D42" s="8" t="s">
        <v>137</v>
      </c>
      <c r="E42" s="24">
        <v>6.63</v>
      </c>
      <c r="F42" s="24">
        <v>7.01</v>
      </c>
      <c r="G42" s="9" t="s">
        <v>138</v>
      </c>
      <c r="H42" s="10" t="s">
        <v>139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5.75" hidden="1" customHeight="1">
      <c r="A43" s="11" t="s">
        <v>140</v>
      </c>
      <c r="B43" s="11" t="s">
        <v>141</v>
      </c>
      <c r="C43" s="18" t="s">
        <v>142</v>
      </c>
      <c r="D43" s="18" t="s">
        <v>137</v>
      </c>
      <c r="E43" s="13">
        <v>38.880000000000003</v>
      </c>
      <c r="F43" s="13"/>
      <c r="G43" s="16"/>
      <c r="H43" s="10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5.75" customHeight="1">
      <c r="A44" s="28" t="s">
        <v>143</v>
      </c>
      <c r="B44" s="28"/>
      <c r="C44" s="9" t="s">
        <v>47</v>
      </c>
      <c r="D44" s="9"/>
      <c r="E44" s="9" t="s">
        <v>144</v>
      </c>
      <c r="F44" s="9" t="s">
        <v>144</v>
      </c>
      <c r="G44" s="9" t="s">
        <v>145</v>
      </c>
      <c r="H44" s="10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15.75" customHeight="1">
      <c r="A45" s="29" t="s">
        <v>146</v>
      </c>
      <c r="B45" s="29"/>
      <c r="C45" s="16" t="s">
        <v>47</v>
      </c>
      <c r="D45" s="16"/>
      <c r="E45" s="16" t="s">
        <v>144</v>
      </c>
      <c r="F45" s="16">
        <v>5.3100000000000001E-2</v>
      </c>
      <c r="G45" s="16" t="s">
        <v>147</v>
      </c>
      <c r="H45" s="10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15.75" customHeight="1">
      <c r="A46" s="28" t="s">
        <v>148</v>
      </c>
      <c r="B46" s="28"/>
      <c r="C46" s="9" t="s">
        <v>47</v>
      </c>
      <c r="D46" s="9"/>
      <c r="E46" s="9" t="s">
        <v>144</v>
      </c>
      <c r="F46" s="9">
        <v>5.91</v>
      </c>
      <c r="G46" s="9">
        <v>0.05</v>
      </c>
      <c r="H46" s="10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15.75" customHeight="1">
      <c r="A47" s="29" t="s">
        <v>149</v>
      </c>
      <c r="B47" s="29"/>
      <c r="C47" s="16" t="s">
        <v>47</v>
      </c>
      <c r="D47" s="16"/>
      <c r="E47" s="16" t="s">
        <v>144</v>
      </c>
      <c r="F47" s="16">
        <v>14.76</v>
      </c>
      <c r="G47" s="16" t="s">
        <v>150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15.75" customHeight="1">
      <c r="A48" s="30"/>
      <c r="B48" s="30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15.75" customHeight="1">
      <c r="A49" s="30"/>
      <c r="B49" s="30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5.75" customHeight="1">
      <c r="A50" s="30"/>
      <c r="B50" s="30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5.75" customHeight="1">
      <c r="A51" s="30"/>
      <c r="B51" s="30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5.75" customHeight="1">
      <c r="A52" s="30"/>
      <c r="B52" s="30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5.75" customHeight="1">
      <c r="A53" s="30"/>
      <c r="B53" s="30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15.75" customHeight="1">
      <c r="A54" s="30"/>
      <c r="B54" s="30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15.75" customHeight="1">
      <c r="A55" s="30"/>
      <c r="B55" s="30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15.75" customHeight="1">
      <c r="A56" s="30"/>
      <c r="B56" s="30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15.75" customHeight="1">
      <c r="A57" s="30"/>
      <c r="B57" s="30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15.75" customHeight="1">
      <c r="A58" s="30"/>
      <c r="B58" s="30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15.75" customHeight="1">
      <c r="A59" s="30"/>
      <c r="B59" s="30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15.75" customHeight="1">
      <c r="A60" s="30"/>
      <c r="B60" s="30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5.75" customHeight="1">
      <c r="A61" s="30"/>
      <c r="B61" s="30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ht="15.75" customHeight="1">
      <c r="A62" s="30"/>
      <c r="B62" s="30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5.75" customHeight="1">
      <c r="A63" s="30"/>
      <c r="B63" s="30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5.75" customHeight="1">
      <c r="A64" s="30"/>
      <c r="B64" s="30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5.75" customHeight="1">
      <c r="A65" s="30"/>
      <c r="B65" s="30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5.75" customHeight="1">
      <c r="A66" s="30"/>
      <c r="B66" s="30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5.75" customHeight="1">
      <c r="A67" s="30"/>
      <c r="B67" s="30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5.75" customHeight="1">
      <c r="A68" s="30"/>
      <c r="B68" s="30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5.75" customHeight="1">
      <c r="A69" s="30"/>
      <c r="B69" s="30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5.75" customHeight="1">
      <c r="A70" s="30"/>
      <c r="B70" s="3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5.75" customHeight="1">
      <c r="A71" s="30"/>
      <c r="B71" s="30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5.75" customHeight="1">
      <c r="A72" s="30"/>
      <c r="B72" s="30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5.75" customHeight="1">
      <c r="A73" s="30"/>
      <c r="B73" s="30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5.75" customHeight="1">
      <c r="A74" s="30"/>
      <c r="B74" s="30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5.75" customHeight="1">
      <c r="A75" s="30"/>
      <c r="B75" s="30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5.75" customHeight="1">
      <c r="A76" s="30"/>
      <c r="B76" s="30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5.75" customHeight="1">
      <c r="A77" s="30"/>
      <c r="B77" s="30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5.75" customHeight="1">
      <c r="A78" s="30"/>
      <c r="B78" s="30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5.75" customHeight="1">
      <c r="A79" s="30"/>
      <c r="B79" s="30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5.75" customHeight="1">
      <c r="A80" s="30"/>
      <c r="B80" s="30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5.75" customHeight="1">
      <c r="A81" s="30"/>
      <c r="B81" s="30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5.75" customHeight="1">
      <c r="A82" s="30"/>
      <c r="B82" s="30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5.75" customHeight="1">
      <c r="A83" s="30"/>
      <c r="B83" s="30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5.75" customHeight="1">
      <c r="A84" s="30"/>
      <c r="B84" s="30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5.75" customHeight="1">
      <c r="A85" s="30"/>
      <c r="B85" s="30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5.75" customHeight="1">
      <c r="A86" s="30"/>
      <c r="B86" s="30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5.75" customHeight="1">
      <c r="A87" s="30"/>
      <c r="B87" s="30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5.75" customHeight="1">
      <c r="A88" s="30"/>
      <c r="B88" s="30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5.75" customHeight="1">
      <c r="A89" s="30"/>
      <c r="B89" s="30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5.75" customHeight="1">
      <c r="A90" s="30"/>
      <c r="B90" s="30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5.75" customHeight="1">
      <c r="A91" s="30"/>
      <c r="B91" s="30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5.75" customHeight="1">
      <c r="A92" s="30"/>
      <c r="B92" s="30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5.75" customHeight="1">
      <c r="A93" s="30"/>
      <c r="B93" s="30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5.75" customHeight="1">
      <c r="A94" s="30"/>
      <c r="B94" s="30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5.75" customHeight="1">
      <c r="A95" s="30"/>
      <c r="B95" s="30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5.75" customHeight="1">
      <c r="A96" s="30"/>
      <c r="B96" s="30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5.75" customHeight="1">
      <c r="A97" s="30"/>
      <c r="B97" s="30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5.75" customHeight="1">
      <c r="A98" s="30"/>
      <c r="B98" s="30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5.75" customHeight="1">
      <c r="A99" s="30"/>
      <c r="B99" s="30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5.75" customHeight="1">
      <c r="A100" s="30"/>
      <c r="B100" s="3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5.75" customHeight="1">
      <c r="A101" s="30"/>
      <c r="B101" s="30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5.75" customHeight="1">
      <c r="A102" s="30"/>
      <c r="B102" s="30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5.75" customHeight="1">
      <c r="A103" s="30"/>
      <c r="B103" s="30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5.75" customHeight="1">
      <c r="A104" s="30"/>
      <c r="B104" s="30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5.75" customHeight="1">
      <c r="A105" s="30"/>
      <c r="B105" s="30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5.75" customHeight="1">
      <c r="A106" s="30"/>
      <c r="B106" s="30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5.75" customHeight="1">
      <c r="A107" s="30"/>
      <c r="B107" s="30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5.75" customHeight="1">
      <c r="A108" s="30"/>
      <c r="B108" s="30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5.75" customHeight="1">
      <c r="A109" s="30"/>
      <c r="B109" s="30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5.75" customHeight="1">
      <c r="A110" s="30"/>
      <c r="B110" s="30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5.75" customHeight="1">
      <c r="A111" s="30"/>
      <c r="B111" s="30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5.75" customHeight="1">
      <c r="A112" s="30"/>
      <c r="B112" s="30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5.75" customHeight="1">
      <c r="A113" s="30"/>
      <c r="B113" s="30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5.75" customHeight="1">
      <c r="A114" s="30"/>
      <c r="B114" s="30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5.75" customHeight="1">
      <c r="A115" s="30"/>
      <c r="B115" s="30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5.75" customHeight="1">
      <c r="A116" s="30"/>
      <c r="B116" s="30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5.75" customHeight="1">
      <c r="A117" s="30"/>
      <c r="B117" s="30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5.75" customHeight="1">
      <c r="A118" s="30"/>
      <c r="B118" s="30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5.75" customHeight="1">
      <c r="A119" s="30"/>
      <c r="B119" s="30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5.75" customHeight="1">
      <c r="A120" s="30"/>
      <c r="B120" s="30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5.75" customHeight="1">
      <c r="A121" s="30"/>
      <c r="B121" s="30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5.75" customHeight="1">
      <c r="A122" s="30"/>
      <c r="B122" s="30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5.75" customHeight="1">
      <c r="A123" s="30"/>
      <c r="B123" s="30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5.75" customHeight="1">
      <c r="A124" s="30"/>
      <c r="B124" s="30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5.75" customHeight="1">
      <c r="A125" s="30"/>
      <c r="B125" s="30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5.75" customHeight="1">
      <c r="A126" s="30"/>
      <c r="B126" s="30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5.75" customHeight="1">
      <c r="A127" s="30"/>
      <c r="B127" s="30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5.75" customHeight="1">
      <c r="A128" s="30"/>
      <c r="B128" s="30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5.75" customHeight="1">
      <c r="A129" s="30"/>
      <c r="B129" s="30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5.75" customHeight="1">
      <c r="A130" s="30"/>
      <c r="B130" s="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5.75" customHeight="1">
      <c r="A131" s="30"/>
      <c r="B131" s="30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5.75" customHeight="1">
      <c r="A132" s="30"/>
      <c r="B132" s="30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5.75" customHeight="1">
      <c r="A133" s="30"/>
      <c r="B133" s="30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5.75" customHeight="1">
      <c r="A134" s="30"/>
      <c r="B134" s="30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5.75" customHeight="1">
      <c r="A135" s="30"/>
      <c r="B135" s="30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5.75" customHeight="1">
      <c r="A136" s="30"/>
      <c r="B136" s="30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5.75" customHeight="1">
      <c r="A137" s="30"/>
      <c r="B137" s="30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5.75" customHeight="1">
      <c r="A138" s="30"/>
      <c r="B138" s="30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5.75" customHeight="1">
      <c r="A139" s="30"/>
      <c r="B139" s="30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5.75" customHeight="1">
      <c r="A140" s="30"/>
      <c r="B140" s="30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5.75" customHeight="1">
      <c r="A141" s="30"/>
      <c r="B141" s="30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5.75" customHeight="1">
      <c r="A142" s="30"/>
      <c r="B142" s="30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5.75" customHeight="1">
      <c r="A143" s="30"/>
      <c r="B143" s="30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5.75" customHeight="1">
      <c r="A144" s="30"/>
      <c r="B144" s="30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5.75" customHeight="1">
      <c r="A145" s="30"/>
      <c r="B145" s="30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5.75" customHeight="1">
      <c r="A146" s="30"/>
      <c r="B146" s="30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5.75" customHeight="1">
      <c r="A147" s="30"/>
      <c r="B147" s="30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5.75" customHeight="1">
      <c r="A148" s="30"/>
      <c r="B148" s="30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5.75" customHeight="1">
      <c r="A149" s="30"/>
      <c r="B149" s="30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5.75" customHeight="1">
      <c r="A150" s="30"/>
      <c r="B150" s="30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5.75" customHeight="1">
      <c r="A151" s="30"/>
      <c r="B151" s="30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5.75" customHeight="1">
      <c r="A152" s="30"/>
      <c r="B152" s="30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5.75" customHeight="1">
      <c r="A153" s="30"/>
      <c r="B153" s="30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5.75" customHeight="1">
      <c r="A154" s="30"/>
      <c r="B154" s="30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5.75" customHeight="1">
      <c r="A155" s="30"/>
      <c r="B155" s="30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5.75" customHeight="1">
      <c r="A156" s="30"/>
      <c r="B156" s="30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5.75" customHeight="1">
      <c r="A157" s="30"/>
      <c r="B157" s="30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5.75" customHeight="1">
      <c r="A158" s="30"/>
      <c r="B158" s="30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5.75" customHeight="1">
      <c r="A159" s="30"/>
      <c r="B159" s="30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5.75" customHeight="1">
      <c r="A160" s="30"/>
      <c r="B160" s="3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5.75" customHeight="1">
      <c r="A161" s="30"/>
      <c r="B161" s="30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5.75" customHeight="1">
      <c r="A162" s="30"/>
      <c r="B162" s="30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5.75" customHeight="1">
      <c r="A163" s="30"/>
      <c r="B163" s="30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5.75" customHeight="1">
      <c r="A164" s="30"/>
      <c r="B164" s="30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5.75" customHeight="1">
      <c r="A165" s="30"/>
      <c r="B165" s="30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5.75" customHeight="1">
      <c r="A166" s="30"/>
      <c r="B166" s="30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5.75" customHeight="1">
      <c r="A167" s="30"/>
      <c r="B167" s="30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5.75" customHeight="1">
      <c r="A168" s="30"/>
      <c r="B168" s="30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5.75" customHeight="1">
      <c r="A169" s="30"/>
      <c r="B169" s="30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5.75" customHeight="1">
      <c r="A170" s="30"/>
      <c r="B170" s="30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5.75" customHeight="1">
      <c r="A171" s="30"/>
      <c r="B171" s="30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5.75" customHeight="1">
      <c r="A172" s="30"/>
      <c r="B172" s="30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5.75" customHeight="1">
      <c r="A173" s="30"/>
      <c r="B173" s="30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5.75" customHeight="1">
      <c r="A174" s="30"/>
      <c r="B174" s="30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5.75" customHeight="1">
      <c r="A175" s="30"/>
      <c r="B175" s="30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5.75" customHeight="1">
      <c r="A176" s="30"/>
      <c r="B176" s="30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5.75" customHeight="1">
      <c r="A177" s="30"/>
      <c r="B177" s="30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5.75" customHeight="1">
      <c r="A178" s="30"/>
      <c r="B178" s="30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5.75" customHeight="1">
      <c r="A179" s="30"/>
      <c r="B179" s="30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5.75" customHeight="1">
      <c r="A180" s="30"/>
      <c r="B180" s="30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5.75" customHeight="1">
      <c r="A181" s="30"/>
      <c r="B181" s="30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5.75" customHeight="1">
      <c r="A182" s="30"/>
      <c r="B182" s="30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5.75" customHeight="1">
      <c r="A183" s="30"/>
      <c r="B183" s="30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5.75" customHeight="1">
      <c r="A184" s="30"/>
      <c r="B184" s="30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5.75" customHeight="1">
      <c r="A185" s="30"/>
      <c r="B185" s="30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5.75" customHeight="1">
      <c r="A186" s="30"/>
      <c r="B186" s="30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5.75" customHeight="1">
      <c r="A187" s="30"/>
      <c r="B187" s="30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5.75" customHeight="1">
      <c r="A188" s="30"/>
      <c r="B188" s="30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5.75" customHeight="1">
      <c r="A189" s="30"/>
      <c r="B189" s="30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5.75" customHeight="1">
      <c r="A190" s="30"/>
      <c r="B190" s="3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5.75" customHeight="1">
      <c r="A191" s="30"/>
      <c r="B191" s="30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5.75" customHeight="1">
      <c r="A192" s="30"/>
      <c r="B192" s="30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5.75" customHeight="1">
      <c r="A193" s="30"/>
      <c r="B193" s="30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5.75" customHeight="1">
      <c r="A194" s="30"/>
      <c r="B194" s="30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5.75" customHeight="1">
      <c r="A195" s="30"/>
      <c r="B195" s="30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5.75" customHeight="1">
      <c r="A196" s="30"/>
      <c r="B196" s="30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5.75" customHeight="1">
      <c r="A197" s="30"/>
      <c r="B197" s="30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5.75" customHeight="1">
      <c r="A198" s="30"/>
      <c r="B198" s="30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5.75" customHeight="1">
      <c r="A199" s="30"/>
      <c r="B199" s="30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5.75" customHeight="1">
      <c r="A200" s="30"/>
      <c r="B200" s="30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5.75" customHeight="1">
      <c r="A201" s="30"/>
      <c r="B201" s="30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5.75" customHeight="1">
      <c r="A202" s="30"/>
      <c r="B202" s="30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5.75" customHeight="1">
      <c r="A203" s="30"/>
      <c r="B203" s="30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5.75" customHeight="1">
      <c r="A204" s="30"/>
      <c r="B204" s="30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5.75" customHeight="1">
      <c r="A205" s="30"/>
      <c r="B205" s="30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5.75" customHeight="1">
      <c r="A206" s="30"/>
      <c r="B206" s="30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5.75" customHeight="1">
      <c r="A207" s="30"/>
      <c r="B207" s="30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5.75" customHeight="1">
      <c r="A208" s="30"/>
      <c r="B208" s="30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5.75" customHeight="1">
      <c r="A209" s="30"/>
      <c r="B209" s="30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5.75" customHeight="1">
      <c r="A210" s="30"/>
      <c r="B210" s="30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5.75" customHeight="1">
      <c r="A211" s="30"/>
      <c r="B211" s="30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5.75" customHeight="1">
      <c r="A212" s="30"/>
      <c r="B212" s="30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5.75" customHeight="1">
      <c r="A213" s="30"/>
      <c r="B213" s="30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5.75" customHeight="1">
      <c r="A214" s="30"/>
      <c r="B214" s="30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5.75" customHeight="1">
      <c r="A215" s="30"/>
      <c r="B215" s="30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5.75" customHeight="1">
      <c r="A216" s="30"/>
      <c r="B216" s="30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5.75" customHeight="1">
      <c r="A217" s="30"/>
      <c r="B217" s="30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5.75" customHeight="1">
      <c r="A218" s="30"/>
      <c r="B218" s="30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5.75" customHeight="1">
      <c r="A219" s="30"/>
      <c r="B219" s="30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5.75" customHeight="1">
      <c r="A220" s="30"/>
      <c r="B220" s="3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5.75" customHeight="1">
      <c r="A221" s="30"/>
      <c r="B221" s="30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5.75" customHeight="1">
      <c r="A222" s="30"/>
      <c r="B222" s="30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5.75" customHeight="1">
      <c r="A223" s="30"/>
      <c r="B223" s="30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5.75" customHeight="1">
      <c r="A224" s="30"/>
      <c r="B224" s="30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5.75" customHeight="1">
      <c r="A225" s="30"/>
      <c r="B225" s="30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5.75" customHeight="1">
      <c r="A226" s="30"/>
      <c r="B226" s="30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5.75" customHeight="1">
      <c r="A227" s="30"/>
      <c r="B227" s="30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5.75" customHeight="1">
      <c r="A228" s="30"/>
      <c r="B228" s="30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5.75" customHeight="1">
      <c r="A229" s="30"/>
      <c r="B229" s="30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5.75" customHeight="1">
      <c r="A230" s="30"/>
      <c r="B230" s="30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5.75" customHeight="1">
      <c r="A231" s="30"/>
      <c r="B231" s="30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5.75" customHeight="1">
      <c r="A232" s="30"/>
      <c r="B232" s="30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5.75" customHeight="1">
      <c r="A233" s="30"/>
      <c r="B233" s="30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5.75" customHeight="1">
      <c r="A234" s="30"/>
      <c r="B234" s="30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5.75" customHeight="1">
      <c r="A235" s="30"/>
      <c r="B235" s="30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5.75" customHeight="1">
      <c r="A236" s="30"/>
      <c r="B236" s="30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5.75" customHeight="1">
      <c r="A237" s="30"/>
      <c r="B237" s="30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5.75" customHeight="1">
      <c r="A238" s="30"/>
      <c r="B238" s="30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5.75" customHeight="1">
      <c r="A239" s="30"/>
      <c r="B239" s="30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5.75" customHeight="1">
      <c r="A240" s="30"/>
      <c r="B240" s="3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5.75" customHeight="1">
      <c r="A241" s="30"/>
      <c r="B241" s="30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5.75" customHeight="1">
      <c r="A242" s="30"/>
      <c r="B242" s="30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5.75" customHeight="1">
      <c r="A243" s="30"/>
      <c r="B243" s="30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5.75" customHeight="1">
      <c r="A244" s="30"/>
      <c r="B244" s="30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5.75" customHeight="1">
      <c r="A245" s="30"/>
      <c r="B245" s="30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5.75" customHeight="1">
      <c r="A246" s="30"/>
      <c r="B246" s="30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5.75" customHeight="1">
      <c r="A247" s="30"/>
      <c r="B247" s="30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5.75" customHeight="1">
      <c r="A248" s="30"/>
      <c r="B248" s="30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5.75" customHeight="1">
      <c r="A249" s="30"/>
      <c r="B249" s="30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5.75" customHeight="1">
      <c r="A250" s="30"/>
      <c r="B250" s="3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5.75" customHeight="1">
      <c r="A251" s="30"/>
      <c r="B251" s="30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5.75" customHeight="1">
      <c r="A252" s="30"/>
      <c r="B252" s="30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5.75" customHeight="1">
      <c r="A253" s="30"/>
      <c r="B253" s="30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5.75" customHeight="1">
      <c r="A254" s="30"/>
      <c r="B254" s="30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5.75" customHeight="1">
      <c r="A255" s="30"/>
      <c r="B255" s="30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5.75" customHeight="1">
      <c r="A256" s="30"/>
      <c r="B256" s="30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5.75" customHeight="1">
      <c r="A257" s="30"/>
      <c r="B257" s="30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5.75" customHeight="1">
      <c r="A258" s="30"/>
      <c r="B258" s="30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5.75" customHeight="1">
      <c r="A259" s="30"/>
      <c r="B259" s="30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5.75" customHeight="1">
      <c r="A260" s="30"/>
      <c r="B260" s="30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5.75" customHeight="1">
      <c r="A261" s="30"/>
      <c r="B261" s="30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5.75" customHeight="1">
      <c r="A262" s="30"/>
      <c r="B262" s="30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5.75" customHeight="1">
      <c r="A263" s="30"/>
      <c r="B263" s="30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5.75" customHeight="1">
      <c r="A264" s="30"/>
      <c r="B264" s="30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5.75" customHeight="1">
      <c r="A265" s="30"/>
      <c r="B265" s="30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5.75" customHeight="1">
      <c r="A266" s="30"/>
      <c r="B266" s="30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5.75" customHeight="1">
      <c r="A267" s="30"/>
      <c r="B267" s="30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5.75" customHeight="1">
      <c r="A268" s="30"/>
      <c r="B268" s="30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5.75" customHeight="1">
      <c r="A269" s="30"/>
      <c r="B269" s="30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5.75" customHeight="1">
      <c r="A270" s="30"/>
      <c r="B270" s="3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5.75" customHeight="1">
      <c r="A271" s="30"/>
      <c r="B271" s="30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5.75" customHeight="1">
      <c r="A272" s="30"/>
      <c r="B272" s="30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5.75" customHeight="1">
      <c r="A273" s="30"/>
      <c r="B273" s="30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5.75" customHeight="1">
      <c r="A274" s="30"/>
      <c r="B274" s="30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5.75" customHeight="1">
      <c r="A275" s="30"/>
      <c r="B275" s="30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5.75" customHeight="1">
      <c r="A276" s="30"/>
      <c r="B276" s="30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5.75" customHeight="1">
      <c r="A277" s="30"/>
      <c r="B277" s="30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5.75" customHeight="1">
      <c r="A278" s="30"/>
      <c r="B278" s="30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5.75" customHeight="1">
      <c r="A279" s="30"/>
      <c r="B279" s="30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5.75" customHeight="1">
      <c r="A280" s="30"/>
      <c r="B280" s="3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5.75" customHeight="1">
      <c r="A281" s="30"/>
      <c r="B281" s="30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5.75" customHeight="1">
      <c r="A282" s="30"/>
      <c r="B282" s="30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5.75" customHeight="1">
      <c r="A283" s="30"/>
      <c r="B283" s="30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5.75" customHeight="1">
      <c r="A284" s="30"/>
      <c r="B284" s="30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5.75" customHeight="1">
      <c r="A285" s="30"/>
      <c r="B285" s="30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5.75" customHeight="1">
      <c r="A286" s="30"/>
      <c r="B286" s="30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5.75" customHeight="1">
      <c r="A287" s="30"/>
      <c r="B287" s="30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5.75" customHeight="1">
      <c r="A288" s="30"/>
      <c r="B288" s="30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5.75" customHeight="1">
      <c r="A289" s="30"/>
      <c r="B289" s="30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5.75" customHeight="1">
      <c r="A290" s="30"/>
      <c r="B290" s="30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5.75" customHeight="1">
      <c r="A291" s="30"/>
      <c r="B291" s="30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5.75" customHeight="1">
      <c r="A292" s="30"/>
      <c r="B292" s="30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5.75" customHeight="1">
      <c r="A293" s="30"/>
      <c r="B293" s="30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5.75" customHeight="1">
      <c r="A294" s="30"/>
      <c r="B294" s="30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5.75" customHeight="1">
      <c r="A295" s="30"/>
      <c r="B295" s="30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5.75" customHeight="1">
      <c r="A296" s="30"/>
      <c r="B296" s="30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5.75" customHeight="1">
      <c r="A297" s="30"/>
      <c r="B297" s="30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5.75" customHeight="1">
      <c r="A298" s="30"/>
      <c r="B298" s="30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5.75" customHeight="1">
      <c r="A299" s="30"/>
      <c r="B299" s="30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5.75" customHeight="1">
      <c r="A300" s="30"/>
      <c r="B300" s="3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5.75" customHeight="1">
      <c r="A301" s="30"/>
      <c r="B301" s="30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5.75" customHeight="1">
      <c r="A302" s="30"/>
      <c r="B302" s="30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5.75" customHeight="1">
      <c r="A303" s="30"/>
      <c r="B303" s="30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5.75" customHeight="1">
      <c r="A304" s="30"/>
      <c r="B304" s="30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5.75" customHeight="1">
      <c r="A305" s="30"/>
      <c r="B305" s="30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5.75" customHeight="1">
      <c r="A306" s="30"/>
      <c r="B306" s="30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5.75" customHeight="1">
      <c r="A307" s="30"/>
      <c r="B307" s="30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5.75" customHeight="1">
      <c r="A308" s="30"/>
      <c r="B308" s="30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5.75" customHeight="1">
      <c r="A309" s="30"/>
      <c r="B309" s="30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5.75" customHeight="1">
      <c r="A310" s="30"/>
      <c r="B310" s="30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5.75" customHeight="1">
      <c r="A311" s="30"/>
      <c r="B311" s="30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5.75" customHeight="1">
      <c r="A312" s="30"/>
      <c r="B312" s="30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5.75" customHeight="1">
      <c r="A313" s="30"/>
      <c r="B313" s="30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5.75" customHeight="1">
      <c r="A314" s="30"/>
      <c r="B314" s="30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5.75" customHeight="1">
      <c r="A315" s="30"/>
      <c r="B315" s="30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5.75" customHeight="1">
      <c r="A316" s="30"/>
      <c r="B316" s="30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5.75" customHeight="1">
      <c r="A317" s="30"/>
      <c r="B317" s="30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5.75" customHeight="1">
      <c r="A318" s="30"/>
      <c r="B318" s="30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5.75" customHeight="1">
      <c r="A319" s="30"/>
      <c r="B319" s="30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5.75" customHeight="1">
      <c r="A320" s="30"/>
      <c r="B320" s="30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5.75" customHeight="1">
      <c r="A321" s="30"/>
      <c r="B321" s="30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5.75" customHeight="1">
      <c r="A322" s="30"/>
      <c r="B322" s="30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5.75" customHeight="1">
      <c r="A323" s="30"/>
      <c r="B323" s="30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5.75" customHeight="1">
      <c r="A324" s="30"/>
      <c r="B324" s="30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5.75" customHeight="1">
      <c r="A325" s="30"/>
      <c r="B325" s="30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5.75" customHeight="1">
      <c r="A326" s="30"/>
      <c r="B326" s="30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5.75" customHeight="1">
      <c r="A327" s="30"/>
      <c r="B327" s="30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5.75" customHeight="1">
      <c r="A328" s="30"/>
      <c r="B328" s="30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5.75" customHeight="1">
      <c r="A329" s="30"/>
      <c r="B329" s="30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5.75" customHeight="1">
      <c r="A330" s="30"/>
      <c r="B330" s="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5.75" customHeight="1">
      <c r="A331" s="30"/>
      <c r="B331" s="30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5.75" customHeight="1">
      <c r="A332" s="30"/>
      <c r="B332" s="30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5.75" customHeight="1">
      <c r="A333" s="30"/>
      <c r="B333" s="30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5.75" customHeight="1">
      <c r="A334" s="30"/>
      <c r="B334" s="30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5.75" customHeight="1">
      <c r="A335" s="30"/>
      <c r="B335" s="30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5.75" customHeight="1">
      <c r="A336" s="30"/>
      <c r="B336" s="30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5.75" customHeight="1">
      <c r="A337" s="30"/>
      <c r="B337" s="30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5.75" customHeight="1">
      <c r="A338" s="30"/>
      <c r="B338" s="30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5.75" customHeight="1">
      <c r="A339" s="30"/>
      <c r="B339" s="30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5.75" customHeight="1">
      <c r="A340" s="30"/>
      <c r="B340" s="30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5.75" customHeight="1">
      <c r="A341" s="30"/>
      <c r="B341" s="30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5.75" customHeight="1">
      <c r="A342" s="30"/>
      <c r="B342" s="30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5.75" customHeight="1">
      <c r="A343" s="30"/>
      <c r="B343" s="30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5.75" customHeight="1">
      <c r="A344" s="30"/>
      <c r="B344" s="30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5.75" customHeight="1">
      <c r="A345" s="30"/>
      <c r="B345" s="30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5.75" customHeight="1">
      <c r="A346" s="30"/>
      <c r="B346" s="30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5.75" customHeight="1">
      <c r="A347" s="30"/>
      <c r="B347" s="30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5.75" customHeight="1">
      <c r="A348" s="30"/>
      <c r="B348" s="30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5.75" customHeight="1">
      <c r="A349" s="30"/>
      <c r="B349" s="30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5.75" customHeight="1">
      <c r="A350" s="30"/>
      <c r="B350" s="30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5.75" customHeight="1">
      <c r="A351" s="30"/>
      <c r="B351" s="30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5.75" customHeight="1">
      <c r="A352" s="30"/>
      <c r="B352" s="30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5.75" customHeight="1">
      <c r="A353" s="30"/>
      <c r="B353" s="30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5.75" customHeight="1">
      <c r="A354" s="30"/>
      <c r="B354" s="30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5.75" customHeight="1">
      <c r="A355" s="30"/>
      <c r="B355" s="30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5.75" customHeight="1">
      <c r="A356" s="30"/>
      <c r="B356" s="30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5.75" customHeight="1">
      <c r="A357" s="30"/>
      <c r="B357" s="30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5.75" customHeight="1">
      <c r="A358" s="30"/>
      <c r="B358" s="30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5.75" customHeight="1">
      <c r="A359" s="30"/>
      <c r="B359" s="30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5.75" customHeight="1">
      <c r="A360" s="30"/>
      <c r="B360" s="3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5.75" customHeight="1">
      <c r="A361" s="30"/>
      <c r="B361" s="30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5.75" customHeight="1">
      <c r="A362" s="30"/>
      <c r="B362" s="30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5.75" customHeight="1">
      <c r="A363" s="30"/>
      <c r="B363" s="30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5.75" customHeight="1">
      <c r="A364" s="30"/>
      <c r="B364" s="30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5.75" customHeight="1">
      <c r="A365" s="30"/>
      <c r="B365" s="30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5.75" customHeight="1">
      <c r="A366" s="30"/>
      <c r="B366" s="30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5.75" customHeight="1">
      <c r="A367" s="30"/>
      <c r="B367" s="30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5.75" customHeight="1">
      <c r="A368" s="30"/>
      <c r="B368" s="30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5.75" customHeight="1">
      <c r="A369" s="30"/>
      <c r="B369" s="30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5.75" customHeight="1">
      <c r="A370" s="30"/>
      <c r="B370" s="30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5.75" customHeight="1">
      <c r="A371" s="30"/>
      <c r="B371" s="30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5.75" customHeight="1">
      <c r="A372" s="30"/>
      <c r="B372" s="30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5.75" customHeight="1">
      <c r="A373" s="30"/>
      <c r="B373" s="30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5.75" customHeight="1">
      <c r="A374" s="30"/>
      <c r="B374" s="30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5.75" customHeight="1">
      <c r="A375" s="30"/>
      <c r="B375" s="30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5.75" customHeight="1">
      <c r="A376" s="30"/>
      <c r="B376" s="30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5.75" customHeight="1">
      <c r="A377" s="30"/>
      <c r="B377" s="30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5.75" customHeight="1">
      <c r="A378" s="30"/>
      <c r="B378" s="30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5.75" customHeight="1">
      <c r="A379" s="30"/>
      <c r="B379" s="30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5.75" customHeight="1">
      <c r="A380" s="30"/>
      <c r="B380" s="30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5.75" customHeight="1">
      <c r="A381" s="30"/>
      <c r="B381" s="30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5.75" customHeight="1">
      <c r="A382" s="30"/>
      <c r="B382" s="30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5.75" customHeight="1">
      <c r="A383" s="30"/>
      <c r="B383" s="30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5.75" customHeight="1">
      <c r="A384" s="30"/>
      <c r="B384" s="30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5.75" customHeight="1">
      <c r="A385" s="30"/>
      <c r="B385" s="30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5.75" customHeight="1">
      <c r="A386" s="30"/>
      <c r="B386" s="30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5.75" customHeight="1">
      <c r="A387" s="30"/>
      <c r="B387" s="30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5.75" customHeight="1">
      <c r="A388" s="30"/>
      <c r="B388" s="30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5.75" customHeight="1">
      <c r="A389" s="30"/>
      <c r="B389" s="30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5.75" customHeight="1">
      <c r="A390" s="30"/>
      <c r="B390" s="3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5.75" customHeight="1">
      <c r="A391" s="30"/>
      <c r="B391" s="30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5.75" customHeight="1">
      <c r="A392" s="30"/>
      <c r="B392" s="30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5.75" customHeight="1">
      <c r="A393" s="30"/>
      <c r="B393" s="30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5.75" customHeight="1">
      <c r="A394" s="30"/>
      <c r="B394" s="30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5.75" customHeight="1">
      <c r="A395" s="30"/>
      <c r="B395" s="30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5.75" customHeight="1">
      <c r="A396" s="30"/>
      <c r="B396" s="30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5.75" customHeight="1">
      <c r="A397" s="30"/>
      <c r="B397" s="30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5.75" customHeight="1">
      <c r="A398" s="30"/>
      <c r="B398" s="30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5.75" customHeight="1">
      <c r="A399" s="30"/>
      <c r="B399" s="30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5.75" customHeight="1">
      <c r="A400" s="30"/>
      <c r="B400" s="30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5.75" customHeight="1">
      <c r="A401" s="30"/>
      <c r="B401" s="30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5.75" customHeight="1">
      <c r="A402" s="30"/>
      <c r="B402" s="30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5.75" customHeight="1">
      <c r="A403" s="30"/>
      <c r="B403" s="30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5.75" customHeight="1">
      <c r="A404" s="30"/>
      <c r="B404" s="30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5.75" customHeight="1">
      <c r="A405" s="30"/>
      <c r="B405" s="30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5.75" customHeight="1">
      <c r="A406" s="30"/>
      <c r="B406" s="30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5.75" customHeight="1">
      <c r="A407" s="30"/>
      <c r="B407" s="30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5.75" customHeight="1">
      <c r="A408" s="30"/>
      <c r="B408" s="30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5.75" customHeight="1">
      <c r="A409" s="30"/>
      <c r="B409" s="30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5.75" customHeight="1">
      <c r="A410" s="30"/>
      <c r="B410" s="30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5.75" customHeight="1">
      <c r="A411" s="30"/>
      <c r="B411" s="30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5.75" customHeight="1">
      <c r="A412" s="30"/>
      <c r="B412" s="30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5.75" customHeight="1">
      <c r="A413" s="30"/>
      <c r="B413" s="30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5.75" customHeight="1">
      <c r="A414" s="30"/>
      <c r="B414" s="30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5.75" customHeight="1">
      <c r="A415" s="30"/>
      <c r="B415" s="30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5.75" customHeight="1">
      <c r="A416" s="30"/>
      <c r="B416" s="30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5.75" customHeight="1">
      <c r="A417" s="30"/>
      <c r="B417" s="30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5.75" customHeight="1">
      <c r="A418" s="30"/>
      <c r="B418" s="30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5.75" customHeight="1">
      <c r="A419" s="30"/>
      <c r="B419" s="30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5.75" customHeight="1">
      <c r="A420" s="30"/>
      <c r="B420" s="3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5.75" customHeight="1">
      <c r="A421" s="30"/>
      <c r="B421" s="30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5.75" customHeight="1">
      <c r="A422" s="30"/>
      <c r="B422" s="30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5.75" customHeight="1">
      <c r="A423" s="30"/>
      <c r="B423" s="30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5.75" customHeight="1">
      <c r="A424" s="30"/>
      <c r="B424" s="30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5.75" customHeight="1">
      <c r="A425" s="30"/>
      <c r="B425" s="30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5.75" customHeight="1">
      <c r="A426" s="30"/>
      <c r="B426" s="30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5.75" customHeight="1">
      <c r="A427" s="30"/>
      <c r="B427" s="30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5.75" customHeight="1">
      <c r="A428" s="30"/>
      <c r="B428" s="30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5.75" customHeight="1">
      <c r="A429" s="30"/>
      <c r="B429" s="30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5.75" customHeight="1">
      <c r="A430" s="30"/>
      <c r="B430" s="30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5.75" customHeight="1">
      <c r="A431" s="30"/>
      <c r="B431" s="30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5.75" customHeight="1">
      <c r="A432" s="30"/>
      <c r="B432" s="30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5.75" customHeight="1">
      <c r="A433" s="30"/>
      <c r="B433" s="30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5.75" customHeight="1">
      <c r="A434" s="30"/>
      <c r="B434" s="30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5.75" customHeight="1">
      <c r="A435" s="30"/>
      <c r="B435" s="30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5.75" customHeight="1">
      <c r="A436" s="30"/>
      <c r="B436" s="30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5.75" customHeight="1">
      <c r="A437" s="30"/>
      <c r="B437" s="30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5.75" customHeight="1">
      <c r="A438" s="30"/>
      <c r="B438" s="30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5.75" customHeight="1">
      <c r="A439" s="30"/>
      <c r="B439" s="30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5.75" customHeight="1">
      <c r="A440" s="30"/>
      <c r="B440" s="30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5.75" customHeight="1">
      <c r="A441" s="30"/>
      <c r="B441" s="30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5.75" customHeight="1">
      <c r="A442" s="30"/>
      <c r="B442" s="30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5.75" customHeight="1">
      <c r="A443" s="30"/>
      <c r="B443" s="30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5.75" customHeight="1">
      <c r="A444" s="30"/>
      <c r="B444" s="30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5.75" customHeight="1">
      <c r="A445" s="30"/>
      <c r="B445" s="30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5.75" customHeight="1">
      <c r="A446" s="30"/>
      <c r="B446" s="30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5.75" customHeight="1">
      <c r="A447" s="30"/>
      <c r="B447" s="30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5.75" customHeight="1">
      <c r="A448" s="30"/>
      <c r="B448" s="30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5.75" customHeight="1">
      <c r="A449" s="30"/>
      <c r="B449" s="30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5.75" customHeight="1">
      <c r="A450" s="30"/>
      <c r="B450" s="3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5.75" customHeight="1">
      <c r="A451" s="30"/>
      <c r="B451" s="30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5.75" customHeight="1">
      <c r="A452" s="30"/>
      <c r="B452" s="30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5.75" customHeight="1">
      <c r="A453" s="30"/>
      <c r="B453" s="30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5.75" customHeight="1">
      <c r="A454" s="30"/>
      <c r="B454" s="30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5.75" customHeight="1">
      <c r="A455" s="30"/>
      <c r="B455" s="30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5.75" customHeight="1">
      <c r="A456" s="30"/>
      <c r="B456" s="30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5.75" customHeight="1">
      <c r="A457" s="30"/>
      <c r="B457" s="30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5.75" customHeight="1">
      <c r="A458" s="30"/>
      <c r="B458" s="30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5.75" customHeight="1">
      <c r="A459" s="30"/>
      <c r="B459" s="30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5.75" customHeight="1">
      <c r="A460" s="30"/>
      <c r="B460" s="30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5.75" customHeight="1">
      <c r="A461" s="30"/>
      <c r="B461" s="30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5.75" customHeight="1">
      <c r="A462" s="30"/>
      <c r="B462" s="30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5.75" customHeight="1">
      <c r="A463" s="30"/>
      <c r="B463" s="30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5.75" customHeight="1">
      <c r="A464" s="30"/>
      <c r="B464" s="30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5.75" customHeight="1">
      <c r="A465" s="30"/>
      <c r="B465" s="30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5.75" customHeight="1">
      <c r="A466" s="30"/>
      <c r="B466" s="30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5.75" customHeight="1">
      <c r="A467" s="30"/>
      <c r="B467" s="30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5.75" customHeight="1">
      <c r="A468" s="30"/>
      <c r="B468" s="30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5.75" customHeight="1">
      <c r="A469" s="30"/>
      <c r="B469" s="30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5.75" customHeight="1">
      <c r="A470" s="30"/>
      <c r="B470" s="30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5.75" customHeight="1">
      <c r="A471" s="30"/>
      <c r="B471" s="30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5.75" customHeight="1">
      <c r="A472" s="30"/>
      <c r="B472" s="30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5.75" customHeight="1">
      <c r="A473" s="30"/>
      <c r="B473" s="30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5.75" customHeight="1">
      <c r="A474" s="30"/>
      <c r="B474" s="30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5.75" customHeight="1">
      <c r="A475" s="30"/>
      <c r="B475" s="30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5.75" customHeight="1">
      <c r="A476" s="30"/>
      <c r="B476" s="30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5.75" customHeight="1">
      <c r="A477" s="30"/>
      <c r="B477" s="30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5.75" customHeight="1">
      <c r="A478" s="30"/>
      <c r="B478" s="30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5.75" customHeight="1">
      <c r="A479" s="30"/>
      <c r="B479" s="30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5.75" customHeight="1">
      <c r="A480" s="30"/>
      <c r="B480" s="30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5.75" customHeight="1">
      <c r="A481" s="30"/>
      <c r="B481" s="30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5.75" customHeight="1">
      <c r="A482" s="30"/>
      <c r="B482" s="30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5.75" customHeight="1">
      <c r="A483" s="30"/>
      <c r="B483" s="30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5.75" customHeight="1">
      <c r="A484" s="30"/>
      <c r="B484" s="30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5.75" customHeight="1">
      <c r="A485" s="30"/>
      <c r="B485" s="30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5.75" customHeight="1">
      <c r="A486" s="30"/>
      <c r="B486" s="30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5.75" customHeight="1">
      <c r="A487" s="30"/>
      <c r="B487" s="30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5.75" customHeight="1">
      <c r="A488" s="30"/>
      <c r="B488" s="30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5.75" customHeight="1">
      <c r="A489" s="30"/>
      <c r="B489" s="30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5.75" customHeight="1">
      <c r="A490" s="30"/>
      <c r="B490" s="3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5.75" customHeight="1">
      <c r="A491" s="30"/>
      <c r="B491" s="30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5.75" customHeight="1">
      <c r="A492" s="30"/>
      <c r="B492" s="30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5.75" customHeight="1">
      <c r="A493" s="30"/>
      <c r="B493" s="30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5.75" customHeight="1">
      <c r="A494" s="30"/>
      <c r="B494" s="30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5.75" customHeight="1">
      <c r="A495" s="30"/>
      <c r="B495" s="30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5.75" customHeight="1">
      <c r="A496" s="30"/>
      <c r="B496" s="30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5.75" customHeight="1">
      <c r="A497" s="30"/>
      <c r="B497" s="30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5.75" customHeight="1">
      <c r="A498" s="30"/>
      <c r="B498" s="30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5.75" customHeight="1">
      <c r="A499" s="30"/>
      <c r="B499" s="30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5.75" customHeight="1">
      <c r="A500" s="30"/>
      <c r="B500" s="30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5.75" customHeight="1">
      <c r="A501" s="30"/>
      <c r="B501" s="30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5.75" customHeight="1">
      <c r="A502" s="30"/>
      <c r="B502" s="30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5.75" customHeight="1">
      <c r="A503" s="30"/>
      <c r="B503" s="30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5.75" customHeight="1">
      <c r="A504" s="30"/>
      <c r="B504" s="30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5.75" customHeight="1">
      <c r="A505" s="30"/>
      <c r="B505" s="30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5.75" customHeight="1">
      <c r="A506" s="30"/>
      <c r="B506" s="30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5.75" customHeight="1">
      <c r="A507" s="30"/>
      <c r="B507" s="30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5.75" customHeight="1">
      <c r="A508" s="30"/>
      <c r="B508" s="30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5.75" customHeight="1">
      <c r="A509" s="30"/>
      <c r="B509" s="30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5.75" customHeight="1">
      <c r="A510" s="30"/>
      <c r="B510" s="30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5.75" customHeight="1">
      <c r="A511" s="30"/>
      <c r="B511" s="30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5.75" customHeight="1">
      <c r="A512" s="30"/>
      <c r="B512" s="30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5.75" customHeight="1">
      <c r="A513" s="30"/>
      <c r="B513" s="30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5.75" customHeight="1">
      <c r="A514" s="30"/>
      <c r="B514" s="30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5.75" customHeight="1">
      <c r="A515" s="30"/>
      <c r="B515" s="30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5.75" customHeight="1">
      <c r="A516" s="30"/>
      <c r="B516" s="30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5.75" customHeight="1">
      <c r="A517" s="30"/>
      <c r="B517" s="30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5.75" customHeight="1">
      <c r="A518" s="30"/>
      <c r="B518" s="30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5.75" customHeight="1">
      <c r="A519" s="30"/>
      <c r="B519" s="30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5.75" customHeight="1">
      <c r="A520" s="30"/>
      <c r="B520" s="3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5.75" customHeight="1">
      <c r="A521" s="30"/>
      <c r="B521" s="30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5.75" customHeight="1">
      <c r="A522" s="30"/>
      <c r="B522" s="30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5.75" customHeight="1">
      <c r="A523" s="30"/>
      <c r="B523" s="30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5.75" customHeight="1">
      <c r="A524" s="30"/>
      <c r="B524" s="30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5.75" customHeight="1">
      <c r="A525" s="30"/>
      <c r="B525" s="30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5.75" customHeight="1">
      <c r="A526" s="30"/>
      <c r="B526" s="30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5.75" customHeight="1">
      <c r="A527" s="30"/>
      <c r="B527" s="30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5.75" customHeight="1">
      <c r="A528" s="30"/>
      <c r="B528" s="30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5.75" customHeight="1">
      <c r="A529" s="30"/>
      <c r="B529" s="30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5.75" customHeight="1">
      <c r="A530" s="30"/>
      <c r="B530" s="30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5.75" customHeight="1">
      <c r="A531" s="30"/>
      <c r="B531" s="30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5.75" customHeight="1">
      <c r="A532" s="30"/>
      <c r="B532" s="30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5.75" customHeight="1">
      <c r="A533" s="30"/>
      <c r="B533" s="30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5.75" customHeight="1">
      <c r="A534" s="30"/>
      <c r="B534" s="30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5.75" customHeight="1">
      <c r="A535" s="30"/>
      <c r="B535" s="30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5.75" customHeight="1">
      <c r="A536" s="30"/>
      <c r="B536" s="30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5.75" customHeight="1">
      <c r="A537" s="30"/>
      <c r="B537" s="30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5.75" customHeight="1">
      <c r="A538" s="30"/>
      <c r="B538" s="30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5.75" customHeight="1">
      <c r="A539" s="30"/>
      <c r="B539" s="30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5.75" customHeight="1">
      <c r="A540" s="30"/>
      <c r="B540" s="30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5.75" customHeight="1">
      <c r="A541" s="30"/>
      <c r="B541" s="30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5.75" customHeight="1">
      <c r="A542" s="30"/>
      <c r="B542" s="30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5.75" customHeight="1">
      <c r="A543" s="30"/>
      <c r="B543" s="30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5.75" customHeight="1">
      <c r="A544" s="30"/>
      <c r="B544" s="30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5.75" customHeight="1">
      <c r="A545" s="30"/>
      <c r="B545" s="30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5.75" customHeight="1">
      <c r="A546" s="30"/>
      <c r="B546" s="30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5.75" customHeight="1">
      <c r="A547" s="30"/>
      <c r="B547" s="30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5.75" customHeight="1">
      <c r="A548" s="30"/>
      <c r="B548" s="30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5.75" customHeight="1">
      <c r="A549" s="30"/>
      <c r="B549" s="30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5.75" customHeight="1">
      <c r="A550" s="30"/>
      <c r="B550" s="30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5.75" customHeight="1">
      <c r="A551" s="30"/>
      <c r="B551" s="30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5.75" customHeight="1">
      <c r="A552" s="30"/>
      <c r="B552" s="30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5.75" customHeight="1">
      <c r="A553" s="30"/>
      <c r="B553" s="30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5.75" customHeight="1">
      <c r="A554" s="30"/>
      <c r="B554" s="30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5.75" customHeight="1">
      <c r="A555" s="30"/>
      <c r="B555" s="30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5.75" customHeight="1">
      <c r="A556" s="30"/>
      <c r="B556" s="30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5.75" customHeight="1">
      <c r="A557" s="30"/>
      <c r="B557" s="30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5.75" customHeight="1">
      <c r="A558" s="30"/>
      <c r="B558" s="30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5.75" customHeight="1">
      <c r="A559" s="30"/>
      <c r="B559" s="30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5.75" customHeight="1">
      <c r="A560" s="30"/>
      <c r="B560" s="30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5.75" customHeight="1">
      <c r="A561" s="30"/>
      <c r="B561" s="30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5.75" customHeight="1">
      <c r="A562" s="30"/>
      <c r="B562" s="30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5.75" customHeight="1">
      <c r="A563" s="30"/>
      <c r="B563" s="30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5.75" customHeight="1">
      <c r="A564" s="30"/>
      <c r="B564" s="30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5.75" customHeight="1">
      <c r="A565" s="30"/>
      <c r="B565" s="30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5.75" customHeight="1">
      <c r="A566" s="30"/>
      <c r="B566" s="30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5.75" customHeight="1">
      <c r="A567" s="30"/>
      <c r="B567" s="30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5.75" customHeight="1">
      <c r="A568" s="30"/>
      <c r="B568" s="30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5.75" customHeight="1">
      <c r="A569" s="30"/>
      <c r="B569" s="30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5.75" customHeight="1">
      <c r="A570" s="30"/>
      <c r="B570" s="30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5.75" customHeight="1">
      <c r="A571" s="30"/>
      <c r="B571" s="30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5.75" customHeight="1">
      <c r="A572" s="30"/>
      <c r="B572" s="30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5.75" customHeight="1">
      <c r="A573" s="30"/>
      <c r="B573" s="30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5.75" customHeight="1">
      <c r="A574" s="30"/>
      <c r="B574" s="30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5.75" customHeight="1">
      <c r="A575" s="30"/>
      <c r="B575" s="30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5.75" customHeight="1">
      <c r="A576" s="30"/>
      <c r="B576" s="30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5.75" customHeight="1">
      <c r="A577" s="30"/>
      <c r="B577" s="30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5.75" customHeight="1">
      <c r="A578" s="30"/>
      <c r="B578" s="30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5.75" customHeight="1">
      <c r="A579" s="30"/>
      <c r="B579" s="30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5.75" customHeight="1">
      <c r="A580" s="30"/>
      <c r="B580" s="30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5.75" customHeight="1">
      <c r="A581" s="30"/>
      <c r="B581" s="30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5.75" customHeight="1">
      <c r="A582" s="30"/>
      <c r="B582" s="30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5.75" customHeight="1">
      <c r="A583" s="30"/>
      <c r="B583" s="30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5.75" customHeight="1">
      <c r="A584" s="30"/>
      <c r="B584" s="30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5.75" customHeight="1">
      <c r="A585" s="30"/>
      <c r="B585" s="30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5.75" customHeight="1">
      <c r="A586" s="30"/>
      <c r="B586" s="30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5.75" customHeight="1">
      <c r="A587" s="30"/>
      <c r="B587" s="30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5.75" customHeight="1">
      <c r="A588" s="30"/>
      <c r="B588" s="30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5.75" customHeight="1">
      <c r="A589" s="30"/>
      <c r="B589" s="30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5.75" customHeight="1">
      <c r="A590" s="30"/>
      <c r="B590" s="30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5.75" customHeight="1">
      <c r="A591" s="30"/>
      <c r="B591" s="30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5.75" customHeight="1">
      <c r="A592" s="30"/>
      <c r="B592" s="30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5.75" customHeight="1">
      <c r="A593" s="30"/>
      <c r="B593" s="30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5.75" customHeight="1">
      <c r="A594" s="30"/>
      <c r="B594" s="30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5.75" customHeight="1">
      <c r="A595" s="30"/>
      <c r="B595" s="30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5.75" customHeight="1">
      <c r="A596" s="30"/>
      <c r="B596" s="30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5.75" customHeight="1">
      <c r="A597" s="30"/>
      <c r="B597" s="30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5.75" customHeight="1">
      <c r="A598" s="30"/>
      <c r="B598" s="30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5.75" customHeight="1">
      <c r="A599" s="30"/>
      <c r="B599" s="30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5.75" customHeight="1">
      <c r="A600" s="30"/>
      <c r="B600" s="30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5.75" customHeight="1">
      <c r="A601" s="30"/>
      <c r="B601" s="30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5.75" customHeight="1">
      <c r="A602" s="30"/>
      <c r="B602" s="30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5.75" customHeight="1">
      <c r="A603" s="30"/>
      <c r="B603" s="30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5.75" customHeight="1">
      <c r="A604" s="30"/>
      <c r="B604" s="30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5.75" customHeight="1">
      <c r="A605" s="30"/>
      <c r="B605" s="30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5.75" customHeight="1">
      <c r="A606" s="30"/>
      <c r="B606" s="30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5.75" customHeight="1">
      <c r="A607" s="30"/>
      <c r="B607" s="30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5.75" customHeight="1">
      <c r="A608" s="30"/>
      <c r="B608" s="30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5.75" customHeight="1">
      <c r="A609" s="30"/>
      <c r="B609" s="30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5.75" customHeight="1">
      <c r="A610" s="30"/>
      <c r="B610" s="30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5.75" customHeight="1">
      <c r="A611" s="30"/>
      <c r="B611" s="30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5.75" customHeight="1">
      <c r="A612" s="30"/>
      <c r="B612" s="30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5.75" customHeight="1">
      <c r="A613" s="30"/>
      <c r="B613" s="30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5.75" customHeight="1">
      <c r="A614" s="30"/>
      <c r="B614" s="30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5.75" customHeight="1">
      <c r="A615" s="30"/>
      <c r="B615" s="30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5.75" customHeight="1">
      <c r="A616" s="30"/>
      <c r="B616" s="30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5.75" customHeight="1">
      <c r="A617" s="30"/>
      <c r="B617" s="30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5.75" customHeight="1">
      <c r="A618" s="30"/>
      <c r="B618" s="30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5.75" customHeight="1">
      <c r="A619" s="30"/>
      <c r="B619" s="30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5.75" customHeight="1">
      <c r="A620" s="30"/>
      <c r="B620" s="30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5.75" customHeight="1">
      <c r="A621" s="30"/>
      <c r="B621" s="30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5.75" customHeight="1">
      <c r="A622" s="30"/>
      <c r="B622" s="30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5.75" customHeight="1">
      <c r="A623" s="30"/>
      <c r="B623" s="30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5.75" customHeight="1">
      <c r="A624" s="30"/>
      <c r="B624" s="30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5.75" customHeight="1">
      <c r="A625" s="30"/>
      <c r="B625" s="30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5.75" customHeight="1">
      <c r="A626" s="30"/>
      <c r="B626" s="30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5.75" customHeight="1">
      <c r="A627" s="30"/>
      <c r="B627" s="30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5.75" customHeight="1">
      <c r="A628" s="30"/>
      <c r="B628" s="30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5.75" customHeight="1">
      <c r="A629" s="30"/>
      <c r="B629" s="30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5.75" customHeight="1">
      <c r="A630" s="30"/>
      <c r="B630" s="30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5.75" customHeight="1">
      <c r="A631" s="30"/>
      <c r="B631" s="30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5.75" customHeight="1">
      <c r="A632" s="30"/>
      <c r="B632" s="30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5.75" customHeight="1">
      <c r="A633" s="30"/>
      <c r="B633" s="30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5.75" customHeight="1">
      <c r="A634" s="30"/>
      <c r="B634" s="30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5.75" customHeight="1">
      <c r="A635" s="30"/>
      <c r="B635" s="30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5.75" customHeight="1">
      <c r="A636" s="30"/>
      <c r="B636" s="30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5.75" customHeight="1">
      <c r="A637" s="30"/>
      <c r="B637" s="30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5.75" customHeight="1">
      <c r="A638" s="30"/>
      <c r="B638" s="30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5.75" customHeight="1">
      <c r="A639" s="30"/>
      <c r="B639" s="30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5.75" customHeight="1">
      <c r="A640" s="30"/>
      <c r="B640" s="30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5.75" customHeight="1">
      <c r="A641" s="30"/>
      <c r="B641" s="30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5.75" customHeight="1">
      <c r="A642" s="30"/>
      <c r="B642" s="30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5.75" customHeight="1">
      <c r="A643" s="30"/>
      <c r="B643" s="30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5.75" customHeight="1">
      <c r="A644" s="30"/>
      <c r="B644" s="30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5.75" customHeight="1">
      <c r="A645" s="30"/>
      <c r="B645" s="30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5.75" customHeight="1">
      <c r="A646" s="30"/>
      <c r="B646" s="30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5.75" customHeight="1">
      <c r="A647" s="30"/>
      <c r="B647" s="30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5.75" customHeight="1">
      <c r="A648" s="30"/>
      <c r="B648" s="30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5.75" customHeight="1">
      <c r="A649" s="30"/>
      <c r="B649" s="30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5.75" customHeight="1">
      <c r="A650" s="30"/>
      <c r="B650" s="30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5.75" customHeight="1">
      <c r="A651" s="30"/>
      <c r="B651" s="30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5.75" customHeight="1">
      <c r="A652" s="30"/>
      <c r="B652" s="30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5.75" customHeight="1">
      <c r="A653" s="30"/>
      <c r="B653" s="30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5.75" customHeight="1">
      <c r="A654" s="30"/>
      <c r="B654" s="30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5.75" customHeight="1">
      <c r="A655" s="30"/>
      <c r="B655" s="30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5.75" customHeight="1">
      <c r="A656" s="30"/>
      <c r="B656" s="30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5.75" customHeight="1">
      <c r="A657" s="30"/>
      <c r="B657" s="30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5.75" customHeight="1">
      <c r="A658" s="30"/>
      <c r="B658" s="30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5.75" customHeight="1">
      <c r="A659" s="30"/>
      <c r="B659" s="30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5.75" customHeight="1">
      <c r="A660" s="30"/>
      <c r="B660" s="30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5.75" customHeight="1">
      <c r="A661" s="30"/>
      <c r="B661" s="30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5.75" customHeight="1">
      <c r="A662" s="30"/>
      <c r="B662" s="30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5.75" customHeight="1">
      <c r="A663" s="30"/>
      <c r="B663" s="30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5.75" customHeight="1">
      <c r="A664" s="30"/>
      <c r="B664" s="30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5.75" customHeight="1">
      <c r="A665" s="30"/>
      <c r="B665" s="30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5.75" customHeight="1">
      <c r="A666" s="30"/>
      <c r="B666" s="30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5.75" customHeight="1">
      <c r="A667" s="30"/>
      <c r="B667" s="30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5.75" customHeight="1">
      <c r="A668" s="30"/>
      <c r="B668" s="30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5.75" customHeight="1">
      <c r="A669" s="30"/>
      <c r="B669" s="30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5.75" customHeight="1">
      <c r="A670" s="30"/>
      <c r="B670" s="30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5.75" customHeight="1">
      <c r="A671" s="30"/>
      <c r="B671" s="30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5.75" customHeight="1">
      <c r="A672" s="30"/>
      <c r="B672" s="30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5.75" customHeight="1">
      <c r="A673" s="30"/>
      <c r="B673" s="30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5.75" customHeight="1">
      <c r="A674" s="30"/>
      <c r="B674" s="30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5.75" customHeight="1">
      <c r="A675" s="30"/>
      <c r="B675" s="30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5.75" customHeight="1">
      <c r="A676" s="30"/>
      <c r="B676" s="30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5.75" customHeight="1">
      <c r="A677" s="30"/>
      <c r="B677" s="30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5.75" customHeight="1">
      <c r="A678" s="30"/>
      <c r="B678" s="30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5.75" customHeight="1">
      <c r="A679" s="30"/>
      <c r="B679" s="30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5.75" customHeight="1">
      <c r="A680" s="30"/>
      <c r="B680" s="30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5.75" customHeight="1">
      <c r="A681" s="30"/>
      <c r="B681" s="30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5.75" customHeight="1">
      <c r="A682" s="30"/>
      <c r="B682" s="30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5.75" customHeight="1">
      <c r="A683" s="30"/>
      <c r="B683" s="30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5.75" customHeight="1">
      <c r="A684" s="30"/>
      <c r="B684" s="30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5.75" customHeight="1">
      <c r="A685" s="30"/>
      <c r="B685" s="30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5.75" customHeight="1">
      <c r="A686" s="30"/>
      <c r="B686" s="30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5.75" customHeight="1">
      <c r="A687" s="30"/>
      <c r="B687" s="30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5.75" customHeight="1">
      <c r="A688" s="30"/>
      <c r="B688" s="30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5.75" customHeight="1">
      <c r="A689" s="30"/>
      <c r="B689" s="30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5.75" customHeight="1">
      <c r="A690" s="30"/>
      <c r="B690" s="30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5.75" customHeight="1">
      <c r="A691" s="30"/>
      <c r="B691" s="30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5.75" customHeight="1">
      <c r="A692" s="30"/>
      <c r="B692" s="30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5.75" customHeight="1">
      <c r="A693" s="30"/>
      <c r="B693" s="30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5.75" customHeight="1">
      <c r="A694" s="30"/>
      <c r="B694" s="30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5.75" customHeight="1">
      <c r="A695" s="30"/>
      <c r="B695" s="30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5.75" customHeight="1">
      <c r="A696" s="30"/>
      <c r="B696" s="30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5.75" customHeight="1">
      <c r="A697" s="30"/>
      <c r="B697" s="30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5.75" customHeight="1">
      <c r="A698" s="30"/>
      <c r="B698" s="30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5.75" customHeight="1">
      <c r="A699" s="30"/>
      <c r="B699" s="30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5.75" customHeight="1">
      <c r="A700" s="30"/>
      <c r="B700" s="30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5.75" customHeight="1">
      <c r="A701" s="30"/>
      <c r="B701" s="30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5.75" customHeight="1">
      <c r="A702" s="30"/>
      <c r="B702" s="30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5.75" customHeight="1">
      <c r="A703" s="30"/>
      <c r="B703" s="30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5.75" customHeight="1">
      <c r="A704" s="30"/>
      <c r="B704" s="30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5.75" customHeight="1">
      <c r="A705" s="30"/>
      <c r="B705" s="30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5.75" customHeight="1">
      <c r="A706" s="30"/>
      <c r="B706" s="30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5.75" customHeight="1">
      <c r="A707" s="30"/>
      <c r="B707" s="30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5.75" customHeight="1">
      <c r="A708" s="30"/>
      <c r="B708" s="30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5.75" customHeight="1">
      <c r="A709" s="30"/>
      <c r="B709" s="30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5.75" customHeight="1">
      <c r="A710" s="30"/>
      <c r="B710" s="30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5.75" customHeight="1">
      <c r="A711" s="30"/>
      <c r="B711" s="30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5.75" customHeight="1">
      <c r="A712" s="30"/>
      <c r="B712" s="30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5.75" customHeight="1">
      <c r="A713" s="30"/>
      <c r="B713" s="30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5.75" customHeight="1">
      <c r="A714" s="30"/>
      <c r="B714" s="30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5.75" customHeight="1">
      <c r="A715" s="30"/>
      <c r="B715" s="30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5.75" customHeight="1">
      <c r="A716" s="30"/>
      <c r="B716" s="30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5.75" customHeight="1">
      <c r="A717" s="30"/>
      <c r="B717" s="30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5.75" customHeight="1">
      <c r="A718" s="30"/>
      <c r="B718" s="30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5.75" customHeight="1">
      <c r="A719" s="30"/>
      <c r="B719" s="30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5.75" customHeight="1">
      <c r="A720" s="30"/>
      <c r="B720" s="30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5.75" customHeight="1">
      <c r="A721" s="30"/>
      <c r="B721" s="30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5.75" customHeight="1">
      <c r="A722" s="30"/>
      <c r="B722" s="30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5.75" customHeight="1">
      <c r="A723" s="30"/>
      <c r="B723" s="30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5.75" customHeight="1">
      <c r="A724" s="30"/>
      <c r="B724" s="30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5.75" customHeight="1">
      <c r="A725" s="30"/>
      <c r="B725" s="30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5.75" customHeight="1">
      <c r="A726" s="30"/>
      <c r="B726" s="30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5.75" customHeight="1">
      <c r="A727" s="30"/>
      <c r="B727" s="30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5.75" customHeight="1">
      <c r="A728" s="30"/>
      <c r="B728" s="30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5.75" customHeight="1">
      <c r="A729" s="30"/>
      <c r="B729" s="30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5.75" customHeight="1">
      <c r="A730" s="30"/>
      <c r="B730" s="30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5.75" customHeight="1">
      <c r="A731" s="30"/>
      <c r="B731" s="30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5.75" customHeight="1">
      <c r="A732" s="30"/>
      <c r="B732" s="30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5.75" customHeight="1">
      <c r="A733" s="30"/>
      <c r="B733" s="30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5.75" customHeight="1">
      <c r="A734" s="30"/>
      <c r="B734" s="30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5.75" customHeight="1">
      <c r="A735" s="30"/>
      <c r="B735" s="30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5.75" customHeight="1">
      <c r="A736" s="30"/>
      <c r="B736" s="30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5.75" customHeight="1">
      <c r="A737" s="30"/>
      <c r="B737" s="30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5.75" customHeight="1">
      <c r="A738" s="30"/>
      <c r="B738" s="30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5.75" customHeight="1">
      <c r="A739" s="30"/>
      <c r="B739" s="30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5.75" customHeight="1">
      <c r="A740" s="30"/>
      <c r="B740" s="30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5.75" customHeight="1">
      <c r="A741" s="30"/>
      <c r="B741" s="30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5.75" customHeight="1">
      <c r="A742" s="30"/>
      <c r="B742" s="30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5.75" customHeight="1">
      <c r="A743" s="30"/>
      <c r="B743" s="30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5.75" customHeight="1">
      <c r="A744" s="30"/>
      <c r="B744" s="30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5.75" customHeight="1">
      <c r="A745" s="30"/>
      <c r="B745" s="30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5.75" customHeight="1">
      <c r="A746" s="30"/>
      <c r="B746" s="30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5.75" customHeight="1">
      <c r="A747" s="30"/>
      <c r="B747" s="30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5.75" customHeight="1">
      <c r="A748" s="30"/>
      <c r="B748" s="30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5.75" customHeight="1">
      <c r="A749" s="30"/>
      <c r="B749" s="30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5.75" customHeight="1">
      <c r="A750" s="30"/>
      <c r="B750" s="30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5.75" customHeight="1">
      <c r="A751" s="30"/>
      <c r="B751" s="30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5.75" customHeight="1">
      <c r="A752" s="30"/>
      <c r="B752" s="30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5.75" customHeight="1">
      <c r="A753" s="30"/>
      <c r="B753" s="30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5.75" customHeight="1">
      <c r="A754" s="30"/>
      <c r="B754" s="30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5.75" customHeight="1">
      <c r="A755" s="30"/>
      <c r="B755" s="30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5.75" customHeight="1">
      <c r="A756" s="30"/>
      <c r="B756" s="30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5.75" customHeight="1">
      <c r="A757" s="30"/>
      <c r="B757" s="30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5.75" customHeight="1">
      <c r="A758" s="30"/>
      <c r="B758" s="30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5.75" customHeight="1">
      <c r="A759" s="30"/>
      <c r="B759" s="30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5.75" customHeight="1">
      <c r="A760" s="30"/>
      <c r="B760" s="30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5.75" customHeight="1">
      <c r="A761" s="30"/>
      <c r="B761" s="30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5.75" customHeight="1">
      <c r="A762" s="30"/>
      <c r="B762" s="30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5.75" customHeight="1">
      <c r="A763" s="30"/>
      <c r="B763" s="30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5.75" customHeight="1">
      <c r="A764" s="30"/>
      <c r="B764" s="30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5.75" customHeight="1">
      <c r="A765" s="30"/>
      <c r="B765" s="30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5.75" customHeight="1">
      <c r="A766" s="30"/>
      <c r="B766" s="30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5.75" customHeight="1">
      <c r="A767" s="30"/>
      <c r="B767" s="30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5.75" customHeight="1">
      <c r="A768" s="30"/>
      <c r="B768" s="30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5.75" customHeight="1">
      <c r="A769" s="30"/>
      <c r="B769" s="30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5.75" customHeight="1">
      <c r="A770" s="30"/>
      <c r="B770" s="30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5.75" customHeight="1">
      <c r="A771" s="30"/>
      <c r="B771" s="30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5.75" customHeight="1">
      <c r="A772" s="30"/>
      <c r="B772" s="30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5.75" customHeight="1">
      <c r="A773" s="30"/>
      <c r="B773" s="30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5.75" customHeight="1">
      <c r="A774" s="30"/>
      <c r="B774" s="30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5.75" customHeight="1">
      <c r="A775" s="30"/>
      <c r="B775" s="30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5.75" customHeight="1">
      <c r="A776" s="30"/>
      <c r="B776" s="30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5.75" customHeight="1">
      <c r="A777" s="30"/>
      <c r="B777" s="30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5.75" customHeight="1">
      <c r="A778" s="30"/>
      <c r="B778" s="30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5.75" customHeight="1">
      <c r="A779" s="30"/>
      <c r="B779" s="30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5.75" customHeight="1">
      <c r="A780" s="30"/>
      <c r="B780" s="30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5.75" customHeight="1">
      <c r="A781" s="30"/>
      <c r="B781" s="30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5.75" customHeight="1">
      <c r="A782" s="30"/>
      <c r="B782" s="30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5.75" customHeight="1">
      <c r="A783" s="30"/>
      <c r="B783" s="30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5.75" customHeight="1">
      <c r="A784" s="30"/>
      <c r="B784" s="30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5.75" customHeight="1">
      <c r="A785" s="30"/>
      <c r="B785" s="30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5.75" customHeight="1">
      <c r="A786" s="30"/>
      <c r="B786" s="30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5.75" customHeight="1">
      <c r="A787" s="30"/>
      <c r="B787" s="30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5.75" customHeight="1">
      <c r="A788" s="30"/>
      <c r="B788" s="30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5.75" customHeight="1">
      <c r="A789" s="30"/>
      <c r="B789" s="30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5.75" customHeight="1">
      <c r="A790" s="30"/>
      <c r="B790" s="30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5.75" customHeight="1">
      <c r="A791" s="30"/>
      <c r="B791" s="30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5.75" customHeight="1">
      <c r="A792" s="30"/>
      <c r="B792" s="30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5.75" customHeight="1">
      <c r="A793" s="30"/>
      <c r="B793" s="30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5.75" customHeight="1">
      <c r="A794" s="30"/>
      <c r="B794" s="30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5.75" customHeight="1">
      <c r="A795" s="30"/>
      <c r="B795" s="30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5.75" customHeight="1">
      <c r="A796" s="30"/>
      <c r="B796" s="30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5.75" customHeight="1">
      <c r="A797" s="30"/>
      <c r="B797" s="30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5.75" customHeight="1">
      <c r="A798" s="30"/>
      <c r="B798" s="30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5.75" customHeight="1">
      <c r="A799" s="30"/>
      <c r="B799" s="30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5.75" customHeight="1">
      <c r="A800" s="30"/>
      <c r="B800" s="30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5.75" customHeight="1">
      <c r="A801" s="30"/>
      <c r="B801" s="30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5.75" customHeight="1">
      <c r="A802" s="30"/>
      <c r="B802" s="30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5.75" customHeight="1">
      <c r="A803" s="30"/>
      <c r="B803" s="30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5.75" customHeight="1">
      <c r="A804" s="30"/>
      <c r="B804" s="30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5.75" customHeight="1">
      <c r="A805" s="30"/>
      <c r="B805" s="30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5.75" customHeight="1">
      <c r="A806" s="30"/>
      <c r="B806" s="30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5.75" customHeight="1">
      <c r="A807" s="30"/>
      <c r="B807" s="30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5.75" customHeight="1">
      <c r="A808" s="30"/>
      <c r="B808" s="30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5.75" customHeight="1">
      <c r="A809" s="30"/>
      <c r="B809" s="30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5.75" customHeight="1">
      <c r="A810" s="30"/>
      <c r="B810" s="30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5.75" customHeight="1">
      <c r="A811" s="30"/>
      <c r="B811" s="30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5.75" customHeight="1">
      <c r="A812" s="30"/>
      <c r="B812" s="30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5.75" customHeight="1">
      <c r="A813" s="30"/>
      <c r="B813" s="30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5.75" customHeight="1">
      <c r="A814" s="30"/>
      <c r="B814" s="30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5.75" customHeight="1">
      <c r="A815" s="30"/>
      <c r="B815" s="30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5.75" customHeight="1">
      <c r="A816" s="30"/>
      <c r="B816" s="30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5.75" customHeight="1">
      <c r="A817" s="30"/>
      <c r="B817" s="30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5.75" customHeight="1">
      <c r="A818" s="30"/>
      <c r="B818" s="30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5.75" customHeight="1">
      <c r="A819" s="30"/>
      <c r="B819" s="30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5.75" customHeight="1">
      <c r="A820" s="30"/>
      <c r="B820" s="30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5.75" customHeight="1">
      <c r="A821" s="30"/>
      <c r="B821" s="30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5.75" customHeight="1">
      <c r="A822" s="30"/>
      <c r="B822" s="30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5.75" customHeight="1">
      <c r="A823" s="30"/>
      <c r="B823" s="30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5.75" customHeight="1">
      <c r="A824" s="30"/>
      <c r="B824" s="30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5.75" customHeight="1">
      <c r="A825" s="30"/>
      <c r="B825" s="30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5.75" customHeight="1">
      <c r="A826" s="30"/>
      <c r="B826" s="30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5.75" customHeight="1">
      <c r="A827" s="30"/>
      <c r="B827" s="30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5.75" customHeight="1">
      <c r="A828" s="30"/>
      <c r="B828" s="30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5.75" customHeight="1">
      <c r="A829" s="30"/>
      <c r="B829" s="30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5.75" customHeight="1">
      <c r="A830" s="30"/>
      <c r="B830" s="30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5.75" customHeight="1">
      <c r="A831" s="30"/>
      <c r="B831" s="30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5.75" customHeight="1">
      <c r="A832" s="30"/>
      <c r="B832" s="30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5.75" customHeight="1">
      <c r="A833" s="30"/>
      <c r="B833" s="30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5.75" customHeight="1">
      <c r="A834" s="30"/>
      <c r="B834" s="30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5.75" customHeight="1">
      <c r="A835" s="30"/>
      <c r="B835" s="30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5.75" customHeight="1">
      <c r="A836" s="30"/>
      <c r="B836" s="30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5.75" customHeight="1">
      <c r="A837" s="30"/>
      <c r="B837" s="30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5.75" customHeight="1">
      <c r="A838" s="30"/>
      <c r="B838" s="30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5.75" customHeight="1">
      <c r="A839" s="30"/>
      <c r="B839" s="30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5.75" customHeight="1">
      <c r="A840" s="30"/>
      <c r="B840" s="30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5.75" customHeight="1">
      <c r="A841" s="30"/>
      <c r="B841" s="30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5.75" customHeight="1">
      <c r="A842" s="30"/>
      <c r="B842" s="30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5.75" customHeight="1">
      <c r="A843" s="30"/>
      <c r="B843" s="30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5.75" customHeight="1">
      <c r="A844" s="30"/>
      <c r="B844" s="30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5.75" customHeight="1">
      <c r="A845" s="30"/>
      <c r="B845" s="30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5.75" customHeight="1">
      <c r="A846" s="30"/>
      <c r="B846" s="30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5.75" customHeight="1">
      <c r="A847" s="30"/>
      <c r="B847" s="30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5.75" customHeight="1">
      <c r="A848" s="30"/>
      <c r="B848" s="30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5.75" customHeight="1">
      <c r="A849" s="30"/>
      <c r="B849" s="30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5.75" customHeight="1">
      <c r="A850" s="30"/>
      <c r="B850" s="30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5.75" customHeight="1">
      <c r="A851" s="30"/>
      <c r="B851" s="30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5.75" customHeight="1">
      <c r="A852" s="30"/>
      <c r="B852" s="30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5.75" customHeight="1">
      <c r="A853" s="30"/>
      <c r="B853" s="30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5.75" customHeight="1">
      <c r="A854" s="30"/>
      <c r="B854" s="30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5.75" customHeight="1">
      <c r="A855" s="30"/>
      <c r="B855" s="30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5.75" customHeight="1">
      <c r="A856" s="30"/>
      <c r="B856" s="30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5.75" customHeight="1">
      <c r="A857" s="30"/>
      <c r="B857" s="30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5.75" customHeight="1">
      <c r="A858" s="30"/>
      <c r="B858" s="30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5.75" customHeight="1">
      <c r="A859" s="30"/>
      <c r="B859" s="30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5.75" customHeight="1">
      <c r="A860" s="30"/>
      <c r="B860" s="30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5.75" customHeight="1">
      <c r="A861" s="30"/>
      <c r="B861" s="30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5.75" customHeight="1">
      <c r="A862" s="30"/>
      <c r="B862" s="30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5.75" customHeight="1">
      <c r="A863" s="30"/>
      <c r="B863" s="30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5.75" customHeight="1">
      <c r="A864" s="30"/>
      <c r="B864" s="30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5.75" customHeight="1">
      <c r="A865" s="30"/>
      <c r="B865" s="30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5.75" customHeight="1">
      <c r="A866" s="30"/>
      <c r="B866" s="30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5.75" customHeight="1">
      <c r="A867" s="30"/>
      <c r="B867" s="30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5.75" customHeight="1">
      <c r="A868" s="30"/>
      <c r="B868" s="30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5.75" customHeight="1">
      <c r="A869" s="30"/>
      <c r="B869" s="30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5.75" customHeight="1">
      <c r="A870" s="30"/>
      <c r="B870" s="30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5.75" customHeight="1">
      <c r="A871" s="30"/>
      <c r="B871" s="30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5.75" customHeight="1">
      <c r="A872" s="30"/>
      <c r="B872" s="30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5.75" customHeight="1">
      <c r="A873" s="30"/>
      <c r="B873" s="30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5.75" customHeight="1">
      <c r="A874" s="30"/>
      <c r="B874" s="30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5.75" customHeight="1">
      <c r="A875" s="30"/>
      <c r="B875" s="30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5.75" customHeight="1">
      <c r="A876" s="30"/>
      <c r="B876" s="30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5.75" customHeight="1">
      <c r="A877" s="30"/>
      <c r="B877" s="30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5.75" customHeight="1">
      <c r="A878" s="30"/>
      <c r="B878" s="30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5.75" customHeight="1">
      <c r="A879" s="30"/>
      <c r="B879" s="30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5.75" customHeight="1">
      <c r="A880" s="30"/>
      <c r="B880" s="30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5.75" customHeight="1">
      <c r="A881" s="30"/>
      <c r="B881" s="30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5.75" customHeight="1">
      <c r="A882" s="30"/>
      <c r="B882" s="30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5.75" customHeight="1">
      <c r="A883" s="30"/>
      <c r="B883" s="30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5.75" customHeight="1">
      <c r="A884" s="30"/>
      <c r="B884" s="30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5.75" customHeight="1">
      <c r="A885" s="30"/>
      <c r="B885" s="30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5.75" customHeight="1">
      <c r="A886" s="30"/>
      <c r="B886" s="30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5.75" customHeight="1">
      <c r="A887" s="30"/>
      <c r="B887" s="30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5.75" customHeight="1">
      <c r="A888" s="30"/>
      <c r="B888" s="30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5.75" customHeight="1">
      <c r="A889" s="30"/>
      <c r="B889" s="30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5.75" customHeight="1">
      <c r="A890" s="30"/>
      <c r="B890" s="30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5.75" customHeight="1">
      <c r="A891" s="30"/>
      <c r="B891" s="30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5.75" customHeight="1">
      <c r="A892" s="30"/>
      <c r="B892" s="30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5.75" customHeight="1">
      <c r="A893" s="30"/>
      <c r="B893" s="30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5.75" customHeight="1">
      <c r="A894" s="30"/>
      <c r="B894" s="30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5.75" customHeight="1">
      <c r="A895" s="30"/>
      <c r="B895" s="30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5.75" customHeight="1">
      <c r="A896" s="30"/>
      <c r="B896" s="30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5.75" customHeight="1">
      <c r="A897" s="30"/>
      <c r="B897" s="30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5.75" customHeight="1">
      <c r="A898" s="30"/>
      <c r="B898" s="30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5.75" customHeight="1">
      <c r="A899" s="30"/>
      <c r="B899" s="30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5.75" customHeight="1">
      <c r="A900" s="30"/>
      <c r="B900" s="30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5.75" customHeight="1">
      <c r="A901" s="30"/>
      <c r="B901" s="30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5.75" customHeight="1">
      <c r="A902" s="30"/>
      <c r="B902" s="30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5.75" customHeight="1">
      <c r="A903" s="30"/>
      <c r="B903" s="30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5.75" customHeight="1">
      <c r="A904" s="30"/>
      <c r="B904" s="30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5.75" customHeight="1">
      <c r="A905" s="30"/>
      <c r="B905" s="30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5.75" customHeight="1">
      <c r="A906" s="30"/>
      <c r="B906" s="30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5.75" customHeight="1">
      <c r="A907" s="30"/>
      <c r="B907" s="30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5.75" customHeight="1">
      <c r="A908" s="30"/>
      <c r="B908" s="30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5.75" customHeight="1">
      <c r="A909" s="30"/>
      <c r="B909" s="30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5.75" customHeight="1">
      <c r="A910" s="30"/>
      <c r="B910" s="30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5.75" customHeight="1">
      <c r="A911" s="30"/>
      <c r="B911" s="30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5.75" customHeight="1">
      <c r="A912" s="30"/>
      <c r="B912" s="30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5.75" customHeight="1">
      <c r="A913" s="30"/>
      <c r="B913" s="30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5.75" customHeight="1">
      <c r="A914" s="30"/>
      <c r="B914" s="30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5.75" customHeight="1">
      <c r="A915" s="30"/>
      <c r="B915" s="30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5.75" customHeight="1">
      <c r="A916" s="30"/>
      <c r="B916" s="30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5.75" customHeight="1">
      <c r="A917" s="30"/>
      <c r="B917" s="30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5.75" customHeight="1">
      <c r="A918" s="30"/>
      <c r="B918" s="30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5.75" customHeight="1">
      <c r="A919" s="30"/>
      <c r="B919" s="30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5.75" customHeight="1">
      <c r="A920" s="30"/>
      <c r="B920" s="30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5.75" customHeight="1">
      <c r="A921" s="30"/>
      <c r="B921" s="30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5.75" customHeight="1">
      <c r="A922" s="30"/>
      <c r="B922" s="30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5.75" customHeight="1">
      <c r="A923" s="30"/>
      <c r="B923" s="30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5.75" customHeight="1">
      <c r="A924" s="30"/>
      <c r="B924" s="30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5.75" customHeight="1">
      <c r="A925" s="30"/>
      <c r="B925" s="30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5.75" customHeight="1">
      <c r="A926" s="30"/>
      <c r="B926" s="30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5.75" customHeight="1">
      <c r="A927" s="30"/>
      <c r="B927" s="30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5.75" customHeight="1">
      <c r="A928" s="30"/>
      <c r="B928" s="30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5.75" customHeight="1">
      <c r="A929" s="30"/>
      <c r="B929" s="30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5.75" customHeight="1">
      <c r="A930" s="30"/>
      <c r="B930" s="30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5.75" customHeight="1">
      <c r="A931" s="30"/>
      <c r="B931" s="30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5.75" customHeight="1">
      <c r="A932" s="30"/>
      <c r="B932" s="30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5.75" customHeight="1">
      <c r="A933" s="30"/>
      <c r="B933" s="30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5.75" customHeight="1">
      <c r="A934" s="30"/>
      <c r="B934" s="30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5.75" customHeight="1">
      <c r="A935" s="30"/>
      <c r="B935" s="30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5.75" customHeight="1">
      <c r="A936" s="30"/>
      <c r="B936" s="30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5.75" customHeight="1">
      <c r="A937" s="30"/>
      <c r="B937" s="30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5.75" customHeight="1">
      <c r="A938" s="30"/>
      <c r="B938" s="30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5.75" customHeight="1">
      <c r="A939" s="30"/>
      <c r="B939" s="30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5.75" customHeight="1">
      <c r="A940" s="30"/>
      <c r="B940" s="30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5.75" customHeight="1">
      <c r="A941" s="30"/>
      <c r="B941" s="30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5.75" customHeight="1">
      <c r="A942" s="30"/>
      <c r="B942" s="30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5.75" customHeight="1">
      <c r="A943" s="30"/>
      <c r="B943" s="30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5.75" customHeight="1">
      <c r="A944" s="30"/>
      <c r="B944" s="30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5.75" customHeight="1">
      <c r="A945" s="30"/>
      <c r="B945" s="30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5.75" customHeight="1">
      <c r="A946" s="30"/>
      <c r="B946" s="30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5.75" customHeight="1">
      <c r="A947" s="30"/>
      <c r="B947" s="30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5.75" customHeight="1">
      <c r="A948" s="30"/>
      <c r="B948" s="30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5.75" customHeight="1">
      <c r="A949" s="30"/>
      <c r="B949" s="30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5.75" customHeight="1">
      <c r="A950" s="30"/>
      <c r="B950" s="30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5.75" customHeight="1">
      <c r="A951" s="30"/>
      <c r="B951" s="30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5.75" customHeight="1">
      <c r="A952" s="30"/>
      <c r="B952" s="30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5.75" customHeight="1">
      <c r="A953" s="30"/>
      <c r="B953" s="30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5.75" customHeight="1">
      <c r="A954" s="30"/>
      <c r="B954" s="30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5.75" customHeight="1">
      <c r="A955" s="30"/>
      <c r="B955" s="30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5.75" customHeight="1">
      <c r="A956" s="30"/>
      <c r="B956" s="30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5.75" customHeight="1">
      <c r="A957" s="30"/>
      <c r="B957" s="30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5.75" customHeight="1">
      <c r="A958" s="30"/>
      <c r="B958" s="30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5.75" customHeight="1">
      <c r="A959" s="30"/>
      <c r="B959" s="30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5.75" customHeight="1">
      <c r="A960" s="30"/>
      <c r="B960" s="30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5.75" customHeight="1">
      <c r="A961" s="30"/>
      <c r="B961" s="30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5.75" customHeight="1">
      <c r="A962" s="30"/>
      <c r="B962" s="30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5.75" customHeight="1">
      <c r="A963" s="30"/>
      <c r="B963" s="30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5.75" customHeight="1">
      <c r="A964" s="30"/>
      <c r="B964" s="30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5.75" customHeight="1">
      <c r="A965" s="30"/>
      <c r="B965" s="30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5.75" customHeight="1">
      <c r="A966" s="30"/>
      <c r="B966" s="30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5.75" customHeight="1">
      <c r="A967" s="30"/>
      <c r="B967" s="30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5.75" customHeight="1">
      <c r="A968" s="30"/>
      <c r="B968" s="30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5.75" customHeight="1">
      <c r="A969" s="30"/>
      <c r="B969" s="30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5.75" customHeight="1">
      <c r="A970" s="30"/>
      <c r="B970" s="30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5.75" customHeight="1">
      <c r="A971" s="30"/>
      <c r="B971" s="30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5.75" customHeight="1">
      <c r="A972" s="30"/>
      <c r="B972" s="30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5.75" customHeight="1">
      <c r="A973" s="30"/>
      <c r="B973" s="30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5.75" customHeight="1">
      <c r="A974" s="30"/>
      <c r="B974" s="30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5.75" customHeight="1">
      <c r="A975" s="30"/>
      <c r="B975" s="30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5.75" customHeight="1">
      <c r="A976" s="30"/>
      <c r="B976" s="30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5.75" customHeight="1">
      <c r="A977" s="30"/>
      <c r="B977" s="30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5.75" customHeight="1">
      <c r="A978" s="30"/>
      <c r="B978" s="30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5.75" customHeight="1">
      <c r="A979" s="30"/>
      <c r="B979" s="30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5.75" customHeight="1">
      <c r="A980" s="30"/>
      <c r="B980" s="30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5.75" customHeight="1">
      <c r="A981" s="30"/>
      <c r="B981" s="30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5.75" customHeight="1">
      <c r="A982" s="30"/>
      <c r="B982" s="30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5.75" customHeight="1">
      <c r="A983" s="30"/>
      <c r="B983" s="30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5.75" customHeight="1">
      <c r="A984" s="30"/>
      <c r="B984" s="30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5.75" customHeight="1">
      <c r="A985" s="30"/>
      <c r="B985" s="30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5.75" customHeight="1">
      <c r="A986" s="30"/>
      <c r="B986" s="30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5.75" customHeight="1">
      <c r="A987" s="30"/>
      <c r="B987" s="30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5.75" customHeight="1">
      <c r="A988" s="30"/>
      <c r="B988" s="30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5.75" customHeight="1">
      <c r="A989" s="30"/>
      <c r="B989" s="30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5.75" customHeight="1">
      <c r="A990" s="30"/>
      <c r="B990" s="30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5.75" customHeight="1">
      <c r="A991" s="30"/>
      <c r="B991" s="30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5.75" customHeight="1">
      <c r="A992" s="30"/>
      <c r="B992" s="30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5.75" customHeight="1">
      <c r="A993" s="30"/>
      <c r="B993" s="30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5.75" customHeight="1">
      <c r="A994" s="30"/>
      <c r="B994" s="30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5.75" customHeight="1">
      <c r="A995" s="30"/>
      <c r="B995" s="30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5.75" customHeight="1">
      <c r="A996" s="30"/>
      <c r="B996" s="30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5.75" customHeight="1">
      <c r="A997" s="30"/>
      <c r="B997" s="30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5.75" customHeight="1">
      <c r="A998" s="30"/>
      <c r="B998" s="30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</sheetData>
  <autoFilter ref="A1:G47" xr:uid="{00000000-0009-0000-0000-000000000000}">
    <filterColumn colId="6">
      <filters>
        <filter val="&lt;0.01"/>
        <filter val="&lt;1"/>
        <filter val="&lt;2"/>
        <filter val="&lt;4"/>
        <filter val="0"/>
        <filter val="0.05"/>
        <filter val="10"/>
        <filter val="15 - 40"/>
        <filter val="20 - 40"/>
        <filter val="25"/>
        <filter val="300"/>
        <filter val="50"/>
        <filter val="8.5 - 9.5"/>
      </filters>
    </filterColumn>
  </autoFilter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1:W19"/>
  <sheetViews>
    <sheetView workbookViewId="0"/>
  </sheetViews>
  <sheetFormatPr defaultColWidth="14.5" defaultRowHeight="15" customHeight="1"/>
  <cols>
    <col min="1" max="1" width="7.33203125" customWidth="1"/>
    <col min="4" max="4" width="6.5" customWidth="1"/>
    <col min="6" max="6" width="10.5" customWidth="1"/>
    <col min="7" max="8" width="7.5" customWidth="1"/>
    <col min="10" max="10" width="9" customWidth="1"/>
    <col min="11" max="11" width="7.1640625" customWidth="1"/>
    <col min="12" max="12" width="4.6640625" customWidth="1"/>
    <col min="13" max="13" width="13.6640625" customWidth="1"/>
    <col min="14" max="14" width="8.5" customWidth="1"/>
    <col min="15" max="16" width="7.1640625" customWidth="1"/>
  </cols>
  <sheetData>
    <row r="1" spans="2:23" ht="15" customHeight="1">
      <c r="U1" s="30" t="s">
        <v>426</v>
      </c>
      <c r="V1" s="30" t="s">
        <v>427</v>
      </c>
    </row>
    <row r="2" spans="2:23" ht="15" customHeight="1">
      <c r="B2" s="30" t="s">
        <v>233</v>
      </c>
      <c r="C2" s="30">
        <v>835</v>
      </c>
      <c r="E2" s="30" t="s">
        <v>233</v>
      </c>
      <c r="F2" s="30">
        <f t="shared" ref="F2:F7" si="0">C2</f>
        <v>835</v>
      </c>
      <c r="G2" s="45">
        <v>0.6</v>
      </c>
      <c r="H2" s="45"/>
      <c r="I2" s="30" t="s">
        <v>233</v>
      </c>
      <c r="J2" s="30">
        <f t="shared" ref="J2:J7" si="1">(F2*(1-G2))</f>
        <v>334</v>
      </c>
      <c r="K2" s="45">
        <v>0.05</v>
      </c>
      <c r="L2" s="45"/>
      <c r="M2" s="30" t="s">
        <v>233</v>
      </c>
      <c r="N2" s="41">
        <f t="shared" ref="N2:N7" si="2">(J2*(1-K2))</f>
        <v>317.3</v>
      </c>
      <c r="O2" s="45">
        <v>0.7</v>
      </c>
      <c r="P2" s="45"/>
      <c r="Q2" s="30" t="s">
        <v>233</v>
      </c>
      <c r="R2" s="31">
        <f t="shared" ref="R2:R7" si="3">(N2*(1-O2))</f>
        <v>95.190000000000012</v>
      </c>
      <c r="S2" s="45"/>
      <c r="T2" s="30" t="s">
        <v>233</v>
      </c>
      <c r="U2" s="30">
        <f t="shared" ref="U2:U6" si="4">(R2*(1-S2))</f>
        <v>95.190000000000012</v>
      </c>
      <c r="V2" s="30">
        <v>102.87</v>
      </c>
      <c r="W2" s="30">
        <f>Caracterización!G14</f>
        <v>10</v>
      </c>
    </row>
    <row r="3" spans="2:23" ht="15" customHeight="1">
      <c r="B3" s="30" t="s">
        <v>234</v>
      </c>
      <c r="C3" s="30">
        <v>1820</v>
      </c>
      <c r="E3" s="30" t="s">
        <v>234</v>
      </c>
      <c r="F3" s="30">
        <f t="shared" si="0"/>
        <v>1820</v>
      </c>
      <c r="G3" s="45">
        <v>0.6</v>
      </c>
      <c r="H3" s="45"/>
      <c r="I3" s="30" t="s">
        <v>234</v>
      </c>
      <c r="J3" s="30">
        <f t="shared" si="1"/>
        <v>728</v>
      </c>
      <c r="K3" s="45">
        <v>0.05</v>
      </c>
      <c r="L3" s="45"/>
      <c r="M3" s="30" t="s">
        <v>234</v>
      </c>
      <c r="N3" s="41">
        <f t="shared" si="2"/>
        <v>691.6</v>
      </c>
      <c r="O3" s="45">
        <v>0.65</v>
      </c>
      <c r="P3" s="45"/>
      <c r="Q3" s="30" t="s">
        <v>234</v>
      </c>
      <c r="R3" s="31">
        <f t="shared" si="3"/>
        <v>242.06</v>
      </c>
      <c r="S3" s="45"/>
      <c r="T3" s="30" t="s">
        <v>234</v>
      </c>
      <c r="U3" s="30">
        <f t="shared" si="4"/>
        <v>242.06</v>
      </c>
      <c r="V3" s="30">
        <v>386.61</v>
      </c>
      <c r="W3" s="30">
        <f>Caracterización!G15</f>
        <v>50</v>
      </c>
    </row>
    <row r="4" spans="2:23" ht="15" customHeight="1">
      <c r="B4" s="30" t="s">
        <v>235</v>
      </c>
      <c r="C4" s="30">
        <v>29.9</v>
      </c>
      <c r="E4" s="30" t="s">
        <v>235</v>
      </c>
      <c r="F4" s="30">
        <f t="shared" si="0"/>
        <v>29.9</v>
      </c>
      <c r="G4" s="45">
        <v>0.65</v>
      </c>
      <c r="H4" s="45"/>
      <c r="I4" s="30" t="s">
        <v>235</v>
      </c>
      <c r="J4" s="41">
        <f t="shared" si="1"/>
        <v>10.464999999999998</v>
      </c>
      <c r="K4" s="45">
        <v>0</v>
      </c>
      <c r="L4" s="45"/>
      <c r="M4" s="30" t="s">
        <v>235</v>
      </c>
      <c r="N4" s="41">
        <f t="shared" si="2"/>
        <v>10.464999999999998</v>
      </c>
      <c r="O4" s="45">
        <v>0.5</v>
      </c>
      <c r="P4" s="45"/>
      <c r="Q4" s="30" t="s">
        <v>235</v>
      </c>
      <c r="R4" s="31">
        <f t="shared" si="3"/>
        <v>5.232499999999999</v>
      </c>
      <c r="T4" s="30" t="s">
        <v>235</v>
      </c>
      <c r="U4" s="31">
        <f t="shared" si="4"/>
        <v>5.232499999999999</v>
      </c>
      <c r="V4" s="30">
        <v>29.8</v>
      </c>
      <c r="W4" s="30" t="str">
        <f>Caracterización!G19</f>
        <v>&lt;1</v>
      </c>
    </row>
    <row r="5" spans="2:23" ht="15" customHeight="1">
      <c r="B5" s="30" t="s">
        <v>236</v>
      </c>
      <c r="C5" s="30">
        <v>79</v>
      </c>
      <c r="E5" s="30" t="s">
        <v>236</v>
      </c>
      <c r="F5" s="30">
        <f t="shared" si="0"/>
        <v>79</v>
      </c>
      <c r="H5" s="45"/>
      <c r="I5" s="30" t="s">
        <v>236</v>
      </c>
      <c r="J5" s="30">
        <f t="shared" si="1"/>
        <v>79</v>
      </c>
      <c r="K5" s="45">
        <v>0</v>
      </c>
      <c r="L5" s="45"/>
      <c r="M5" s="30" t="s">
        <v>236</v>
      </c>
      <c r="N5" s="30">
        <f t="shared" si="2"/>
        <v>79</v>
      </c>
      <c r="O5" s="45">
        <v>0</v>
      </c>
      <c r="P5" s="45"/>
      <c r="Q5" s="30" t="s">
        <v>236</v>
      </c>
      <c r="R5" s="30">
        <f t="shared" si="3"/>
        <v>79</v>
      </c>
      <c r="S5" s="45"/>
      <c r="T5" s="30" t="s">
        <v>236</v>
      </c>
      <c r="U5" s="30">
        <f t="shared" si="4"/>
        <v>79</v>
      </c>
      <c r="V5" s="30">
        <v>73</v>
      </c>
      <c r="W5" s="30">
        <f>Caracterización!G3</f>
        <v>25</v>
      </c>
    </row>
    <row r="6" spans="2:23" ht="15" customHeight="1">
      <c r="B6" s="30" t="s">
        <v>237</v>
      </c>
      <c r="C6" s="30">
        <v>50</v>
      </c>
      <c r="E6" s="30" t="s">
        <v>237</v>
      </c>
      <c r="F6" s="30">
        <f t="shared" si="0"/>
        <v>50</v>
      </c>
      <c r="G6" s="45"/>
      <c r="H6" s="45"/>
      <c r="I6" s="30" t="s">
        <v>237</v>
      </c>
      <c r="J6" s="30">
        <f t="shared" si="1"/>
        <v>50</v>
      </c>
      <c r="K6" s="45">
        <v>0</v>
      </c>
      <c r="L6" s="45"/>
      <c r="M6" s="30" t="s">
        <v>237</v>
      </c>
      <c r="N6" s="30">
        <f t="shared" si="2"/>
        <v>50</v>
      </c>
      <c r="O6" s="45">
        <v>0</v>
      </c>
      <c r="P6" s="45"/>
      <c r="Q6" s="30" t="s">
        <v>237</v>
      </c>
      <c r="R6" s="30">
        <f t="shared" si="3"/>
        <v>50</v>
      </c>
      <c r="S6" s="45">
        <v>0.95</v>
      </c>
      <c r="T6" s="30" t="s">
        <v>237</v>
      </c>
      <c r="U6" s="30">
        <f t="shared" si="4"/>
        <v>2.5000000000000022</v>
      </c>
      <c r="W6" s="30" t="str">
        <f>Caracterización!G17</f>
        <v>&lt;2</v>
      </c>
    </row>
    <row r="7" spans="2:23" ht="15" customHeight="1">
      <c r="B7" s="30" t="s">
        <v>238</v>
      </c>
      <c r="C7" s="30">
        <v>71</v>
      </c>
      <c r="E7" s="30" t="s">
        <v>238</v>
      </c>
      <c r="F7" s="30">
        <f t="shared" si="0"/>
        <v>71</v>
      </c>
      <c r="G7" s="45">
        <v>0.9</v>
      </c>
      <c r="I7" s="30" t="s">
        <v>238</v>
      </c>
      <c r="J7" s="30">
        <f t="shared" si="1"/>
        <v>7.0999999999999988</v>
      </c>
      <c r="K7" s="45">
        <v>0.8</v>
      </c>
      <c r="M7" s="30" t="s">
        <v>238</v>
      </c>
      <c r="N7" s="30">
        <f t="shared" si="2"/>
        <v>1.4199999999999995</v>
      </c>
      <c r="O7" s="45">
        <v>0.7</v>
      </c>
      <c r="Q7" s="30" t="s">
        <v>238</v>
      </c>
      <c r="R7" s="31">
        <f t="shared" si="3"/>
        <v>0.42599999999999993</v>
      </c>
      <c r="S7" s="45"/>
    </row>
    <row r="9" spans="2:23" ht="15" customHeight="1">
      <c r="B9" s="193" t="s">
        <v>239</v>
      </c>
      <c r="C9" s="188"/>
      <c r="D9" s="109"/>
      <c r="E9" s="194" t="s">
        <v>428</v>
      </c>
      <c r="F9" s="188"/>
      <c r="G9" s="109"/>
      <c r="H9" s="109"/>
      <c r="I9" s="195" t="s">
        <v>429</v>
      </c>
      <c r="J9" s="188"/>
      <c r="K9" s="49"/>
      <c r="L9" s="49"/>
      <c r="M9" s="195" t="s">
        <v>430</v>
      </c>
      <c r="N9" s="188"/>
      <c r="O9" s="49"/>
      <c r="P9" s="49"/>
      <c r="Q9" s="187" t="s">
        <v>243</v>
      </c>
      <c r="R9" s="188"/>
    </row>
    <row r="10" spans="2:23" ht="15" customHeight="1">
      <c r="B10" s="189"/>
      <c r="C10" s="190"/>
      <c r="D10" s="110"/>
      <c r="E10" s="189"/>
      <c r="F10" s="190"/>
      <c r="G10" s="110"/>
      <c r="H10" s="110"/>
      <c r="I10" s="189"/>
      <c r="J10" s="190"/>
      <c r="M10" s="189"/>
      <c r="N10" s="190"/>
      <c r="Q10" s="189"/>
      <c r="R10" s="190"/>
    </row>
    <row r="13" spans="2:23" ht="15" customHeight="1">
      <c r="C13" s="30" t="s">
        <v>431</v>
      </c>
      <c r="D13" s="30" t="s">
        <v>432</v>
      </c>
      <c r="E13" s="30" t="s">
        <v>238</v>
      </c>
      <c r="F13" s="30" t="s">
        <v>234</v>
      </c>
      <c r="G13" s="30" t="s">
        <v>233</v>
      </c>
      <c r="H13" s="30" t="s">
        <v>236</v>
      </c>
    </row>
    <row r="14" spans="2:23" ht="15" customHeight="1">
      <c r="B14" s="30" t="s">
        <v>331</v>
      </c>
      <c r="C14" s="30">
        <v>100</v>
      </c>
      <c r="D14" s="30">
        <v>1</v>
      </c>
      <c r="E14" s="30">
        <v>51</v>
      </c>
      <c r="F14" s="30">
        <v>1499</v>
      </c>
      <c r="G14" s="30">
        <v>646.89</v>
      </c>
      <c r="H14" s="30">
        <v>36</v>
      </c>
    </row>
    <row r="15" spans="2:23" ht="15" customHeight="1">
      <c r="C15" s="30">
        <v>200</v>
      </c>
      <c r="D15" s="30">
        <v>1</v>
      </c>
      <c r="F15" s="30">
        <v>1420</v>
      </c>
      <c r="G15" s="30">
        <v>610</v>
      </c>
      <c r="H15" s="30">
        <v>-0.56000000000000005</v>
      </c>
    </row>
    <row r="16" spans="2:23" ht="15" customHeight="1">
      <c r="C16" s="30">
        <v>300</v>
      </c>
      <c r="D16" s="30">
        <v>1</v>
      </c>
      <c r="F16" s="30">
        <v>1347</v>
      </c>
      <c r="G16" s="30">
        <v>578.29999999999995</v>
      </c>
      <c r="H16" s="30">
        <v>-24</v>
      </c>
    </row>
    <row r="17" spans="3:8" ht="15" customHeight="1">
      <c r="C17" s="30">
        <v>300</v>
      </c>
      <c r="D17" s="30">
        <v>2</v>
      </c>
      <c r="F17" s="30">
        <v>1345</v>
      </c>
      <c r="G17" s="30">
        <v>577</v>
      </c>
    </row>
    <row r="18" spans="3:8" ht="15" customHeight="1">
      <c r="C18" s="30">
        <v>200</v>
      </c>
      <c r="D18" s="30">
        <v>2</v>
      </c>
      <c r="F18" s="30">
        <v>1417</v>
      </c>
      <c r="G18" s="30">
        <v>609</v>
      </c>
      <c r="H18" s="30">
        <v>-0.56000000000000005</v>
      </c>
    </row>
    <row r="19" spans="3:8" ht="15" customHeight="1">
      <c r="C19" s="30">
        <v>100</v>
      </c>
      <c r="D19" s="30">
        <v>2</v>
      </c>
      <c r="F19" s="30">
        <v>1496</v>
      </c>
      <c r="G19" s="30">
        <v>645</v>
      </c>
      <c r="H19" s="30">
        <v>36</v>
      </c>
    </row>
  </sheetData>
  <mergeCells count="5">
    <mergeCell ref="B9:C10"/>
    <mergeCell ref="E9:F10"/>
    <mergeCell ref="I9:J10"/>
    <mergeCell ref="M9:N10"/>
    <mergeCell ref="Q9:R10"/>
  </mergeCells>
  <pageMargins left="0" right="0" top="0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2:AB19"/>
  <sheetViews>
    <sheetView workbookViewId="0"/>
  </sheetViews>
  <sheetFormatPr defaultColWidth="14.5" defaultRowHeight="15" customHeight="1"/>
  <cols>
    <col min="1" max="1" width="7.33203125" customWidth="1"/>
    <col min="4" max="4" width="6.5" customWidth="1"/>
    <col min="6" max="6" width="10.5" customWidth="1"/>
    <col min="7" max="8" width="7.5" customWidth="1"/>
    <col min="10" max="10" width="10.33203125" customWidth="1"/>
    <col min="11" max="11" width="7.6640625" customWidth="1"/>
    <col min="12" max="13" width="8" customWidth="1"/>
    <col min="15" max="15" width="9" customWidth="1"/>
    <col min="16" max="16" width="7.1640625" customWidth="1"/>
    <col min="17" max="18" width="4.6640625" customWidth="1"/>
    <col min="19" max="19" width="13.6640625" customWidth="1"/>
    <col min="20" max="20" width="8.5" customWidth="1"/>
    <col min="21" max="22" width="7.1640625" customWidth="1"/>
  </cols>
  <sheetData>
    <row r="2" spans="2:28" ht="15" customHeight="1">
      <c r="B2" s="30" t="s">
        <v>233</v>
      </c>
      <c r="C2" s="30">
        <v>835</v>
      </c>
      <c r="E2" s="30" t="s">
        <v>233</v>
      </c>
      <c r="F2" s="30">
        <f t="shared" ref="F2:F7" si="0">C2</f>
        <v>835</v>
      </c>
      <c r="G2" s="45">
        <v>0.6</v>
      </c>
      <c r="H2" s="45"/>
      <c r="J2" s="30" t="s">
        <v>233</v>
      </c>
      <c r="K2" s="30">
        <f t="shared" ref="K2:K7" si="1">(F2*(1-G2))</f>
        <v>334</v>
      </c>
      <c r="L2" s="45">
        <v>0.7</v>
      </c>
      <c r="M2" s="45"/>
      <c r="N2" s="30" t="s">
        <v>233</v>
      </c>
      <c r="O2" s="30">
        <f t="shared" ref="O2:O7" si="2">(K2*(1-L2))</f>
        <v>100.20000000000002</v>
      </c>
      <c r="P2" s="45">
        <v>0.05</v>
      </c>
      <c r="Q2" s="45"/>
      <c r="R2" s="45"/>
      <c r="S2" s="30" t="s">
        <v>233</v>
      </c>
      <c r="T2" s="41">
        <f t="shared" ref="T2:T7" si="3">(O2*(1-P2))</f>
        <v>95.190000000000012</v>
      </c>
      <c r="U2" s="45">
        <v>0.7</v>
      </c>
      <c r="V2" s="45"/>
      <c r="W2" s="30" t="s">
        <v>233</v>
      </c>
      <c r="X2" s="31">
        <f t="shared" ref="X2:X7" si="4">(T2*(1-U2))</f>
        <v>28.557000000000009</v>
      </c>
      <c r="Y2" s="45"/>
      <c r="Z2" s="30" t="s">
        <v>233</v>
      </c>
      <c r="AA2" s="30">
        <f t="shared" ref="AA2:AA6" si="5">(X2*(1-Y2))</f>
        <v>28.557000000000009</v>
      </c>
      <c r="AB2" s="30">
        <f>Caracterización!G14</f>
        <v>10</v>
      </c>
    </row>
    <row r="3" spans="2:28" ht="15" customHeight="1">
      <c r="B3" s="30" t="s">
        <v>234</v>
      </c>
      <c r="C3" s="30">
        <v>1820</v>
      </c>
      <c r="E3" s="30" t="s">
        <v>234</v>
      </c>
      <c r="F3" s="30">
        <f t="shared" si="0"/>
        <v>1820</v>
      </c>
      <c r="G3" s="45">
        <v>0.6</v>
      </c>
      <c r="H3" s="45"/>
      <c r="J3" s="30" t="s">
        <v>234</v>
      </c>
      <c r="K3" s="30">
        <f t="shared" si="1"/>
        <v>728</v>
      </c>
      <c r="L3" s="45">
        <v>0.7</v>
      </c>
      <c r="M3" s="45"/>
      <c r="N3" s="30" t="s">
        <v>234</v>
      </c>
      <c r="O3" s="30">
        <f t="shared" si="2"/>
        <v>218.40000000000003</v>
      </c>
      <c r="P3" s="45">
        <v>0.05</v>
      </c>
      <c r="Q3" s="45"/>
      <c r="R3" s="45"/>
      <c r="S3" s="30" t="s">
        <v>234</v>
      </c>
      <c r="T3" s="41">
        <f t="shared" si="3"/>
        <v>207.48000000000002</v>
      </c>
      <c r="U3" s="45">
        <v>0.65</v>
      </c>
      <c r="V3" s="45"/>
      <c r="W3" s="30" t="s">
        <v>234</v>
      </c>
      <c r="X3" s="31">
        <f t="shared" si="4"/>
        <v>72.617999999999995</v>
      </c>
      <c r="Y3" s="45"/>
      <c r="Z3" s="30" t="s">
        <v>234</v>
      </c>
      <c r="AA3" s="30">
        <f t="shared" si="5"/>
        <v>72.617999999999995</v>
      </c>
      <c r="AB3" s="30">
        <f>Caracterización!G15</f>
        <v>50</v>
      </c>
    </row>
    <row r="4" spans="2:28" ht="15" customHeight="1">
      <c r="B4" s="30" t="s">
        <v>235</v>
      </c>
      <c r="C4" s="30">
        <v>29.9</v>
      </c>
      <c r="E4" s="30" t="s">
        <v>235</v>
      </c>
      <c r="F4" s="30">
        <f t="shared" si="0"/>
        <v>29.9</v>
      </c>
      <c r="G4" s="45">
        <v>0.65</v>
      </c>
      <c r="H4" s="45"/>
      <c r="J4" s="30" t="s">
        <v>235</v>
      </c>
      <c r="K4" s="41">
        <f t="shared" si="1"/>
        <v>10.464999999999998</v>
      </c>
      <c r="L4" s="45">
        <v>0.5</v>
      </c>
      <c r="M4" s="45"/>
      <c r="N4" s="30" t="s">
        <v>235</v>
      </c>
      <c r="O4" s="30">
        <f t="shared" si="2"/>
        <v>5.232499999999999</v>
      </c>
      <c r="P4" s="45">
        <v>0</v>
      </c>
      <c r="Q4" s="45"/>
      <c r="R4" s="45"/>
      <c r="S4" s="30" t="s">
        <v>235</v>
      </c>
      <c r="T4" s="41">
        <f t="shared" si="3"/>
        <v>5.232499999999999</v>
      </c>
      <c r="U4" s="45">
        <v>0.5</v>
      </c>
      <c r="V4" s="45"/>
      <c r="W4" s="30" t="s">
        <v>235</v>
      </c>
      <c r="X4" s="31">
        <f t="shared" si="4"/>
        <v>2.6162499999999995</v>
      </c>
      <c r="Z4" s="30" t="s">
        <v>235</v>
      </c>
      <c r="AA4" s="31">
        <f t="shared" si="5"/>
        <v>2.6162499999999995</v>
      </c>
      <c r="AB4" s="30" t="str">
        <f>Caracterización!G19</f>
        <v>&lt;1</v>
      </c>
    </row>
    <row r="5" spans="2:28" ht="15" customHeight="1">
      <c r="B5" s="30" t="s">
        <v>236</v>
      </c>
      <c r="C5" s="30">
        <v>79</v>
      </c>
      <c r="E5" s="30" t="s">
        <v>236</v>
      </c>
      <c r="F5" s="30">
        <f t="shared" si="0"/>
        <v>79</v>
      </c>
      <c r="H5" s="45"/>
      <c r="J5" s="30" t="s">
        <v>236</v>
      </c>
      <c r="K5" s="30">
        <f t="shared" si="1"/>
        <v>79</v>
      </c>
      <c r="N5" s="30" t="s">
        <v>236</v>
      </c>
      <c r="O5" s="30">
        <f t="shared" si="2"/>
        <v>79</v>
      </c>
      <c r="P5" s="45">
        <v>0</v>
      </c>
      <c r="Q5" s="45"/>
      <c r="R5" s="45"/>
      <c r="S5" s="30" t="s">
        <v>236</v>
      </c>
      <c r="T5" s="30">
        <f t="shared" si="3"/>
        <v>79</v>
      </c>
      <c r="U5" s="45">
        <v>0</v>
      </c>
      <c r="V5" s="45"/>
      <c r="W5" s="30" t="s">
        <v>236</v>
      </c>
      <c r="X5" s="30">
        <f t="shared" si="4"/>
        <v>79</v>
      </c>
      <c r="Y5" s="45"/>
      <c r="Z5" s="30" t="s">
        <v>236</v>
      </c>
      <c r="AA5" s="30">
        <f t="shared" si="5"/>
        <v>79</v>
      </c>
      <c r="AB5" s="30">
        <f>Caracterización!G3</f>
        <v>25</v>
      </c>
    </row>
    <row r="6" spans="2:28" ht="15" customHeight="1">
      <c r="B6" s="30" t="s">
        <v>237</v>
      </c>
      <c r="C6" s="30">
        <v>50</v>
      </c>
      <c r="E6" s="30" t="s">
        <v>237</v>
      </c>
      <c r="F6" s="30">
        <f t="shared" si="0"/>
        <v>50</v>
      </c>
      <c r="G6" s="45"/>
      <c r="H6" s="45"/>
      <c r="J6" s="30" t="s">
        <v>237</v>
      </c>
      <c r="K6" s="30">
        <f t="shared" si="1"/>
        <v>50</v>
      </c>
      <c r="L6" s="45"/>
      <c r="M6" s="45"/>
      <c r="N6" s="30" t="s">
        <v>237</v>
      </c>
      <c r="O6" s="30">
        <f t="shared" si="2"/>
        <v>50</v>
      </c>
      <c r="P6" s="45">
        <v>0</v>
      </c>
      <c r="Q6" s="45"/>
      <c r="R6" s="45"/>
      <c r="S6" s="30" t="s">
        <v>237</v>
      </c>
      <c r="T6" s="30">
        <f t="shared" si="3"/>
        <v>50</v>
      </c>
      <c r="U6" s="45">
        <v>0</v>
      </c>
      <c r="V6" s="45"/>
      <c r="W6" s="30" t="s">
        <v>237</v>
      </c>
      <c r="X6" s="30">
        <f t="shared" si="4"/>
        <v>50</v>
      </c>
      <c r="Y6" s="45">
        <v>0.95</v>
      </c>
      <c r="Z6" s="30" t="s">
        <v>237</v>
      </c>
      <c r="AA6" s="30">
        <f t="shared" si="5"/>
        <v>2.5000000000000022</v>
      </c>
      <c r="AB6" s="30" t="str">
        <f>Caracterización!G17</f>
        <v>&lt;2</v>
      </c>
    </row>
    <row r="7" spans="2:28" ht="15" customHeight="1">
      <c r="B7" s="30" t="s">
        <v>238</v>
      </c>
      <c r="C7" s="30">
        <v>71</v>
      </c>
      <c r="E7" s="30" t="s">
        <v>238</v>
      </c>
      <c r="F7" s="30">
        <f t="shared" si="0"/>
        <v>71</v>
      </c>
      <c r="G7" s="45">
        <v>0.9</v>
      </c>
      <c r="J7" s="30" t="s">
        <v>238</v>
      </c>
      <c r="K7" s="30">
        <f t="shared" si="1"/>
        <v>7.0999999999999988</v>
      </c>
      <c r="L7" s="45">
        <v>0.5</v>
      </c>
      <c r="M7" s="45"/>
      <c r="N7" s="30" t="s">
        <v>238</v>
      </c>
      <c r="O7" s="30">
        <f t="shared" si="2"/>
        <v>3.5499999999999994</v>
      </c>
      <c r="P7" s="45">
        <v>0.8</v>
      </c>
      <c r="S7" s="30" t="s">
        <v>238</v>
      </c>
      <c r="T7" s="30">
        <f t="shared" si="3"/>
        <v>0.70999999999999974</v>
      </c>
      <c r="U7" s="45">
        <v>0.7</v>
      </c>
      <c r="W7" s="30" t="s">
        <v>238</v>
      </c>
      <c r="X7" s="31">
        <f t="shared" si="4"/>
        <v>0.21299999999999997</v>
      </c>
      <c r="Y7" s="45"/>
    </row>
    <row r="9" spans="2:28" ht="15" customHeight="1">
      <c r="B9" s="193" t="s">
        <v>239</v>
      </c>
      <c r="C9" s="188"/>
      <c r="D9" s="109"/>
      <c r="E9" s="194" t="s">
        <v>428</v>
      </c>
      <c r="F9" s="188"/>
      <c r="G9" s="109"/>
      <c r="H9" s="109"/>
      <c r="I9" s="194" t="s">
        <v>433</v>
      </c>
      <c r="J9" s="188"/>
      <c r="K9" s="112"/>
      <c r="L9" s="112"/>
      <c r="M9" s="112"/>
      <c r="N9" s="195" t="s">
        <v>429</v>
      </c>
      <c r="O9" s="188"/>
      <c r="P9" s="49"/>
      <c r="Q9" s="49"/>
      <c r="R9" s="49"/>
      <c r="S9" s="195" t="s">
        <v>430</v>
      </c>
      <c r="T9" s="188"/>
      <c r="U9" s="49"/>
      <c r="V9" s="49"/>
      <c r="W9" s="187" t="s">
        <v>243</v>
      </c>
      <c r="X9" s="188"/>
    </row>
    <row r="10" spans="2:28" ht="15" customHeight="1">
      <c r="B10" s="189"/>
      <c r="C10" s="190"/>
      <c r="D10" s="110"/>
      <c r="E10" s="189"/>
      <c r="F10" s="190"/>
      <c r="G10" s="110"/>
      <c r="H10" s="110"/>
      <c r="I10" s="189"/>
      <c r="J10" s="190"/>
      <c r="K10" s="113"/>
      <c r="L10" s="113"/>
      <c r="M10" s="113"/>
      <c r="N10" s="189"/>
      <c r="O10" s="190"/>
      <c r="S10" s="189"/>
      <c r="T10" s="190"/>
      <c r="W10" s="189"/>
      <c r="X10" s="190"/>
    </row>
    <row r="13" spans="2:28" ht="15" customHeight="1">
      <c r="C13" s="30" t="s">
        <v>431</v>
      </c>
      <c r="D13" s="30" t="s">
        <v>432</v>
      </c>
      <c r="E13" s="30" t="s">
        <v>238</v>
      </c>
      <c r="F13" s="30" t="s">
        <v>234</v>
      </c>
      <c r="G13" s="30" t="s">
        <v>233</v>
      </c>
      <c r="H13" s="30" t="s">
        <v>236</v>
      </c>
    </row>
    <row r="14" spans="2:28" ht="15" customHeight="1">
      <c r="B14" s="30" t="s">
        <v>331</v>
      </c>
      <c r="C14" s="30">
        <v>100</v>
      </c>
      <c r="D14" s="30">
        <v>1</v>
      </c>
      <c r="E14" s="30">
        <v>51</v>
      </c>
      <c r="F14" s="30">
        <v>1499</v>
      </c>
      <c r="G14" s="30">
        <v>646.89</v>
      </c>
      <c r="H14" s="30">
        <v>36</v>
      </c>
    </row>
    <row r="15" spans="2:28" ht="15" customHeight="1">
      <c r="C15" s="30">
        <v>200</v>
      </c>
      <c r="D15" s="30">
        <v>1</v>
      </c>
      <c r="F15" s="30">
        <v>1420</v>
      </c>
      <c r="G15" s="30">
        <v>610</v>
      </c>
      <c r="H15" s="30">
        <v>-0.56000000000000005</v>
      </c>
    </row>
    <row r="16" spans="2:28" ht="15" customHeight="1">
      <c r="C16" s="30">
        <v>300</v>
      </c>
      <c r="D16" s="30">
        <v>1</v>
      </c>
      <c r="F16" s="30">
        <v>1347</v>
      </c>
      <c r="G16" s="30">
        <v>578.29999999999995</v>
      </c>
      <c r="H16" s="30">
        <v>-24</v>
      </c>
    </row>
    <row r="17" spans="3:8" ht="15" customHeight="1">
      <c r="C17" s="30">
        <v>300</v>
      </c>
      <c r="D17" s="30">
        <v>2</v>
      </c>
      <c r="F17" s="30">
        <v>1345</v>
      </c>
      <c r="G17" s="30">
        <v>577</v>
      </c>
    </row>
    <row r="18" spans="3:8" ht="15" customHeight="1">
      <c r="C18" s="30">
        <v>200</v>
      </c>
      <c r="D18" s="30">
        <v>2</v>
      </c>
      <c r="F18" s="30">
        <v>1417</v>
      </c>
      <c r="G18" s="30">
        <v>609</v>
      </c>
      <c r="H18" s="30">
        <v>-0.56000000000000005</v>
      </c>
    </row>
    <row r="19" spans="3:8" ht="15" customHeight="1">
      <c r="C19" s="30">
        <v>100</v>
      </c>
      <c r="D19" s="30">
        <v>2</v>
      </c>
      <c r="F19" s="30">
        <v>1496</v>
      </c>
      <c r="G19" s="30">
        <v>645</v>
      </c>
      <c r="H19" s="30">
        <v>36</v>
      </c>
    </row>
  </sheetData>
  <mergeCells count="6">
    <mergeCell ref="W9:X10"/>
    <mergeCell ref="B9:C10"/>
    <mergeCell ref="E9:F10"/>
    <mergeCell ref="I9:J10"/>
    <mergeCell ref="N9:O10"/>
    <mergeCell ref="S9:T10"/>
  </mergeCells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J990"/>
  <sheetViews>
    <sheetView workbookViewId="0">
      <selection sqref="A1:J1"/>
    </sheetView>
  </sheetViews>
  <sheetFormatPr defaultColWidth="14.5" defaultRowHeight="15" customHeight="1"/>
  <cols>
    <col min="1" max="1" width="23.1640625" customWidth="1"/>
    <col min="2" max="2" width="16.1640625" customWidth="1"/>
    <col min="3" max="4" width="11.83203125" customWidth="1"/>
    <col min="5" max="5" width="14.5" customWidth="1"/>
    <col min="6" max="6" width="13.1640625" customWidth="1"/>
    <col min="7" max="7" width="13.33203125" customWidth="1"/>
    <col min="8" max="8" width="11.83203125" customWidth="1"/>
    <col min="9" max="9" width="9.33203125" customWidth="1"/>
    <col min="10" max="10" width="8.33203125" customWidth="1"/>
  </cols>
  <sheetData>
    <row r="1" spans="1:10" ht="15" customHeight="1">
      <c r="A1" s="220" t="s">
        <v>434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0" ht="15" customHeight="1">
      <c r="A2" s="78"/>
      <c r="B2" s="79" t="s">
        <v>239</v>
      </c>
      <c r="C2" s="79" t="s">
        <v>435</v>
      </c>
      <c r="D2" s="79" t="s">
        <v>436</v>
      </c>
      <c r="E2" s="79" t="s">
        <v>437</v>
      </c>
      <c r="F2" s="79" t="s">
        <v>438</v>
      </c>
      <c r="G2" s="79" t="s">
        <v>439</v>
      </c>
      <c r="H2" s="79" t="s">
        <v>440</v>
      </c>
      <c r="I2" s="221" t="s">
        <v>441</v>
      </c>
      <c r="J2" s="223" t="s">
        <v>442</v>
      </c>
    </row>
    <row r="3" spans="1:10" ht="15" customHeight="1">
      <c r="A3" s="80" t="s">
        <v>443</v>
      </c>
      <c r="B3" s="81" t="s">
        <v>444</v>
      </c>
      <c r="C3" s="81" t="s">
        <v>444</v>
      </c>
      <c r="D3" s="81" t="s">
        <v>444</v>
      </c>
      <c r="E3" s="81" t="s">
        <v>444</v>
      </c>
      <c r="F3" s="81" t="s">
        <v>444</v>
      </c>
      <c r="G3" s="81" t="s">
        <v>444</v>
      </c>
      <c r="H3" s="81" t="s">
        <v>444</v>
      </c>
      <c r="I3" s="222"/>
      <c r="J3" s="224"/>
    </row>
    <row r="4" spans="1:10" ht="15" customHeight="1">
      <c r="A4" s="82" t="s">
        <v>236</v>
      </c>
      <c r="B4" s="83" t="s">
        <v>445</v>
      </c>
      <c r="C4" s="83" t="s">
        <v>445</v>
      </c>
      <c r="D4" s="83"/>
      <c r="E4" s="83" t="s">
        <v>445</v>
      </c>
      <c r="F4" s="114"/>
      <c r="G4" s="83" t="s">
        <v>445</v>
      </c>
      <c r="H4" s="114"/>
      <c r="I4" s="84">
        <v>120</v>
      </c>
      <c r="J4" s="85">
        <f t="shared" ref="J4:J19" si="0">I4/30</f>
        <v>4</v>
      </c>
    </row>
    <row r="5" spans="1:10" ht="15" customHeight="1">
      <c r="A5" s="86" t="s">
        <v>362</v>
      </c>
      <c r="B5" s="87" t="s">
        <v>446</v>
      </c>
      <c r="C5" s="115"/>
      <c r="D5" s="115"/>
      <c r="E5" s="115"/>
      <c r="F5" s="87" t="s">
        <v>446</v>
      </c>
      <c r="G5" s="87" t="s">
        <v>446</v>
      </c>
      <c r="H5" s="115"/>
      <c r="I5" s="88">
        <v>180</v>
      </c>
      <c r="J5" s="89">
        <f t="shared" si="0"/>
        <v>6</v>
      </c>
    </row>
    <row r="6" spans="1:10" ht="15" customHeight="1">
      <c r="A6" s="82" t="s">
        <v>224</v>
      </c>
      <c r="B6" s="83" t="s">
        <v>446</v>
      </c>
      <c r="C6" s="114"/>
      <c r="D6" s="114"/>
      <c r="E6" s="114"/>
      <c r="F6" s="114"/>
      <c r="G6" s="83" t="s">
        <v>446</v>
      </c>
      <c r="H6" s="114"/>
      <c r="I6" s="84">
        <v>120</v>
      </c>
      <c r="J6" s="85">
        <f t="shared" si="0"/>
        <v>4</v>
      </c>
    </row>
    <row r="7" spans="1:10" ht="15" customHeight="1">
      <c r="A7" s="86" t="s">
        <v>234</v>
      </c>
      <c r="B7" s="87" t="s">
        <v>445</v>
      </c>
      <c r="C7" s="115"/>
      <c r="D7" s="115"/>
      <c r="E7" s="115"/>
      <c r="F7" s="115"/>
      <c r="G7" s="87" t="s">
        <v>445</v>
      </c>
      <c r="H7" s="115"/>
      <c r="I7" s="88">
        <v>60</v>
      </c>
      <c r="J7" s="89">
        <f t="shared" si="0"/>
        <v>2</v>
      </c>
    </row>
    <row r="8" spans="1:10" ht="15" customHeight="1">
      <c r="A8" s="82" t="s">
        <v>447</v>
      </c>
      <c r="B8" s="114"/>
      <c r="C8" s="83" t="s">
        <v>445</v>
      </c>
      <c r="D8" s="114"/>
      <c r="E8" s="114"/>
      <c r="F8" s="83" t="s">
        <v>445</v>
      </c>
      <c r="G8" s="114"/>
      <c r="H8" s="114"/>
      <c r="I8" s="84">
        <v>60</v>
      </c>
      <c r="J8" s="85">
        <f t="shared" si="0"/>
        <v>2</v>
      </c>
    </row>
    <row r="9" spans="1:10" ht="15" customHeight="1">
      <c r="A9" s="86" t="s">
        <v>448</v>
      </c>
      <c r="B9" s="87" t="s">
        <v>446</v>
      </c>
      <c r="C9" s="115"/>
      <c r="D9" s="115"/>
      <c r="E9" s="115"/>
      <c r="F9" s="115"/>
      <c r="G9" s="115"/>
      <c r="H9" s="87" t="s">
        <v>446</v>
      </c>
      <c r="I9" s="88">
        <v>120</v>
      </c>
      <c r="J9" s="89">
        <f t="shared" si="0"/>
        <v>4</v>
      </c>
    </row>
    <row r="10" spans="1:10" ht="15" customHeight="1">
      <c r="A10" s="82" t="s">
        <v>449</v>
      </c>
      <c r="B10" s="90" t="s">
        <v>450</v>
      </c>
      <c r="C10" s="114"/>
      <c r="D10" s="90"/>
      <c r="E10" s="90" t="s">
        <v>450</v>
      </c>
      <c r="F10" s="116"/>
      <c r="G10" s="90"/>
      <c r="H10" s="114"/>
      <c r="I10" s="84">
        <v>9</v>
      </c>
      <c r="J10" s="91">
        <f t="shared" si="0"/>
        <v>0.3</v>
      </c>
    </row>
    <row r="11" spans="1:10" ht="15" customHeight="1">
      <c r="A11" s="86" t="s">
        <v>451</v>
      </c>
      <c r="B11" s="92" t="s">
        <v>450</v>
      </c>
      <c r="C11" s="115"/>
      <c r="D11" s="92"/>
      <c r="E11" s="92" t="s">
        <v>450</v>
      </c>
      <c r="F11" s="117"/>
      <c r="G11" s="92"/>
      <c r="H11" s="115"/>
      <c r="I11" s="88">
        <v>9</v>
      </c>
      <c r="J11" s="93">
        <f t="shared" si="0"/>
        <v>0.3</v>
      </c>
    </row>
    <row r="12" spans="1:10" ht="15" customHeight="1">
      <c r="A12" s="82" t="s">
        <v>452</v>
      </c>
      <c r="B12" s="114"/>
      <c r="C12" s="83" t="s">
        <v>446</v>
      </c>
      <c r="D12" s="83" t="s">
        <v>446</v>
      </c>
      <c r="E12" s="83"/>
      <c r="F12" s="114"/>
      <c r="G12" s="114"/>
      <c r="H12" s="114"/>
      <c r="I12" s="84">
        <v>120</v>
      </c>
      <c r="J12" s="85">
        <f t="shared" si="0"/>
        <v>4</v>
      </c>
    </row>
    <row r="13" spans="1:10" ht="15" customHeight="1">
      <c r="A13" s="86" t="s">
        <v>453</v>
      </c>
      <c r="B13" s="87" t="s">
        <v>446</v>
      </c>
      <c r="C13" s="115"/>
      <c r="D13" s="115"/>
      <c r="E13" s="87" t="s">
        <v>446</v>
      </c>
      <c r="F13" s="87" t="s">
        <v>446</v>
      </c>
      <c r="G13" s="87"/>
      <c r="H13" s="115"/>
      <c r="I13" s="88">
        <v>180</v>
      </c>
      <c r="J13" s="89">
        <f t="shared" si="0"/>
        <v>6</v>
      </c>
    </row>
    <row r="14" spans="1:10" ht="15" customHeight="1">
      <c r="A14" s="82" t="s">
        <v>134</v>
      </c>
      <c r="B14" s="83" t="s">
        <v>454</v>
      </c>
      <c r="C14" s="83" t="s">
        <v>454</v>
      </c>
      <c r="D14" s="83"/>
      <c r="E14" s="83" t="s">
        <v>454</v>
      </c>
      <c r="F14" s="83" t="s">
        <v>454</v>
      </c>
      <c r="G14" s="83" t="s">
        <v>454</v>
      </c>
      <c r="H14" s="114"/>
      <c r="I14" s="84">
        <v>450</v>
      </c>
      <c r="J14" s="85">
        <f t="shared" si="0"/>
        <v>15</v>
      </c>
    </row>
    <row r="15" spans="1:10" ht="15" customHeight="1">
      <c r="A15" s="86" t="s">
        <v>455</v>
      </c>
      <c r="B15" s="87" t="s">
        <v>454</v>
      </c>
      <c r="C15" s="115"/>
      <c r="D15" s="115"/>
      <c r="E15" s="115"/>
      <c r="F15" s="87" t="s">
        <v>454</v>
      </c>
      <c r="G15" s="115"/>
      <c r="H15" s="115"/>
      <c r="I15" s="88">
        <v>180</v>
      </c>
      <c r="J15" s="89">
        <f t="shared" si="0"/>
        <v>6</v>
      </c>
    </row>
    <row r="16" spans="1:10" ht="15" customHeight="1">
      <c r="A16" s="82" t="s">
        <v>456</v>
      </c>
      <c r="B16" s="83" t="s">
        <v>445</v>
      </c>
      <c r="C16" s="114"/>
      <c r="D16" s="114"/>
      <c r="E16" s="114" t="s">
        <v>445</v>
      </c>
      <c r="F16" s="83" t="s">
        <v>445</v>
      </c>
      <c r="G16" s="83"/>
      <c r="H16" s="114"/>
      <c r="I16" s="84">
        <v>90</v>
      </c>
      <c r="J16" s="85">
        <f t="shared" si="0"/>
        <v>3</v>
      </c>
    </row>
    <row r="17" spans="1:10" ht="15" customHeight="1">
      <c r="A17" s="86" t="s">
        <v>457</v>
      </c>
      <c r="B17" s="87" t="s">
        <v>454</v>
      </c>
      <c r="C17" s="87" t="s">
        <v>454</v>
      </c>
      <c r="D17" s="87"/>
      <c r="E17" s="87" t="s">
        <v>454</v>
      </c>
      <c r="F17" s="87" t="s">
        <v>454</v>
      </c>
      <c r="G17" s="87" t="s">
        <v>454</v>
      </c>
      <c r="H17" s="115"/>
      <c r="I17" s="88">
        <v>450</v>
      </c>
      <c r="J17" s="89">
        <f t="shared" si="0"/>
        <v>15</v>
      </c>
    </row>
    <row r="18" spans="1:10" ht="15" customHeight="1">
      <c r="A18" s="82" t="s">
        <v>458</v>
      </c>
      <c r="B18" s="83" t="s">
        <v>445</v>
      </c>
      <c r="C18" s="83" t="s">
        <v>445</v>
      </c>
      <c r="D18" s="114"/>
      <c r="E18" s="114"/>
      <c r="F18" s="83" t="s">
        <v>445</v>
      </c>
      <c r="G18" s="83" t="s">
        <v>445</v>
      </c>
      <c r="H18" s="114"/>
      <c r="I18" s="84">
        <v>120</v>
      </c>
      <c r="J18" s="85">
        <f t="shared" si="0"/>
        <v>4</v>
      </c>
    </row>
    <row r="19" spans="1:10" ht="15" customHeight="1">
      <c r="A19" s="94"/>
      <c r="B19" s="94"/>
      <c r="C19" s="94"/>
      <c r="D19" s="94"/>
      <c r="E19" s="94"/>
      <c r="F19" s="94"/>
      <c r="G19" s="94"/>
      <c r="H19" s="94"/>
      <c r="I19" s="95">
        <f>SUM(I4:I18)</f>
        <v>2268</v>
      </c>
      <c r="J19" s="96">
        <f t="shared" si="0"/>
        <v>75.599999999999994</v>
      </c>
    </row>
    <row r="20" spans="1:10" ht="15" customHeight="1">
      <c r="A20" s="97"/>
      <c r="B20" s="97"/>
      <c r="C20" s="97"/>
      <c r="D20" s="97"/>
      <c r="E20" s="97"/>
      <c r="F20" s="97"/>
      <c r="G20" s="97"/>
      <c r="H20" s="97"/>
      <c r="I20" s="97"/>
      <c r="J20" s="97"/>
    </row>
    <row r="21" spans="1:10" ht="15" customHeight="1">
      <c r="A21" s="225" t="s">
        <v>204</v>
      </c>
      <c r="B21" s="192"/>
      <c r="C21" s="192"/>
      <c r="D21" s="192"/>
      <c r="E21" s="192"/>
      <c r="F21" s="192"/>
      <c r="G21" s="192"/>
      <c r="H21" s="97"/>
      <c r="I21" s="97"/>
      <c r="J21" s="97"/>
    </row>
    <row r="22" spans="1:10" ht="15" customHeight="1">
      <c r="A22" s="98" t="s">
        <v>459</v>
      </c>
      <c r="B22" s="98" t="s">
        <v>460</v>
      </c>
      <c r="C22" s="98" t="s">
        <v>444</v>
      </c>
      <c r="D22" s="98" t="s">
        <v>461</v>
      </c>
      <c r="E22" s="98" t="s">
        <v>462</v>
      </c>
      <c r="F22" s="98" t="s">
        <v>463</v>
      </c>
      <c r="G22" s="98" t="s">
        <v>464</v>
      </c>
      <c r="H22" s="97"/>
      <c r="I22" s="97"/>
      <c r="J22" s="97"/>
    </row>
    <row r="23" spans="1:10" ht="15" customHeight="1">
      <c r="A23" s="99" t="s">
        <v>465</v>
      </c>
      <c r="B23" s="99">
        <v>2</v>
      </c>
      <c r="C23" s="99" t="s">
        <v>466</v>
      </c>
      <c r="D23" s="99" t="s">
        <v>467</v>
      </c>
      <c r="E23" s="100">
        <v>2325480</v>
      </c>
      <c r="F23" s="100">
        <f t="shared" ref="F23:F24" si="1">E23*B23</f>
        <v>4650960</v>
      </c>
      <c r="G23" s="118"/>
      <c r="H23" s="97"/>
      <c r="I23" s="97"/>
      <c r="J23" s="97"/>
    </row>
    <row r="24" spans="1:10" ht="42.75">
      <c r="A24" s="101" t="s">
        <v>468</v>
      </c>
      <c r="B24" s="101">
        <v>12</v>
      </c>
      <c r="C24" s="101" t="s">
        <v>469</v>
      </c>
      <c r="D24" s="101" t="s">
        <v>467</v>
      </c>
      <c r="E24" s="102">
        <v>222860</v>
      </c>
      <c r="F24" s="103">
        <f t="shared" si="1"/>
        <v>2674320</v>
      </c>
      <c r="G24" s="119"/>
      <c r="H24" s="97"/>
      <c r="I24" s="97"/>
      <c r="J24" s="97"/>
    </row>
    <row r="25" spans="1:10" ht="14.25">
      <c r="A25" s="118"/>
      <c r="B25" s="118"/>
      <c r="C25" s="118"/>
      <c r="D25" s="118"/>
      <c r="E25" s="118"/>
      <c r="F25" s="100">
        <f>F23+F24</f>
        <v>7325280</v>
      </c>
      <c r="G25" s="118"/>
      <c r="H25" s="97"/>
      <c r="I25" s="97"/>
      <c r="J25" s="97"/>
    </row>
    <row r="26" spans="1:10" ht="12.75">
      <c r="A26" s="97"/>
      <c r="B26" s="97"/>
      <c r="C26" s="97"/>
      <c r="D26" s="97"/>
      <c r="E26" s="97"/>
      <c r="F26" s="97"/>
      <c r="G26" s="97"/>
      <c r="H26" s="97"/>
      <c r="I26" s="97"/>
      <c r="J26" s="97"/>
    </row>
    <row r="27" spans="1:10" ht="12.75">
      <c r="A27" s="97"/>
      <c r="B27" s="97"/>
      <c r="C27" s="97"/>
      <c r="D27" s="97"/>
      <c r="E27" s="97"/>
      <c r="F27" s="97"/>
      <c r="G27" s="97"/>
      <c r="H27" s="97"/>
      <c r="I27" s="97"/>
      <c r="J27" s="97"/>
    </row>
    <row r="28" spans="1:10" ht="12.75">
      <c r="A28" s="97"/>
      <c r="B28" s="97"/>
      <c r="C28" s="97"/>
      <c r="D28" s="97"/>
      <c r="E28" s="97"/>
      <c r="F28" s="97"/>
      <c r="G28" s="97"/>
      <c r="H28" s="97"/>
      <c r="I28" s="97"/>
      <c r="J28" s="97"/>
    </row>
    <row r="29" spans="1:10" ht="12.75">
      <c r="A29" s="97"/>
      <c r="B29" s="97"/>
      <c r="C29" s="97"/>
      <c r="D29" s="97"/>
      <c r="E29" s="97"/>
      <c r="F29" s="97"/>
      <c r="G29" s="97"/>
      <c r="H29" s="97"/>
      <c r="I29" s="97"/>
      <c r="J29" s="97"/>
    </row>
    <row r="30" spans="1:10" ht="12.75">
      <c r="A30" s="97"/>
      <c r="B30" s="97"/>
      <c r="C30" s="97"/>
      <c r="D30" s="97"/>
      <c r="E30" s="97"/>
      <c r="F30" s="97"/>
      <c r="G30" s="97"/>
      <c r="H30" s="97"/>
      <c r="I30" s="97"/>
      <c r="J30" s="97"/>
    </row>
    <row r="31" spans="1:10" ht="12.75">
      <c r="A31" s="97"/>
      <c r="B31" s="97"/>
      <c r="C31" s="97"/>
      <c r="D31" s="97"/>
      <c r="E31" s="97"/>
      <c r="F31" s="97"/>
      <c r="G31" s="97"/>
      <c r="H31" s="97"/>
      <c r="I31" s="97"/>
      <c r="J31" s="97"/>
    </row>
    <row r="32" spans="1:10" ht="12.75">
      <c r="A32" s="97"/>
      <c r="B32" s="97"/>
      <c r="C32" s="97"/>
      <c r="D32" s="97"/>
      <c r="E32" s="97"/>
      <c r="F32" s="97"/>
      <c r="G32" s="97"/>
      <c r="H32" s="97"/>
      <c r="I32" s="97"/>
      <c r="J32" s="97"/>
    </row>
    <row r="33" spans="1:10" ht="12.75">
      <c r="A33" s="97"/>
      <c r="B33" s="97"/>
      <c r="C33" s="97"/>
      <c r="D33" s="97"/>
      <c r="E33" s="97"/>
      <c r="F33" s="97"/>
      <c r="G33" s="97"/>
      <c r="H33" s="97"/>
      <c r="I33" s="97"/>
      <c r="J33" s="97"/>
    </row>
    <row r="34" spans="1:10" ht="12.75">
      <c r="A34" s="97"/>
      <c r="B34" s="97"/>
      <c r="C34" s="97"/>
      <c r="D34" s="97"/>
      <c r="E34" s="97"/>
      <c r="F34" s="97"/>
      <c r="G34" s="97"/>
      <c r="H34" s="97"/>
      <c r="I34" s="97"/>
      <c r="J34" s="97"/>
    </row>
    <row r="35" spans="1:10" ht="12.75">
      <c r="A35" s="97"/>
      <c r="B35" s="97"/>
      <c r="C35" s="97"/>
      <c r="D35" s="97"/>
      <c r="E35" s="97"/>
      <c r="F35" s="97"/>
      <c r="G35" s="97"/>
      <c r="H35" s="97"/>
      <c r="I35" s="97"/>
      <c r="J35" s="97"/>
    </row>
    <row r="36" spans="1:10" ht="12.75">
      <c r="A36" s="97"/>
      <c r="B36" s="97"/>
      <c r="C36" s="97"/>
      <c r="D36" s="97"/>
      <c r="E36" s="97"/>
      <c r="F36" s="97"/>
      <c r="G36" s="97"/>
      <c r="H36" s="97"/>
      <c r="I36" s="97"/>
      <c r="J36" s="97"/>
    </row>
    <row r="37" spans="1:10" ht="12.75">
      <c r="A37" s="97"/>
      <c r="B37" s="97"/>
      <c r="C37" s="97"/>
      <c r="D37" s="97"/>
      <c r="E37" s="97"/>
      <c r="F37" s="97"/>
      <c r="G37" s="97"/>
      <c r="H37" s="97"/>
      <c r="I37" s="97"/>
      <c r="J37" s="97"/>
    </row>
    <row r="38" spans="1:10" ht="12.75">
      <c r="A38" s="97"/>
      <c r="B38" s="97"/>
      <c r="C38" s="97"/>
      <c r="D38" s="97"/>
      <c r="E38" s="97"/>
      <c r="F38" s="97"/>
      <c r="G38" s="97"/>
      <c r="H38" s="97"/>
      <c r="I38" s="97"/>
      <c r="J38" s="97"/>
    </row>
    <row r="39" spans="1:10" ht="12.75">
      <c r="A39" s="97"/>
      <c r="B39" s="97"/>
      <c r="C39" s="97"/>
      <c r="D39" s="97"/>
      <c r="E39" s="97"/>
      <c r="F39" s="97"/>
      <c r="G39" s="97"/>
      <c r="H39" s="97"/>
      <c r="I39" s="97"/>
      <c r="J39" s="97"/>
    </row>
    <row r="40" spans="1:10" ht="12.75">
      <c r="A40" s="97"/>
      <c r="B40" s="97"/>
      <c r="C40" s="97"/>
      <c r="D40" s="97"/>
      <c r="E40" s="97"/>
      <c r="F40" s="97"/>
      <c r="G40" s="97"/>
      <c r="H40" s="97"/>
      <c r="I40" s="97"/>
      <c r="J40" s="97"/>
    </row>
    <row r="41" spans="1:10" ht="12.75">
      <c r="A41" s="97"/>
      <c r="B41" s="97"/>
      <c r="C41" s="97"/>
      <c r="D41" s="97"/>
      <c r="E41" s="97"/>
      <c r="F41" s="97"/>
      <c r="G41" s="97"/>
      <c r="H41" s="97"/>
      <c r="I41" s="97"/>
      <c r="J41" s="97"/>
    </row>
    <row r="42" spans="1:10" ht="12.75">
      <c r="A42" s="97"/>
      <c r="B42" s="97"/>
      <c r="C42" s="97"/>
      <c r="D42" s="97"/>
      <c r="E42" s="97"/>
      <c r="F42" s="97"/>
      <c r="G42" s="97"/>
      <c r="H42" s="97"/>
      <c r="I42" s="97"/>
      <c r="J42" s="97"/>
    </row>
    <row r="43" spans="1:10" ht="12.75">
      <c r="A43" s="97"/>
      <c r="B43" s="97"/>
      <c r="C43" s="97"/>
      <c r="D43" s="97"/>
      <c r="E43" s="97"/>
      <c r="F43" s="97"/>
      <c r="G43" s="97"/>
      <c r="H43" s="97"/>
      <c r="I43" s="97"/>
      <c r="J43" s="97"/>
    </row>
    <row r="44" spans="1:10" ht="12.75">
      <c r="A44" s="97"/>
      <c r="B44" s="97"/>
      <c r="C44" s="97"/>
      <c r="D44" s="97"/>
      <c r="E44" s="97"/>
      <c r="F44" s="97"/>
      <c r="G44" s="97"/>
      <c r="H44" s="97"/>
      <c r="I44" s="97"/>
      <c r="J44" s="97"/>
    </row>
    <row r="45" spans="1:10" ht="12.75">
      <c r="A45" s="97"/>
      <c r="B45" s="97"/>
      <c r="C45" s="97"/>
      <c r="D45" s="97"/>
      <c r="E45" s="97"/>
      <c r="F45" s="97"/>
      <c r="G45" s="97"/>
      <c r="H45" s="97"/>
      <c r="I45" s="97"/>
      <c r="J45" s="97"/>
    </row>
    <row r="46" spans="1:10" ht="12.75">
      <c r="A46" s="97"/>
      <c r="B46" s="97"/>
      <c r="C46" s="97"/>
      <c r="D46" s="97"/>
      <c r="E46" s="97"/>
      <c r="F46" s="97"/>
      <c r="G46" s="97"/>
      <c r="H46" s="97"/>
      <c r="I46" s="97"/>
      <c r="J46" s="97"/>
    </row>
    <row r="47" spans="1:10" ht="12.75">
      <c r="A47" s="97"/>
      <c r="B47" s="97"/>
      <c r="C47" s="97"/>
      <c r="D47" s="97"/>
      <c r="E47" s="97"/>
      <c r="F47" s="97"/>
      <c r="G47" s="97"/>
      <c r="H47" s="97"/>
      <c r="I47" s="97"/>
      <c r="J47" s="97"/>
    </row>
    <row r="48" spans="1:10" ht="12.75">
      <c r="A48" s="97"/>
      <c r="B48" s="97"/>
      <c r="C48" s="97"/>
      <c r="D48" s="97"/>
      <c r="E48" s="97"/>
      <c r="F48" s="97"/>
      <c r="G48" s="97"/>
      <c r="H48" s="97"/>
      <c r="I48" s="97"/>
      <c r="J48" s="97"/>
    </row>
    <row r="49" spans="1:10" ht="12.75">
      <c r="A49" s="97"/>
      <c r="B49" s="97"/>
      <c r="C49" s="97"/>
      <c r="D49" s="97"/>
      <c r="E49" s="97"/>
      <c r="F49" s="97"/>
      <c r="G49" s="97"/>
      <c r="H49" s="97"/>
      <c r="I49" s="97"/>
      <c r="J49" s="97"/>
    </row>
    <row r="50" spans="1:10" ht="12.75">
      <c r="A50" s="97"/>
      <c r="B50" s="97"/>
      <c r="C50" s="97"/>
      <c r="D50" s="97"/>
      <c r="E50" s="97"/>
      <c r="F50" s="97"/>
      <c r="G50" s="97"/>
      <c r="H50" s="97"/>
      <c r="I50" s="97"/>
      <c r="J50" s="97"/>
    </row>
    <row r="51" spans="1:10" ht="12.75">
      <c r="A51" s="97"/>
      <c r="B51" s="97"/>
      <c r="C51" s="97"/>
      <c r="D51" s="97"/>
      <c r="E51" s="97"/>
      <c r="F51" s="97"/>
      <c r="G51" s="97"/>
      <c r="H51" s="97"/>
      <c r="I51" s="97"/>
      <c r="J51" s="97"/>
    </row>
    <row r="52" spans="1:10" ht="12.75">
      <c r="A52" s="97"/>
      <c r="B52" s="97"/>
      <c r="C52" s="97"/>
      <c r="D52" s="97"/>
      <c r="E52" s="97"/>
      <c r="F52" s="97"/>
      <c r="G52" s="97"/>
      <c r="H52" s="97"/>
      <c r="I52" s="97"/>
      <c r="J52" s="97"/>
    </row>
    <row r="53" spans="1:10" ht="12.75">
      <c r="A53" s="97"/>
      <c r="B53" s="97"/>
      <c r="C53" s="97"/>
      <c r="D53" s="97"/>
      <c r="E53" s="97"/>
      <c r="F53" s="97"/>
      <c r="G53" s="97"/>
      <c r="H53" s="97"/>
      <c r="I53" s="97"/>
      <c r="J53" s="97"/>
    </row>
    <row r="54" spans="1:10" ht="12.75">
      <c r="A54" s="97"/>
      <c r="B54" s="97"/>
      <c r="C54" s="97"/>
      <c r="D54" s="97"/>
      <c r="E54" s="97"/>
      <c r="F54" s="97"/>
      <c r="G54" s="97"/>
      <c r="H54" s="97"/>
      <c r="I54" s="97"/>
      <c r="J54" s="97"/>
    </row>
    <row r="55" spans="1:10" ht="12.75">
      <c r="A55" s="97"/>
      <c r="B55" s="97"/>
      <c r="C55" s="97"/>
      <c r="D55" s="97"/>
      <c r="E55" s="97"/>
      <c r="F55" s="97"/>
      <c r="G55" s="97"/>
      <c r="H55" s="97"/>
      <c r="I55" s="97"/>
      <c r="J55" s="97"/>
    </row>
    <row r="56" spans="1:10" ht="12.75">
      <c r="A56" s="97"/>
      <c r="B56" s="97"/>
      <c r="C56" s="97"/>
      <c r="D56" s="97"/>
      <c r="E56" s="97"/>
      <c r="F56" s="97"/>
      <c r="G56" s="97"/>
      <c r="H56" s="97"/>
      <c r="I56" s="97"/>
      <c r="J56" s="97"/>
    </row>
    <row r="57" spans="1:10" ht="12.75">
      <c r="A57" s="97"/>
      <c r="B57" s="97"/>
      <c r="C57" s="97"/>
      <c r="D57" s="97"/>
      <c r="E57" s="97"/>
      <c r="F57" s="97"/>
      <c r="G57" s="97"/>
      <c r="H57" s="97"/>
      <c r="I57" s="97"/>
      <c r="J57" s="97"/>
    </row>
    <row r="58" spans="1:10" ht="12.75">
      <c r="A58" s="97"/>
      <c r="B58" s="97"/>
      <c r="C58" s="97"/>
      <c r="D58" s="97"/>
      <c r="E58" s="97"/>
      <c r="F58" s="97"/>
      <c r="G58" s="97"/>
      <c r="H58" s="97"/>
      <c r="I58" s="97"/>
      <c r="J58" s="97"/>
    </row>
    <row r="59" spans="1:10" ht="12.75">
      <c r="A59" s="97"/>
      <c r="B59" s="97"/>
      <c r="C59" s="97"/>
      <c r="D59" s="97"/>
      <c r="E59" s="97"/>
      <c r="F59" s="97"/>
      <c r="G59" s="97"/>
      <c r="H59" s="97"/>
      <c r="I59" s="97"/>
      <c r="J59" s="97"/>
    </row>
    <row r="60" spans="1:10" ht="12.75">
      <c r="A60" s="97"/>
      <c r="B60" s="97"/>
      <c r="C60" s="97"/>
      <c r="D60" s="97"/>
      <c r="E60" s="97"/>
      <c r="F60" s="97"/>
      <c r="G60" s="97"/>
      <c r="H60" s="97"/>
      <c r="I60" s="97"/>
      <c r="J60" s="97"/>
    </row>
    <row r="61" spans="1:10" ht="12.75">
      <c r="A61" s="97"/>
      <c r="B61" s="97"/>
      <c r="C61" s="97"/>
      <c r="D61" s="97"/>
      <c r="E61" s="97"/>
      <c r="F61" s="97"/>
      <c r="G61" s="97"/>
      <c r="H61" s="97"/>
      <c r="I61" s="97"/>
      <c r="J61" s="97"/>
    </row>
    <row r="62" spans="1:10" ht="12.75">
      <c r="A62" s="97"/>
      <c r="B62" s="97"/>
      <c r="C62" s="97"/>
      <c r="D62" s="97"/>
      <c r="E62" s="97"/>
      <c r="F62" s="97"/>
      <c r="G62" s="97"/>
      <c r="H62" s="97"/>
      <c r="I62" s="97"/>
      <c r="J62" s="97"/>
    </row>
    <row r="63" spans="1:10" ht="12.75">
      <c r="A63" s="97"/>
      <c r="B63" s="97"/>
      <c r="C63" s="97"/>
      <c r="D63" s="97"/>
      <c r="E63" s="97"/>
      <c r="F63" s="97"/>
      <c r="G63" s="97"/>
      <c r="H63" s="97"/>
      <c r="I63" s="97"/>
      <c r="J63" s="97"/>
    </row>
    <row r="64" spans="1:10" ht="12.75">
      <c r="A64" s="97"/>
      <c r="B64" s="97"/>
      <c r="C64" s="97"/>
      <c r="D64" s="97"/>
      <c r="E64" s="97"/>
      <c r="F64" s="97"/>
      <c r="G64" s="97"/>
      <c r="H64" s="97"/>
      <c r="I64" s="97"/>
      <c r="J64" s="97"/>
    </row>
    <row r="65" spans="1:10" ht="12.75">
      <c r="A65" s="97"/>
      <c r="B65" s="97"/>
      <c r="C65" s="97"/>
      <c r="D65" s="97"/>
      <c r="E65" s="97"/>
      <c r="F65" s="97"/>
      <c r="G65" s="97"/>
      <c r="H65" s="97"/>
      <c r="I65" s="97"/>
      <c r="J65" s="97"/>
    </row>
    <row r="66" spans="1:10" ht="12.75">
      <c r="A66" s="97"/>
      <c r="B66" s="97"/>
      <c r="C66" s="97"/>
      <c r="D66" s="97"/>
      <c r="E66" s="97"/>
      <c r="F66" s="97"/>
      <c r="G66" s="97"/>
      <c r="H66" s="97"/>
      <c r="I66" s="97"/>
      <c r="J66" s="97"/>
    </row>
    <row r="67" spans="1:10" ht="12.75">
      <c r="A67" s="97"/>
      <c r="B67" s="97"/>
      <c r="C67" s="97"/>
      <c r="D67" s="97"/>
      <c r="E67" s="97"/>
      <c r="F67" s="97"/>
      <c r="G67" s="97"/>
      <c r="H67" s="97"/>
      <c r="I67" s="97"/>
      <c r="J67" s="97"/>
    </row>
    <row r="68" spans="1:10" ht="12.75">
      <c r="A68" s="97"/>
      <c r="B68" s="97"/>
      <c r="C68" s="97"/>
      <c r="D68" s="97"/>
      <c r="E68" s="97"/>
      <c r="F68" s="97"/>
      <c r="G68" s="97"/>
      <c r="H68" s="97"/>
      <c r="I68" s="97"/>
      <c r="J68" s="97"/>
    </row>
    <row r="69" spans="1:10" ht="12.75">
      <c r="A69" s="97"/>
      <c r="B69" s="97"/>
      <c r="C69" s="97"/>
      <c r="D69" s="97"/>
      <c r="E69" s="97"/>
      <c r="F69" s="97"/>
      <c r="G69" s="97"/>
      <c r="H69" s="97"/>
      <c r="I69" s="97"/>
      <c r="J69" s="97"/>
    </row>
    <row r="70" spans="1:10" ht="12.75">
      <c r="A70" s="97"/>
      <c r="B70" s="97"/>
      <c r="C70" s="97"/>
      <c r="D70" s="97"/>
      <c r="E70" s="97"/>
      <c r="F70" s="97"/>
      <c r="G70" s="97"/>
      <c r="H70" s="97"/>
      <c r="I70" s="97"/>
      <c r="J70" s="97"/>
    </row>
    <row r="71" spans="1:10" ht="12.75">
      <c r="A71" s="97"/>
      <c r="B71" s="97"/>
      <c r="C71" s="97"/>
      <c r="D71" s="97"/>
      <c r="E71" s="97"/>
      <c r="F71" s="97"/>
      <c r="G71" s="97"/>
      <c r="H71" s="97"/>
      <c r="I71" s="97"/>
      <c r="J71" s="97"/>
    </row>
    <row r="72" spans="1:10" ht="12.75">
      <c r="A72" s="97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2.75">
      <c r="A73" s="97"/>
      <c r="B73" s="97"/>
      <c r="C73" s="97"/>
      <c r="D73" s="97"/>
      <c r="E73" s="97"/>
      <c r="F73" s="97"/>
      <c r="G73" s="97"/>
      <c r="H73" s="97"/>
      <c r="I73" s="97"/>
      <c r="J73" s="97"/>
    </row>
    <row r="74" spans="1:10" ht="12.75">
      <c r="A74" s="97"/>
      <c r="B74" s="97"/>
      <c r="C74" s="97"/>
      <c r="D74" s="97"/>
      <c r="E74" s="97"/>
      <c r="F74" s="97"/>
      <c r="G74" s="97"/>
      <c r="H74" s="97"/>
      <c r="I74" s="97"/>
      <c r="J74" s="97"/>
    </row>
    <row r="75" spans="1:10" ht="12.75">
      <c r="A75" s="97"/>
      <c r="B75" s="97"/>
      <c r="C75" s="97"/>
      <c r="D75" s="97"/>
      <c r="E75" s="97"/>
      <c r="F75" s="97"/>
      <c r="G75" s="97"/>
      <c r="H75" s="97"/>
      <c r="I75" s="97"/>
      <c r="J75" s="97"/>
    </row>
    <row r="76" spans="1:10" ht="12.75">
      <c r="A76" s="97"/>
      <c r="B76" s="97"/>
      <c r="C76" s="97"/>
      <c r="D76" s="97"/>
      <c r="E76" s="97"/>
      <c r="F76" s="97"/>
      <c r="G76" s="97"/>
      <c r="H76" s="97"/>
      <c r="I76" s="97"/>
      <c r="J76" s="97"/>
    </row>
    <row r="77" spans="1:10" ht="12.75">
      <c r="A77" s="97"/>
      <c r="B77" s="97"/>
      <c r="C77" s="97"/>
      <c r="D77" s="97"/>
      <c r="E77" s="97"/>
      <c r="F77" s="97"/>
      <c r="G77" s="97"/>
      <c r="H77" s="97"/>
      <c r="I77" s="97"/>
      <c r="J77" s="97"/>
    </row>
    <row r="78" spans="1:10" ht="12.75">
      <c r="A78" s="97"/>
      <c r="B78" s="97"/>
      <c r="C78" s="97"/>
      <c r="D78" s="97"/>
      <c r="E78" s="97"/>
      <c r="F78" s="97"/>
      <c r="G78" s="97"/>
      <c r="H78" s="97"/>
      <c r="I78" s="97"/>
      <c r="J78" s="97"/>
    </row>
    <row r="79" spans="1:10" ht="12.75">
      <c r="A79" s="97"/>
      <c r="B79" s="97"/>
      <c r="C79" s="97"/>
      <c r="D79" s="97"/>
      <c r="E79" s="97"/>
      <c r="F79" s="97"/>
      <c r="G79" s="97"/>
      <c r="H79" s="97"/>
      <c r="I79" s="97"/>
      <c r="J79" s="97"/>
    </row>
    <row r="80" spans="1:10" ht="12.75">
      <c r="A80" s="97"/>
      <c r="B80" s="97"/>
      <c r="C80" s="97"/>
      <c r="D80" s="97"/>
      <c r="E80" s="97"/>
      <c r="F80" s="97"/>
      <c r="G80" s="97"/>
      <c r="H80" s="97"/>
      <c r="I80" s="97"/>
      <c r="J80" s="97"/>
    </row>
    <row r="81" spans="1:10" ht="12.75">
      <c r="A81" s="97"/>
      <c r="B81" s="97"/>
      <c r="C81" s="97"/>
      <c r="D81" s="97"/>
      <c r="E81" s="97"/>
      <c r="F81" s="97"/>
      <c r="G81" s="97"/>
      <c r="H81" s="97"/>
      <c r="I81" s="97"/>
      <c r="J81" s="97"/>
    </row>
    <row r="82" spans="1:10" ht="12.75">
      <c r="A82" s="97"/>
      <c r="B82" s="97"/>
      <c r="C82" s="97"/>
      <c r="D82" s="97"/>
      <c r="E82" s="97"/>
      <c r="F82" s="97"/>
      <c r="G82" s="97"/>
      <c r="H82" s="97"/>
      <c r="I82" s="97"/>
      <c r="J82" s="97"/>
    </row>
    <row r="83" spans="1:10" ht="12.75">
      <c r="A83" s="97"/>
      <c r="B83" s="97"/>
      <c r="C83" s="97"/>
      <c r="D83" s="97"/>
      <c r="E83" s="97"/>
      <c r="F83" s="97"/>
      <c r="G83" s="97"/>
      <c r="H83" s="97"/>
      <c r="I83" s="97"/>
      <c r="J83" s="97"/>
    </row>
    <row r="84" spans="1:10" ht="12.75">
      <c r="A84" s="97"/>
      <c r="B84" s="97"/>
      <c r="C84" s="97"/>
      <c r="D84" s="97"/>
      <c r="E84" s="97"/>
      <c r="F84" s="97"/>
      <c r="G84" s="97"/>
      <c r="H84" s="97"/>
      <c r="I84" s="97"/>
      <c r="J84" s="97"/>
    </row>
    <row r="85" spans="1:10" ht="12.75">
      <c r="A85" s="97"/>
      <c r="B85" s="97"/>
      <c r="C85" s="97"/>
      <c r="D85" s="97"/>
      <c r="E85" s="97"/>
      <c r="F85" s="97"/>
      <c r="G85" s="97"/>
      <c r="H85" s="97"/>
      <c r="I85" s="97"/>
      <c r="J85" s="97"/>
    </row>
    <row r="86" spans="1:10" ht="12.75">
      <c r="A86" s="97"/>
      <c r="B86" s="97"/>
      <c r="C86" s="97"/>
      <c r="D86" s="97"/>
      <c r="E86" s="97"/>
      <c r="F86" s="97"/>
      <c r="G86" s="97"/>
      <c r="H86" s="97"/>
      <c r="I86" s="97"/>
      <c r="J86" s="97"/>
    </row>
    <row r="87" spans="1:10" ht="12.75">
      <c r="A87" s="97"/>
      <c r="B87" s="97"/>
      <c r="C87" s="97"/>
      <c r="D87" s="97"/>
      <c r="E87" s="97"/>
      <c r="F87" s="97"/>
      <c r="G87" s="97"/>
      <c r="H87" s="97"/>
      <c r="I87" s="97"/>
      <c r="J87" s="97"/>
    </row>
    <row r="88" spans="1:10" ht="12.75">
      <c r="A88" s="97"/>
      <c r="B88" s="97"/>
      <c r="C88" s="97"/>
      <c r="D88" s="97"/>
      <c r="E88" s="97"/>
      <c r="F88" s="97"/>
      <c r="G88" s="97"/>
      <c r="H88" s="97"/>
      <c r="I88" s="97"/>
      <c r="J88" s="97"/>
    </row>
    <row r="89" spans="1:10" ht="12.75">
      <c r="A89" s="97"/>
      <c r="B89" s="97"/>
      <c r="C89" s="97"/>
      <c r="D89" s="97"/>
      <c r="E89" s="97"/>
      <c r="F89" s="97"/>
      <c r="G89" s="97"/>
      <c r="H89" s="97"/>
      <c r="I89" s="97"/>
      <c r="J89" s="97"/>
    </row>
    <row r="90" spans="1:10" ht="12.75">
      <c r="A90" s="97"/>
      <c r="B90" s="97"/>
      <c r="C90" s="97"/>
      <c r="D90" s="97"/>
      <c r="E90" s="97"/>
      <c r="F90" s="97"/>
      <c r="G90" s="97"/>
      <c r="H90" s="97"/>
      <c r="I90" s="97"/>
      <c r="J90" s="97"/>
    </row>
    <row r="91" spans="1:10" ht="12.75">
      <c r="A91" s="97"/>
      <c r="B91" s="97"/>
      <c r="C91" s="97"/>
      <c r="D91" s="97"/>
      <c r="E91" s="97"/>
      <c r="F91" s="97"/>
      <c r="G91" s="97"/>
      <c r="H91" s="97"/>
      <c r="I91" s="97"/>
      <c r="J91" s="97"/>
    </row>
    <row r="92" spans="1:10" ht="12.75">
      <c r="A92" s="97"/>
      <c r="B92" s="97"/>
      <c r="C92" s="97"/>
      <c r="D92" s="97"/>
      <c r="E92" s="97"/>
      <c r="F92" s="97"/>
      <c r="G92" s="97"/>
      <c r="H92" s="97"/>
      <c r="I92" s="97"/>
      <c r="J92" s="97"/>
    </row>
    <row r="93" spans="1:10" ht="12.75">
      <c r="A93" s="97"/>
      <c r="B93" s="97"/>
      <c r="C93" s="97"/>
      <c r="D93" s="97"/>
      <c r="E93" s="97"/>
      <c r="F93" s="97"/>
      <c r="G93" s="97"/>
      <c r="H93" s="97"/>
      <c r="I93" s="97"/>
      <c r="J93" s="97"/>
    </row>
    <row r="94" spans="1:10" ht="12.75">
      <c r="A94" s="97"/>
      <c r="B94" s="97"/>
      <c r="C94" s="97"/>
      <c r="D94" s="97"/>
      <c r="E94" s="97"/>
      <c r="F94" s="97"/>
      <c r="G94" s="97"/>
      <c r="H94" s="97"/>
      <c r="I94" s="97"/>
      <c r="J94" s="97"/>
    </row>
    <row r="95" spans="1:10" ht="12.75">
      <c r="A95" s="97"/>
      <c r="B95" s="97"/>
      <c r="C95" s="97"/>
      <c r="D95" s="97"/>
      <c r="E95" s="97"/>
      <c r="F95" s="97"/>
      <c r="G95" s="97"/>
      <c r="H95" s="97"/>
      <c r="I95" s="97"/>
      <c r="J95" s="97"/>
    </row>
    <row r="96" spans="1:10" ht="12.75">
      <c r="A96" s="97"/>
      <c r="B96" s="97"/>
      <c r="C96" s="97"/>
      <c r="D96" s="97"/>
      <c r="E96" s="97"/>
      <c r="F96" s="97"/>
      <c r="G96" s="97"/>
      <c r="H96" s="97"/>
      <c r="I96" s="97"/>
      <c r="J96" s="97"/>
    </row>
    <row r="97" spans="1:10" ht="12.75">
      <c r="A97" s="97"/>
      <c r="B97" s="97"/>
      <c r="C97" s="97"/>
      <c r="D97" s="97"/>
      <c r="E97" s="97"/>
      <c r="F97" s="97"/>
      <c r="G97" s="97"/>
      <c r="H97" s="97"/>
      <c r="I97" s="97"/>
      <c r="J97" s="97"/>
    </row>
    <row r="98" spans="1:10" ht="12.75">
      <c r="A98" s="97"/>
      <c r="B98" s="97"/>
      <c r="C98" s="97"/>
      <c r="D98" s="97"/>
      <c r="E98" s="97"/>
      <c r="F98" s="97"/>
      <c r="G98" s="97"/>
      <c r="H98" s="97"/>
      <c r="I98" s="97"/>
      <c r="J98" s="97"/>
    </row>
    <row r="99" spans="1:10" ht="12.75">
      <c r="A99" s="97"/>
      <c r="B99" s="97"/>
      <c r="C99" s="97"/>
      <c r="D99" s="97"/>
      <c r="E99" s="97"/>
      <c r="F99" s="97"/>
      <c r="G99" s="97"/>
      <c r="H99" s="97"/>
      <c r="I99" s="97"/>
      <c r="J99" s="97"/>
    </row>
    <row r="100" spans="1:10" ht="12.75">
      <c r="A100" s="97"/>
      <c r="B100" s="97"/>
      <c r="C100" s="97"/>
      <c r="D100" s="97"/>
      <c r="E100" s="97"/>
      <c r="F100" s="97"/>
      <c r="G100" s="97"/>
      <c r="H100" s="97"/>
      <c r="I100" s="97"/>
      <c r="J100" s="97"/>
    </row>
    <row r="101" spans="1:10" ht="12.75">
      <c r="A101" s="97"/>
      <c r="B101" s="97"/>
      <c r="C101" s="97"/>
      <c r="D101" s="97"/>
      <c r="E101" s="97"/>
      <c r="F101" s="97"/>
      <c r="G101" s="97"/>
      <c r="H101" s="97"/>
      <c r="I101" s="97"/>
      <c r="J101" s="97"/>
    </row>
    <row r="102" spans="1:10" ht="12.75">
      <c r="A102" s="97"/>
      <c r="B102" s="97"/>
      <c r="C102" s="97"/>
      <c r="D102" s="97"/>
      <c r="E102" s="97"/>
      <c r="F102" s="97"/>
      <c r="G102" s="97"/>
      <c r="H102" s="97"/>
      <c r="I102" s="97"/>
      <c r="J102" s="97"/>
    </row>
    <row r="103" spans="1:10" ht="12.75">
      <c r="A103" s="97"/>
      <c r="B103" s="97"/>
      <c r="C103" s="97"/>
      <c r="D103" s="97"/>
      <c r="E103" s="97"/>
      <c r="F103" s="97"/>
      <c r="G103" s="97"/>
      <c r="H103" s="97"/>
      <c r="I103" s="97"/>
      <c r="J103" s="97"/>
    </row>
    <row r="104" spans="1:10" ht="12.75">
      <c r="A104" s="97"/>
      <c r="B104" s="97"/>
      <c r="C104" s="97"/>
      <c r="D104" s="97"/>
      <c r="E104" s="97"/>
      <c r="F104" s="97"/>
      <c r="G104" s="97"/>
      <c r="H104" s="97"/>
      <c r="I104" s="97"/>
      <c r="J104" s="97"/>
    </row>
    <row r="105" spans="1:10" ht="12.75">
      <c r="A105" s="97"/>
      <c r="B105" s="97"/>
      <c r="C105" s="97"/>
      <c r="D105" s="97"/>
      <c r="E105" s="97"/>
      <c r="F105" s="97"/>
      <c r="G105" s="97"/>
      <c r="H105" s="97"/>
      <c r="I105" s="97"/>
      <c r="J105" s="97"/>
    </row>
    <row r="106" spans="1:10" ht="12.75">
      <c r="A106" s="97"/>
      <c r="B106" s="97"/>
      <c r="C106" s="97"/>
      <c r="D106" s="97"/>
      <c r="E106" s="97"/>
      <c r="F106" s="97"/>
      <c r="G106" s="97"/>
      <c r="H106" s="97"/>
      <c r="I106" s="97"/>
      <c r="J106" s="97"/>
    </row>
    <row r="107" spans="1:10" ht="12.75">
      <c r="A107" s="97"/>
      <c r="B107" s="97"/>
      <c r="C107" s="97"/>
      <c r="D107" s="97"/>
      <c r="E107" s="97"/>
      <c r="F107" s="97"/>
      <c r="G107" s="97"/>
      <c r="H107" s="97"/>
      <c r="I107" s="97"/>
      <c r="J107" s="97"/>
    </row>
    <row r="108" spans="1:10" ht="12.75">
      <c r="A108" s="97"/>
      <c r="B108" s="97"/>
      <c r="C108" s="97"/>
      <c r="D108" s="97"/>
      <c r="E108" s="97"/>
      <c r="F108" s="97"/>
      <c r="G108" s="97"/>
      <c r="H108" s="97"/>
      <c r="I108" s="97"/>
      <c r="J108" s="97"/>
    </row>
    <row r="109" spans="1:10" ht="12.75">
      <c r="A109" s="97"/>
      <c r="B109" s="97"/>
      <c r="C109" s="97"/>
      <c r="D109" s="97"/>
      <c r="E109" s="97"/>
      <c r="F109" s="97"/>
      <c r="G109" s="97"/>
      <c r="H109" s="97"/>
      <c r="I109" s="97"/>
      <c r="J109" s="97"/>
    </row>
    <row r="110" spans="1:10" ht="12.75">
      <c r="A110" s="97"/>
      <c r="B110" s="97"/>
      <c r="C110" s="97"/>
      <c r="D110" s="97"/>
      <c r="E110" s="97"/>
      <c r="F110" s="97"/>
      <c r="G110" s="97"/>
      <c r="H110" s="97"/>
      <c r="I110" s="97"/>
      <c r="J110" s="97"/>
    </row>
    <row r="111" spans="1:10" ht="12.75">
      <c r="A111" s="97"/>
      <c r="B111" s="97"/>
      <c r="C111" s="97"/>
      <c r="D111" s="97"/>
      <c r="E111" s="97"/>
      <c r="F111" s="97"/>
      <c r="G111" s="97"/>
      <c r="H111" s="97"/>
      <c r="I111" s="97"/>
      <c r="J111" s="97"/>
    </row>
    <row r="112" spans="1:10" ht="12.75">
      <c r="A112" s="97"/>
      <c r="B112" s="97"/>
      <c r="C112" s="97"/>
      <c r="D112" s="97"/>
      <c r="E112" s="97"/>
      <c r="F112" s="97"/>
      <c r="G112" s="97"/>
      <c r="H112" s="97"/>
      <c r="I112" s="97"/>
      <c r="J112" s="97"/>
    </row>
    <row r="113" spans="1:10" ht="12.75">
      <c r="A113" s="97"/>
      <c r="B113" s="97"/>
      <c r="C113" s="97"/>
      <c r="D113" s="97"/>
      <c r="E113" s="97"/>
      <c r="F113" s="97"/>
      <c r="G113" s="97"/>
      <c r="H113" s="97"/>
      <c r="I113" s="97"/>
      <c r="J113" s="97"/>
    </row>
    <row r="114" spans="1:10" ht="12.75">
      <c r="A114" s="97"/>
      <c r="B114" s="97"/>
      <c r="C114" s="97"/>
      <c r="D114" s="97"/>
      <c r="E114" s="97"/>
      <c r="F114" s="97"/>
      <c r="G114" s="97"/>
      <c r="H114" s="97"/>
      <c r="I114" s="97"/>
      <c r="J114" s="97"/>
    </row>
    <row r="115" spans="1:10" ht="12.75">
      <c r="A115" s="97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t="12.75">
      <c r="A116" s="97"/>
      <c r="B116" s="97"/>
      <c r="C116" s="97"/>
      <c r="D116" s="97"/>
      <c r="E116" s="97"/>
      <c r="F116" s="97"/>
      <c r="G116" s="97"/>
      <c r="H116" s="97"/>
      <c r="I116" s="97"/>
      <c r="J116" s="97"/>
    </row>
    <row r="117" spans="1:10" ht="12.75">
      <c r="A117" s="97"/>
      <c r="B117" s="97"/>
      <c r="C117" s="97"/>
      <c r="D117" s="97"/>
      <c r="E117" s="97"/>
      <c r="F117" s="97"/>
      <c r="G117" s="97"/>
      <c r="H117" s="97"/>
      <c r="I117" s="97"/>
      <c r="J117" s="97"/>
    </row>
    <row r="118" spans="1:10" ht="12.7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ht="12.75">
      <c r="A119" s="97"/>
      <c r="B119" s="97"/>
      <c r="C119" s="97"/>
      <c r="D119" s="97"/>
      <c r="E119" s="97"/>
      <c r="F119" s="97"/>
      <c r="G119" s="97"/>
      <c r="H119" s="97"/>
      <c r="I119" s="97"/>
      <c r="J119" s="97"/>
    </row>
    <row r="120" spans="1:10" ht="12.7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ht="12.75">
      <c r="A121" s="97"/>
      <c r="B121" s="97"/>
      <c r="C121" s="97"/>
      <c r="D121" s="97"/>
      <c r="E121" s="97"/>
      <c r="F121" s="97"/>
      <c r="G121" s="97"/>
      <c r="H121" s="97"/>
      <c r="I121" s="97"/>
      <c r="J121" s="97"/>
    </row>
    <row r="122" spans="1:10" ht="12.75">
      <c r="A122" s="97"/>
      <c r="B122" s="97"/>
      <c r="C122" s="97"/>
      <c r="D122" s="97"/>
      <c r="E122" s="97"/>
      <c r="F122" s="97"/>
      <c r="G122" s="97"/>
      <c r="H122" s="97"/>
      <c r="I122" s="97"/>
      <c r="J122" s="97"/>
    </row>
    <row r="123" spans="1:10" ht="12.75">
      <c r="A123" s="97"/>
      <c r="B123" s="97"/>
      <c r="C123" s="97"/>
      <c r="D123" s="97"/>
      <c r="E123" s="97"/>
      <c r="F123" s="97"/>
      <c r="G123" s="97"/>
      <c r="H123" s="97"/>
      <c r="I123" s="97"/>
      <c r="J123" s="97"/>
    </row>
    <row r="124" spans="1:10" ht="12.75">
      <c r="A124" s="97"/>
      <c r="B124" s="97"/>
      <c r="C124" s="97"/>
      <c r="D124" s="97"/>
      <c r="E124" s="97"/>
      <c r="F124" s="97"/>
      <c r="G124" s="97"/>
      <c r="H124" s="97"/>
      <c r="I124" s="97"/>
      <c r="J124" s="97"/>
    </row>
    <row r="125" spans="1:10" ht="12.75">
      <c r="A125" s="97"/>
      <c r="B125" s="97"/>
      <c r="C125" s="97"/>
      <c r="D125" s="97"/>
      <c r="E125" s="97"/>
      <c r="F125" s="97"/>
      <c r="G125" s="97"/>
      <c r="H125" s="97"/>
      <c r="I125" s="97"/>
      <c r="J125" s="97"/>
    </row>
    <row r="126" spans="1:10" ht="12.75">
      <c r="A126" s="97"/>
      <c r="B126" s="97"/>
      <c r="C126" s="97"/>
      <c r="D126" s="97"/>
      <c r="E126" s="97"/>
      <c r="F126" s="97"/>
      <c r="G126" s="97"/>
      <c r="H126" s="97"/>
      <c r="I126" s="97"/>
      <c r="J126" s="97"/>
    </row>
    <row r="127" spans="1:10" ht="12.75">
      <c r="A127" s="97"/>
      <c r="B127" s="97"/>
      <c r="C127" s="97"/>
      <c r="D127" s="97"/>
      <c r="E127" s="97"/>
      <c r="F127" s="97"/>
      <c r="G127" s="97"/>
      <c r="H127" s="97"/>
      <c r="I127" s="97"/>
      <c r="J127" s="97"/>
    </row>
    <row r="128" spans="1:10" ht="12.75">
      <c r="A128" s="97"/>
      <c r="B128" s="97"/>
      <c r="C128" s="97"/>
      <c r="D128" s="97"/>
      <c r="E128" s="97"/>
      <c r="F128" s="97"/>
      <c r="G128" s="97"/>
      <c r="H128" s="97"/>
      <c r="I128" s="97"/>
      <c r="J128" s="97"/>
    </row>
    <row r="129" spans="1:10" ht="12.75">
      <c r="A129" s="97"/>
      <c r="B129" s="97"/>
      <c r="C129" s="97"/>
      <c r="D129" s="97"/>
      <c r="E129" s="97"/>
      <c r="F129" s="97"/>
      <c r="G129" s="97"/>
      <c r="H129" s="97"/>
      <c r="I129" s="97"/>
      <c r="J129" s="97"/>
    </row>
    <row r="130" spans="1:10" ht="12.75">
      <c r="A130" s="97"/>
      <c r="B130" s="97"/>
      <c r="C130" s="97"/>
      <c r="D130" s="97"/>
      <c r="E130" s="97"/>
      <c r="F130" s="97"/>
      <c r="G130" s="97"/>
      <c r="H130" s="97"/>
      <c r="I130" s="97"/>
      <c r="J130" s="97"/>
    </row>
    <row r="131" spans="1:10" ht="12.75">
      <c r="A131" s="97"/>
      <c r="B131" s="97"/>
      <c r="C131" s="97"/>
      <c r="D131" s="97"/>
      <c r="E131" s="97"/>
      <c r="F131" s="97"/>
      <c r="G131" s="97"/>
      <c r="H131" s="97"/>
      <c r="I131" s="97"/>
      <c r="J131" s="97"/>
    </row>
    <row r="132" spans="1:10" ht="12.75">
      <c r="A132" s="97"/>
      <c r="B132" s="97"/>
      <c r="C132" s="97"/>
      <c r="D132" s="97"/>
      <c r="E132" s="97"/>
      <c r="F132" s="97"/>
      <c r="G132" s="97"/>
      <c r="H132" s="97"/>
      <c r="I132" s="97"/>
      <c r="J132" s="97"/>
    </row>
    <row r="133" spans="1:10" ht="12.75">
      <c r="A133" s="97"/>
      <c r="B133" s="97"/>
      <c r="C133" s="97"/>
      <c r="D133" s="97"/>
      <c r="E133" s="97"/>
      <c r="F133" s="97"/>
      <c r="G133" s="97"/>
      <c r="H133" s="97"/>
      <c r="I133" s="97"/>
      <c r="J133" s="97"/>
    </row>
    <row r="134" spans="1:10" ht="12.75">
      <c r="A134" s="97"/>
      <c r="B134" s="97"/>
      <c r="C134" s="97"/>
      <c r="D134" s="97"/>
      <c r="E134" s="97"/>
      <c r="F134" s="97"/>
      <c r="G134" s="97"/>
      <c r="H134" s="97"/>
      <c r="I134" s="97"/>
      <c r="J134" s="97"/>
    </row>
    <row r="135" spans="1:10" ht="12.75">
      <c r="A135" s="97"/>
      <c r="B135" s="97"/>
      <c r="C135" s="97"/>
      <c r="D135" s="97"/>
      <c r="E135" s="97"/>
      <c r="F135" s="97"/>
      <c r="G135" s="97"/>
      <c r="H135" s="97"/>
      <c r="I135" s="97"/>
      <c r="J135" s="97"/>
    </row>
    <row r="136" spans="1:10" ht="12.75">
      <c r="A136" s="97"/>
      <c r="B136" s="97"/>
      <c r="C136" s="97"/>
      <c r="D136" s="97"/>
      <c r="E136" s="97"/>
      <c r="F136" s="97"/>
      <c r="G136" s="97"/>
      <c r="H136" s="97"/>
      <c r="I136" s="97"/>
      <c r="J136" s="97"/>
    </row>
    <row r="137" spans="1:10" ht="12.75">
      <c r="A137" s="97"/>
      <c r="B137" s="97"/>
      <c r="C137" s="97"/>
      <c r="D137" s="97"/>
      <c r="E137" s="97"/>
      <c r="F137" s="97"/>
      <c r="G137" s="97"/>
      <c r="H137" s="97"/>
      <c r="I137" s="97"/>
      <c r="J137" s="97"/>
    </row>
    <row r="138" spans="1:10" ht="12.75">
      <c r="A138" s="97"/>
      <c r="B138" s="97"/>
      <c r="C138" s="97"/>
      <c r="D138" s="97"/>
      <c r="E138" s="97"/>
      <c r="F138" s="97"/>
      <c r="G138" s="97"/>
      <c r="H138" s="97"/>
      <c r="I138" s="97"/>
      <c r="J138" s="97"/>
    </row>
    <row r="139" spans="1:10" ht="12.75">
      <c r="A139" s="97"/>
      <c r="B139" s="97"/>
      <c r="C139" s="97"/>
      <c r="D139" s="97"/>
      <c r="E139" s="97"/>
      <c r="F139" s="97"/>
      <c r="G139" s="97"/>
      <c r="H139" s="97"/>
      <c r="I139" s="97"/>
      <c r="J139" s="97"/>
    </row>
    <row r="140" spans="1:10" ht="12.75">
      <c r="A140" s="97"/>
      <c r="B140" s="97"/>
      <c r="C140" s="97"/>
      <c r="D140" s="97"/>
      <c r="E140" s="97"/>
      <c r="F140" s="97"/>
      <c r="G140" s="97"/>
      <c r="H140" s="97"/>
      <c r="I140" s="97"/>
      <c r="J140" s="97"/>
    </row>
    <row r="141" spans="1:10" ht="12.75">
      <c r="A141" s="97"/>
      <c r="B141" s="97"/>
      <c r="C141" s="97"/>
      <c r="D141" s="97"/>
      <c r="E141" s="97"/>
      <c r="F141" s="97"/>
      <c r="G141" s="97"/>
      <c r="H141" s="97"/>
      <c r="I141" s="97"/>
      <c r="J141" s="97"/>
    </row>
    <row r="142" spans="1:10" ht="12.75">
      <c r="A142" s="97"/>
      <c r="B142" s="97"/>
      <c r="C142" s="97"/>
      <c r="D142" s="97"/>
      <c r="E142" s="97"/>
      <c r="F142" s="97"/>
      <c r="G142" s="97"/>
      <c r="H142" s="97"/>
      <c r="I142" s="97"/>
      <c r="J142" s="97"/>
    </row>
    <row r="143" spans="1:10" ht="12.75">
      <c r="A143" s="97"/>
      <c r="B143" s="97"/>
      <c r="C143" s="97"/>
      <c r="D143" s="97"/>
      <c r="E143" s="97"/>
      <c r="F143" s="97"/>
      <c r="G143" s="97"/>
      <c r="H143" s="97"/>
      <c r="I143" s="97"/>
      <c r="J143" s="97"/>
    </row>
    <row r="144" spans="1:10" ht="12.75">
      <c r="A144" s="97"/>
      <c r="B144" s="97"/>
      <c r="C144" s="97"/>
      <c r="D144" s="97"/>
      <c r="E144" s="97"/>
      <c r="F144" s="97"/>
      <c r="G144" s="97"/>
      <c r="H144" s="97"/>
      <c r="I144" s="97"/>
      <c r="J144" s="97"/>
    </row>
    <row r="145" spans="1:10" ht="12.75">
      <c r="A145" s="97"/>
      <c r="B145" s="97"/>
      <c r="C145" s="97"/>
      <c r="D145" s="97"/>
      <c r="E145" s="97"/>
      <c r="F145" s="97"/>
      <c r="G145" s="97"/>
      <c r="H145" s="97"/>
      <c r="I145" s="97"/>
      <c r="J145" s="97"/>
    </row>
    <row r="146" spans="1:10" ht="12.75">
      <c r="A146" s="97"/>
      <c r="B146" s="97"/>
      <c r="C146" s="97"/>
      <c r="D146" s="97"/>
      <c r="E146" s="97"/>
      <c r="F146" s="97"/>
      <c r="G146" s="97"/>
      <c r="H146" s="97"/>
      <c r="I146" s="97"/>
      <c r="J146" s="97"/>
    </row>
    <row r="147" spans="1:10" ht="12.75">
      <c r="A147" s="97"/>
      <c r="B147" s="97"/>
      <c r="C147" s="97"/>
      <c r="D147" s="97"/>
      <c r="E147" s="97"/>
      <c r="F147" s="97"/>
      <c r="G147" s="97"/>
      <c r="H147" s="97"/>
      <c r="I147" s="97"/>
      <c r="J147" s="97"/>
    </row>
    <row r="148" spans="1:10" ht="12.75">
      <c r="A148" s="97"/>
      <c r="B148" s="97"/>
      <c r="C148" s="97"/>
      <c r="D148" s="97"/>
      <c r="E148" s="97"/>
      <c r="F148" s="97"/>
      <c r="G148" s="97"/>
      <c r="H148" s="97"/>
      <c r="I148" s="97"/>
      <c r="J148" s="97"/>
    </row>
    <row r="149" spans="1:10" ht="12.75">
      <c r="A149" s="97"/>
      <c r="B149" s="97"/>
      <c r="C149" s="97"/>
      <c r="D149" s="97"/>
      <c r="E149" s="97"/>
      <c r="F149" s="97"/>
      <c r="G149" s="97"/>
      <c r="H149" s="97"/>
      <c r="I149" s="97"/>
      <c r="J149" s="97"/>
    </row>
    <row r="150" spans="1:10" ht="12.75">
      <c r="A150" s="97"/>
      <c r="B150" s="97"/>
      <c r="C150" s="97"/>
      <c r="D150" s="97"/>
      <c r="E150" s="97"/>
      <c r="F150" s="97"/>
      <c r="G150" s="97"/>
      <c r="H150" s="97"/>
      <c r="I150" s="97"/>
      <c r="J150" s="97"/>
    </row>
    <row r="151" spans="1:10" ht="12.75">
      <c r="A151" s="97"/>
      <c r="B151" s="97"/>
      <c r="C151" s="97"/>
      <c r="D151" s="97"/>
      <c r="E151" s="97"/>
      <c r="F151" s="97"/>
      <c r="G151" s="97"/>
      <c r="H151" s="97"/>
      <c r="I151" s="97"/>
      <c r="J151" s="97"/>
    </row>
    <row r="152" spans="1:10" ht="12.75">
      <c r="A152" s="97"/>
      <c r="B152" s="97"/>
      <c r="C152" s="97"/>
      <c r="D152" s="97"/>
      <c r="E152" s="97"/>
      <c r="F152" s="97"/>
      <c r="G152" s="97"/>
      <c r="H152" s="97"/>
      <c r="I152" s="97"/>
      <c r="J152" s="97"/>
    </row>
    <row r="153" spans="1:10" ht="12.75">
      <c r="A153" s="97"/>
      <c r="B153" s="97"/>
      <c r="C153" s="97"/>
      <c r="D153" s="97"/>
      <c r="E153" s="97"/>
      <c r="F153" s="97"/>
      <c r="G153" s="97"/>
      <c r="H153" s="97"/>
      <c r="I153" s="97"/>
      <c r="J153" s="97"/>
    </row>
    <row r="154" spans="1:10" ht="12.75">
      <c r="A154" s="97"/>
      <c r="B154" s="97"/>
      <c r="C154" s="97"/>
      <c r="D154" s="97"/>
      <c r="E154" s="97"/>
      <c r="F154" s="97"/>
      <c r="G154" s="97"/>
      <c r="H154" s="97"/>
      <c r="I154" s="97"/>
      <c r="J154" s="97"/>
    </row>
    <row r="155" spans="1:10" ht="12.75">
      <c r="A155" s="97"/>
      <c r="B155" s="97"/>
      <c r="C155" s="97"/>
      <c r="D155" s="97"/>
      <c r="E155" s="97"/>
      <c r="F155" s="97"/>
      <c r="G155" s="97"/>
      <c r="H155" s="97"/>
      <c r="I155" s="97"/>
      <c r="J155" s="97"/>
    </row>
    <row r="156" spans="1:10" ht="12.75">
      <c r="A156" s="97"/>
      <c r="B156" s="97"/>
      <c r="C156" s="97"/>
      <c r="D156" s="97"/>
      <c r="E156" s="97"/>
      <c r="F156" s="97"/>
      <c r="G156" s="97"/>
      <c r="H156" s="97"/>
      <c r="I156" s="97"/>
      <c r="J156" s="97"/>
    </row>
    <row r="157" spans="1:10" ht="12.75">
      <c r="A157" s="97"/>
      <c r="B157" s="97"/>
      <c r="C157" s="97"/>
      <c r="D157" s="97"/>
      <c r="E157" s="97"/>
      <c r="F157" s="97"/>
      <c r="G157" s="97"/>
      <c r="H157" s="97"/>
      <c r="I157" s="97"/>
      <c r="J157" s="97"/>
    </row>
    <row r="158" spans="1:10" ht="12.75">
      <c r="A158" s="97"/>
      <c r="B158" s="97"/>
      <c r="C158" s="97"/>
      <c r="D158" s="97"/>
      <c r="E158" s="97"/>
      <c r="F158" s="97"/>
      <c r="G158" s="97"/>
      <c r="H158" s="97"/>
      <c r="I158" s="97"/>
      <c r="J158" s="97"/>
    </row>
    <row r="159" spans="1:10" ht="12.75">
      <c r="A159" s="97"/>
      <c r="B159" s="97"/>
      <c r="C159" s="97"/>
      <c r="D159" s="97"/>
      <c r="E159" s="97"/>
      <c r="F159" s="97"/>
      <c r="G159" s="97"/>
      <c r="H159" s="97"/>
      <c r="I159" s="97"/>
      <c r="J159" s="97"/>
    </row>
    <row r="160" spans="1:10" ht="12.75">
      <c r="A160" s="97"/>
      <c r="B160" s="97"/>
      <c r="C160" s="97"/>
      <c r="D160" s="97"/>
      <c r="E160" s="97"/>
      <c r="F160" s="97"/>
      <c r="G160" s="97"/>
      <c r="H160" s="97"/>
      <c r="I160" s="97"/>
      <c r="J160" s="97"/>
    </row>
    <row r="161" spans="1:10" ht="12.75">
      <c r="A161" s="97"/>
      <c r="B161" s="97"/>
      <c r="C161" s="97"/>
      <c r="D161" s="97"/>
      <c r="E161" s="97"/>
      <c r="F161" s="97"/>
      <c r="G161" s="97"/>
      <c r="H161" s="97"/>
      <c r="I161" s="97"/>
      <c r="J161" s="97"/>
    </row>
    <row r="162" spans="1:10" ht="12.75">
      <c r="A162" s="97"/>
      <c r="B162" s="97"/>
      <c r="C162" s="97"/>
      <c r="D162" s="97"/>
      <c r="E162" s="97"/>
      <c r="F162" s="97"/>
      <c r="G162" s="97"/>
      <c r="H162" s="97"/>
      <c r="I162" s="97"/>
      <c r="J162" s="97"/>
    </row>
    <row r="163" spans="1:10" ht="12.75">
      <c r="A163" s="97"/>
      <c r="B163" s="97"/>
      <c r="C163" s="97"/>
      <c r="D163" s="97"/>
      <c r="E163" s="97"/>
      <c r="F163" s="97"/>
      <c r="G163" s="97"/>
      <c r="H163" s="97"/>
      <c r="I163" s="97"/>
      <c r="J163" s="97"/>
    </row>
    <row r="164" spans="1:10" ht="12.75">
      <c r="A164" s="97"/>
      <c r="B164" s="97"/>
      <c r="C164" s="97"/>
      <c r="D164" s="97"/>
      <c r="E164" s="97"/>
      <c r="F164" s="97"/>
      <c r="G164" s="97"/>
      <c r="H164" s="97"/>
      <c r="I164" s="97"/>
      <c r="J164" s="97"/>
    </row>
    <row r="165" spans="1:10" ht="12.75">
      <c r="A165" s="97"/>
      <c r="B165" s="97"/>
      <c r="C165" s="97"/>
      <c r="D165" s="97"/>
      <c r="E165" s="97"/>
      <c r="F165" s="97"/>
      <c r="G165" s="97"/>
      <c r="H165" s="97"/>
      <c r="I165" s="97"/>
      <c r="J165" s="97"/>
    </row>
    <row r="166" spans="1:10" ht="12.75">
      <c r="A166" s="97"/>
      <c r="B166" s="97"/>
      <c r="C166" s="97"/>
      <c r="D166" s="97"/>
      <c r="E166" s="97"/>
      <c r="F166" s="97"/>
      <c r="G166" s="97"/>
      <c r="H166" s="97"/>
      <c r="I166" s="97"/>
      <c r="J166" s="97"/>
    </row>
    <row r="167" spans="1:10" ht="12.75">
      <c r="A167" s="97"/>
      <c r="B167" s="97"/>
      <c r="C167" s="97"/>
      <c r="D167" s="97"/>
      <c r="E167" s="97"/>
      <c r="F167" s="97"/>
      <c r="G167" s="97"/>
      <c r="H167" s="97"/>
      <c r="I167" s="97"/>
      <c r="J167" s="97"/>
    </row>
    <row r="168" spans="1:10" ht="12.75">
      <c r="A168" s="97"/>
      <c r="B168" s="97"/>
      <c r="C168" s="97"/>
      <c r="D168" s="97"/>
      <c r="E168" s="97"/>
      <c r="F168" s="97"/>
      <c r="G168" s="97"/>
      <c r="H168" s="97"/>
      <c r="I168" s="97"/>
      <c r="J168" s="97"/>
    </row>
    <row r="169" spans="1:10" ht="12.75">
      <c r="A169" s="97"/>
      <c r="B169" s="97"/>
      <c r="C169" s="97"/>
      <c r="D169" s="97"/>
      <c r="E169" s="97"/>
      <c r="F169" s="97"/>
      <c r="G169" s="97"/>
      <c r="H169" s="97"/>
      <c r="I169" s="97"/>
      <c r="J169" s="97"/>
    </row>
    <row r="170" spans="1:10" ht="12.75">
      <c r="A170" s="97"/>
      <c r="B170" s="97"/>
      <c r="C170" s="97"/>
      <c r="D170" s="97"/>
      <c r="E170" s="97"/>
      <c r="F170" s="97"/>
      <c r="G170" s="97"/>
      <c r="H170" s="97"/>
      <c r="I170" s="97"/>
      <c r="J170" s="97"/>
    </row>
    <row r="171" spans="1:10" ht="12.75">
      <c r="A171" s="97"/>
      <c r="B171" s="97"/>
      <c r="C171" s="97"/>
      <c r="D171" s="97"/>
      <c r="E171" s="97"/>
      <c r="F171" s="97"/>
      <c r="G171" s="97"/>
      <c r="H171" s="97"/>
      <c r="I171" s="97"/>
      <c r="J171" s="97"/>
    </row>
    <row r="172" spans="1:10" ht="12.75">
      <c r="A172" s="97"/>
      <c r="B172" s="97"/>
      <c r="C172" s="97"/>
      <c r="D172" s="97"/>
      <c r="E172" s="97"/>
      <c r="F172" s="97"/>
      <c r="G172" s="97"/>
      <c r="H172" s="97"/>
      <c r="I172" s="97"/>
      <c r="J172" s="97"/>
    </row>
    <row r="173" spans="1:10" ht="12.75">
      <c r="A173" s="97"/>
      <c r="B173" s="97"/>
      <c r="C173" s="97"/>
      <c r="D173" s="97"/>
      <c r="E173" s="97"/>
      <c r="F173" s="97"/>
      <c r="G173" s="97"/>
      <c r="H173" s="97"/>
      <c r="I173" s="97"/>
      <c r="J173" s="97"/>
    </row>
    <row r="174" spans="1:10" ht="12.75">
      <c r="A174" s="97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2.75">
      <c r="A175" s="97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2.75">
      <c r="A176" s="97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2.75">
      <c r="A177" s="97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2.75">
      <c r="A178" s="97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2.75">
      <c r="A179" s="97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2.75">
      <c r="A180" s="97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 ht="12.75">
      <c r="A181" s="97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 ht="12.75">
      <c r="A182" s="97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 ht="12.75">
      <c r="A183" s="97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 ht="12.75">
      <c r="A184" s="97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 ht="12.75">
      <c r="A185" s="97"/>
      <c r="B185" s="97"/>
      <c r="C185" s="97"/>
      <c r="D185" s="97"/>
      <c r="E185" s="97"/>
      <c r="F185" s="97"/>
      <c r="G185" s="97"/>
      <c r="H185" s="97"/>
      <c r="I185" s="97"/>
      <c r="J185" s="97"/>
    </row>
    <row r="186" spans="1:10" ht="12.75">
      <c r="A186" s="97"/>
      <c r="B186" s="97"/>
      <c r="C186" s="97"/>
      <c r="D186" s="97"/>
      <c r="E186" s="97"/>
      <c r="F186" s="97"/>
      <c r="G186" s="97"/>
      <c r="H186" s="97"/>
      <c r="I186" s="97"/>
      <c r="J186" s="97"/>
    </row>
    <row r="187" spans="1:10" ht="12.75">
      <c r="A187" s="97"/>
      <c r="B187" s="97"/>
      <c r="C187" s="97"/>
      <c r="D187" s="97"/>
      <c r="E187" s="97"/>
      <c r="F187" s="97"/>
      <c r="G187" s="97"/>
      <c r="H187" s="97"/>
      <c r="I187" s="97"/>
      <c r="J187" s="97"/>
    </row>
    <row r="188" spans="1:10" ht="12.75">
      <c r="A188" s="97"/>
      <c r="B188" s="97"/>
      <c r="C188" s="97"/>
      <c r="D188" s="97"/>
      <c r="E188" s="97"/>
      <c r="F188" s="97"/>
      <c r="G188" s="97"/>
      <c r="H188" s="97"/>
      <c r="I188" s="97"/>
      <c r="J188" s="97"/>
    </row>
    <row r="189" spans="1:10" ht="12.75">
      <c r="A189" s="97"/>
      <c r="B189" s="97"/>
      <c r="C189" s="97"/>
      <c r="D189" s="97"/>
      <c r="E189" s="97"/>
      <c r="F189" s="97"/>
      <c r="G189" s="97"/>
      <c r="H189" s="97"/>
      <c r="I189" s="97"/>
      <c r="J189" s="97"/>
    </row>
    <row r="190" spans="1:10" ht="12.75">
      <c r="A190" s="97"/>
      <c r="B190" s="97"/>
      <c r="C190" s="97"/>
      <c r="D190" s="97"/>
      <c r="E190" s="97"/>
      <c r="F190" s="97"/>
      <c r="G190" s="97"/>
      <c r="H190" s="97"/>
      <c r="I190" s="97"/>
      <c r="J190" s="97"/>
    </row>
    <row r="191" spans="1:10" ht="12.75">
      <c r="A191" s="97"/>
      <c r="B191" s="97"/>
      <c r="C191" s="97"/>
      <c r="D191" s="97"/>
      <c r="E191" s="97"/>
      <c r="F191" s="97"/>
      <c r="G191" s="97"/>
      <c r="H191" s="97"/>
      <c r="I191" s="97"/>
      <c r="J191" s="97"/>
    </row>
    <row r="192" spans="1:10" ht="12.75">
      <c r="A192" s="97"/>
      <c r="B192" s="97"/>
      <c r="C192" s="97"/>
      <c r="D192" s="97"/>
      <c r="E192" s="97"/>
      <c r="F192" s="97"/>
      <c r="G192" s="97"/>
      <c r="H192" s="97"/>
      <c r="I192" s="97"/>
      <c r="J192" s="97"/>
    </row>
    <row r="193" spans="1:10" ht="12.75">
      <c r="A193" s="97"/>
      <c r="B193" s="97"/>
      <c r="C193" s="97"/>
      <c r="D193" s="97"/>
      <c r="E193" s="97"/>
      <c r="F193" s="97"/>
      <c r="G193" s="97"/>
      <c r="H193" s="97"/>
      <c r="I193" s="97"/>
      <c r="J193" s="97"/>
    </row>
    <row r="194" spans="1:10" ht="12.75">
      <c r="A194" s="97"/>
      <c r="B194" s="97"/>
      <c r="C194" s="97"/>
      <c r="D194" s="97"/>
      <c r="E194" s="97"/>
      <c r="F194" s="97"/>
      <c r="G194" s="97"/>
      <c r="H194" s="97"/>
      <c r="I194" s="97"/>
      <c r="J194" s="97"/>
    </row>
    <row r="195" spans="1:10" ht="12.75">
      <c r="A195" s="97"/>
      <c r="B195" s="97"/>
      <c r="C195" s="97"/>
      <c r="D195" s="97"/>
      <c r="E195" s="97"/>
      <c r="F195" s="97"/>
      <c r="G195" s="97"/>
      <c r="H195" s="97"/>
      <c r="I195" s="97"/>
      <c r="J195" s="97"/>
    </row>
    <row r="196" spans="1:10" ht="12.75">
      <c r="A196" s="97"/>
      <c r="B196" s="97"/>
      <c r="C196" s="97"/>
      <c r="D196" s="97"/>
      <c r="E196" s="97"/>
      <c r="F196" s="97"/>
      <c r="G196" s="97"/>
      <c r="H196" s="97"/>
      <c r="I196" s="97"/>
      <c r="J196" s="97"/>
    </row>
    <row r="197" spans="1:10" ht="12.75">
      <c r="A197" s="97"/>
      <c r="B197" s="97"/>
      <c r="C197" s="97"/>
      <c r="D197" s="97"/>
      <c r="E197" s="97"/>
      <c r="F197" s="97"/>
      <c r="G197" s="97"/>
      <c r="H197" s="97"/>
      <c r="I197" s="97"/>
      <c r="J197" s="97"/>
    </row>
    <row r="198" spans="1:10" ht="12.75">
      <c r="A198" s="97"/>
      <c r="B198" s="97"/>
      <c r="C198" s="97"/>
      <c r="D198" s="97"/>
      <c r="E198" s="97"/>
      <c r="F198" s="97"/>
      <c r="G198" s="97"/>
      <c r="H198" s="97"/>
      <c r="I198" s="97"/>
      <c r="J198" s="97"/>
    </row>
    <row r="199" spans="1:10" ht="12.75">
      <c r="A199" s="97"/>
      <c r="B199" s="97"/>
      <c r="C199" s="97"/>
      <c r="D199" s="97"/>
      <c r="E199" s="97"/>
      <c r="F199" s="97"/>
      <c r="G199" s="97"/>
      <c r="H199" s="97"/>
      <c r="I199" s="97"/>
      <c r="J199" s="97"/>
    </row>
    <row r="200" spans="1:10" ht="12.75">
      <c r="A200" s="97"/>
      <c r="B200" s="97"/>
      <c r="C200" s="97"/>
      <c r="D200" s="97"/>
      <c r="E200" s="97"/>
      <c r="F200" s="97"/>
      <c r="G200" s="97"/>
      <c r="H200" s="97"/>
      <c r="I200" s="97"/>
      <c r="J200" s="97"/>
    </row>
    <row r="201" spans="1:10" ht="12.75">
      <c r="A201" s="97"/>
      <c r="B201" s="97"/>
      <c r="C201" s="97"/>
      <c r="D201" s="97"/>
      <c r="E201" s="97"/>
      <c r="F201" s="97"/>
      <c r="G201" s="97"/>
      <c r="H201" s="97"/>
      <c r="I201" s="97"/>
      <c r="J201" s="97"/>
    </row>
    <row r="202" spans="1:10" ht="12.75">
      <c r="A202" s="97"/>
      <c r="B202" s="97"/>
      <c r="C202" s="97"/>
      <c r="D202" s="97"/>
      <c r="E202" s="97"/>
      <c r="F202" s="97"/>
      <c r="G202" s="97"/>
      <c r="H202" s="97"/>
      <c r="I202" s="97"/>
      <c r="J202" s="97"/>
    </row>
    <row r="203" spans="1:10" ht="12.75">
      <c r="A203" s="97"/>
      <c r="B203" s="97"/>
      <c r="C203" s="97"/>
      <c r="D203" s="97"/>
      <c r="E203" s="97"/>
      <c r="F203" s="97"/>
      <c r="G203" s="97"/>
      <c r="H203" s="97"/>
      <c r="I203" s="97"/>
      <c r="J203" s="97"/>
    </row>
    <row r="204" spans="1:10" ht="12.75">
      <c r="A204" s="97"/>
      <c r="B204" s="97"/>
      <c r="C204" s="97"/>
      <c r="D204" s="97"/>
      <c r="E204" s="97"/>
      <c r="F204" s="97"/>
      <c r="G204" s="97"/>
      <c r="H204" s="97"/>
      <c r="I204" s="97"/>
      <c r="J204" s="97"/>
    </row>
    <row r="205" spans="1:10" ht="12.75">
      <c r="A205" s="97"/>
      <c r="B205" s="97"/>
      <c r="C205" s="97"/>
      <c r="D205" s="97"/>
      <c r="E205" s="97"/>
      <c r="F205" s="97"/>
      <c r="G205" s="97"/>
      <c r="H205" s="97"/>
      <c r="I205" s="97"/>
      <c r="J205" s="97"/>
    </row>
    <row r="206" spans="1:10" ht="12.75">
      <c r="A206" s="97"/>
      <c r="B206" s="97"/>
      <c r="C206" s="97"/>
      <c r="D206" s="97"/>
      <c r="E206" s="97"/>
      <c r="F206" s="97"/>
      <c r="G206" s="97"/>
      <c r="H206" s="97"/>
      <c r="I206" s="97"/>
      <c r="J206" s="97"/>
    </row>
    <row r="207" spans="1:10" ht="12.75">
      <c r="A207" s="97"/>
      <c r="B207" s="97"/>
      <c r="C207" s="97"/>
      <c r="D207" s="97"/>
      <c r="E207" s="97"/>
      <c r="F207" s="97"/>
      <c r="G207" s="97"/>
      <c r="H207" s="97"/>
      <c r="I207" s="97"/>
      <c r="J207" s="97"/>
    </row>
    <row r="208" spans="1:10" ht="12.75">
      <c r="A208" s="97"/>
      <c r="B208" s="97"/>
      <c r="C208" s="97"/>
      <c r="D208" s="97"/>
      <c r="E208" s="97"/>
      <c r="F208" s="97"/>
      <c r="G208" s="97"/>
      <c r="H208" s="97"/>
      <c r="I208" s="97"/>
      <c r="J208" s="97"/>
    </row>
    <row r="209" spans="1:10" ht="12.75">
      <c r="A209" s="97"/>
      <c r="B209" s="97"/>
      <c r="C209" s="97"/>
      <c r="D209" s="97"/>
      <c r="E209" s="97"/>
      <c r="F209" s="97"/>
      <c r="G209" s="97"/>
      <c r="H209" s="97"/>
      <c r="I209" s="97"/>
      <c r="J209" s="97"/>
    </row>
    <row r="210" spans="1:10" ht="12.75">
      <c r="A210" s="97"/>
      <c r="B210" s="97"/>
      <c r="C210" s="97"/>
      <c r="D210" s="97"/>
      <c r="E210" s="97"/>
      <c r="F210" s="97"/>
      <c r="G210" s="97"/>
      <c r="H210" s="97"/>
      <c r="I210" s="97"/>
      <c r="J210" s="97"/>
    </row>
    <row r="211" spans="1:10" ht="12.75">
      <c r="A211" s="97"/>
      <c r="B211" s="97"/>
      <c r="C211" s="97"/>
      <c r="D211" s="97"/>
      <c r="E211" s="97"/>
      <c r="F211" s="97"/>
      <c r="G211" s="97"/>
      <c r="H211" s="97"/>
      <c r="I211" s="97"/>
      <c r="J211" s="97"/>
    </row>
    <row r="212" spans="1:10" ht="12.75">
      <c r="A212" s="97"/>
      <c r="B212" s="97"/>
      <c r="C212" s="97"/>
      <c r="D212" s="97"/>
      <c r="E212" s="97"/>
      <c r="F212" s="97"/>
      <c r="G212" s="97"/>
      <c r="H212" s="97"/>
      <c r="I212" s="97"/>
      <c r="J212" s="97"/>
    </row>
    <row r="213" spans="1:10" ht="12.75">
      <c r="A213" s="97"/>
      <c r="B213" s="97"/>
      <c r="C213" s="97"/>
      <c r="D213" s="97"/>
      <c r="E213" s="97"/>
      <c r="F213" s="97"/>
      <c r="G213" s="97"/>
      <c r="H213" s="97"/>
      <c r="I213" s="97"/>
      <c r="J213" s="97"/>
    </row>
    <row r="214" spans="1:10" ht="12.75">
      <c r="A214" s="97"/>
      <c r="B214" s="97"/>
      <c r="C214" s="97"/>
      <c r="D214" s="97"/>
      <c r="E214" s="97"/>
      <c r="F214" s="97"/>
      <c r="G214" s="97"/>
      <c r="H214" s="97"/>
      <c r="I214" s="97"/>
      <c r="J214" s="97"/>
    </row>
    <row r="215" spans="1:10" ht="12.75">
      <c r="A215" s="97"/>
      <c r="B215" s="97"/>
      <c r="C215" s="97"/>
      <c r="D215" s="97"/>
      <c r="E215" s="97"/>
      <c r="F215" s="97"/>
      <c r="G215" s="97"/>
      <c r="H215" s="97"/>
      <c r="I215" s="97"/>
      <c r="J215" s="97"/>
    </row>
    <row r="216" spans="1:10" ht="12.75">
      <c r="A216" s="97"/>
      <c r="B216" s="97"/>
      <c r="C216" s="97"/>
      <c r="D216" s="97"/>
      <c r="E216" s="97"/>
      <c r="F216" s="97"/>
      <c r="G216" s="97"/>
      <c r="H216" s="97"/>
      <c r="I216" s="97"/>
      <c r="J216" s="97"/>
    </row>
    <row r="217" spans="1:10" ht="12.75">
      <c r="A217" s="97"/>
      <c r="B217" s="97"/>
      <c r="C217" s="97"/>
      <c r="D217" s="97"/>
      <c r="E217" s="97"/>
      <c r="F217" s="97"/>
      <c r="G217" s="97"/>
      <c r="H217" s="97"/>
      <c r="I217" s="97"/>
      <c r="J217" s="97"/>
    </row>
    <row r="218" spans="1:10" ht="12.75">
      <c r="A218" s="97"/>
      <c r="B218" s="97"/>
      <c r="C218" s="97"/>
      <c r="D218" s="97"/>
      <c r="E218" s="97"/>
      <c r="F218" s="97"/>
      <c r="G218" s="97"/>
      <c r="H218" s="97"/>
      <c r="I218" s="97"/>
      <c r="J218" s="97"/>
    </row>
    <row r="219" spans="1:10" ht="12.75">
      <c r="A219" s="97"/>
      <c r="B219" s="97"/>
      <c r="C219" s="97"/>
      <c r="D219" s="97"/>
      <c r="E219" s="97"/>
      <c r="F219" s="97"/>
      <c r="G219" s="97"/>
      <c r="H219" s="97"/>
      <c r="I219" s="97"/>
      <c r="J219" s="97"/>
    </row>
    <row r="220" spans="1:10" ht="12.75">
      <c r="A220" s="97"/>
      <c r="B220" s="97"/>
      <c r="C220" s="97"/>
      <c r="D220" s="97"/>
      <c r="E220" s="97"/>
      <c r="F220" s="97"/>
      <c r="G220" s="97"/>
      <c r="H220" s="97"/>
      <c r="I220" s="97"/>
      <c r="J220" s="97"/>
    </row>
    <row r="221" spans="1:10" ht="12.75">
      <c r="A221" s="97"/>
      <c r="B221" s="97"/>
      <c r="C221" s="97"/>
      <c r="D221" s="97"/>
      <c r="E221" s="97"/>
      <c r="F221" s="97"/>
      <c r="G221" s="97"/>
      <c r="H221" s="97"/>
      <c r="I221" s="97"/>
      <c r="J221" s="97"/>
    </row>
    <row r="222" spans="1:10" ht="12.75">
      <c r="A222" s="97"/>
      <c r="B222" s="97"/>
      <c r="C222" s="97"/>
      <c r="D222" s="97"/>
      <c r="E222" s="97"/>
      <c r="F222" s="97"/>
      <c r="G222" s="97"/>
      <c r="H222" s="97"/>
      <c r="I222" s="97"/>
      <c r="J222" s="97"/>
    </row>
    <row r="223" spans="1:10" ht="12.75">
      <c r="A223" s="97"/>
      <c r="B223" s="97"/>
      <c r="C223" s="97"/>
      <c r="D223" s="97"/>
      <c r="E223" s="97"/>
      <c r="F223" s="97"/>
      <c r="G223" s="97"/>
      <c r="H223" s="97"/>
      <c r="I223" s="97"/>
      <c r="J223" s="97"/>
    </row>
    <row r="224" spans="1:10" ht="12.75">
      <c r="A224" s="97"/>
      <c r="B224" s="97"/>
      <c r="C224" s="97"/>
      <c r="D224" s="97"/>
      <c r="E224" s="97"/>
      <c r="F224" s="97"/>
      <c r="G224" s="97"/>
      <c r="H224" s="97"/>
      <c r="I224" s="97"/>
      <c r="J224" s="97"/>
    </row>
    <row r="225" spans="1:10" ht="12.75">
      <c r="A225" s="97"/>
      <c r="B225" s="97"/>
      <c r="C225" s="97"/>
      <c r="D225" s="97"/>
      <c r="E225" s="97"/>
      <c r="F225" s="97"/>
      <c r="G225" s="97"/>
      <c r="H225" s="97"/>
      <c r="I225" s="97"/>
      <c r="J225" s="97"/>
    </row>
    <row r="226" spans="1:10" ht="12.75">
      <c r="A226" s="97"/>
      <c r="B226" s="97"/>
      <c r="C226" s="97"/>
      <c r="D226" s="97"/>
      <c r="E226" s="97"/>
      <c r="F226" s="97"/>
      <c r="G226" s="97"/>
      <c r="H226" s="97"/>
      <c r="I226" s="97"/>
      <c r="J226" s="97"/>
    </row>
    <row r="227" spans="1:10" ht="12.75">
      <c r="A227" s="97"/>
      <c r="B227" s="97"/>
      <c r="C227" s="97"/>
      <c r="D227" s="97"/>
      <c r="E227" s="97"/>
      <c r="F227" s="97"/>
      <c r="G227" s="97"/>
      <c r="H227" s="97"/>
      <c r="I227" s="97"/>
      <c r="J227" s="97"/>
    </row>
    <row r="228" spans="1:10" ht="12.75">
      <c r="A228" s="97"/>
      <c r="B228" s="97"/>
      <c r="C228" s="97"/>
      <c r="D228" s="97"/>
      <c r="E228" s="97"/>
      <c r="F228" s="97"/>
      <c r="G228" s="97"/>
      <c r="H228" s="97"/>
      <c r="I228" s="97"/>
      <c r="J228" s="97"/>
    </row>
    <row r="229" spans="1:10" ht="12.75">
      <c r="A229" s="97"/>
      <c r="B229" s="97"/>
      <c r="C229" s="97"/>
      <c r="D229" s="97"/>
      <c r="E229" s="97"/>
      <c r="F229" s="97"/>
      <c r="G229" s="97"/>
      <c r="H229" s="97"/>
      <c r="I229" s="97"/>
      <c r="J229" s="97"/>
    </row>
    <row r="230" spans="1:10" ht="12.75">
      <c r="A230" s="97"/>
      <c r="B230" s="97"/>
      <c r="C230" s="97"/>
      <c r="D230" s="97"/>
      <c r="E230" s="97"/>
      <c r="F230" s="97"/>
      <c r="G230" s="97"/>
      <c r="H230" s="97"/>
      <c r="I230" s="97"/>
      <c r="J230" s="97"/>
    </row>
    <row r="231" spans="1:10" ht="12.75">
      <c r="A231" s="97"/>
      <c r="B231" s="97"/>
      <c r="C231" s="97"/>
      <c r="D231" s="97"/>
      <c r="E231" s="97"/>
      <c r="F231" s="97"/>
      <c r="G231" s="97"/>
      <c r="H231" s="97"/>
      <c r="I231" s="97"/>
      <c r="J231" s="97"/>
    </row>
    <row r="232" spans="1:10" ht="12.75">
      <c r="A232" s="97"/>
      <c r="B232" s="97"/>
      <c r="C232" s="97"/>
      <c r="D232" s="97"/>
      <c r="E232" s="97"/>
      <c r="F232" s="97"/>
      <c r="G232" s="97"/>
      <c r="H232" s="97"/>
      <c r="I232" s="97"/>
      <c r="J232" s="97"/>
    </row>
    <row r="233" spans="1:10" ht="12.75">
      <c r="A233" s="97"/>
      <c r="B233" s="97"/>
      <c r="C233" s="97"/>
      <c r="D233" s="97"/>
      <c r="E233" s="97"/>
      <c r="F233" s="97"/>
      <c r="G233" s="97"/>
      <c r="H233" s="97"/>
      <c r="I233" s="97"/>
      <c r="J233" s="97"/>
    </row>
    <row r="234" spans="1:10" ht="12.75">
      <c r="A234" s="97"/>
      <c r="B234" s="97"/>
      <c r="C234" s="97"/>
      <c r="D234" s="97"/>
      <c r="E234" s="97"/>
      <c r="F234" s="97"/>
      <c r="G234" s="97"/>
      <c r="H234" s="97"/>
      <c r="I234" s="97"/>
      <c r="J234" s="97"/>
    </row>
    <row r="235" spans="1:10" ht="12.75">
      <c r="A235" s="97"/>
      <c r="B235" s="97"/>
      <c r="C235" s="97"/>
      <c r="D235" s="97"/>
      <c r="E235" s="97"/>
      <c r="F235" s="97"/>
      <c r="G235" s="97"/>
      <c r="H235" s="97"/>
      <c r="I235" s="97"/>
      <c r="J235" s="97"/>
    </row>
    <row r="236" spans="1:10" ht="12.75">
      <c r="A236" s="97"/>
      <c r="B236" s="97"/>
      <c r="C236" s="97"/>
      <c r="D236" s="97"/>
      <c r="E236" s="97"/>
      <c r="F236" s="97"/>
      <c r="G236" s="97"/>
      <c r="H236" s="97"/>
      <c r="I236" s="97"/>
      <c r="J236" s="97"/>
    </row>
    <row r="237" spans="1:10" ht="12.75">
      <c r="A237" s="97"/>
      <c r="B237" s="97"/>
      <c r="C237" s="97"/>
      <c r="D237" s="97"/>
      <c r="E237" s="97"/>
      <c r="F237" s="97"/>
      <c r="G237" s="97"/>
      <c r="H237" s="97"/>
      <c r="I237" s="97"/>
      <c r="J237" s="97"/>
    </row>
    <row r="238" spans="1:10" ht="12.75">
      <c r="A238" s="97"/>
      <c r="B238" s="97"/>
      <c r="C238" s="97"/>
      <c r="D238" s="97"/>
      <c r="E238" s="97"/>
      <c r="F238" s="97"/>
      <c r="G238" s="97"/>
      <c r="H238" s="97"/>
      <c r="I238" s="97"/>
      <c r="J238" s="97"/>
    </row>
    <row r="239" spans="1:10" ht="12.75">
      <c r="A239" s="97"/>
      <c r="B239" s="97"/>
      <c r="C239" s="97"/>
      <c r="D239" s="97"/>
      <c r="E239" s="97"/>
      <c r="F239" s="97"/>
      <c r="G239" s="97"/>
      <c r="H239" s="97"/>
      <c r="I239" s="97"/>
      <c r="J239" s="97"/>
    </row>
    <row r="240" spans="1:10" ht="12.75">
      <c r="A240" s="97"/>
      <c r="B240" s="97"/>
      <c r="C240" s="97"/>
      <c r="D240" s="97"/>
      <c r="E240" s="97"/>
      <c r="F240" s="97"/>
      <c r="G240" s="97"/>
      <c r="H240" s="97"/>
      <c r="I240" s="97"/>
      <c r="J240" s="97"/>
    </row>
    <row r="241" spans="1:10" ht="12.75">
      <c r="A241" s="97"/>
      <c r="B241" s="97"/>
      <c r="C241" s="97"/>
      <c r="D241" s="97"/>
      <c r="E241" s="97"/>
      <c r="F241" s="97"/>
      <c r="G241" s="97"/>
      <c r="H241" s="97"/>
      <c r="I241" s="97"/>
      <c r="J241" s="97"/>
    </row>
    <row r="242" spans="1:10" ht="12.75">
      <c r="A242" s="97"/>
      <c r="B242" s="97"/>
      <c r="C242" s="97"/>
      <c r="D242" s="97"/>
      <c r="E242" s="97"/>
      <c r="F242" s="97"/>
      <c r="G242" s="97"/>
      <c r="H242" s="97"/>
      <c r="I242" s="97"/>
      <c r="J242" s="97"/>
    </row>
    <row r="243" spans="1:10" ht="12.75">
      <c r="A243" s="97"/>
      <c r="B243" s="97"/>
      <c r="C243" s="97"/>
      <c r="D243" s="97"/>
      <c r="E243" s="97"/>
      <c r="F243" s="97"/>
      <c r="G243" s="97"/>
      <c r="H243" s="97"/>
      <c r="I243" s="97"/>
      <c r="J243" s="97"/>
    </row>
    <row r="244" spans="1:10" ht="12.75">
      <c r="A244" s="97"/>
      <c r="B244" s="97"/>
      <c r="C244" s="97"/>
      <c r="D244" s="97"/>
      <c r="E244" s="97"/>
      <c r="F244" s="97"/>
      <c r="G244" s="97"/>
      <c r="H244" s="97"/>
      <c r="I244" s="97"/>
      <c r="J244" s="97"/>
    </row>
    <row r="245" spans="1:10" ht="12.75">
      <c r="A245" s="97"/>
      <c r="B245" s="97"/>
      <c r="C245" s="97"/>
      <c r="D245" s="97"/>
      <c r="E245" s="97"/>
      <c r="F245" s="97"/>
      <c r="G245" s="97"/>
      <c r="H245" s="97"/>
      <c r="I245" s="97"/>
      <c r="J245" s="97"/>
    </row>
    <row r="246" spans="1:10" ht="12.75">
      <c r="A246" s="97"/>
      <c r="B246" s="97"/>
      <c r="C246" s="97"/>
      <c r="D246" s="97"/>
      <c r="E246" s="97"/>
      <c r="F246" s="97"/>
      <c r="G246" s="97"/>
      <c r="H246" s="97"/>
      <c r="I246" s="97"/>
      <c r="J246" s="97"/>
    </row>
    <row r="247" spans="1:10" ht="12.75">
      <c r="A247" s="97"/>
      <c r="B247" s="97"/>
      <c r="C247" s="97"/>
      <c r="D247" s="97"/>
      <c r="E247" s="97"/>
      <c r="F247" s="97"/>
      <c r="G247" s="97"/>
      <c r="H247" s="97"/>
      <c r="I247" s="97"/>
      <c r="J247" s="97"/>
    </row>
    <row r="248" spans="1:10" ht="12.75">
      <c r="A248" s="97"/>
      <c r="B248" s="97"/>
      <c r="C248" s="97"/>
      <c r="D248" s="97"/>
      <c r="E248" s="97"/>
      <c r="F248" s="97"/>
      <c r="G248" s="97"/>
      <c r="H248" s="97"/>
      <c r="I248" s="97"/>
      <c r="J248" s="97"/>
    </row>
    <row r="249" spans="1:10" ht="12.75">
      <c r="A249" s="97"/>
      <c r="B249" s="97"/>
      <c r="C249" s="97"/>
      <c r="D249" s="97"/>
      <c r="E249" s="97"/>
      <c r="F249" s="97"/>
      <c r="G249" s="97"/>
      <c r="H249" s="97"/>
      <c r="I249" s="97"/>
      <c r="J249" s="97"/>
    </row>
    <row r="250" spans="1:10" ht="12.75">
      <c r="A250" s="97"/>
      <c r="B250" s="97"/>
      <c r="C250" s="97"/>
      <c r="D250" s="97"/>
      <c r="E250" s="97"/>
      <c r="F250" s="97"/>
      <c r="G250" s="97"/>
      <c r="H250" s="97"/>
      <c r="I250" s="97"/>
      <c r="J250" s="97"/>
    </row>
    <row r="251" spans="1:10" ht="12.75">
      <c r="A251" s="97"/>
      <c r="B251" s="97"/>
      <c r="C251" s="97"/>
      <c r="D251" s="97"/>
      <c r="E251" s="97"/>
      <c r="F251" s="97"/>
      <c r="G251" s="97"/>
      <c r="H251" s="97"/>
      <c r="I251" s="97"/>
      <c r="J251" s="97"/>
    </row>
    <row r="252" spans="1:10" ht="12.75">
      <c r="A252" s="97"/>
      <c r="B252" s="97"/>
      <c r="C252" s="97"/>
      <c r="D252" s="97"/>
      <c r="E252" s="97"/>
      <c r="F252" s="97"/>
      <c r="G252" s="97"/>
      <c r="H252" s="97"/>
      <c r="I252" s="97"/>
      <c r="J252" s="97"/>
    </row>
    <row r="253" spans="1:10" ht="12.75">
      <c r="A253" s="97"/>
      <c r="B253" s="97"/>
      <c r="C253" s="97"/>
      <c r="D253" s="97"/>
      <c r="E253" s="97"/>
      <c r="F253" s="97"/>
      <c r="G253" s="97"/>
      <c r="H253" s="97"/>
      <c r="I253" s="97"/>
      <c r="J253" s="97"/>
    </row>
    <row r="254" spans="1:10" ht="12.75">
      <c r="A254" s="97"/>
      <c r="B254" s="97"/>
      <c r="C254" s="97"/>
      <c r="D254" s="97"/>
      <c r="E254" s="97"/>
      <c r="F254" s="97"/>
      <c r="G254" s="97"/>
      <c r="H254" s="97"/>
      <c r="I254" s="97"/>
      <c r="J254" s="97"/>
    </row>
    <row r="255" spans="1:10" ht="12.75">
      <c r="A255" s="97"/>
      <c r="B255" s="97"/>
      <c r="C255" s="97"/>
      <c r="D255" s="97"/>
      <c r="E255" s="97"/>
      <c r="F255" s="97"/>
      <c r="G255" s="97"/>
      <c r="H255" s="97"/>
      <c r="I255" s="97"/>
      <c r="J255" s="97"/>
    </row>
    <row r="256" spans="1:10" ht="12.75">
      <c r="A256" s="97"/>
      <c r="B256" s="97"/>
      <c r="C256" s="97"/>
      <c r="D256" s="97"/>
      <c r="E256" s="97"/>
      <c r="F256" s="97"/>
      <c r="G256" s="97"/>
      <c r="H256" s="97"/>
      <c r="I256" s="97"/>
      <c r="J256" s="97"/>
    </row>
    <row r="257" spans="1:10" ht="12.75">
      <c r="A257" s="97"/>
      <c r="B257" s="97"/>
      <c r="C257" s="97"/>
      <c r="D257" s="97"/>
      <c r="E257" s="97"/>
      <c r="F257" s="97"/>
      <c r="G257" s="97"/>
      <c r="H257" s="97"/>
      <c r="I257" s="97"/>
      <c r="J257" s="97"/>
    </row>
    <row r="258" spans="1:10" ht="12.75">
      <c r="A258" s="97"/>
      <c r="B258" s="97"/>
      <c r="C258" s="97"/>
      <c r="D258" s="97"/>
      <c r="E258" s="97"/>
      <c r="F258" s="97"/>
      <c r="G258" s="97"/>
      <c r="H258" s="97"/>
      <c r="I258" s="97"/>
      <c r="J258" s="97"/>
    </row>
    <row r="259" spans="1:10" ht="12.75">
      <c r="A259" s="97"/>
      <c r="B259" s="97"/>
      <c r="C259" s="97"/>
      <c r="D259" s="97"/>
      <c r="E259" s="97"/>
      <c r="F259" s="97"/>
      <c r="G259" s="97"/>
      <c r="H259" s="97"/>
      <c r="I259" s="97"/>
      <c r="J259" s="97"/>
    </row>
    <row r="260" spans="1:10" ht="12.75">
      <c r="A260" s="97"/>
      <c r="B260" s="97"/>
      <c r="C260" s="97"/>
      <c r="D260" s="97"/>
      <c r="E260" s="97"/>
      <c r="F260" s="97"/>
      <c r="G260" s="97"/>
      <c r="H260" s="97"/>
      <c r="I260" s="97"/>
      <c r="J260" s="97"/>
    </row>
    <row r="261" spans="1:10" ht="12.75">
      <c r="A261" s="97"/>
      <c r="B261" s="97"/>
      <c r="C261" s="97"/>
      <c r="D261" s="97"/>
      <c r="E261" s="97"/>
      <c r="F261" s="97"/>
      <c r="G261" s="97"/>
      <c r="H261" s="97"/>
      <c r="I261" s="97"/>
      <c r="J261" s="97"/>
    </row>
    <row r="262" spans="1:10" ht="12.75">
      <c r="A262" s="97"/>
      <c r="B262" s="97"/>
      <c r="C262" s="97"/>
      <c r="D262" s="97"/>
      <c r="E262" s="97"/>
      <c r="F262" s="97"/>
      <c r="G262" s="97"/>
      <c r="H262" s="97"/>
      <c r="I262" s="97"/>
      <c r="J262" s="97"/>
    </row>
    <row r="263" spans="1:10" ht="12.75">
      <c r="A263" s="97"/>
      <c r="B263" s="97"/>
      <c r="C263" s="97"/>
      <c r="D263" s="97"/>
      <c r="E263" s="97"/>
      <c r="F263" s="97"/>
      <c r="G263" s="97"/>
      <c r="H263" s="97"/>
      <c r="I263" s="97"/>
      <c r="J263" s="97"/>
    </row>
    <row r="264" spans="1:10" ht="12.75">
      <c r="A264" s="97"/>
      <c r="B264" s="97"/>
      <c r="C264" s="97"/>
      <c r="D264" s="97"/>
      <c r="E264" s="97"/>
      <c r="F264" s="97"/>
      <c r="G264" s="97"/>
      <c r="H264" s="97"/>
      <c r="I264" s="97"/>
      <c r="J264" s="97"/>
    </row>
    <row r="265" spans="1:10" ht="12.75">
      <c r="A265" s="97"/>
      <c r="B265" s="97"/>
      <c r="C265" s="97"/>
      <c r="D265" s="97"/>
      <c r="E265" s="97"/>
      <c r="F265" s="97"/>
      <c r="G265" s="97"/>
      <c r="H265" s="97"/>
      <c r="I265" s="97"/>
      <c r="J265" s="97"/>
    </row>
    <row r="266" spans="1:10" ht="12.75">
      <c r="A266" s="97"/>
      <c r="B266" s="97"/>
      <c r="C266" s="97"/>
      <c r="D266" s="97"/>
      <c r="E266" s="97"/>
      <c r="F266" s="97"/>
      <c r="G266" s="97"/>
      <c r="H266" s="97"/>
      <c r="I266" s="97"/>
      <c r="J266" s="97"/>
    </row>
    <row r="267" spans="1:10" ht="12.75">
      <c r="A267" s="97"/>
      <c r="B267" s="97"/>
      <c r="C267" s="97"/>
      <c r="D267" s="97"/>
      <c r="E267" s="97"/>
      <c r="F267" s="97"/>
      <c r="G267" s="97"/>
      <c r="H267" s="97"/>
      <c r="I267" s="97"/>
      <c r="J267" s="97"/>
    </row>
    <row r="268" spans="1:10" ht="12.75">
      <c r="A268" s="97"/>
      <c r="B268" s="97"/>
      <c r="C268" s="97"/>
      <c r="D268" s="97"/>
      <c r="E268" s="97"/>
      <c r="F268" s="97"/>
      <c r="G268" s="97"/>
      <c r="H268" s="97"/>
      <c r="I268" s="97"/>
      <c r="J268" s="97"/>
    </row>
    <row r="269" spans="1:10" ht="12.75">
      <c r="A269" s="97"/>
      <c r="B269" s="97"/>
      <c r="C269" s="97"/>
      <c r="D269" s="97"/>
      <c r="E269" s="97"/>
      <c r="F269" s="97"/>
      <c r="G269" s="97"/>
      <c r="H269" s="97"/>
      <c r="I269" s="97"/>
      <c r="J269" s="97"/>
    </row>
    <row r="270" spans="1:10" ht="12.75">
      <c r="A270" s="97"/>
      <c r="B270" s="97"/>
      <c r="C270" s="97"/>
      <c r="D270" s="97"/>
      <c r="E270" s="97"/>
      <c r="F270" s="97"/>
      <c r="G270" s="97"/>
      <c r="H270" s="97"/>
      <c r="I270" s="97"/>
      <c r="J270" s="97"/>
    </row>
    <row r="271" spans="1:10" ht="12.75">
      <c r="A271" s="97"/>
      <c r="B271" s="97"/>
      <c r="C271" s="97"/>
      <c r="D271" s="97"/>
      <c r="E271" s="97"/>
      <c r="F271" s="97"/>
      <c r="G271" s="97"/>
      <c r="H271" s="97"/>
      <c r="I271" s="97"/>
      <c r="J271" s="97"/>
    </row>
    <row r="272" spans="1:10" ht="12.75">
      <c r="A272" s="97"/>
      <c r="B272" s="97"/>
      <c r="C272" s="97"/>
      <c r="D272" s="97"/>
      <c r="E272" s="97"/>
      <c r="F272" s="97"/>
      <c r="G272" s="97"/>
      <c r="H272" s="97"/>
      <c r="I272" s="97"/>
      <c r="J272" s="97"/>
    </row>
    <row r="273" spans="1:10" ht="12.75">
      <c r="A273" s="97"/>
      <c r="B273" s="97"/>
      <c r="C273" s="97"/>
      <c r="D273" s="97"/>
      <c r="E273" s="97"/>
      <c r="F273" s="97"/>
      <c r="G273" s="97"/>
      <c r="H273" s="97"/>
      <c r="I273" s="97"/>
      <c r="J273" s="97"/>
    </row>
    <row r="274" spans="1:10" ht="12.75">
      <c r="A274" s="97"/>
      <c r="B274" s="97"/>
      <c r="C274" s="97"/>
      <c r="D274" s="97"/>
      <c r="E274" s="97"/>
      <c r="F274" s="97"/>
      <c r="G274" s="97"/>
      <c r="H274" s="97"/>
      <c r="I274" s="97"/>
      <c r="J274" s="97"/>
    </row>
    <row r="275" spans="1:10" ht="12.75">
      <c r="A275" s="97"/>
      <c r="B275" s="97"/>
      <c r="C275" s="97"/>
      <c r="D275" s="97"/>
      <c r="E275" s="97"/>
      <c r="F275" s="97"/>
      <c r="G275" s="97"/>
      <c r="H275" s="97"/>
      <c r="I275" s="97"/>
      <c r="J275" s="97"/>
    </row>
    <row r="276" spans="1:10" ht="12.75">
      <c r="A276" s="97"/>
      <c r="B276" s="97"/>
      <c r="C276" s="97"/>
      <c r="D276" s="97"/>
      <c r="E276" s="97"/>
      <c r="F276" s="97"/>
      <c r="G276" s="97"/>
      <c r="H276" s="97"/>
      <c r="I276" s="97"/>
      <c r="J276" s="97"/>
    </row>
    <row r="277" spans="1:10" ht="12.75">
      <c r="A277" s="97"/>
      <c r="B277" s="97"/>
      <c r="C277" s="97"/>
      <c r="D277" s="97"/>
      <c r="E277" s="97"/>
      <c r="F277" s="97"/>
      <c r="G277" s="97"/>
      <c r="H277" s="97"/>
      <c r="I277" s="97"/>
      <c r="J277" s="97"/>
    </row>
    <row r="278" spans="1:10" ht="12.75">
      <c r="A278" s="97"/>
      <c r="B278" s="97"/>
      <c r="C278" s="97"/>
      <c r="D278" s="97"/>
      <c r="E278" s="97"/>
      <c r="F278" s="97"/>
      <c r="G278" s="97"/>
      <c r="H278" s="97"/>
      <c r="I278" s="97"/>
      <c r="J278" s="97"/>
    </row>
    <row r="279" spans="1:10" ht="12.75">
      <c r="A279" s="97"/>
      <c r="B279" s="97"/>
      <c r="C279" s="97"/>
      <c r="D279" s="97"/>
      <c r="E279" s="97"/>
      <c r="F279" s="97"/>
      <c r="G279" s="97"/>
      <c r="H279" s="97"/>
      <c r="I279" s="97"/>
      <c r="J279" s="97"/>
    </row>
    <row r="280" spans="1:10" ht="12.75">
      <c r="A280" s="97"/>
      <c r="B280" s="97"/>
      <c r="C280" s="97"/>
      <c r="D280" s="97"/>
      <c r="E280" s="97"/>
      <c r="F280" s="97"/>
      <c r="G280" s="97"/>
      <c r="H280" s="97"/>
      <c r="I280" s="97"/>
      <c r="J280" s="97"/>
    </row>
    <row r="281" spans="1:10" ht="12.75">
      <c r="A281" s="97"/>
      <c r="B281" s="97"/>
      <c r="C281" s="97"/>
      <c r="D281" s="97"/>
      <c r="E281" s="97"/>
      <c r="F281" s="97"/>
      <c r="G281" s="97"/>
      <c r="H281" s="97"/>
      <c r="I281" s="97"/>
      <c r="J281" s="97"/>
    </row>
    <row r="282" spans="1:10" ht="12.75">
      <c r="A282" s="97"/>
      <c r="B282" s="97"/>
      <c r="C282" s="97"/>
      <c r="D282" s="97"/>
      <c r="E282" s="97"/>
      <c r="F282" s="97"/>
      <c r="G282" s="97"/>
      <c r="H282" s="97"/>
      <c r="I282" s="97"/>
      <c r="J282" s="97"/>
    </row>
    <row r="283" spans="1:10" ht="12.75">
      <c r="A283" s="97"/>
      <c r="B283" s="97"/>
      <c r="C283" s="97"/>
      <c r="D283" s="97"/>
      <c r="E283" s="97"/>
      <c r="F283" s="97"/>
      <c r="G283" s="97"/>
      <c r="H283" s="97"/>
      <c r="I283" s="97"/>
      <c r="J283" s="97"/>
    </row>
    <row r="284" spans="1:10" ht="12.75">
      <c r="A284" s="97"/>
      <c r="B284" s="97"/>
      <c r="C284" s="97"/>
      <c r="D284" s="97"/>
      <c r="E284" s="97"/>
      <c r="F284" s="97"/>
      <c r="G284" s="97"/>
      <c r="H284" s="97"/>
      <c r="I284" s="97"/>
      <c r="J284" s="97"/>
    </row>
    <row r="285" spans="1:10" ht="12.75">
      <c r="A285" s="97"/>
      <c r="B285" s="97"/>
      <c r="C285" s="97"/>
      <c r="D285" s="97"/>
      <c r="E285" s="97"/>
      <c r="F285" s="97"/>
      <c r="G285" s="97"/>
      <c r="H285" s="97"/>
      <c r="I285" s="97"/>
      <c r="J285" s="97"/>
    </row>
    <row r="286" spans="1:10" ht="12.75">
      <c r="A286" s="97"/>
      <c r="B286" s="97"/>
      <c r="C286" s="97"/>
      <c r="D286" s="97"/>
      <c r="E286" s="97"/>
      <c r="F286" s="97"/>
      <c r="G286" s="97"/>
      <c r="H286" s="97"/>
      <c r="I286" s="97"/>
      <c r="J286" s="97"/>
    </row>
    <row r="287" spans="1:10" ht="12.75">
      <c r="A287" s="97"/>
      <c r="B287" s="97"/>
      <c r="C287" s="97"/>
      <c r="D287" s="97"/>
      <c r="E287" s="97"/>
      <c r="F287" s="97"/>
      <c r="G287" s="97"/>
      <c r="H287" s="97"/>
      <c r="I287" s="97"/>
      <c r="J287" s="97"/>
    </row>
    <row r="288" spans="1:10" ht="12.75">
      <c r="A288" s="97"/>
      <c r="B288" s="97"/>
      <c r="C288" s="97"/>
      <c r="D288" s="97"/>
      <c r="E288" s="97"/>
      <c r="F288" s="97"/>
      <c r="G288" s="97"/>
      <c r="H288" s="97"/>
      <c r="I288" s="97"/>
      <c r="J288" s="97"/>
    </row>
    <row r="289" spans="1:10" ht="12.75">
      <c r="A289" s="97"/>
      <c r="B289" s="97"/>
      <c r="C289" s="97"/>
      <c r="D289" s="97"/>
      <c r="E289" s="97"/>
      <c r="F289" s="97"/>
      <c r="G289" s="97"/>
      <c r="H289" s="97"/>
      <c r="I289" s="97"/>
      <c r="J289" s="97"/>
    </row>
    <row r="290" spans="1:10" ht="12.75">
      <c r="A290" s="97"/>
      <c r="B290" s="97"/>
      <c r="C290" s="97"/>
      <c r="D290" s="97"/>
      <c r="E290" s="97"/>
      <c r="F290" s="97"/>
      <c r="G290" s="97"/>
      <c r="H290" s="97"/>
      <c r="I290" s="97"/>
      <c r="J290" s="97"/>
    </row>
    <row r="291" spans="1:10" ht="12.75">
      <c r="A291" s="97"/>
      <c r="B291" s="97"/>
      <c r="C291" s="97"/>
      <c r="D291" s="97"/>
      <c r="E291" s="97"/>
      <c r="F291" s="97"/>
      <c r="G291" s="97"/>
      <c r="H291" s="97"/>
      <c r="I291" s="97"/>
      <c r="J291" s="97"/>
    </row>
    <row r="292" spans="1:10" ht="12.75">
      <c r="A292" s="97"/>
      <c r="B292" s="97"/>
      <c r="C292" s="97"/>
      <c r="D292" s="97"/>
      <c r="E292" s="97"/>
      <c r="F292" s="97"/>
      <c r="G292" s="97"/>
      <c r="H292" s="97"/>
      <c r="I292" s="97"/>
      <c r="J292" s="97"/>
    </row>
    <row r="293" spans="1:10" ht="12.75">
      <c r="A293" s="97"/>
      <c r="B293" s="97"/>
      <c r="C293" s="97"/>
      <c r="D293" s="97"/>
      <c r="E293" s="97"/>
      <c r="F293" s="97"/>
      <c r="G293" s="97"/>
      <c r="H293" s="97"/>
      <c r="I293" s="97"/>
      <c r="J293" s="97"/>
    </row>
    <row r="294" spans="1:10" ht="12.75">
      <c r="A294" s="97"/>
      <c r="B294" s="97"/>
      <c r="C294" s="97"/>
      <c r="D294" s="97"/>
      <c r="E294" s="97"/>
      <c r="F294" s="97"/>
      <c r="G294" s="97"/>
      <c r="H294" s="97"/>
      <c r="I294" s="97"/>
      <c r="J294" s="97"/>
    </row>
    <row r="295" spans="1:10" ht="12.75">
      <c r="A295" s="97"/>
      <c r="B295" s="97"/>
      <c r="C295" s="97"/>
      <c r="D295" s="97"/>
      <c r="E295" s="97"/>
      <c r="F295" s="97"/>
      <c r="G295" s="97"/>
      <c r="H295" s="97"/>
      <c r="I295" s="97"/>
      <c r="J295" s="97"/>
    </row>
    <row r="296" spans="1:10" ht="12.75">
      <c r="A296" s="97"/>
      <c r="B296" s="97"/>
      <c r="C296" s="97"/>
      <c r="D296" s="97"/>
      <c r="E296" s="97"/>
      <c r="F296" s="97"/>
      <c r="G296" s="97"/>
      <c r="H296" s="97"/>
      <c r="I296" s="97"/>
      <c r="J296" s="97"/>
    </row>
    <row r="297" spans="1:10" ht="12.75">
      <c r="A297" s="97"/>
      <c r="B297" s="97"/>
      <c r="C297" s="97"/>
      <c r="D297" s="97"/>
      <c r="E297" s="97"/>
      <c r="F297" s="97"/>
      <c r="G297" s="97"/>
      <c r="H297" s="97"/>
      <c r="I297" s="97"/>
      <c r="J297" s="97"/>
    </row>
    <row r="298" spans="1:10" ht="12.75">
      <c r="A298" s="97"/>
      <c r="B298" s="97"/>
      <c r="C298" s="97"/>
      <c r="D298" s="97"/>
      <c r="E298" s="97"/>
      <c r="F298" s="97"/>
      <c r="G298" s="97"/>
      <c r="H298" s="97"/>
      <c r="I298" s="97"/>
      <c r="J298" s="97"/>
    </row>
    <row r="299" spans="1:10" ht="12.75">
      <c r="A299" s="97"/>
      <c r="B299" s="97"/>
      <c r="C299" s="97"/>
      <c r="D299" s="97"/>
      <c r="E299" s="97"/>
      <c r="F299" s="97"/>
      <c r="G299" s="97"/>
      <c r="H299" s="97"/>
      <c r="I299" s="97"/>
      <c r="J299" s="97"/>
    </row>
    <row r="300" spans="1:10" ht="12.75">
      <c r="A300" s="97"/>
      <c r="B300" s="97"/>
      <c r="C300" s="97"/>
      <c r="D300" s="97"/>
      <c r="E300" s="97"/>
      <c r="F300" s="97"/>
      <c r="G300" s="97"/>
      <c r="H300" s="97"/>
      <c r="I300" s="97"/>
      <c r="J300" s="97"/>
    </row>
    <row r="301" spans="1:10" ht="12.75">
      <c r="A301" s="97"/>
      <c r="B301" s="97"/>
      <c r="C301" s="97"/>
      <c r="D301" s="97"/>
      <c r="E301" s="97"/>
      <c r="F301" s="97"/>
      <c r="G301" s="97"/>
      <c r="H301" s="97"/>
      <c r="I301" s="97"/>
      <c r="J301" s="97"/>
    </row>
    <row r="302" spans="1:10" ht="12.75">
      <c r="A302" s="97"/>
      <c r="B302" s="97"/>
      <c r="C302" s="97"/>
      <c r="D302" s="97"/>
      <c r="E302" s="97"/>
      <c r="F302" s="97"/>
      <c r="G302" s="97"/>
      <c r="H302" s="97"/>
      <c r="I302" s="97"/>
      <c r="J302" s="97"/>
    </row>
    <row r="303" spans="1:10" ht="12.75">
      <c r="A303" s="97"/>
      <c r="B303" s="97"/>
      <c r="C303" s="97"/>
      <c r="D303" s="97"/>
      <c r="E303" s="97"/>
      <c r="F303" s="97"/>
      <c r="G303" s="97"/>
      <c r="H303" s="97"/>
      <c r="I303" s="97"/>
      <c r="J303" s="97"/>
    </row>
    <row r="304" spans="1:10" ht="12.75">
      <c r="A304" s="97"/>
      <c r="B304" s="97"/>
      <c r="C304" s="97"/>
      <c r="D304" s="97"/>
      <c r="E304" s="97"/>
      <c r="F304" s="97"/>
      <c r="G304" s="97"/>
      <c r="H304" s="97"/>
      <c r="I304" s="97"/>
      <c r="J304" s="97"/>
    </row>
    <row r="305" spans="1:10" ht="12.75">
      <c r="A305" s="97"/>
      <c r="B305" s="97"/>
      <c r="C305" s="97"/>
      <c r="D305" s="97"/>
      <c r="E305" s="97"/>
      <c r="F305" s="97"/>
      <c r="G305" s="97"/>
      <c r="H305" s="97"/>
      <c r="I305" s="97"/>
      <c r="J305" s="97"/>
    </row>
    <row r="306" spans="1:10" ht="12.75">
      <c r="A306" s="97"/>
      <c r="B306" s="97"/>
      <c r="C306" s="97"/>
      <c r="D306" s="97"/>
      <c r="E306" s="97"/>
      <c r="F306" s="97"/>
      <c r="G306" s="97"/>
      <c r="H306" s="97"/>
      <c r="I306" s="97"/>
      <c r="J306" s="97"/>
    </row>
    <row r="307" spans="1:10" ht="12.75">
      <c r="A307" s="97"/>
      <c r="B307" s="97"/>
      <c r="C307" s="97"/>
      <c r="D307" s="97"/>
      <c r="E307" s="97"/>
      <c r="F307" s="97"/>
      <c r="G307" s="97"/>
      <c r="H307" s="97"/>
      <c r="I307" s="97"/>
      <c r="J307" s="97"/>
    </row>
    <row r="308" spans="1:10" ht="12.75">
      <c r="A308" s="97"/>
      <c r="B308" s="97"/>
      <c r="C308" s="97"/>
      <c r="D308" s="97"/>
      <c r="E308" s="97"/>
      <c r="F308" s="97"/>
      <c r="G308" s="97"/>
      <c r="H308" s="97"/>
      <c r="I308" s="97"/>
      <c r="J308" s="97"/>
    </row>
    <row r="309" spans="1:10" ht="12.75">
      <c r="A309" s="97"/>
      <c r="B309" s="97"/>
      <c r="C309" s="97"/>
      <c r="D309" s="97"/>
      <c r="E309" s="97"/>
      <c r="F309" s="97"/>
      <c r="G309" s="97"/>
      <c r="H309" s="97"/>
      <c r="I309" s="97"/>
      <c r="J309" s="97"/>
    </row>
    <row r="310" spans="1:10" ht="12.75">
      <c r="A310" s="97"/>
      <c r="B310" s="97"/>
      <c r="C310" s="97"/>
      <c r="D310" s="97"/>
      <c r="E310" s="97"/>
      <c r="F310" s="97"/>
      <c r="G310" s="97"/>
      <c r="H310" s="97"/>
      <c r="I310" s="97"/>
      <c r="J310" s="97"/>
    </row>
    <row r="311" spans="1:10" ht="12.75">
      <c r="A311" s="97"/>
      <c r="B311" s="97"/>
      <c r="C311" s="97"/>
      <c r="D311" s="97"/>
      <c r="E311" s="97"/>
      <c r="F311" s="97"/>
      <c r="G311" s="97"/>
      <c r="H311" s="97"/>
      <c r="I311" s="97"/>
      <c r="J311" s="97"/>
    </row>
    <row r="312" spans="1:10" ht="12.75">
      <c r="A312" s="97"/>
      <c r="B312" s="97"/>
      <c r="C312" s="97"/>
      <c r="D312" s="97"/>
      <c r="E312" s="97"/>
      <c r="F312" s="97"/>
      <c r="G312" s="97"/>
      <c r="H312" s="97"/>
      <c r="I312" s="97"/>
      <c r="J312" s="97"/>
    </row>
    <row r="313" spans="1:10" ht="12.75">
      <c r="A313" s="97"/>
      <c r="B313" s="97"/>
      <c r="C313" s="97"/>
      <c r="D313" s="97"/>
      <c r="E313" s="97"/>
      <c r="F313" s="97"/>
      <c r="G313" s="97"/>
      <c r="H313" s="97"/>
      <c r="I313" s="97"/>
      <c r="J313" s="97"/>
    </row>
    <row r="314" spans="1:10" ht="12.75">
      <c r="A314" s="97"/>
      <c r="B314" s="97"/>
      <c r="C314" s="97"/>
      <c r="D314" s="97"/>
      <c r="E314" s="97"/>
      <c r="F314" s="97"/>
      <c r="G314" s="97"/>
      <c r="H314" s="97"/>
      <c r="I314" s="97"/>
      <c r="J314" s="97"/>
    </row>
    <row r="315" spans="1:10" ht="12.75">
      <c r="A315" s="97"/>
      <c r="B315" s="97"/>
      <c r="C315" s="97"/>
      <c r="D315" s="97"/>
      <c r="E315" s="97"/>
      <c r="F315" s="97"/>
      <c r="G315" s="97"/>
      <c r="H315" s="97"/>
      <c r="I315" s="97"/>
      <c r="J315" s="97"/>
    </row>
    <row r="316" spans="1:10" ht="12.75">
      <c r="A316" s="97"/>
      <c r="B316" s="97"/>
      <c r="C316" s="97"/>
      <c r="D316" s="97"/>
      <c r="E316" s="97"/>
      <c r="F316" s="97"/>
      <c r="G316" s="97"/>
      <c r="H316" s="97"/>
      <c r="I316" s="97"/>
      <c r="J316" s="97"/>
    </row>
    <row r="317" spans="1:10" ht="12.75">
      <c r="A317" s="97"/>
      <c r="B317" s="97"/>
      <c r="C317" s="97"/>
      <c r="D317" s="97"/>
      <c r="E317" s="97"/>
      <c r="F317" s="97"/>
      <c r="G317" s="97"/>
      <c r="H317" s="97"/>
      <c r="I317" s="97"/>
      <c r="J317" s="97"/>
    </row>
    <row r="318" spans="1:10" ht="12.75">
      <c r="A318" s="97"/>
      <c r="B318" s="97"/>
      <c r="C318" s="97"/>
      <c r="D318" s="97"/>
      <c r="E318" s="97"/>
      <c r="F318" s="97"/>
      <c r="G318" s="97"/>
      <c r="H318" s="97"/>
      <c r="I318" s="97"/>
      <c r="J318" s="97"/>
    </row>
    <row r="319" spans="1:10" ht="12.75">
      <c r="A319" s="97"/>
      <c r="B319" s="97"/>
      <c r="C319" s="97"/>
      <c r="D319" s="97"/>
      <c r="E319" s="97"/>
      <c r="F319" s="97"/>
      <c r="G319" s="97"/>
      <c r="H319" s="97"/>
      <c r="I319" s="97"/>
      <c r="J319" s="97"/>
    </row>
    <row r="320" spans="1:10" ht="12.75">
      <c r="A320" s="97"/>
      <c r="B320" s="97"/>
      <c r="C320" s="97"/>
      <c r="D320" s="97"/>
      <c r="E320" s="97"/>
      <c r="F320" s="97"/>
      <c r="G320" s="97"/>
      <c r="H320" s="97"/>
      <c r="I320" s="97"/>
      <c r="J320" s="97"/>
    </row>
    <row r="321" spans="1:10" ht="12.75">
      <c r="A321" s="97"/>
      <c r="B321" s="97"/>
      <c r="C321" s="97"/>
      <c r="D321" s="97"/>
      <c r="E321" s="97"/>
      <c r="F321" s="97"/>
      <c r="G321" s="97"/>
      <c r="H321" s="97"/>
      <c r="I321" s="97"/>
      <c r="J321" s="97"/>
    </row>
    <row r="322" spans="1:10" ht="12.75">
      <c r="A322" s="97"/>
      <c r="B322" s="97"/>
      <c r="C322" s="97"/>
      <c r="D322" s="97"/>
      <c r="E322" s="97"/>
      <c r="F322" s="97"/>
      <c r="G322" s="97"/>
      <c r="H322" s="97"/>
      <c r="I322" s="97"/>
      <c r="J322" s="97"/>
    </row>
    <row r="323" spans="1:10" ht="12.75">
      <c r="A323" s="97"/>
      <c r="B323" s="97"/>
      <c r="C323" s="97"/>
      <c r="D323" s="97"/>
      <c r="E323" s="97"/>
      <c r="F323" s="97"/>
      <c r="G323" s="97"/>
      <c r="H323" s="97"/>
      <c r="I323" s="97"/>
      <c r="J323" s="97"/>
    </row>
    <row r="324" spans="1:10" ht="12.75">
      <c r="A324" s="97"/>
      <c r="B324" s="97"/>
      <c r="C324" s="97"/>
      <c r="D324" s="97"/>
      <c r="E324" s="97"/>
      <c r="F324" s="97"/>
      <c r="G324" s="97"/>
      <c r="H324" s="97"/>
      <c r="I324" s="97"/>
      <c r="J324" s="97"/>
    </row>
    <row r="325" spans="1:10" ht="12.75">
      <c r="A325" s="97"/>
      <c r="B325" s="97"/>
      <c r="C325" s="97"/>
      <c r="D325" s="97"/>
      <c r="E325" s="97"/>
      <c r="F325" s="97"/>
      <c r="G325" s="97"/>
      <c r="H325" s="97"/>
      <c r="I325" s="97"/>
      <c r="J325" s="97"/>
    </row>
    <row r="326" spans="1:10" ht="12.75">
      <c r="A326" s="97"/>
      <c r="B326" s="97"/>
      <c r="C326" s="97"/>
      <c r="D326" s="97"/>
      <c r="E326" s="97"/>
      <c r="F326" s="97"/>
      <c r="G326" s="97"/>
      <c r="H326" s="97"/>
      <c r="I326" s="97"/>
      <c r="J326" s="97"/>
    </row>
    <row r="327" spans="1:10" ht="12.75">
      <c r="A327" s="97"/>
      <c r="B327" s="97"/>
      <c r="C327" s="97"/>
      <c r="D327" s="97"/>
      <c r="E327" s="97"/>
      <c r="F327" s="97"/>
      <c r="G327" s="97"/>
      <c r="H327" s="97"/>
      <c r="I327" s="97"/>
      <c r="J327" s="97"/>
    </row>
    <row r="328" spans="1:10" ht="12.75">
      <c r="A328" s="97"/>
      <c r="B328" s="97"/>
      <c r="C328" s="97"/>
      <c r="D328" s="97"/>
      <c r="E328" s="97"/>
      <c r="F328" s="97"/>
      <c r="G328" s="97"/>
      <c r="H328" s="97"/>
      <c r="I328" s="97"/>
      <c r="J328" s="97"/>
    </row>
    <row r="329" spans="1:10" ht="12.75">
      <c r="A329" s="97"/>
      <c r="B329" s="97"/>
      <c r="C329" s="97"/>
      <c r="D329" s="97"/>
      <c r="E329" s="97"/>
      <c r="F329" s="97"/>
      <c r="G329" s="97"/>
      <c r="H329" s="97"/>
      <c r="I329" s="97"/>
      <c r="J329" s="97"/>
    </row>
    <row r="330" spans="1:10" ht="12.75">
      <c r="A330" s="97"/>
      <c r="B330" s="97"/>
      <c r="C330" s="97"/>
      <c r="D330" s="97"/>
      <c r="E330" s="97"/>
      <c r="F330" s="97"/>
      <c r="G330" s="97"/>
      <c r="H330" s="97"/>
      <c r="I330" s="97"/>
      <c r="J330" s="97"/>
    </row>
    <row r="331" spans="1:10" ht="12.75">
      <c r="A331" s="97"/>
      <c r="B331" s="97"/>
      <c r="C331" s="97"/>
      <c r="D331" s="97"/>
      <c r="E331" s="97"/>
      <c r="F331" s="97"/>
      <c r="G331" s="97"/>
      <c r="H331" s="97"/>
      <c r="I331" s="97"/>
      <c r="J331" s="97"/>
    </row>
    <row r="332" spans="1:10" ht="12.75">
      <c r="A332" s="97"/>
      <c r="B332" s="97"/>
      <c r="C332" s="97"/>
      <c r="D332" s="97"/>
      <c r="E332" s="97"/>
      <c r="F332" s="97"/>
      <c r="G332" s="97"/>
      <c r="H332" s="97"/>
      <c r="I332" s="97"/>
      <c r="J332" s="97"/>
    </row>
    <row r="333" spans="1:10" ht="12.75">
      <c r="A333" s="97"/>
      <c r="B333" s="97"/>
      <c r="C333" s="97"/>
      <c r="D333" s="97"/>
      <c r="E333" s="97"/>
      <c r="F333" s="97"/>
      <c r="G333" s="97"/>
      <c r="H333" s="97"/>
      <c r="I333" s="97"/>
      <c r="J333" s="97"/>
    </row>
    <row r="334" spans="1:10" ht="12.75">
      <c r="A334" s="97"/>
      <c r="B334" s="97"/>
      <c r="C334" s="97"/>
      <c r="D334" s="97"/>
      <c r="E334" s="97"/>
      <c r="F334" s="97"/>
      <c r="G334" s="97"/>
      <c r="H334" s="97"/>
      <c r="I334" s="97"/>
      <c r="J334" s="97"/>
    </row>
    <row r="335" spans="1:10" ht="12.75">
      <c r="A335" s="97"/>
      <c r="B335" s="97"/>
      <c r="C335" s="97"/>
      <c r="D335" s="97"/>
      <c r="E335" s="97"/>
      <c r="F335" s="97"/>
      <c r="G335" s="97"/>
      <c r="H335" s="97"/>
      <c r="I335" s="97"/>
      <c r="J335" s="97"/>
    </row>
    <row r="336" spans="1:10" ht="12.75">
      <c r="A336" s="97"/>
      <c r="B336" s="97"/>
      <c r="C336" s="97"/>
      <c r="D336" s="97"/>
      <c r="E336" s="97"/>
      <c r="F336" s="97"/>
      <c r="G336" s="97"/>
      <c r="H336" s="97"/>
      <c r="I336" s="97"/>
      <c r="J336" s="97"/>
    </row>
    <row r="337" spans="1:10" ht="12.75">
      <c r="A337" s="97"/>
      <c r="B337" s="97"/>
      <c r="C337" s="97"/>
      <c r="D337" s="97"/>
      <c r="E337" s="97"/>
      <c r="F337" s="97"/>
      <c r="G337" s="97"/>
      <c r="H337" s="97"/>
      <c r="I337" s="97"/>
      <c r="J337" s="97"/>
    </row>
    <row r="338" spans="1:10" ht="12.75">
      <c r="A338" s="97"/>
      <c r="B338" s="97"/>
      <c r="C338" s="97"/>
      <c r="D338" s="97"/>
      <c r="E338" s="97"/>
      <c r="F338" s="97"/>
      <c r="G338" s="97"/>
      <c r="H338" s="97"/>
      <c r="I338" s="97"/>
      <c r="J338" s="97"/>
    </row>
    <row r="339" spans="1:10" ht="12.75">
      <c r="A339" s="97"/>
      <c r="B339" s="97"/>
      <c r="C339" s="97"/>
      <c r="D339" s="97"/>
      <c r="E339" s="97"/>
      <c r="F339" s="97"/>
      <c r="G339" s="97"/>
      <c r="H339" s="97"/>
      <c r="I339" s="97"/>
      <c r="J339" s="97"/>
    </row>
    <row r="340" spans="1:10" ht="12.75">
      <c r="A340" s="97"/>
      <c r="B340" s="97"/>
      <c r="C340" s="97"/>
      <c r="D340" s="97"/>
      <c r="E340" s="97"/>
      <c r="F340" s="97"/>
      <c r="G340" s="97"/>
      <c r="H340" s="97"/>
      <c r="I340" s="97"/>
      <c r="J340" s="97"/>
    </row>
    <row r="341" spans="1:10" ht="12.75">
      <c r="A341" s="97"/>
      <c r="B341" s="97"/>
      <c r="C341" s="97"/>
      <c r="D341" s="97"/>
      <c r="E341" s="97"/>
      <c r="F341" s="97"/>
      <c r="G341" s="97"/>
      <c r="H341" s="97"/>
      <c r="I341" s="97"/>
      <c r="J341" s="97"/>
    </row>
    <row r="342" spans="1:10" ht="12.75">
      <c r="A342" s="97"/>
      <c r="B342" s="97"/>
      <c r="C342" s="97"/>
      <c r="D342" s="97"/>
      <c r="E342" s="97"/>
      <c r="F342" s="97"/>
      <c r="G342" s="97"/>
      <c r="H342" s="97"/>
      <c r="I342" s="97"/>
      <c r="J342" s="97"/>
    </row>
    <row r="343" spans="1:10" ht="12.75">
      <c r="A343" s="97"/>
      <c r="B343" s="97"/>
      <c r="C343" s="97"/>
      <c r="D343" s="97"/>
      <c r="E343" s="97"/>
      <c r="F343" s="97"/>
      <c r="G343" s="97"/>
      <c r="H343" s="97"/>
      <c r="I343" s="97"/>
      <c r="J343" s="97"/>
    </row>
    <row r="344" spans="1:10" ht="12.75">
      <c r="A344" s="97"/>
      <c r="B344" s="97"/>
      <c r="C344" s="97"/>
      <c r="D344" s="97"/>
      <c r="E344" s="97"/>
      <c r="F344" s="97"/>
      <c r="G344" s="97"/>
      <c r="H344" s="97"/>
      <c r="I344" s="97"/>
      <c r="J344" s="97"/>
    </row>
    <row r="345" spans="1:10" ht="12.75">
      <c r="A345" s="97"/>
      <c r="B345" s="97"/>
      <c r="C345" s="97"/>
      <c r="D345" s="97"/>
      <c r="E345" s="97"/>
      <c r="F345" s="97"/>
      <c r="G345" s="97"/>
      <c r="H345" s="97"/>
      <c r="I345" s="97"/>
      <c r="J345" s="97"/>
    </row>
    <row r="346" spans="1:10" ht="12.75">
      <c r="A346" s="97"/>
      <c r="B346" s="97"/>
      <c r="C346" s="97"/>
      <c r="D346" s="97"/>
      <c r="E346" s="97"/>
      <c r="F346" s="97"/>
      <c r="G346" s="97"/>
      <c r="H346" s="97"/>
      <c r="I346" s="97"/>
      <c r="J346" s="97"/>
    </row>
    <row r="347" spans="1:10" ht="12.75">
      <c r="A347" s="97"/>
      <c r="B347" s="97"/>
      <c r="C347" s="97"/>
      <c r="D347" s="97"/>
      <c r="E347" s="97"/>
      <c r="F347" s="97"/>
      <c r="G347" s="97"/>
      <c r="H347" s="97"/>
      <c r="I347" s="97"/>
      <c r="J347" s="97"/>
    </row>
    <row r="348" spans="1:10" ht="12.75">
      <c r="A348" s="97"/>
      <c r="B348" s="97"/>
      <c r="C348" s="97"/>
      <c r="D348" s="97"/>
      <c r="E348" s="97"/>
      <c r="F348" s="97"/>
      <c r="G348" s="97"/>
      <c r="H348" s="97"/>
      <c r="I348" s="97"/>
      <c r="J348" s="97"/>
    </row>
    <row r="349" spans="1:10" ht="12.75">
      <c r="A349" s="97"/>
      <c r="B349" s="97"/>
      <c r="C349" s="97"/>
      <c r="D349" s="97"/>
      <c r="E349" s="97"/>
      <c r="F349" s="97"/>
      <c r="G349" s="97"/>
      <c r="H349" s="97"/>
      <c r="I349" s="97"/>
      <c r="J349" s="97"/>
    </row>
    <row r="350" spans="1:10" ht="12.75">
      <c r="A350" s="97"/>
      <c r="B350" s="97"/>
      <c r="C350" s="97"/>
      <c r="D350" s="97"/>
      <c r="E350" s="97"/>
      <c r="F350" s="97"/>
      <c r="G350" s="97"/>
      <c r="H350" s="97"/>
      <c r="I350" s="97"/>
      <c r="J350" s="97"/>
    </row>
    <row r="351" spans="1:10" ht="12.75">
      <c r="A351" s="97"/>
      <c r="B351" s="97"/>
      <c r="C351" s="97"/>
      <c r="D351" s="97"/>
      <c r="E351" s="97"/>
      <c r="F351" s="97"/>
      <c r="G351" s="97"/>
      <c r="H351" s="97"/>
      <c r="I351" s="97"/>
      <c r="J351" s="97"/>
    </row>
    <row r="352" spans="1:10" ht="12.75">
      <c r="A352" s="97"/>
      <c r="B352" s="97"/>
      <c r="C352" s="97"/>
      <c r="D352" s="97"/>
      <c r="E352" s="97"/>
      <c r="F352" s="97"/>
      <c r="G352" s="97"/>
      <c r="H352" s="97"/>
      <c r="I352" s="97"/>
      <c r="J352" s="97"/>
    </row>
    <row r="353" spans="1:10" ht="12.75">
      <c r="A353" s="97"/>
      <c r="B353" s="97"/>
      <c r="C353" s="97"/>
      <c r="D353" s="97"/>
      <c r="E353" s="97"/>
      <c r="F353" s="97"/>
      <c r="G353" s="97"/>
      <c r="H353" s="97"/>
      <c r="I353" s="97"/>
      <c r="J353" s="97"/>
    </row>
    <row r="354" spans="1:10" ht="12.75">
      <c r="A354" s="97"/>
      <c r="B354" s="97"/>
      <c r="C354" s="97"/>
      <c r="D354" s="97"/>
      <c r="E354" s="97"/>
      <c r="F354" s="97"/>
      <c r="G354" s="97"/>
      <c r="H354" s="97"/>
      <c r="I354" s="97"/>
      <c r="J354" s="97"/>
    </row>
    <row r="355" spans="1:10" ht="12.75">
      <c r="A355" s="97"/>
      <c r="B355" s="97"/>
      <c r="C355" s="97"/>
      <c r="D355" s="97"/>
      <c r="E355" s="97"/>
      <c r="F355" s="97"/>
      <c r="G355" s="97"/>
      <c r="H355" s="97"/>
      <c r="I355" s="97"/>
      <c r="J355" s="97"/>
    </row>
    <row r="356" spans="1:10" ht="12.75">
      <c r="A356" s="97"/>
      <c r="B356" s="97"/>
      <c r="C356" s="97"/>
      <c r="D356" s="97"/>
      <c r="E356" s="97"/>
      <c r="F356" s="97"/>
      <c r="G356" s="97"/>
      <c r="H356" s="97"/>
      <c r="I356" s="97"/>
      <c r="J356" s="97"/>
    </row>
    <row r="357" spans="1:10" ht="12.75">
      <c r="A357" s="97"/>
      <c r="B357" s="97"/>
      <c r="C357" s="97"/>
      <c r="D357" s="97"/>
      <c r="E357" s="97"/>
      <c r="F357" s="97"/>
      <c r="G357" s="97"/>
      <c r="H357" s="97"/>
      <c r="I357" s="97"/>
      <c r="J357" s="97"/>
    </row>
    <row r="358" spans="1:10" ht="12.75">
      <c r="A358" s="97"/>
      <c r="B358" s="97"/>
      <c r="C358" s="97"/>
      <c r="D358" s="97"/>
      <c r="E358" s="97"/>
      <c r="F358" s="97"/>
      <c r="G358" s="97"/>
      <c r="H358" s="97"/>
      <c r="I358" s="97"/>
      <c r="J358" s="97"/>
    </row>
    <row r="359" spans="1:10" ht="12.75">
      <c r="A359" s="97"/>
      <c r="B359" s="97"/>
      <c r="C359" s="97"/>
      <c r="D359" s="97"/>
      <c r="E359" s="97"/>
      <c r="F359" s="97"/>
      <c r="G359" s="97"/>
      <c r="H359" s="97"/>
      <c r="I359" s="97"/>
      <c r="J359" s="97"/>
    </row>
    <row r="360" spans="1:10" ht="12.75">
      <c r="A360" s="97"/>
      <c r="B360" s="97"/>
      <c r="C360" s="97"/>
      <c r="D360" s="97"/>
      <c r="E360" s="97"/>
      <c r="F360" s="97"/>
      <c r="G360" s="97"/>
      <c r="H360" s="97"/>
      <c r="I360" s="97"/>
      <c r="J360" s="97"/>
    </row>
    <row r="361" spans="1:10" ht="12.75">
      <c r="A361" s="97"/>
      <c r="B361" s="97"/>
      <c r="C361" s="97"/>
      <c r="D361" s="97"/>
      <c r="E361" s="97"/>
      <c r="F361" s="97"/>
      <c r="G361" s="97"/>
      <c r="H361" s="97"/>
      <c r="I361" s="97"/>
      <c r="J361" s="97"/>
    </row>
    <row r="362" spans="1:10" ht="12.75">
      <c r="A362" s="97"/>
      <c r="B362" s="97"/>
      <c r="C362" s="97"/>
      <c r="D362" s="97"/>
      <c r="E362" s="97"/>
      <c r="F362" s="97"/>
      <c r="G362" s="97"/>
      <c r="H362" s="97"/>
      <c r="I362" s="97"/>
      <c r="J362" s="97"/>
    </row>
    <row r="363" spans="1:10" ht="12.75">
      <c r="A363" s="97"/>
      <c r="B363" s="97"/>
      <c r="C363" s="97"/>
      <c r="D363" s="97"/>
      <c r="E363" s="97"/>
      <c r="F363" s="97"/>
      <c r="G363" s="97"/>
      <c r="H363" s="97"/>
      <c r="I363" s="97"/>
      <c r="J363" s="97"/>
    </row>
    <row r="364" spans="1:10" ht="12.75">
      <c r="A364" s="97"/>
      <c r="B364" s="97"/>
      <c r="C364" s="97"/>
      <c r="D364" s="97"/>
      <c r="E364" s="97"/>
      <c r="F364" s="97"/>
      <c r="G364" s="97"/>
      <c r="H364" s="97"/>
      <c r="I364" s="97"/>
      <c r="J364" s="97"/>
    </row>
    <row r="365" spans="1:10" ht="12.75">
      <c r="A365" s="97"/>
      <c r="B365" s="97"/>
      <c r="C365" s="97"/>
      <c r="D365" s="97"/>
      <c r="E365" s="97"/>
      <c r="F365" s="97"/>
      <c r="G365" s="97"/>
      <c r="H365" s="97"/>
      <c r="I365" s="97"/>
      <c r="J365" s="97"/>
    </row>
    <row r="366" spans="1:10" ht="12.75">
      <c r="A366" s="97"/>
      <c r="B366" s="97"/>
      <c r="C366" s="97"/>
      <c r="D366" s="97"/>
      <c r="E366" s="97"/>
      <c r="F366" s="97"/>
      <c r="G366" s="97"/>
      <c r="H366" s="97"/>
      <c r="I366" s="97"/>
      <c r="J366" s="97"/>
    </row>
    <row r="367" spans="1:10" ht="12.75">
      <c r="A367" s="97"/>
      <c r="B367" s="97"/>
      <c r="C367" s="97"/>
      <c r="D367" s="97"/>
      <c r="E367" s="97"/>
      <c r="F367" s="97"/>
      <c r="G367" s="97"/>
      <c r="H367" s="97"/>
      <c r="I367" s="97"/>
      <c r="J367" s="97"/>
    </row>
    <row r="368" spans="1:10" ht="12.75">
      <c r="A368" s="97"/>
      <c r="B368" s="97"/>
      <c r="C368" s="97"/>
      <c r="D368" s="97"/>
      <c r="E368" s="97"/>
      <c r="F368" s="97"/>
      <c r="G368" s="97"/>
      <c r="H368" s="97"/>
      <c r="I368" s="97"/>
      <c r="J368" s="97"/>
    </row>
    <row r="369" spans="1:10" ht="12.75">
      <c r="A369" s="97"/>
      <c r="B369" s="97"/>
      <c r="C369" s="97"/>
      <c r="D369" s="97"/>
      <c r="E369" s="97"/>
      <c r="F369" s="97"/>
      <c r="G369" s="97"/>
      <c r="H369" s="97"/>
      <c r="I369" s="97"/>
      <c r="J369" s="97"/>
    </row>
    <row r="370" spans="1:10" ht="12.75">
      <c r="A370" s="97"/>
      <c r="B370" s="97"/>
      <c r="C370" s="97"/>
      <c r="D370" s="97"/>
      <c r="E370" s="97"/>
      <c r="F370" s="97"/>
      <c r="G370" s="97"/>
      <c r="H370" s="97"/>
      <c r="I370" s="97"/>
      <c r="J370" s="97"/>
    </row>
    <row r="371" spans="1:10" ht="12.75">
      <c r="A371" s="97"/>
      <c r="B371" s="97"/>
      <c r="C371" s="97"/>
      <c r="D371" s="97"/>
      <c r="E371" s="97"/>
      <c r="F371" s="97"/>
      <c r="G371" s="97"/>
      <c r="H371" s="97"/>
      <c r="I371" s="97"/>
      <c r="J371" s="97"/>
    </row>
    <row r="372" spans="1:10" ht="12.75">
      <c r="A372" s="97"/>
      <c r="B372" s="97"/>
      <c r="C372" s="97"/>
      <c r="D372" s="97"/>
      <c r="E372" s="97"/>
      <c r="F372" s="97"/>
      <c r="G372" s="97"/>
      <c r="H372" s="97"/>
      <c r="I372" s="97"/>
      <c r="J372" s="97"/>
    </row>
    <row r="373" spans="1:10" ht="12.75">
      <c r="A373" s="97"/>
      <c r="B373" s="97"/>
      <c r="C373" s="97"/>
      <c r="D373" s="97"/>
      <c r="E373" s="97"/>
      <c r="F373" s="97"/>
      <c r="G373" s="97"/>
      <c r="H373" s="97"/>
      <c r="I373" s="97"/>
      <c r="J373" s="97"/>
    </row>
    <row r="374" spans="1:10" ht="12.75">
      <c r="A374" s="97"/>
      <c r="B374" s="97"/>
      <c r="C374" s="97"/>
      <c r="D374" s="97"/>
      <c r="E374" s="97"/>
      <c r="F374" s="97"/>
      <c r="G374" s="97"/>
      <c r="H374" s="97"/>
      <c r="I374" s="97"/>
      <c r="J374" s="97"/>
    </row>
    <row r="375" spans="1:10" ht="12.75">
      <c r="A375" s="97"/>
      <c r="B375" s="97"/>
      <c r="C375" s="97"/>
      <c r="D375" s="97"/>
      <c r="E375" s="97"/>
      <c r="F375" s="97"/>
      <c r="G375" s="97"/>
      <c r="H375" s="97"/>
      <c r="I375" s="97"/>
      <c r="J375" s="97"/>
    </row>
    <row r="376" spans="1:10" ht="12.75">
      <c r="A376" s="97"/>
      <c r="B376" s="97"/>
      <c r="C376" s="97"/>
      <c r="D376" s="97"/>
      <c r="E376" s="97"/>
      <c r="F376" s="97"/>
      <c r="G376" s="97"/>
      <c r="H376" s="97"/>
      <c r="I376" s="97"/>
      <c r="J376" s="97"/>
    </row>
    <row r="377" spans="1:10" ht="12.75">
      <c r="A377" s="97"/>
      <c r="B377" s="97"/>
      <c r="C377" s="97"/>
      <c r="D377" s="97"/>
      <c r="E377" s="97"/>
      <c r="F377" s="97"/>
      <c r="G377" s="97"/>
      <c r="H377" s="97"/>
      <c r="I377" s="97"/>
      <c r="J377" s="97"/>
    </row>
    <row r="378" spans="1:10" ht="12.75">
      <c r="A378" s="97"/>
      <c r="B378" s="97"/>
      <c r="C378" s="97"/>
      <c r="D378" s="97"/>
      <c r="E378" s="97"/>
      <c r="F378" s="97"/>
      <c r="G378" s="97"/>
      <c r="H378" s="97"/>
      <c r="I378" s="97"/>
      <c r="J378" s="97"/>
    </row>
    <row r="379" spans="1:10" ht="12.75">
      <c r="A379" s="97"/>
      <c r="B379" s="97"/>
      <c r="C379" s="97"/>
      <c r="D379" s="97"/>
      <c r="E379" s="97"/>
      <c r="F379" s="97"/>
      <c r="G379" s="97"/>
      <c r="H379" s="97"/>
      <c r="I379" s="97"/>
      <c r="J379" s="97"/>
    </row>
    <row r="380" spans="1:10" ht="12.75">
      <c r="A380" s="97"/>
      <c r="B380" s="97"/>
      <c r="C380" s="97"/>
      <c r="D380" s="97"/>
      <c r="E380" s="97"/>
      <c r="F380" s="97"/>
      <c r="G380" s="97"/>
      <c r="H380" s="97"/>
      <c r="I380" s="97"/>
      <c r="J380" s="97"/>
    </row>
    <row r="381" spans="1:10" ht="12.75">
      <c r="A381" s="97"/>
      <c r="B381" s="97"/>
      <c r="C381" s="97"/>
      <c r="D381" s="97"/>
      <c r="E381" s="97"/>
      <c r="F381" s="97"/>
      <c r="G381" s="97"/>
      <c r="H381" s="97"/>
      <c r="I381" s="97"/>
      <c r="J381" s="97"/>
    </row>
    <row r="382" spans="1:10" ht="12.75">
      <c r="A382" s="97"/>
      <c r="B382" s="97"/>
      <c r="C382" s="97"/>
      <c r="D382" s="97"/>
      <c r="E382" s="97"/>
      <c r="F382" s="97"/>
      <c r="G382" s="97"/>
      <c r="H382" s="97"/>
      <c r="I382" s="97"/>
      <c r="J382" s="97"/>
    </row>
    <row r="383" spans="1:10" ht="12.75">
      <c r="A383" s="97"/>
      <c r="B383" s="97"/>
      <c r="C383" s="97"/>
      <c r="D383" s="97"/>
      <c r="E383" s="97"/>
      <c r="F383" s="97"/>
      <c r="G383" s="97"/>
      <c r="H383" s="97"/>
      <c r="I383" s="97"/>
      <c r="J383" s="97"/>
    </row>
    <row r="384" spans="1:10" ht="12.75">
      <c r="A384" s="97"/>
      <c r="B384" s="97"/>
      <c r="C384" s="97"/>
      <c r="D384" s="97"/>
      <c r="E384" s="97"/>
      <c r="F384" s="97"/>
      <c r="G384" s="97"/>
      <c r="H384" s="97"/>
      <c r="I384" s="97"/>
      <c r="J384" s="97"/>
    </row>
    <row r="385" spans="1:10" ht="12.75">
      <c r="A385" s="97"/>
      <c r="B385" s="97"/>
      <c r="C385" s="97"/>
      <c r="D385" s="97"/>
      <c r="E385" s="97"/>
      <c r="F385" s="97"/>
      <c r="G385" s="97"/>
      <c r="H385" s="97"/>
      <c r="I385" s="97"/>
      <c r="J385" s="97"/>
    </row>
    <row r="386" spans="1:10" ht="12.75">
      <c r="A386" s="97"/>
      <c r="B386" s="97"/>
      <c r="C386" s="97"/>
      <c r="D386" s="97"/>
      <c r="E386" s="97"/>
      <c r="F386" s="97"/>
      <c r="G386" s="97"/>
      <c r="H386" s="97"/>
      <c r="I386" s="97"/>
      <c r="J386" s="97"/>
    </row>
    <row r="387" spans="1:10" ht="12.75">
      <c r="A387" s="97"/>
      <c r="B387" s="97"/>
      <c r="C387" s="97"/>
      <c r="D387" s="97"/>
      <c r="E387" s="97"/>
      <c r="F387" s="97"/>
      <c r="G387" s="97"/>
      <c r="H387" s="97"/>
      <c r="I387" s="97"/>
      <c r="J387" s="97"/>
    </row>
    <row r="388" spans="1:10" ht="12.75">
      <c r="A388" s="97"/>
      <c r="B388" s="97"/>
      <c r="C388" s="97"/>
      <c r="D388" s="97"/>
      <c r="E388" s="97"/>
      <c r="F388" s="97"/>
      <c r="G388" s="97"/>
      <c r="H388" s="97"/>
      <c r="I388" s="97"/>
      <c r="J388" s="97"/>
    </row>
    <row r="389" spans="1:10" ht="12.75">
      <c r="A389" s="97"/>
      <c r="B389" s="97"/>
      <c r="C389" s="97"/>
      <c r="D389" s="97"/>
      <c r="E389" s="97"/>
      <c r="F389" s="97"/>
      <c r="G389" s="97"/>
      <c r="H389" s="97"/>
      <c r="I389" s="97"/>
      <c r="J389" s="97"/>
    </row>
    <row r="390" spans="1:10" ht="12.75">
      <c r="A390" s="97"/>
      <c r="B390" s="97"/>
      <c r="C390" s="97"/>
      <c r="D390" s="97"/>
      <c r="E390" s="97"/>
      <c r="F390" s="97"/>
      <c r="G390" s="97"/>
      <c r="H390" s="97"/>
      <c r="I390" s="97"/>
      <c r="J390" s="97"/>
    </row>
    <row r="391" spans="1:10" ht="12.75">
      <c r="A391" s="97"/>
      <c r="B391" s="97"/>
      <c r="C391" s="97"/>
      <c r="D391" s="97"/>
      <c r="E391" s="97"/>
      <c r="F391" s="97"/>
      <c r="G391" s="97"/>
      <c r="H391" s="97"/>
      <c r="I391" s="97"/>
      <c r="J391" s="97"/>
    </row>
    <row r="392" spans="1:10" ht="12.75">
      <c r="A392" s="97"/>
      <c r="B392" s="97"/>
      <c r="C392" s="97"/>
      <c r="D392" s="97"/>
      <c r="E392" s="97"/>
      <c r="F392" s="97"/>
      <c r="G392" s="97"/>
      <c r="H392" s="97"/>
      <c r="I392" s="97"/>
      <c r="J392" s="97"/>
    </row>
    <row r="393" spans="1:10" ht="12.75">
      <c r="A393" s="97"/>
      <c r="B393" s="97"/>
      <c r="C393" s="97"/>
      <c r="D393" s="97"/>
      <c r="E393" s="97"/>
      <c r="F393" s="97"/>
      <c r="G393" s="97"/>
      <c r="H393" s="97"/>
      <c r="I393" s="97"/>
      <c r="J393" s="97"/>
    </row>
    <row r="394" spans="1:10" ht="12.75">
      <c r="A394" s="97"/>
      <c r="B394" s="97"/>
      <c r="C394" s="97"/>
      <c r="D394" s="97"/>
      <c r="E394" s="97"/>
      <c r="F394" s="97"/>
      <c r="G394" s="97"/>
      <c r="H394" s="97"/>
      <c r="I394" s="97"/>
      <c r="J394" s="97"/>
    </row>
    <row r="395" spans="1:10" ht="12.75">
      <c r="A395" s="97"/>
      <c r="B395" s="97"/>
      <c r="C395" s="97"/>
      <c r="D395" s="97"/>
      <c r="E395" s="97"/>
      <c r="F395" s="97"/>
      <c r="G395" s="97"/>
      <c r="H395" s="97"/>
      <c r="I395" s="97"/>
      <c r="J395" s="97"/>
    </row>
    <row r="396" spans="1:10" ht="12.75">
      <c r="A396" s="97"/>
      <c r="B396" s="97"/>
      <c r="C396" s="97"/>
      <c r="D396" s="97"/>
      <c r="E396" s="97"/>
      <c r="F396" s="97"/>
      <c r="G396" s="97"/>
      <c r="H396" s="97"/>
      <c r="I396" s="97"/>
      <c r="J396" s="97"/>
    </row>
    <row r="397" spans="1:10" ht="12.75">
      <c r="A397" s="97"/>
      <c r="B397" s="97"/>
      <c r="C397" s="97"/>
      <c r="D397" s="97"/>
      <c r="E397" s="97"/>
      <c r="F397" s="97"/>
      <c r="G397" s="97"/>
      <c r="H397" s="97"/>
      <c r="I397" s="97"/>
      <c r="J397" s="97"/>
    </row>
    <row r="398" spans="1:10" ht="12.75">
      <c r="A398" s="97"/>
      <c r="B398" s="97"/>
      <c r="C398" s="97"/>
      <c r="D398" s="97"/>
      <c r="E398" s="97"/>
      <c r="F398" s="97"/>
      <c r="G398" s="97"/>
      <c r="H398" s="97"/>
      <c r="I398" s="97"/>
      <c r="J398" s="97"/>
    </row>
    <row r="399" spans="1:10" ht="12.75">
      <c r="A399" s="97"/>
      <c r="B399" s="97"/>
      <c r="C399" s="97"/>
      <c r="D399" s="97"/>
      <c r="E399" s="97"/>
      <c r="F399" s="97"/>
      <c r="G399" s="97"/>
      <c r="H399" s="97"/>
      <c r="I399" s="97"/>
      <c r="J399" s="97"/>
    </row>
    <row r="400" spans="1:10" ht="12.75">
      <c r="A400" s="97"/>
      <c r="B400" s="97"/>
      <c r="C400" s="97"/>
      <c r="D400" s="97"/>
      <c r="E400" s="97"/>
      <c r="F400" s="97"/>
      <c r="G400" s="97"/>
      <c r="H400" s="97"/>
      <c r="I400" s="97"/>
      <c r="J400" s="97"/>
    </row>
    <row r="401" spans="1:10" ht="12.75">
      <c r="A401" s="97"/>
      <c r="B401" s="97"/>
      <c r="C401" s="97"/>
      <c r="D401" s="97"/>
      <c r="E401" s="97"/>
      <c r="F401" s="97"/>
      <c r="G401" s="97"/>
      <c r="H401" s="97"/>
      <c r="I401" s="97"/>
      <c r="J401" s="97"/>
    </row>
    <row r="402" spans="1:10" ht="12.75">
      <c r="A402" s="97"/>
      <c r="B402" s="97"/>
      <c r="C402" s="97"/>
      <c r="D402" s="97"/>
      <c r="E402" s="97"/>
      <c r="F402" s="97"/>
      <c r="G402" s="97"/>
      <c r="H402" s="97"/>
      <c r="I402" s="97"/>
      <c r="J402" s="97"/>
    </row>
    <row r="403" spans="1:10" ht="12.75">
      <c r="A403" s="97"/>
      <c r="B403" s="97"/>
      <c r="C403" s="97"/>
      <c r="D403" s="97"/>
      <c r="E403" s="97"/>
      <c r="F403" s="97"/>
      <c r="G403" s="97"/>
      <c r="H403" s="97"/>
      <c r="I403" s="97"/>
      <c r="J403" s="97"/>
    </row>
    <row r="404" spans="1:10" ht="12.75">
      <c r="A404" s="97"/>
      <c r="B404" s="97"/>
      <c r="C404" s="97"/>
      <c r="D404" s="97"/>
      <c r="E404" s="97"/>
      <c r="F404" s="97"/>
      <c r="G404" s="97"/>
      <c r="H404" s="97"/>
      <c r="I404" s="97"/>
      <c r="J404" s="97"/>
    </row>
    <row r="405" spans="1:10" ht="12.75">
      <c r="A405" s="97"/>
      <c r="B405" s="97"/>
      <c r="C405" s="97"/>
      <c r="D405" s="97"/>
      <c r="E405" s="97"/>
      <c r="F405" s="97"/>
      <c r="G405" s="97"/>
      <c r="H405" s="97"/>
      <c r="I405" s="97"/>
      <c r="J405" s="97"/>
    </row>
    <row r="406" spans="1:10" ht="12.75">
      <c r="A406" s="97"/>
      <c r="B406" s="97"/>
      <c r="C406" s="97"/>
      <c r="D406" s="97"/>
      <c r="E406" s="97"/>
      <c r="F406" s="97"/>
      <c r="G406" s="97"/>
      <c r="H406" s="97"/>
      <c r="I406" s="97"/>
      <c r="J406" s="97"/>
    </row>
    <row r="407" spans="1:10" ht="12.75">
      <c r="A407" s="97"/>
      <c r="B407" s="97"/>
      <c r="C407" s="97"/>
      <c r="D407" s="97"/>
      <c r="E407" s="97"/>
      <c r="F407" s="97"/>
      <c r="G407" s="97"/>
      <c r="H407" s="97"/>
      <c r="I407" s="97"/>
      <c r="J407" s="97"/>
    </row>
    <row r="408" spans="1:10" ht="12.75">
      <c r="A408" s="97"/>
      <c r="B408" s="97"/>
      <c r="C408" s="97"/>
      <c r="D408" s="97"/>
      <c r="E408" s="97"/>
      <c r="F408" s="97"/>
      <c r="G408" s="97"/>
      <c r="H408" s="97"/>
      <c r="I408" s="97"/>
      <c r="J408" s="97"/>
    </row>
    <row r="409" spans="1:10" ht="12.75">
      <c r="A409" s="97"/>
      <c r="B409" s="97"/>
      <c r="C409" s="97"/>
      <c r="D409" s="97"/>
      <c r="E409" s="97"/>
      <c r="F409" s="97"/>
      <c r="G409" s="97"/>
      <c r="H409" s="97"/>
      <c r="I409" s="97"/>
      <c r="J409" s="97"/>
    </row>
    <row r="410" spans="1:10" ht="12.75">
      <c r="A410" s="97"/>
      <c r="B410" s="97"/>
      <c r="C410" s="97"/>
      <c r="D410" s="97"/>
      <c r="E410" s="97"/>
      <c r="F410" s="97"/>
      <c r="G410" s="97"/>
      <c r="H410" s="97"/>
      <c r="I410" s="97"/>
      <c r="J410" s="97"/>
    </row>
    <row r="411" spans="1:10" ht="12.75">
      <c r="A411" s="97"/>
      <c r="B411" s="97"/>
      <c r="C411" s="97"/>
      <c r="D411" s="97"/>
      <c r="E411" s="97"/>
      <c r="F411" s="97"/>
      <c r="G411" s="97"/>
      <c r="H411" s="97"/>
      <c r="I411" s="97"/>
      <c r="J411" s="97"/>
    </row>
    <row r="412" spans="1:10" ht="12.75">
      <c r="A412" s="97"/>
      <c r="B412" s="97"/>
      <c r="C412" s="97"/>
      <c r="D412" s="97"/>
      <c r="E412" s="97"/>
      <c r="F412" s="97"/>
      <c r="G412" s="97"/>
      <c r="H412" s="97"/>
      <c r="I412" s="97"/>
      <c r="J412" s="97"/>
    </row>
    <row r="413" spans="1:10" ht="12.75">
      <c r="A413" s="97"/>
      <c r="B413" s="97"/>
      <c r="C413" s="97"/>
      <c r="D413" s="97"/>
      <c r="E413" s="97"/>
      <c r="F413" s="97"/>
      <c r="G413" s="97"/>
      <c r="H413" s="97"/>
      <c r="I413" s="97"/>
      <c r="J413" s="97"/>
    </row>
    <row r="414" spans="1:10" ht="12.75">
      <c r="A414" s="97"/>
      <c r="B414" s="97"/>
      <c r="C414" s="97"/>
      <c r="D414" s="97"/>
      <c r="E414" s="97"/>
      <c r="F414" s="97"/>
      <c r="G414" s="97"/>
      <c r="H414" s="97"/>
      <c r="I414" s="97"/>
      <c r="J414" s="97"/>
    </row>
    <row r="415" spans="1:10" ht="12.75">
      <c r="A415" s="97"/>
      <c r="B415" s="97"/>
      <c r="C415" s="97"/>
      <c r="D415" s="97"/>
      <c r="E415" s="97"/>
      <c r="F415" s="97"/>
      <c r="G415" s="97"/>
      <c r="H415" s="97"/>
      <c r="I415" s="97"/>
      <c r="J415" s="97"/>
    </row>
    <row r="416" spans="1:10" ht="12.75">
      <c r="A416" s="97"/>
      <c r="B416" s="97"/>
      <c r="C416" s="97"/>
      <c r="D416" s="97"/>
      <c r="E416" s="97"/>
      <c r="F416" s="97"/>
      <c r="G416" s="97"/>
      <c r="H416" s="97"/>
      <c r="I416" s="97"/>
      <c r="J416" s="97"/>
    </row>
    <row r="417" spans="1:10" ht="12.75">
      <c r="A417" s="97"/>
      <c r="B417" s="97"/>
      <c r="C417" s="97"/>
      <c r="D417" s="97"/>
      <c r="E417" s="97"/>
      <c r="F417" s="97"/>
      <c r="G417" s="97"/>
      <c r="H417" s="97"/>
      <c r="I417" s="97"/>
      <c r="J417" s="97"/>
    </row>
    <row r="418" spans="1:10" ht="12.75">
      <c r="A418" s="97"/>
      <c r="B418" s="97"/>
      <c r="C418" s="97"/>
      <c r="D418" s="97"/>
      <c r="E418" s="97"/>
      <c r="F418" s="97"/>
      <c r="G418" s="97"/>
      <c r="H418" s="97"/>
      <c r="I418" s="97"/>
      <c r="J418" s="97"/>
    </row>
    <row r="419" spans="1:10" ht="12.75">
      <c r="A419" s="97"/>
      <c r="B419" s="97"/>
      <c r="C419" s="97"/>
      <c r="D419" s="97"/>
      <c r="E419" s="97"/>
      <c r="F419" s="97"/>
      <c r="G419" s="97"/>
      <c r="H419" s="97"/>
      <c r="I419" s="97"/>
      <c r="J419" s="97"/>
    </row>
    <row r="420" spans="1:10" ht="12.75">
      <c r="A420" s="97"/>
      <c r="B420" s="97"/>
      <c r="C420" s="97"/>
      <c r="D420" s="97"/>
      <c r="E420" s="97"/>
      <c r="F420" s="97"/>
      <c r="G420" s="97"/>
      <c r="H420" s="97"/>
      <c r="I420" s="97"/>
      <c r="J420" s="97"/>
    </row>
    <row r="421" spans="1:10" ht="12.75">
      <c r="A421" s="97"/>
      <c r="B421" s="97"/>
      <c r="C421" s="97"/>
      <c r="D421" s="97"/>
      <c r="E421" s="97"/>
      <c r="F421" s="97"/>
      <c r="G421" s="97"/>
      <c r="H421" s="97"/>
      <c r="I421" s="97"/>
      <c r="J421" s="97"/>
    </row>
    <row r="422" spans="1:10" ht="12.75">
      <c r="A422" s="97"/>
      <c r="B422" s="97"/>
      <c r="C422" s="97"/>
      <c r="D422" s="97"/>
      <c r="E422" s="97"/>
      <c r="F422" s="97"/>
      <c r="G422" s="97"/>
      <c r="H422" s="97"/>
      <c r="I422" s="97"/>
      <c r="J422" s="97"/>
    </row>
    <row r="423" spans="1:10" ht="12.75">
      <c r="A423" s="97"/>
      <c r="B423" s="97"/>
      <c r="C423" s="97"/>
      <c r="D423" s="97"/>
      <c r="E423" s="97"/>
      <c r="F423" s="97"/>
      <c r="G423" s="97"/>
      <c r="H423" s="97"/>
      <c r="I423" s="97"/>
      <c r="J423" s="97"/>
    </row>
    <row r="424" spans="1:10" ht="12.75">
      <c r="A424" s="97"/>
      <c r="B424" s="97"/>
      <c r="C424" s="97"/>
      <c r="D424" s="97"/>
      <c r="E424" s="97"/>
      <c r="F424" s="97"/>
      <c r="G424" s="97"/>
      <c r="H424" s="97"/>
      <c r="I424" s="97"/>
      <c r="J424" s="97"/>
    </row>
    <row r="425" spans="1:10" ht="12.75">
      <c r="A425" s="97"/>
      <c r="B425" s="97"/>
      <c r="C425" s="97"/>
      <c r="D425" s="97"/>
      <c r="E425" s="97"/>
      <c r="F425" s="97"/>
      <c r="G425" s="97"/>
      <c r="H425" s="97"/>
      <c r="I425" s="97"/>
      <c r="J425" s="97"/>
    </row>
    <row r="426" spans="1:10" ht="12.75">
      <c r="A426" s="97"/>
      <c r="B426" s="97"/>
      <c r="C426" s="97"/>
      <c r="D426" s="97"/>
      <c r="E426" s="97"/>
      <c r="F426" s="97"/>
      <c r="G426" s="97"/>
      <c r="H426" s="97"/>
      <c r="I426" s="97"/>
      <c r="J426" s="97"/>
    </row>
    <row r="427" spans="1:10" ht="12.75">
      <c r="A427" s="97"/>
      <c r="B427" s="97"/>
      <c r="C427" s="97"/>
      <c r="D427" s="97"/>
      <c r="E427" s="97"/>
      <c r="F427" s="97"/>
      <c r="G427" s="97"/>
      <c r="H427" s="97"/>
      <c r="I427" s="97"/>
      <c r="J427" s="97"/>
    </row>
    <row r="428" spans="1:10" ht="12.75">
      <c r="A428" s="97"/>
      <c r="B428" s="97"/>
      <c r="C428" s="97"/>
      <c r="D428" s="97"/>
      <c r="E428" s="97"/>
      <c r="F428" s="97"/>
      <c r="G428" s="97"/>
      <c r="H428" s="97"/>
      <c r="I428" s="97"/>
      <c r="J428" s="97"/>
    </row>
    <row r="429" spans="1:10" ht="12.75">
      <c r="A429" s="97"/>
      <c r="B429" s="97"/>
      <c r="C429" s="97"/>
      <c r="D429" s="97"/>
      <c r="E429" s="97"/>
      <c r="F429" s="97"/>
      <c r="G429" s="97"/>
      <c r="H429" s="97"/>
      <c r="I429" s="97"/>
      <c r="J429" s="97"/>
    </row>
    <row r="430" spans="1:10" ht="12.75">
      <c r="A430" s="97"/>
      <c r="B430" s="97"/>
      <c r="C430" s="97"/>
      <c r="D430" s="97"/>
      <c r="E430" s="97"/>
      <c r="F430" s="97"/>
      <c r="G430" s="97"/>
      <c r="H430" s="97"/>
      <c r="I430" s="97"/>
      <c r="J430" s="97"/>
    </row>
    <row r="431" spans="1:10" ht="12.75">
      <c r="A431" s="97"/>
      <c r="B431" s="97"/>
      <c r="C431" s="97"/>
      <c r="D431" s="97"/>
      <c r="E431" s="97"/>
      <c r="F431" s="97"/>
      <c r="G431" s="97"/>
      <c r="H431" s="97"/>
      <c r="I431" s="97"/>
      <c r="J431" s="97"/>
    </row>
    <row r="432" spans="1:10" ht="12.75">
      <c r="A432" s="97"/>
      <c r="B432" s="97"/>
      <c r="C432" s="97"/>
      <c r="D432" s="97"/>
      <c r="E432" s="97"/>
      <c r="F432" s="97"/>
      <c r="G432" s="97"/>
      <c r="H432" s="97"/>
      <c r="I432" s="97"/>
      <c r="J432" s="97"/>
    </row>
    <row r="433" spans="1:10" ht="12.75">
      <c r="A433" s="97"/>
      <c r="B433" s="97"/>
      <c r="C433" s="97"/>
      <c r="D433" s="97"/>
      <c r="E433" s="97"/>
      <c r="F433" s="97"/>
      <c r="G433" s="97"/>
      <c r="H433" s="97"/>
      <c r="I433" s="97"/>
      <c r="J433" s="97"/>
    </row>
    <row r="434" spans="1:10" ht="12.75">
      <c r="A434" s="97"/>
      <c r="B434" s="97"/>
      <c r="C434" s="97"/>
      <c r="D434" s="97"/>
      <c r="E434" s="97"/>
      <c r="F434" s="97"/>
      <c r="G434" s="97"/>
      <c r="H434" s="97"/>
      <c r="I434" s="97"/>
      <c r="J434" s="97"/>
    </row>
    <row r="435" spans="1:10" ht="12.75">
      <c r="A435" s="97"/>
      <c r="B435" s="97"/>
      <c r="C435" s="97"/>
      <c r="D435" s="97"/>
      <c r="E435" s="97"/>
      <c r="F435" s="97"/>
      <c r="G435" s="97"/>
      <c r="H435" s="97"/>
      <c r="I435" s="97"/>
      <c r="J435" s="97"/>
    </row>
    <row r="436" spans="1:10" ht="12.75">
      <c r="A436" s="97"/>
      <c r="B436" s="97"/>
      <c r="C436" s="97"/>
      <c r="D436" s="97"/>
      <c r="E436" s="97"/>
      <c r="F436" s="97"/>
      <c r="G436" s="97"/>
      <c r="H436" s="97"/>
      <c r="I436" s="97"/>
      <c r="J436" s="97"/>
    </row>
    <row r="437" spans="1:10" ht="12.75">
      <c r="A437" s="97"/>
      <c r="B437" s="97"/>
      <c r="C437" s="97"/>
      <c r="D437" s="97"/>
      <c r="E437" s="97"/>
      <c r="F437" s="97"/>
      <c r="G437" s="97"/>
      <c r="H437" s="97"/>
      <c r="I437" s="97"/>
      <c r="J437" s="97"/>
    </row>
    <row r="438" spans="1:10" ht="12.75">
      <c r="A438" s="97"/>
      <c r="B438" s="97"/>
      <c r="C438" s="97"/>
      <c r="D438" s="97"/>
      <c r="E438" s="97"/>
      <c r="F438" s="97"/>
      <c r="G438" s="97"/>
      <c r="H438" s="97"/>
      <c r="I438" s="97"/>
      <c r="J438" s="97"/>
    </row>
    <row r="439" spans="1:10" ht="12.75">
      <c r="A439" s="97"/>
      <c r="B439" s="97"/>
      <c r="C439" s="97"/>
      <c r="D439" s="97"/>
      <c r="E439" s="97"/>
      <c r="F439" s="97"/>
      <c r="G439" s="97"/>
      <c r="H439" s="97"/>
      <c r="I439" s="97"/>
      <c r="J439" s="97"/>
    </row>
    <row r="440" spans="1:10" ht="12.75">
      <c r="A440" s="97"/>
      <c r="B440" s="97"/>
      <c r="C440" s="97"/>
      <c r="D440" s="97"/>
      <c r="E440" s="97"/>
      <c r="F440" s="97"/>
      <c r="G440" s="97"/>
      <c r="H440" s="97"/>
      <c r="I440" s="97"/>
      <c r="J440" s="97"/>
    </row>
    <row r="441" spans="1:10" ht="12.75">
      <c r="A441" s="97"/>
      <c r="B441" s="97"/>
      <c r="C441" s="97"/>
      <c r="D441" s="97"/>
      <c r="E441" s="97"/>
      <c r="F441" s="97"/>
      <c r="G441" s="97"/>
      <c r="H441" s="97"/>
      <c r="I441" s="97"/>
      <c r="J441" s="97"/>
    </row>
    <row r="442" spans="1:10" ht="12.75">
      <c r="A442" s="97"/>
      <c r="B442" s="97"/>
      <c r="C442" s="97"/>
      <c r="D442" s="97"/>
      <c r="E442" s="97"/>
      <c r="F442" s="97"/>
      <c r="G442" s="97"/>
      <c r="H442" s="97"/>
      <c r="I442" s="97"/>
      <c r="J442" s="97"/>
    </row>
    <row r="443" spans="1:10" ht="12.75">
      <c r="A443" s="97"/>
      <c r="B443" s="97"/>
      <c r="C443" s="97"/>
      <c r="D443" s="97"/>
      <c r="E443" s="97"/>
      <c r="F443" s="97"/>
      <c r="G443" s="97"/>
      <c r="H443" s="97"/>
      <c r="I443" s="97"/>
      <c r="J443" s="97"/>
    </row>
    <row r="444" spans="1:10" ht="12.75">
      <c r="A444" s="97"/>
      <c r="B444" s="97"/>
      <c r="C444" s="97"/>
      <c r="D444" s="97"/>
      <c r="E444" s="97"/>
      <c r="F444" s="97"/>
      <c r="G444" s="97"/>
      <c r="H444" s="97"/>
      <c r="I444" s="97"/>
      <c r="J444" s="97"/>
    </row>
    <row r="445" spans="1:10" ht="12.75">
      <c r="A445" s="97"/>
      <c r="B445" s="97"/>
      <c r="C445" s="97"/>
      <c r="D445" s="97"/>
      <c r="E445" s="97"/>
      <c r="F445" s="97"/>
      <c r="G445" s="97"/>
      <c r="H445" s="97"/>
      <c r="I445" s="97"/>
      <c r="J445" s="97"/>
    </row>
    <row r="446" spans="1:10" ht="12.75">
      <c r="A446" s="97"/>
      <c r="B446" s="97"/>
      <c r="C446" s="97"/>
      <c r="D446" s="97"/>
      <c r="E446" s="97"/>
      <c r="F446" s="97"/>
      <c r="G446" s="97"/>
      <c r="H446" s="97"/>
      <c r="I446" s="97"/>
      <c r="J446" s="97"/>
    </row>
    <row r="447" spans="1:10" ht="12.75">
      <c r="A447" s="97"/>
      <c r="B447" s="97"/>
      <c r="C447" s="97"/>
      <c r="D447" s="97"/>
      <c r="E447" s="97"/>
      <c r="F447" s="97"/>
      <c r="G447" s="97"/>
      <c r="H447" s="97"/>
      <c r="I447" s="97"/>
      <c r="J447" s="97"/>
    </row>
    <row r="448" spans="1:10" ht="12.75">
      <c r="A448" s="97"/>
      <c r="B448" s="97"/>
      <c r="C448" s="97"/>
      <c r="D448" s="97"/>
      <c r="E448" s="97"/>
      <c r="F448" s="97"/>
      <c r="G448" s="97"/>
      <c r="H448" s="97"/>
      <c r="I448" s="97"/>
      <c r="J448" s="97"/>
    </row>
    <row r="449" spans="1:10" ht="12.75">
      <c r="A449" s="97"/>
      <c r="B449" s="97"/>
      <c r="C449" s="97"/>
      <c r="D449" s="97"/>
      <c r="E449" s="97"/>
      <c r="F449" s="97"/>
      <c r="G449" s="97"/>
      <c r="H449" s="97"/>
      <c r="I449" s="97"/>
      <c r="J449" s="97"/>
    </row>
    <row r="450" spans="1:10" ht="12.75">
      <c r="A450" s="97"/>
      <c r="B450" s="97"/>
      <c r="C450" s="97"/>
      <c r="D450" s="97"/>
      <c r="E450" s="97"/>
      <c r="F450" s="97"/>
      <c r="G450" s="97"/>
      <c r="H450" s="97"/>
      <c r="I450" s="97"/>
      <c r="J450" s="97"/>
    </row>
    <row r="451" spans="1:10" ht="12.75">
      <c r="A451" s="97"/>
      <c r="B451" s="97"/>
      <c r="C451" s="97"/>
      <c r="D451" s="97"/>
      <c r="E451" s="97"/>
      <c r="F451" s="97"/>
      <c r="G451" s="97"/>
      <c r="H451" s="97"/>
      <c r="I451" s="97"/>
      <c r="J451" s="97"/>
    </row>
    <row r="452" spans="1:10" ht="12.75">
      <c r="A452" s="97"/>
      <c r="B452" s="97"/>
      <c r="C452" s="97"/>
      <c r="D452" s="97"/>
      <c r="E452" s="97"/>
      <c r="F452" s="97"/>
      <c r="G452" s="97"/>
      <c r="H452" s="97"/>
      <c r="I452" s="97"/>
      <c r="J452" s="97"/>
    </row>
    <row r="453" spans="1:10" ht="12.75">
      <c r="A453" s="97"/>
      <c r="B453" s="97"/>
      <c r="C453" s="97"/>
      <c r="D453" s="97"/>
      <c r="E453" s="97"/>
      <c r="F453" s="97"/>
      <c r="G453" s="97"/>
      <c r="H453" s="97"/>
      <c r="I453" s="97"/>
      <c r="J453" s="97"/>
    </row>
    <row r="454" spans="1:10" ht="12.75">
      <c r="A454" s="97"/>
      <c r="B454" s="97"/>
      <c r="C454" s="97"/>
      <c r="D454" s="97"/>
      <c r="E454" s="97"/>
      <c r="F454" s="97"/>
      <c r="G454" s="97"/>
      <c r="H454" s="97"/>
      <c r="I454" s="97"/>
      <c r="J454" s="97"/>
    </row>
    <row r="455" spans="1:10" ht="12.75">
      <c r="A455" s="97"/>
      <c r="B455" s="97"/>
      <c r="C455" s="97"/>
      <c r="D455" s="97"/>
      <c r="E455" s="97"/>
      <c r="F455" s="97"/>
      <c r="G455" s="97"/>
      <c r="H455" s="97"/>
      <c r="I455" s="97"/>
      <c r="J455" s="97"/>
    </row>
    <row r="456" spans="1:10" ht="12.75">
      <c r="A456" s="97"/>
      <c r="B456" s="97"/>
      <c r="C456" s="97"/>
      <c r="D456" s="97"/>
      <c r="E456" s="97"/>
      <c r="F456" s="97"/>
      <c r="G456" s="97"/>
      <c r="H456" s="97"/>
      <c r="I456" s="97"/>
      <c r="J456" s="97"/>
    </row>
    <row r="457" spans="1:10" ht="12.75">
      <c r="A457" s="97"/>
      <c r="B457" s="97"/>
      <c r="C457" s="97"/>
      <c r="D457" s="97"/>
      <c r="E457" s="97"/>
      <c r="F457" s="97"/>
      <c r="G457" s="97"/>
      <c r="H457" s="97"/>
      <c r="I457" s="97"/>
      <c r="J457" s="97"/>
    </row>
    <row r="458" spans="1:10" ht="12.75">
      <c r="A458" s="97"/>
      <c r="B458" s="97"/>
      <c r="C458" s="97"/>
      <c r="D458" s="97"/>
      <c r="E458" s="97"/>
      <c r="F458" s="97"/>
      <c r="G458" s="97"/>
      <c r="H458" s="97"/>
      <c r="I458" s="97"/>
      <c r="J458" s="97"/>
    </row>
    <row r="459" spans="1:10" ht="12.75">
      <c r="A459" s="97"/>
      <c r="B459" s="97"/>
      <c r="C459" s="97"/>
      <c r="D459" s="97"/>
      <c r="E459" s="97"/>
      <c r="F459" s="97"/>
      <c r="G459" s="97"/>
      <c r="H459" s="97"/>
      <c r="I459" s="97"/>
      <c r="J459" s="97"/>
    </row>
    <row r="460" spans="1:10" ht="12.75">
      <c r="A460" s="97"/>
      <c r="B460" s="97"/>
      <c r="C460" s="97"/>
      <c r="D460" s="97"/>
      <c r="E460" s="97"/>
      <c r="F460" s="97"/>
      <c r="G460" s="97"/>
      <c r="H460" s="97"/>
      <c r="I460" s="97"/>
      <c r="J460" s="97"/>
    </row>
    <row r="461" spans="1:10" ht="12.75">
      <c r="A461" s="97"/>
      <c r="B461" s="97"/>
      <c r="C461" s="97"/>
      <c r="D461" s="97"/>
      <c r="E461" s="97"/>
      <c r="F461" s="97"/>
      <c r="G461" s="97"/>
      <c r="H461" s="97"/>
      <c r="I461" s="97"/>
      <c r="J461" s="97"/>
    </row>
    <row r="462" spans="1:10" ht="12.75">
      <c r="A462" s="97"/>
      <c r="B462" s="97"/>
      <c r="C462" s="97"/>
      <c r="D462" s="97"/>
      <c r="E462" s="97"/>
      <c r="F462" s="97"/>
      <c r="G462" s="97"/>
      <c r="H462" s="97"/>
      <c r="I462" s="97"/>
      <c r="J462" s="97"/>
    </row>
    <row r="463" spans="1:10" ht="12.75">
      <c r="A463" s="97"/>
      <c r="B463" s="97"/>
      <c r="C463" s="97"/>
      <c r="D463" s="97"/>
      <c r="E463" s="97"/>
      <c r="F463" s="97"/>
      <c r="G463" s="97"/>
      <c r="H463" s="97"/>
      <c r="I463" s="97"/>
      <c r="J463" s="97"/>
    </row>
    <row r="464" spans="1:10" ht="12.75">
      <c r="A464" s="97"/>
      <c r="B464" s="97"/>
      <c r="C464" s="97"/>
      <c r="D464" s="97"/>
      <c r="E464" s="97"/>
      <c r="F464" s="97"/>
      <c r="G464" s="97"/>
      <c r="H464" s="97"/>
      <c r="I464" s="97"/>
      <c r="J464" s="97"/>
    </row>
    <row r="465" spans="1:10" ht="12.75">
      <c r="A465" s="97"/>
      <c r="B465" s="97"/>
      <c r="C465" s="97"/>
      <c r="D465" s="97"/>
      <c r="E465" s="97"/>
      <c r="F465" s="97"/>
      <c r="G465" s="97"/>
      <c r="H465" s="97"/>
      <c r="I465" s="97"/>
      <c r="J465" s="97"/>
    </row>
    <row r="466" spans="1:10" ht="12.75">
      <c r="A466" s="97"/>
      <c r="B466" s="97"/>
      <c r="C466" s="97"/>
      <c r="D466" s="97"/>
      <c r="E466" s="97"/>
      <c r="F466" s="97"/>
      <c r="G466" s="97"/>
      <c r="H466" s="97"/>
      <c r="I466" s="97"/>
      <c r="J466" s="97"/>
    </row>
    <row r="467" spans="1:10" ht="12.75">
      <c r="A467" s="97"/>
      <c r="B467" s="97"/>
      <c r="C467" s="97"/>
      <c r="D467" s="97"/>
      <c r="E467" s="97"/>
      <c r="F467" s="97"/>
      <c r="G467" s="97"/>
      <c r="H467" s="97"/>
      <c r="I467" s="97"/>
      <c r="J467" s="97"/>
    </row>
    <row r="468" spans="1:10" ht="12.75">
      <c r="A468" s="97"/>
      <c r="B468" s="97"/>
      <c r="C468" s="97"/>
      <c r="D468" s="97"/>
      <c r="E468" s="97"/>
      <c r="F468" s="97"/>
      <c r="G468" s="97"/>
      <c r="H468" s="97"/>
      <c r="I468" s="97"/>
      <c r="J468" s="97"/>
    </row>
    <row r="469" spans="1:10" ht="12.75">
      <c r="A469" s="97"/>
      <c r="B469" s="97"/>
      <c r="C469" s="97"/>
      <c r="D469" s="97"/>
      <c r="E469" s="97"/>
      <c r="F469" s="97"/>
      <c r="G469" s="97"/>
      <c r="H469" s="97"/>
      <c r="I469" s="97"/>
      <c r="J469" s="97"/>
    </row>
    <row r="470" spans="1:10" ht="12.75">
      <c r="A470" s="97"/>
      <c r="B470" s="97"/>
      <c r="C470" s="97"/>
      <c r="D470" s="97"/>
      <c r="E470" s="97"/>
      <c r="F470" s="97"/>
      <c r="G470" s="97"/>
      <c r="H470" s="97"/>
      <c r="I470" s="97"/>
      <c r="J470" s="97"/>
    </row>
    <row r="471" spans="1:10" ht="12.75">
      <c r="A471" s="97"/>
      <c r="B471" s="97"/>
      <c r="C471" s="97"/>
      <c r="D471" s="97"/>
      <c r="E471" s="97"/>
      <c r="F471" s="97"/>
      <c r="G471" s="97"/>
      <c r="H471" s="97"/>
      <c r="I471" s="97"/>
      <c r="J471" s="97"/>
    </row>
    <row r="472" spans="1:10" ht="12.75">
      <c r="A472" s="97"/>
      <c r="B472" s="97"/>
      <c r="C472" s="97"/>
      <c r="D472" s="97"/>
      <c r="E472" s="97"/>
      <c r="F472" s="97"/>
      <c r="G472" s="97"/>
      <c r="H472" s="97"/>
      <c r="I472" s="97"/>
      <c r="J472" s="97"/>
    </row>
    <row r="473" spans="1:10" ht="12.75">
      <c r="A473" s="97"/>
      <c r="B473" s="97"/>
      <c r="C473" s="97"/>
      <c r="D473" s="97"/>
      <c r="E473" s="97"/>
      <c r="F473" s="97"/>
      <c r="G473" s="97"/>
      <c r="H473" s="97"/>
      <c r="I473" s="97"/>
      <c r="J473" s="97"/>
    </row>
    <row r="474" spans="1:10" ht="12.75">
      <c r="A474" s="97"/>
      <c r="B474" s="97"/>
      <c r="C474" s="97"/>
      <c r="D474" s="97"/>
      <c r="E474" s="97"/>
      <c r="F474" s="97"/>
      <c r="G474" s="97"/>
      <c r="H474" s="97"/>
      <c r="I474" s="97"/>
      <c r="J474" s="97"/>
    </row>
    <row r="475" spans="1:10" ht="12.75">
      <c r="A475" s="97"/>
      <c r="B475" s="97"/>
      <c r="C475" s="97"/>
      <c r="D475" s="97"/>
      <c r="E475" s="97"/>
      <c r="F475" s="97"/>
      <c r="G475" s="97"/>
      <c r="H475" s="97"/>
      <c r="I475" s="97"/>
      <c r="J475" s="97"/>
    </row>
    <row r="476" spans="1:10" ht="12.75">
      <c r="A476" s="97"/>
      <c r="B476" s="97"/>
      <c r="C476" s="97"/>
      <c r="D476" s="97"/>
      <c r="E476" s="97"/>
      <c r="F476" s="97"/>
      <c r="G476" s="97"/>
      <c r="H476" s="97"/>
      <c r="I476" s="97"/>
      <c r="J476" s="97"/>
    </row>
    <row r="477" spans="1:10" ht="12.75">
      <c r="A477" s="97"/>
      <c r="B477" s="97"/>
      <c r="C477" s="97"/>
      <c r="D477" s="97"/>
      <c r="E477" s="97"/>
      <c r="F477" s="97"/>
      <c r="G477" s="97"/>
      <c r="H477" s="97"/>
      <c r="I477" s="97"/>
      <c r="J477" s="97"/>
    </row>
    <row r="478" spans="1:10" ht="12.75">
      <c r="A478" s="97"/>
      <c r="B478" s="97"/>
      <c r="C478" s="97"/>
      <c r="D478" s="97"/>
      <c r="E478" s="97"/>
      <c r="F478" s="97"/>
      <c r="G478" s="97"/>
      <c r="H478" s="97"/>
      <c r="I478" s="97"/>
      <c r="J478" s="97"/>
    </row>
    <row r="479" spans="1:10" ht="12.75">
      <c r="A479" s="97"/>
      <c r="B479" s="97"/>
      <c r="C479" s="97"/>
      <c r="D479" s="97"/>
      <c r="E479" s="97"/>
      <c r="F479" s="97"/>
      <c r="G479" s="97"/>
      <c r="H479" s="97"/>
      <c r="I479" s="97"/>
      <c r="J479" s="97"/>
    </row>
    <row r="480" spans="1:10" ht="12.75">
      <c r="A480" s="97"/>
      <c r="B480" s="97"/>
      <c r="C480" s="97"/>
      <c r="D480" s="97"/>
      <c r="E480" s="97"/>
      <c r="F480" s="97"/>
      <c r="G480" s="97"/>
      <c r="H480" s="97"/>
      <c r="I480" s="97"/>
      <c r="J480" s="97"/>
    </row>
    <row r="481" spans="1:10" ht="12.75">
      <c r="A481" s="97"/>
      <c r="B481" s="97"/>
      <c r="C481" s="97"/>
      <c r="D481" s="97"/>
      <c r="E481" s="97"/>
      <c r="F481" s="97"/>
      <c r="G481" s="97"/>
      <c r="H481" s="97"/>
      <c r="I481" s="97"/>
      <c r="J481" s="97"/>
    </row>
    <row r="482" spans="1:10" ht="12.75">
      <c r="A482" s="97"/>
      <c r="B482" s="97"/>
      <c r="C482" s="97"/>
      <c r="D482" s="97"/>
      <c r="E482" s="97"/>
      <c r="F482" s="97"/>
      <c r="G482" s="97"/>
      <c r="H482" s="97"/>
      <c r="I482" s="97"/>
      <c r="J482" s="97"/>
    </row>
    <row r="483" spans="1:10" ht="12.75">
      <c r="A483" s="97"/>
      <c r="B483" s="97"/>
      <c r="C483" s="97"/>
      <c r="D483" s="97"/>
      <c r="E483" s="97"/>
      <c r="F483" s="97"/>
      <c r="G483" s="97"/>
      <c r="H483" s="97"/>
      <c r="I483" s="97"/>
      <c r="J483" s="97"/>
    </row>
    <row r="484" spans="1:10" ht="12.75">
      <c r="A484" s="97"/>
      <c r="B484" s="97"/>
      <c r="C484" s="97"/>
      <c r="D484" s="97"/>
      <c r="E484" s="97"/>
      <c r="F484" s="97"/>
      <c r="G484" s="97"/>
      <c r="H484" s="97"/>
      <c r="I484" s="97"/>
      <c r="J484" s="97"/>
    </row>
    <row r="485" spans="1:10" ht="12.75">
      <c r="A485" s="97"/>
      <c r="B485" s="97"/>
      <c r="C485" s="97"/>
      <c r="D485" s="97"/>
      <c r="E485" s="97"/>
      <c r="F485" s="97"/>
      <c r="G485" s="97"/>
      <c r="H485" s="97"/>
      <c r="I485" s="97"/>
      <c r="J485" s="97"/>
    </row>
    <row r="486" spans="1:10" ht="12.75">
      <c r="A486" s="97"/>
      <c r="B486" s="97"/>
      <c r="C486" s="97"/>
      <c r="D486" s="97"/>
      <c r="E486" s="97"/>
      <c r="F486" s="97"/>
      <c r="G486" s="97"/>
      <c r="H486" s="97"/>
      <c r="I486" s="97"/>
      <c r="J486" s="97"/>
    </row>
    <row r="487" spans="1:10" ht="12.75">
      <c r="A487" s="97"/>
      <c r="B487" s="97"/>
      <c r="C487" s="97"/>
      <c r="D487" s="97"/>
      <c r="E487" s="97"/>
      <c r="F487" s="97"/>
      <c r="G487" s="97"/>
      <c r="H487" s="97"/>
      <c r="I487" s="97"/>
      <c r="J487" s="97"/>
    </row>
    <row r="488" spans="1:10" ht="12.75">
      <c r="A488" s="97"/>
      <c r="B488" s="97"/>
      <c r="C488" s="97"/>
      <c r="D488" s="97"/>
      <c r="E488" s="97"/>
      <c r="F488" s="97"/>
      <c r="G488" s="97"/>
      <c r="H488" s="97"/>
      <c r="I488" s="97"/>
      <c r="J488" s="97"/>
    </row>
    <row r="489" spans="1:10" ht="12.75">
      <c r="A489" s="97"/>
      <c r="B489" s="97"/>
      <c r="C489" s="97"/>
      <c r="D489" s="97"/>
      <c r="E489" s="97"/>
      <c r="F489" s="97"/>
      <c r="G489" s="97"/>
      <c r="H489" s="97"/>
      <c r="I489" s="97"/>
      <c r="J489" s="97"/>
    </row>
    <row r="490" spans="1:10" ht="12.75">
      <c r="A490" s="97"/>
      <c r="B490" s="97"/>
      <c r="C490" s="97"/>
      <c r="D490" s="97"/>
      <c r="E490" s="97"/>
      <c r="F490" s="97"/>
      <c r="G490" s="97"/>
      <c r="H490" s="97"/>
      <c r="I490" s="97"/>
      <c r="J490" s="97"/>
    </row>
    <row r="491" spans="1:10" ht="12.75">
      <c r="A491" s="97"/>
      <c r="B491" s="97"/>
      <c r="C491" s="97"/>
      <c r="D491" s="97"/>
      <c r="E491" s="97"/>
      <c r="F491" s="97"/>
      <c r="G491" s="97"/>
      <c r="H491" s="97"/>
      <c r="I491" s="97"/>
      <c r="J491" s="97"/>
    </row>
    <row r="492" spans="1:10" ht="12.75">
      <c r="A492" s="97"/>
      <c r="B492" s="97"/>
      <c r="C492" s="97"/>
      <c r="D492" s="97"/>
      <c r="E492" s="97"/>
      <c r="F492" s="97"/>
      <c r="G492" s="97"/>
      <c r="H492" s="97"/>
      <c r="I492" s="97"/>
      <c r="J492" s="97"/>
    </row>
    <row r="493" spans="1:10" ht="12.75">
      <c r="A493" s="97"/>
      <c r="B493" s="97"/>
      <c r="C493" s="97"/>
      <c r="D493" s="97"/>
      <c r="E493" s="97"/>
      <c r="F493" s="97"/>
      <c r="G493" s="97"/>
      <c r="H493" s="97"/>
      <c r="I493" s="97"/>
      <c r="J493" s="97"/>
    </row>
    <row r="494" spans="1:10" ht="12.75">
      <c r="A494" s="97"/>
      <c r="B494" s="97"/>
      <c r="C494" s="97"/>
      <c r="D494" s="97"/>
      <c r="E494" s="97"/>
      <c r="F494" s="97"/>
      <c r="G494" s="97"/>
      <c r="H494" s="97"/>
      <c r="I494" s="97"/>
      <c r="J494" s="97"/>
    </row>
    <row r="495" spans="1:10" ht="12.75">
      <c r="A495" s="97"/>
      <c r="B495" s="97"/>
      <c r="C495" s="97"/>
      <c r="D495" s="97"/>
      <c r="E495" s="97"/>
      <c r="F495" s="97"/>
      <c r="G495" s="97"/>
      <c r="H495" s="97"/>
      <c r="I495" s="97"/>
      <c r="J495" s="97"/>
    </row>
    <row r="496" spans="1:10" ht="12.75">
      <c r="A496" s="97"/>
      <c r="B496" s="97"/>
      <c r="C496" s="97"/>
      <c r="D496" s="97"/>
      <c r="E496" s="97"/>
      <c r="F496" s="97"/>
      <c r="G496" s="97"/>
      <c r="H496" s="97"/>
      <c r="I496" s="97"/>
      <c r="J496" s="97"/>
    </row>
    <row r="497" spans="1:10" ht="12.75">
      <c r="A497" s="97"/>
      <c r="B497" s="97"/>
      <c r="C497" s="97"/>
      <c r="D497" s="97"/>
      <c r="E497" s="97"/>
      <c r="F497" s="97"/>
      <c r="G497" s="97"/>
      <c r="H497" s="97"/>
      <c r="I497" s="97"/>
      <c r="J497" s="97"/>
    </row>
    <row r="498" spans="1:10" ht="12.75">
      <c r="A498" s="97"/>
      <c r="B498" s="97"/>
      <c r="C498" s="97"/>
      <c r="D498" s="97"/>
      <c r="E498" s="97"/>
      <c r="F498" s="97"/>
      <c r="G498" s="97"/>
      <c r="H498" s="97"/>
      <c r="I498" s="97"/>
      <c r="J498" s="97"/>
    </row>
    <row r="499" spans="1:10" ht="12.75">
      <c r="A499" s="97"/>
      <c r="B499" s="97"/>
      <c r="C499" s="97"/>
      <c r="D499" s="97"/>
      <c r="E499" s="97"/>
      <c r="F499" s="97"/>
      <c r="G499" s="97"/>
      <c r="H499" s="97"/>
      <c r="I499" s="97"/>
      <c r="J499" s="97"/>
    </row>
    <row r="500" spans="1:10" ht="12.75">
      <c r="A500" s="97"/>
      <c r="B500" s="97"/>
      <c r="C500" s="97"/>
      <c r="D500" s="97"/>
      <c r="E500" s="97"/>
      <c r="F500" s="97"/>
      <c r="G500" s="97"/>
      <c r="H500" s="97"/>
      <c r="I500" s="97"/>
      <c r="J500" s="97"/>
    </row>
    <row r="501" spans="1:10" ht="12.75">
      <c r="A501" s="97"/>
      <c r="B501" s="97"/>
      <c r="C501" s="97"/>
      <c r="D501" s="97"/>
      <c r="E501" s="97"/>
      <c r="F501" s="97"/>
      <c r="G501" s="97"/>
      <c r="H501" s="97"/>
      <c r="I501" s="97"/>
      <c r="J501" s="97"/>
    </row>
    <row r="502" spans="1:10" ht="12.75">
      <c r="A502" s="97"/>
      <c r="B502" s="97"/>
      <c r="C502" s="97"/>
      <c r="D502" s="97"/>
      <c r="E502" s="97"/>
      <c r="F502" s="97"/>
      <c r="G502" s="97"/>
      <c r="H502" s="97"/>
      <c r="I502" s="97"/>
      <c r="J502" s="97"/>
    </row>
    <row r="503" spans="1:10" ht="12.75">
      <c r="A503" s="97"/>
      <c r="B503" s="97"/>
      <c r="C503" s="97"/>
      <c r="D503" s="97"/>
      <c r="E503" s="97"/>
      <c r="F503" s="97"/>
      <c r="G503" s="97"/>
      <c r="H503" s="97"/>
      <c r="I503" s="97"/>
      <c r="J503" s="97"/>
    </row>
    <row r="504" spans="1:10" ht="12.75">
      <c r="A504" s="97"/>
      <c r="B504" s="97"/>
      <c r="C504" s="97"/>
      <c r="D504" s="97"/>
      <c r="E504" s="97"/>
      <c r="F504" s="97"/>
      <c r="G504" s="97"/>
      <c r="H504" s="97"/>
      <c r="I504" s="97"/>
      <c r="J504" s="97"/>
    </row>
    <row r="505" spans="1:10" ht="12.75">
      <c r="A505" s="97"/>
      <c r="B505" s="97"/>
      <c r="C505" s="97"/>
      <c r="D505" s="97"/>
      <c r="E505" s="97"/>
      <c r="F505" s="97"/>
      <c r="G505" s="97"/>
      <c r="H505" s="97"/>
      <c r="I505" s="97"/>
      <c r="J505" s="97"/>
    </row>
    <row r="506" spans="1:10" ht="12.75">
      <c r="A506" s="97"/>
      <c r="B506" s="97"/>
      <c r="C506" s="97"/>
      <c r="D506" s="97"/>
      <c r="E506" s="97"/>
      <c r="F506" s="97"/>
      <c r="G506" s="97"/>
      <c r="H506" s="97"/>
      <c r="I506" s="97"/>
      <c r="J506" s="97"/>
    </row>
    <row r="507" spans="1:10" ht="12.75">
      <c r="A507" s="97"/>
      <c r="B507" s="97"/>
      <c r="C507" s="97"/>
      <c r="D507" s="97"/>
      <c r="E507" s="97"/>
      <c r="F507" s="97"/>
      <c r="G507" s="97"/>
      <c r="H507" s="97"/>
      <c r="I507" s="97"/>
      <c r="J507" s="97"/>
    </row>
    <row r="508" spans="1:10" ht="12.75">
      <c r="A508" s="97"/>
      <c r="B508" s="97"/>
      <c r="C508" s="97"/>
      <c r="D508" s="97"/>
      <c r="E508" s="97"/>
      <c r="F508" s="97"/>
      <c r="G508" s="97"/>
      <c r="H508" s="97"/>
      <c r="I508" s="97"/>
      <c r="J508" s="97"/>
    </row>
    <row r="509" spans="1:10" ht="12.75">
      <c r="A509" s="97"/>
      <c r="B509" s="97"/>
      <c r="C509" s="97"/>
      <c r="D509" s="97"/>
      <c r="E509" s="97"/>
      <c r="F509" s="97"/>
      <c r="G509" s="97"/>
      <c r="H509" s="97"/>
      <c r="I509" s="97"/>
      <c r="J509" s="97"/>
    </row>
    <row r="510" spans="1:10" ht="12.75">
      <c r="A510" s="97"/>
      <c r="B510" s="97"/>
      <c r="C510" s="97"/>
      <c r="D510" s="97"/>
      <c r="E510" s="97"/>
      <c r="F510" s="97"/>
      <c r="G510" s="97"/>
      <c r="H510" s="97"/>
      <c r="I510" s="97"/>
      <c r="J510" s="97"/>
    </row>
    <row r="511" spans="1:10" ht="12.75">
      <c r="A511" s="97"/>
      <c r="B511" s="97"/>
      <c r="C511" s="97"/>
      <c r="D511" s="97"/>
      <c r="E511" s="97"/>
      <c r="F511" s="97"/>
      <c r="G511" s="97"/>
      <c r="H511" s="97"/>
      <c r="I511" s="97"/>
      <c r="J511" s="97"/>
    </row>
    <row r="512" spans="1:10" ht="12.75">
      <c r="A512" s="97"/>
      <c r="B512" s="97"/>
      <c r="C512" s="97"/>
      <c r="D512" s="97"/>
      <c r="E512" s="97"/>
      <c r="F512" s="97"/>
      <c r="G512" s="97"/>
      <c r="H512" s="97"/>
      <c r="I512" s="97"/>
      <c r="J512" s="97"/>
    </row>
    <row r="513" spans="1:10" ht="12.75">
      <c r="A513" s="97"/>
      <c r="B513" s="97"/>
      <c r="C513" s="97"/>
      <c r="D513" s="97"/>
      <c r="E513" s="97"/>
      <c r="F513" s="97"/>
      <c r="G513" s="97"/>
      <c r="H513" s="97"/>
      <c r="I513" s="97"/>
      <c r="J513" s="97"/>
    </row>
    <row r="514" spans="1:10" ht="12.75">
      <c r="A514" s="97"/>
      <c r="B514" s="97"/>
      <c r="C514" s="97"/>
      <c r="D514" s="97"/>
      <c r="E514" s="97"/>
      <c r="F514" s="97"/>
      <c r="G514" s="97"/>
      <c r="H514" s="97"/>
      <c r="I514" s="97"/>
      <c r="J514" s="97"/>
    </row>
    <row r="515" spans="1:10" ht="12.75">
      <c r="A515" s="97"/>
      <c r="B515" s="97"/>
      <c r="C515" s="97"/>
      <c r="D515" s="97"/>
      <c r="E515" s="97"/>
      <c r="F515" s="97"/>
      <c r="G515" s="97"/>
      <c r="H515" s="97"/>
      <c r="I515" s="97"/>
      <c r="J515" s="97"/>
    </row>
    <row r="516" spans="1:10" ht="12.75">
      <c r="A516" s="97"/>
      <c r="B516" s="97"/>
      <c r="C516" s="97"/>
      <c r="D516" s="97"/>
      <c r="E516" s="97"/>
      <c r="F516" s="97"/>
      <c r="G516" s="97"/>
      <c r="H516" s="97"/>
      <c r="I516" s="97"/>
      <c r="J516" s="97"/>
    </row>
    <row r="517" spans="1:10" ht="12.75">
      <c r="A517" s="97"/>
      <c r="B517" s="97"/>
      <c r="C517" s="97"/>
      <c r="D517" s="97"/>
      <c r="E517" s="97"/>
      <c r="F517" s="97"/>
      <c r="G517" s="97"/>
      <c r="H517" s="97"/>
      <c r="I517" s="97"/>
      <c r="J517" s="97"/>
    </row>
    <row r="518" spans="1:10" ht="12.75">
      <c r="A518" s="97"/>
      <c r="B518" s="97"/>
      <c r="C518" s="97"/>
      <c r="D518" s="97"/>
      <c r="E518" s="97"/>
      <c r="F518" s="97"/>
      <c r="G518" s="97"/>
      <c r="H518" s="97"/>
      <c r="I518" s="97"/>
      <c r="J518" s="97"/>
    </row>
    <row r="519" spans="1:10" ht="12.75">
      <c r="A519" s="97"/>
      <c r="B519" s="97"/>
      <c r="C519" s="97"/>
      <c r="D519" s="97"/>
      <c r="E519" s="97"/>
      <c r="F519" s="97"/>
      <c r="G519" s="97"/>
      <c r="H519" s="97"/>
      <c r="I519" s="97"/>
      <c r="J519" s="97"/>
    </row>
    <row r="520" spans="1:10" ht="12.75">
      <c r="A520" s="97"/>
      <c r="B520" s="97"/>
      <c r="C520" s="97"/>
      <c r="D520" s="97"/>
      <c r="E520" s="97"/>
      <c r="F520" s="97"/>
      <c r="G520" s="97"/>
      <c r="H520" s="97"/>
      <c r="I520" s="97"/>
      <c r="J520" s="97"/>
    </row>
    <row r="521" spans="1:10" ht="12.75">
      <c r="A521" s="97"/>
      <c r="B521" s="97"/>
      <c r="C521" s="97"/>
      <c r="D521" s="97"/>
      <c r="E521" s="97"/>
      <c r="F521" s="97"/>
      <c r="G521" s="97"/>
      <c r="H521" s="97"/>
      <c r="I521" s="97"/>
      <c r="J521" s="97"/>
    </row>
    <row r="522" spans="1:10" ht="12.75">
      <c r="A522" s="97"/>
      <c r="B522" s="97"/>
      <c r="C522" s="97"/>
      <c r="D522" s="97"/>
      <c r="E522" s="97"/>
      <c r="F522" s="97"/>
      <c r="G522" s="97"/>
      <c r="H522" s="97"/>
      <c r="I522" s="97"/>
      <c r="J522" s="97"/>
    </row>
    <row r="523" spans="1:10" ht="12.75">
      <c r="A523" s="97"/>
      <c r="B523" s="97"/>
      <c r="C523" s="97"/>
      <c r="D523" s="97"/>
      <c r="E523" s="97"/>
      <c r="F523" s="97"/>
      <c r="G523" s="97"/>
      <c r="H523" s="97"/>
      <c r="I523" s="97"/>
      <c r="J523" s="97"/>
    </row>
    <row r="524" spans="1:10" ht="12.75">
      <c r="A524" s="97"/>
      <c r="B524" s="97"/>
      <c r="C524" s="97"/>
      <c r="D524" s="97"/>
      <c r="E524" s="97"/>
      <c r="F524" s="97"/>
      <c r="G524" s="97"/>
      <c r="H524" s="97"/>
      <c r="I524" s="97"/>
      <c r="J524" s="97"/>
    </row>
    <row r="525" spans="1:10" ht="12.75">
      <c r="A525" s="97"/>
      <c r="B525" s="97"/>
      <c r="C525" s="97"/>
      <c r="D525" s="97"/>
      <c r="E525" s="97"/>
      <c r="F525" s="97"/>
      <c r="G525" s="97"/>
      <c r="H525" s="97"/>
      <c r="I525" s="97"/>
      <c r="J525" s="97"/>
    </row>
    <row r="526" spans="1:10" ht="12.75">
      <c r="A526" s="97"/>
      <c r="B526" s="97"/>
      <c r="C526" s="97"/>
      <c r="D526" s="97"/>
      <c r="E526" s="97"/>
      <c r="F526" s="97"/>
      <c r="G526" s="97"/>
      <c r="H526" s="97"/>
      <c r="I526" s="97"/>
      <c r="J526" s="97"/>
    </row>
    <row r="527" spans="1:10" ht="12.75">
      <c r="A527" s="97"/>
      <c r="B527" s="97"/>
      <c r="C527" s="97"/>
      <c r="D527" s="97"/>
      <c r="E527" s="97"/>
      <c r="F527" s="97"/>
      <c r="G527" s="97"/>
      <c r="H527" s="97"/>
      <c r="I527" s="97"/>
      <c r="J527" s="97"/>
    </row>
    <row r="528" spans="1:10" ht="12.75">
      <c r="A528" s="97"/>
      <c r="B528" s="97"/>
      <c r="C528" s="97"/>
      <c r="D528" s="97"/>
      <c r="E528" s="97"/>
      <c r="F528" s="97"/>
      <c r="G528" s="97"/>
      <c r="H528" s="97"/>
      <c r="I528" s="97"/>
      <c r="J528" s="97"/>
    </row>
    <row r="529" spans="1:10" ht="12.75">
      <c r="A529" s="97"/>
      <c r="B529" s="97"/>
      <c r="C529" s="97"/>
      <c r="D529" s="97"/>
      <c r="E529" s="97"/>
      <c r="F529" s="97"/>
      <c r="G529" s="97"/>
      <c r="H529" s="97"/>
      <c r="I529" s="97"/>
      <c r="J529" s="97"/>
    </row>
    <row r="530" spans="1:10" ht="12.75">
      <c r="A530" s="97"/>
      <c r="B530" s="97"/>
      <c r="C530" s="97"/>
      <c r="D530" s="97"/>
      <c r="E530" s="97"/>
      <c r="F530" s="97"/>
      <c r="G530" s="97"/>
      <c r="H530" s="97"/>
      <c r="I530" s="97"/>
      <c r="J530" s="97"/>
    </row>
    <row r="531" spans="1:10" ht="12.75">
      <c r="A531" s="97"/>
      <c r="B531" s="97"/>
      <c r="C531" s="97"/>
      <c r="D531" s="97"/>
      <c r="E531" s="97"/>
      <c r="F531" s="97"/>
      <c r="G531" s="97"/>
      <c r="H531" s="97"/>
      <c r="I531" s="97"/>
      <c r="J531" s="97"/>
    </row>
    <row r="532" spans="1:10" ht="12.75">
      <c r="A532" s="97"/>
      <c r="B532" s="97"/>
      <c r="C532" s="97"/>
      <c r="D532" s="97"/>
      <c r="E532" s="97"/>
      <c r="F532" s="97"/>
      <c r="G532" s="97"/>
      <c r="H532" s="97"/>
      <c r="I532" s="97"/>
      <c r="J532" s="97"/>
    </row>
    <row r="533" spans="1:10" ht="12.75">
      <c r="A533" s="97"/>
      <c r="B533" s="97"/>
      <c r="C533" s="97"/>
      <c r="D533" s="97"/>
      <c r="E533" s="97"/>
      <c r="F533" s="97"/>
      <c r="G533" s="97"/>
      <c r="H533" s="97"/>
      <c r="I533" s="97"/>
      <c r="J533" s="97"/>
    </row>
    <row r="534" spans="1:10" ht="12.75">
      <c r="A534" s="97"/>
      <c r="B534" s="97"/>
      <c r="C534" s="97"/>
      <c r="D534" s="97"/>
      <c r="E534" s="97"/>
      <c r="F534" s="97"/>
      <c r="G534" s="97"/>
      <c r="H534" s="97"/>
      <c r="I534" s="97"/>
      <c r="J534" s="97"/>
    </row>
    <row r="535" spans="1:10" ht="12.75">
      <c r="A535" s="97"/>
      <c r="B535" s="97"/>
      <c r="C535" s="97"/>
      <c r="D535" s="97"/>
      <c r="E535" s="97"/>
      <c r="F535" s="97"/>
      <c r="G535" s="97"/>
      <c r="H535" s="97"/>
      <c r="I535" s="97"/>
      <c r="J535" s="97"/>
    </row>
    <row r="536" spans="1:10" ht="12.75">
      <c r="A536" s="97"/>
      <c r="B536" s="97"/>
      <c r="C536" s="97"/>
      <c r="D536" s="97"/>
      <c r="E536" s="97"/>
      <c r="F536" s="97"/>
      <c r="G536" s="97"/>
      <c r="H536" s="97"/>
      <c r="I536" s="97"/>
      <c r="J536" s="97"/>
    </row>
    <row r="537" spans="1:10" ht="12.75">
      <c r="A537" s="97"/>
      <c r="B537" s="97"/>
      <c r="C537" s="97"/>
      <c r="D537" s="97"/>
      <c r="E537" s="97"/>
      <c r="F537" s="97"/>
      <c r="G537" s="97"/>
      <c r="H537" s="97"/>
      <c r="I537" s="97"/>
      <c r="J537" s="97"/>
    </row>
    <row r="538" spans="1:10" ht="12.75">
      <c r="A538" s="97"/>
      <c r="B538" s="97"/>
      <c r="C538" s="97"/>
      <c r="D538" s="97"/>
      <c r="E538" s="97"/>
      <c r="F538" s="97"/>
      <c r="G538" s="97"/>
      <c r="H538" s="97"/>
      <c r="I538" s="97"/>
      <c r="J538" s="97"/>
    </row>
    <row r="539" spans="1:10" ht="12.75">
      <c r="A539" s="97"/>
      <c r="B539" s="97"/>
      <c r="C539" s="97"/>
      <c r="D539" s="97"/>
      <c r="E539" s="97"/>
      <c r="F539" s="97"/>
      <c r="G539" s="97"/>
      <c r="H539" s="97"/>
      <c r="I539" s="97"/>
      <c r="J539" s="97"/>
    </row>
    <row r="540" spans="1:10" ht="12.75">
      <c r="A540" s="97"/>
      <c r="B540" s="97"/>
      <c r="C540" s="97"/>
      <c r="D540" s="97"/>
      <c r="E540" s="97"/>
      <c r="F540" s="97"/>
      <c r="G540" s="97"/>
      <c r="H540" s="97"/>
      <c r="I540" s="97"/>
      <c r="J540" s="97"/>
    </row>
    <row r="541" spans="1:10" ht="12.75">
      <c r="A541" s="97"/>
      <c r="B541" s="97"/>
      <c r="C541" s="97"/>
      <c r="D541" s="97"/>
      <c r="E541" s="97"/>
      <c r="F541" s="97"/>
      <c r="G541" s="97"/>
      <c r="H541" s="97"/>
      <c r="I541" s="97"/>
      <c r="J541" s="97"/>
    </row>
    <row r="542" spans="1:10" ht="12.75">
      <c r="A542" s="97"/>
      <c r="B542" s="97"/>
      <c r="C542" s="97"/>
      <c r="D542" s="97"/>
      <c r="E542" s="97"/>
      <c r="F542" s="97"/>
      <c r="G542" s="97"/>
      <c r="H542" s="97"/>
      <c r="I542" s="97"/>
      <c r="J542" s="97"/>
    </row>
    <row r="543" spans="1:10" ht="12.75">
      <c r="A543" s="97"/>
      <c r="B543" s="97"/>
      <c r="C543" s="97"/>
      <c r="D543" s="97"/>
      <c r="E543" s="97"/>
      <c r="F543" s="97"/>
      <c r="G543" s="97"/>
      <c r="H543" s="97"/>
      <c r="I543" s="97"/>
      <c r="J543" s="97"/>
    </row>
    <row r="544" spans="1:10" ht="12.75">
      <c r="A544" s="97"/>
      <c r="B544" s="97"/>
      <c r="C544" s="97"/>
      <c r="D544" s="97"/>
      <c r="E544" s="97"/>
      <c r="F544" s="97"/>
      <c r="G544" s="97"/>
      <c r="H544" s="97"/>
      <c r="I544" s="97"/>
      <c r="J544" s="97"/>
    </row>
    <row r="545" spans="1:10" ht="12.75">
      <c r="A545" s="97"/>
      <c r="B545" s="97"/>
      <c r="C545" s="97"/>
      <c r="D545" s="97"/>
      <c r="E545" s="97"/>
      <c r="F545" s="97"/>
      <c r="G545" s="97"/>
      <c r="H545" s="97"/>
      <c r="I545" s="97"/>
      <c r="J545" s="97"/>
    </row>
    <row r="546" spans="1:10" ht="12.75">
      <c r="A546" s="97"/>
      <c r="B546" s="97"/>
      <c r="C546" s="97"/>
      <c r="D546" s="97"/>
      <c r="E546" s="97"/>
      <c r="F546" s="97"/>
      <c r="G546" s="97"/>
      <c r="H546" s="97"/>
      <c r="I546" s="97"/>
      <c r="J546" s="97"/>
    </row>
    <row r="547" spans="1:10" ht="12.75">
      <c r="A547" s="97"/>
      <c r="B547" s="97"/>
      <c r="C547" s="97"/>
      <c r="D547" s="97"/>
      <c r="E547" s="97"/>
      <c r="F547" s="97"/>
      <c r="G547" s="97"/>
      <c r="H547" s="97"/>
      <c r="I547" s="97"/>
      <c r="J547" s="97"/>
    </row>
    <row r="548" spans="1:10" ht="12.75">
      <c r="A548" s="97"/>
      <c r="B548" s="97"/>
      <c r="C548" s="97"/>
      <c r="D548" s="97"/>
      <c r="E548" s="97"/>
      <c r="F548" s="97"/>
      <c r="G548" s="97"/>
      <c r="H548" s="97"/>
      <c r="I548" s="97"/>
      <c r="J548" s="97"/>
    </row>
    <row r="549" spans="1:10" ht="12.75">
      <c r="A549" s="97"/>
      <c r="B549" s="97"/>
      <c r="C549" s="97"/>
      <c r="D549" s="97"/>
      <c r="E549" s="97"/>
      <c r="F549" s="97"/>
      <c r="G549" s="97"/>
      <c r="H549" s="97"/>
      <c r="I549" s="97"/>
      <c r="J549" s="97"/>
    </row>
    <row r="550" spans="1:10" ht="12.75">
      <c r="A550" s="97"/>
      <c r="B550" s="97"/>
      <c r="C550" s="97"/>
      <c r="D550" s="97"/>
      <c r="E550" s="97"/>
      <c r="F550" s="97"/>
      <c r="G550" s="97"/>
      <c r="H550" s="97"/>
      <c r="I550" s="97"/>
      <c r="J550" s="97"/>
    </row>
    <row r="551" spans="1:10" ht="12.75">
      <c r="A551" s="97"/>
      <c r="B551" s="97"/>
      <c r="C551" s="97"/>
      <c r="D551" s="97"/>
      <c r="E551" s="97"/>
      <c r="F551" s="97"/>
      <c r="G551" s="97"/>
      <c r="H551" s="97"/>
      <c r="I551" s="97"/>
      <c r="J551" s="97"/>
    </row>
    <row r="552" spans="1:10" ht="12.75">
      <c r="A552" s="97"/>
      <c r="B552" s="97"/>
      <c r="C552" s="97"/>
      <c r="D552" s="97"/>
      <c r="E552" s="97"/>
      <c r="F552" s="97"/>
      <c r="G552" s="97"/>
      <c r="H552" s="97"/>
      <c r="I552" s="97"/>
      <c r="J552" s="97"/>
    </row>
    <row r="553" spans="1:10" ht="12.75">
      <c r="A553" s="97"/>
      <c r="B553" s="97"/>
      <c r="C553" s="97"/>
      <c r="D553" s="97"/>
      <c r="E553" s="97"/>
      <c r="F553" s="97"/>
      <c r="G553" s="97"/>
      <c r="H553" s="97"/>
      <c r="I553" s="97"/>
      <c r="J553" s="97"/>
    </row>
    <row r="554" spans="1:10" ht="12.75">
      <c r="A554" s="97"/>
      <c r="B554" s="97"/>
      <c r="C554" s="97"/>
      <c r="D554" s="97"/>
      <c r="E554" s="97"/>
      <c r="F554" s="97"/>
      <c r="G554" s="97"/>
      <c r="H554" s="97"/>
      <c r="I554" s="97"/>
      <c r="J554" s="97"/>
    </row>
    <row r="555" spans="1:10" ht="12.75">
      <c r="A555" s="97"/>
      <c r="B555" s="97"/>
      <c r="C555" s="97"/>
      <c r="D555" s="97"/>
      <c r="E555" s="97"/>
      <c r="F555" s="97"/>
      <c r="G555" s="97"/>
      <c r="H555" s="97"/>
      <c r="I555" s="97"/>
      <c r="J555" s="97"/>
    </row>
    <row r="556" spans="1:10" ht="12.75">
      <c r="A556" s="97"/>
      <c r="B556" s="97"/>
      <c r="C556" s="97"/>
      <c r="D556" s="97"/>
      <c r="E556" s="97"/>
      <c r="F556" s="97"/>
      <c r="G556" s="97"/>
      <c r="H556" s="97"/>
      <c r="I556" s="97"/>
      <c r="J556" s="97"/>
    </row>
    <row r="557" spans="1:10" ht="12.75">
      <c r="A557" s="97"/>
      <c r="B557" s="97"/>
      <c r="C557" s="97"/>
      <c r="D557" s="97"/>
      <c r="E557" s="97"/>
      <c r="F557" s="97"/>
      <c r="G557" s="97"/>
      <c r="H557" s="97"/>
      <c r="I557" s="97"/>
      <c r="J557" s="97"/>
    </row>
    <row r="558" spans="1:10" ht="12.75">
      <c r="A558" s="97"/>
      <c r="B558" s="97"/>
      <c r="C558" s="97"/>
      <c r="D558" s="97"/>
      <c r="E558" s="97"/>
      <c r="F558" s="97"/>
      <c r="G558" s="97"/>
      <c r="H558" s="97"/>
      <c r="I558" s="97"/>
      <c r="J558" s="97"/>
    </row>
    <row r="559" spans="1:10" ht="12.75">
      <c r="A559" s="97"/>
      <c r="B559" s="97"/>
      <c r="C559" s="97"/>
      <c r="D559" s="97"/>
      <c r="E559" s="97"/>
      <c r="F559" s="97"/>
      <c r="G559" s="97"/>
      <c r="H559" s="97"/>
      <c r="I559" s="97"/>
      <c r="J559" s="97"/>
    </row>
    <row r="560" spans="1:10" ht="12.75">
      <c r="A560" s="97"/>
      <c r="B560" s="97"/>
      <c r="C560" s="97"/>
      <c r="D560" s="97"/>
      <c r="E560" s="97"/>
      <c r="F560" s="97"/>
      <c r="G560" s="97"/>
      <c r="H560" s="97"/>
      <c r="I560" s="97"/>
      <c r="J560" s="97"/>
    </row>
    <row r="561" spans="1:10" ht="12.75">
      <c r="A561" s="97"/>
      <c r="B561" s="97"/>
      <c r="C561" s="97"/>
      <c r="D561" s="97"/>
      <c r="E561" s="97"/>
      <c r="F561" s="97"/>
      <c r="G561" s="97"/>
      <c r="H561" s="97"/>
      <c r="I561" s="97"/>
      <c r="J561" s="97"/>
    </row>
    <row r="562" spans="1:10" ht="12.75">
      <c r="A562" s="97"/>
      <c r="B562" s="97"/>
      <c r="C562" s="97"/>
      <c r="D562" s="97"/>
      <c r="E562" s="97"/>
      <c r="F562" s="97"/>
      <c r="G562" s="97"/>
      <c r="H562" s="97"/>
      <c r="I562" s="97"/>
      <c r="J562" s="97"/>
    </row>
    <row r="563" spans="1:10" ht="12.75">
      <c r="A563" s="97"/>
      <c r="B563" s="97"/>
      <c r="C563" s="97"/>
      <c r="D563" s="97"/>
      <c r="E563" s="97"/>
      <c r="F563" s="97"/>
      <c r="G563" s="97"/>
      <c r="H563" s="97"/>
      <c r="I563" s="97"/>
      <c r="J563" s="97"/>
    </row>
    <row r="564" spans="1:10" ht="12.75">
      <c r="A564" s="97"/>
      <c r="B564" s="97"/>
      <c r="C564" s="97"/>
      <c r="D564" s="97"/>
      <c r="E564" s="97"/>
      <c r="F564" s="97"/>
      <c r="G564" s="97"/>
      <c r="H564" s="97"/>
      <c r="I564" s="97"/>
      <c r="J564" s="97"/>
    </row>
    <row r="565" spans="1:10" ht="12.75">
      <c r="A565" s="97"/>
      <c r="B565" s="97"/>
      <c r="C565" s="97"/>
      <c r="D565" s="97"/>
      <c r="E565" s="97"/>
      <c r="F565" s="97"/>
      <c r="G565" s="97"/>
      <c r="H565" s="97"/>
      <c r="I565" s="97"/>
      <c r="J565" s="97"/>
    </row>
    <row r="566" spans="1:10" ht="12.75">
      <c r="A566" s="97"/>
      <c r="B566" s="97"/>
      <c r="C566" s="97"/>
      <c r="D566" s="97"/>
      <c r="E566" s="97"/>
      <c r="F566" s="97"/>
      <c r="G566" s="97"/>
      <c r="H566" s="97"/>
      <c r="I566" s="97"/>
      <c r="J566" s="97"/>
    </row>
    <row r="567" spans="1:10" ht="12.75">
      <c r="A567" s="97"/>
      <c r="B567" s="97"/>
      <c r="C567" s="97"/>
      <c r="D567" s="97"/>
      <c r="E567" s="97"/>
      <c r="F567" s="97"/>
      <c r="G567" s="97"/>
      <c r="H567" s="97"/>
      <c r="I567" s="97"/>
      <c r="J567" s="97"/>
    </row>
    <row r="568" spans="1:10" ht="12.75">
      <c r="A568" s="97"/>
      <c r="B568" s="97"/>
      <c r="C568" s="97"/>
      <c r="D568" s="97"/>
      <c r="E568" s="97"/>
      <c r="F568" s="97"/>
      <c r="G568" s="97"/>
      <c r="H568" s="97"/>
      <c r="I568" s="97"/>
      <c r="J568" s="97"/>
    </row>
    <row r="569" spans="1:10" ht="12.75">
      <c r="A569" s="97"/>
      <c r="B569" s="97"/>
      <c r="C569" s="97"/>
      <c r="D569" s="97"/>
      <c r="E569" s="97"/>
      <c r="F569" s="97"/>
      <c r="G569" s="97"/>
      <c r="H569" s="97"/>
      <c r="I569" s="97"/>
      <c r="J569" s="97"/>
    </row>
    <row r="570" spans="1:10" ht="12.75">
      <c r="A570" s="97"/>
      <c r="B570" s="97"/>
      <c r="C570" s="97"/>
      <c r="D570" s="97"/>
      <c r="E570" s="97"/>
      <c r="F570" s="97"/>
      <c r="G570" s="97"/>
      <c r="H570" s="97"/>
      <c r="I570" s="97"/>
      <c r="J570" s="97"/>
    </row>
    <row r="571" spans="1:10" ht="12.75">
      <c r="A571" s="97"/>
      <c r="B571" s="97"/>
      <c r="C571" s="97"/>
      <c r="D571" s="97"/>
      <c r="E571" s="97"/>
      <c r="F571" s="97"/>
      <c r="G571" s="97"/>
      <c r="H571" s="97"/>
      <c r="I571" s="97"/>
      <c r="J571" s="97"/>
    </row>
    <row r="572" spans="1:10" ht="12.75">
      <c r="A572" s="97"/>
      <c r="B572" s="97"/>
      <c r="C572" s="97"/>
      <c r="D572" s="97"/>
      <c r="E572" s="97"/>
      <c r="F572" s="97"/>
      <c r="G572" s="97"/>
      <c r="H572" s="97"/>
      <c r="I572" s="97"/>
      <c r="J572" s="97"/>
    </row>
    <row r="573" spans="1:10" ht="12.75">
      <c r="A573" s="97"/>
      <c r="B573" s="97"/>
      <c r="C573" s="97"/>
      <c r="D573" s="97"/>
      <c r="E573" s="97"/>
      <c r="F573" s="97"/>
      <c r="G573" s="97"/>
      <c r="H573" s="97"/>
      <c r="I573" s="97"/>
      <c r="J573" s="97"/>
    </row>
    <row r="574" spans="1:10" ht="12.75">
      <c r="A574" s="97"/>
      <c r="B574" s="97"/>
      <c r="C574" s="97"/>
      <c r="D574" s="97"/>
      <c r="E574" s="97"/>
      <c r="F574" s="97"/>
      <c r="G574" s="97"/>
      <c r="H574" s="97"/>
      <c r="I574" s="97"/>
      <c r="J574" s="97"/>
    </row>
    <row r="575" spans="1:10" ht="12.75">
      <c r="A575" s="97"/>
      <c r="B575" s="97"/>
      <c r="C575" s="97"/>
      <c r="D575" s="97"/>
      <c r="E575" s="97"/>
      <c r="F575" s="97"/>
      <c r="G575" s="97"/>
      <c r="H575" s="97"/>
      <c r="I575" s="97"/>
      <c r="J575" s="97"/>
    </row>
    <row r="576" spans="1:10" ht="12.75">
      <c r="A576" s="97"/>
      <c r="B576" s="97"/>
      <c r="C576" s="97"/>
      <c r="D576" s="97"/>
      <c r="E576" s="97"/>
      <c r="F576" s="97"/>
      <c r="G576" s="97"/>
      <c r="H576" s="97"/>
      <c r="I576" s="97"/>
      <c r="J576" s="97"/>
    </row>
    <row r="577" spans="1:10" ht="12.75">
      <c r="A577" s="97"/>
      <c r="B577" s="97"/>
      <c r="C577" s="97"/>
      <c r="D577" s="97"/>
      <c r="E577" s="97"/>
      <c r="F577" s="97"/>
      <c r="G577" s="97"/>
      <c r="H577" s="97"/>
      <c r="I577" s="97"/>
      <c r="J577" s="97"/>
    </row>
    <row r="578" spans="1:10" ht="12.75">
      <c r="A578" s="97"/>
      <c r="B578" s="97"/>
      <c r="C578" s="97"/>
      <c r="D578" s="97"/>
      <c r="E578" s="97"/>
      <c r="F578" s="97"/>
      <c r="G578" s="97"/>
      <c r="H578" s="97"/>
      <c r="I578" s="97"/>
      <c r="J578" s="97"/>
    </row>
    <row r="579" spans="1:10" ht="12.75">
      <c r="A579" s="97"/>
      <c r="B579" s="97"/>
      <c r="C579" s="97"/>
      <c r="D579" s="97"/>
      <c r="E579" s="97"/>
      <c r="F579" s="97"/>
      <c r="G579" s="97"/>
      <c r="H579" s="97"/>
      <c r="I579" s="97"/>
      <c r="J579" s="97"/>
    </row>
    <row r="580" spans="1:10" ht="12.75">
      <c r="A580" s="97"/>
      <c r="B580" s="97"/>
      <c r="C580" s="97"/>
      <c r="D580" s="97"/>
      <c r="E580" s="97"/>
      <c r="F580" s="97"/>
      <c r="G580" s="97"/>
      <c r="H580" s="97"/>
      <c r="I580" s="97"/>
      <c r="J580" s="97"/>
    </row>
    <row r="581" spans="1:10" ht="12.75">
      <c r="A581" s="97"/>
      <c r="B581" s="97"/>
      <c r="C581" s="97"/>
      <c r="D581" s="97"/>
      <c r="E581" s="97"/>
      <c r="F581" s="97"/>
      <c r="G581" s="97"/>
      <c r="H581" s="97"/>
      <c r="I581" s="97"/>
      <c r="J581" s="97"/>
    </row>
    <row r="582" spans="1:10" ht="12.75">
      <c r="A582" s="97"/>
      <c r="B582" s="97"/>
      <c r="C582" s="97"/>
      <c r="D582" s="97"/>
      <c r="E582" s="97"/>
      <c r="F582" s="97"/>
      <c r="G582" s="97"/>
      <c r="H582" s="97"/>
      <c r="I582" s="97"/>
      <c r="J582" s="97"/>
    </row>
    <row r="583" spans="1:10" ht="12.75">
      <c r="A583" s="97"/>
      <c r="B583" s="97"/>
      <c r="C583" s="97"/>
      <c r="D583" s="97"/>
      <c r="E583" s="97"/>
      <c r="F583" s="97"/>
      <c r="G583" s="97"/>
      <c r="H583" s="97"/>
      <c r="I583" s="97"/>
      <c r="J583" s="97"/>
    </row>
    <row r="584" spans="1:10" ht="12.75">
      <c r="A584" s="97"/>
      <c r="B584" s="97"/>
      <c r="C584" s="97"/>
      <c r="D584" s="97"/>
      <c r="E584" s="97"/>
      <c r="F584" s="97"/>
      <c r="G584" s="97"/>
      <c r="H584" s="97"/>
      <c r="I584" s="97"/>
      <c r="J584" s="97"/>
    </row>
    <row r="585" spans="1:10" ht="12.75">
      <c r="A585" s="97"/>
      <c r="B585" s="97"/>
      <c r="C585" s="97"/>
      <c r="D585" s="97"/>
      <c r="E585" s="97"/>
      <c r="F585" s="97"/>
      <c r="G585" s="97"/>
      <c r="H585" s="97"/>
      <c r="I585" s="97"/>
      <c r="J585" s="97"/>
    </row>
    <row r="586" spans="1:10" ht="12.75">
      <c r="A586" s="97"/>
      <c r="B586" s="97"/>
      <c r="C586" s="97"/>
      <c r="D586" s="97"/>
      <c r="E586" s="97"/>
      <c r="F586" s="97"/>
      <c r="G586" s="97"/>
      <c r="H586" s="97"/>
      <c r="I586" s="97"/>
      <c r="J586" s="97"/>
    </row>
    <row r="587" spans="1:10" ht="12.75">
      <c r="A587" s="97"/>
      <c r="B587" s="97"/>
      <c r="C587" s="97"/>
      <c r="D587" s="97"/>
      <c r="E587" s="97"/>
      <c r="F587" s="97"/>
      <c r="G587" s="97"/>
      <c r="H587" s="97"/>
      <c r="I587" s="97"/>
      <c r="J587" s="97"/>
    </row>
    <row r="588" spans="1:10" ht="12.75">
      <c r="A588" s="97"/>
      <c r="B588" s="97"/>
      <c r="C588" s="97"/>
      <c r="D588" s="97"/>
      <c r="E588" s="97"/>
      <c r="F588" s="97"/>
      <c r="G588" s="97"/>
      <c r="H588" s="97"/>
      <c r="I588" s="97"/>
      <c r="J588" s="97"/>
    </row>
    <row r="589" spans="1:10" ht="12.75">
      <c r="A589" s="97"/>
      <c r="B589" s="97"/>
      <c r="C589" s="97"/>
      <c r="D589" s="97"/>
      <c r="E589" s="97"/>
      <c r="F589" s="97"/>
      <c r="G589" s="97"/>
      <c r="H589" s="97"/>
      <c r="I589" s="97"/>
      <c r="J589" s="97"/>
    </row>
    <row r="590" spans="1:10" ht="12.75">
      <c r="A590" s="97"/>
      <c r="B590" s="97"/>
      <c r="C590" s="97"/>
      <c r="D590" s="97"/>
      <c r="E590" s="97"/>
      <c r="F590" s="97"/>
      <c r="G590" s="97"/>
      <c r="H590" s="97"/>
      <c r="I590" s="97"/>
      <c r="J590" s="97"/>
    </row>
    <row r="591" spans="1:10" ht="12.75">
      <c r="A591" s="97"/>
      <c r="B591" s="97"/>
      <c r="C591" s="97"/>
      <c r="D591" s="97"/>
      <c r="E591" s="97"/>
      <c r="F591" s="97"/>
      <c r="G591" s="97"/>
      <c r="H591" s="97"/>
      <c r="I591" s="97"/>
      <c r="J591" s="97"/>
    </row>
    <row r="592" spans="1:10" ht="12.75">
      <c r="A592" s="97"/>
      <c r="B592" s="97"/>
      <c r="C592" s="97"/>
      <c r="D592" s="97"/>
      <c r="E592" s="97"/>
      <c r="F592" s="97"/>
      <c r="G592" s="97"/>
      <c r="H592" s="97"/>
      <c r="I592" s="97"/>
      <c r="J592" s="97"/>
    </row>
    <row r="593" spans="1:10" ht="12.75">
      <c r="A593" s="97"/>
      <c r="B593" s="97"/>
      <c r="C593" s="97"/>
      <c r="D593" s="97"/>
      <c r="E593" s="97"/>
      <c r="F593" s="97"/>
      <c r="G593" s="97"/>
      <c r="H593" s="97"/>
      <c r="I593" s="97"/>
      <c r="J593" s="97"/>
    </row>
    <row r="594" spans="1:10" ht="12.75">
      <c r="A594" s="97"/>
      <c r="B594" s="97"/>
      <c r="C594" s="97"/>
      <c r="D594" s="97"/>
      <c r="E594" s="97"/>
      <c r="F594" s="97"/>
      <c r="G594" s="97"/>
      <c r="H594" s="97"/>
      <c r="I594" s="97"/>
      <c r="J594" s="97"/>
    </row>
    <row r="595" spans="1:10" ht="12.75">
      <c r="A595" s="97"/>
      <c r="B595" s="97"/>
      <c r="C595" s="97"/>
      <c r="D595" s="97"/>
      <c r="E595" s="97"/>
      <c r="F595" s="97"/>
      <c r="G595" s="97"/>
      <c r="H595" s="97"/>
      <c r="I595" s="97"/>
      <c r="J595" s="97"/>
    </row>
    <row r="596" spans="1:10" ht="12.75">
      <c r="A596" s="97"/>
      <c r="B596" s="97"/>
      <c r="C596" s="97"/>
      <c r="D596" s="97"/>
      <c r="E596" s="97"/>
      <c r="F596" s="97"/>
      <c r="G596" s="97"/>
      <c r="H596" s="97"/>
      <c r="I596" s="97"/>
      <c r="J596" s="97"/>
    </row>
    <row r="597" spans="1:10" ht="12.75">
      <c r="A597" s="97"/>
      <c r="B597" s="97"/>
      <c r="C597" s="97"/>
      <c r="D597" s="97"/>
      <c r="E597" s="97"/>
      <c r="F597" s="97"/>
      <c r="G597" s="97"/>
      <c r="H597" s="97"/>
      <c r="I597" s="97"/>
      <c r="J597" s="97"/>
    </row>
    <row r="598" spans="1:10" ht="12.75">
      <c r="A598" s="97"/>
      <c r="B598" s="97"/>
      <c r="C598" s="97"/>
      <c r="D598" s="97"/>
      <c r="E598" s="97"/>
      <c r="F598" s="97"/>
      <c r="G598" s="97"/>
      <c r="H598" s="97"/>
      <c r="I598" s="97"/>
      <c r="J598" s="97"/>
    </row>
    <row r="599" spans="1:10" ht="12.75">
      <c r="A599" s="97"/>
      <c r="B599" s="97"/>
      <c r="C599" s="97"/>
      <c r="D599" s="97"/>
      <c r="E599" s="97"/>
      <c r="F599" s="97"/>
      <c r="G599" s="97"/>
      <c r="H599" s="97"/>
      <c r="I599" s="97"/>
      <c r="J599" s="97"/>
    </row>
    <row r="600" spans="1:10" ht="12.75">
      <c r="A600" s="97"/>
      <c r="B600" s="97"/>
      <c r="C600" s="97"/>
      <c r="D600" s="97"/>
      <c r="E600" s="97"/>
      <c r="F600" s="97"/>
      <c r="G600" s="97"/>
      <c r="H600" s="97"/>
      <c r="I600" s="97"/>
      <c r="J600" s="97"/>
    </row>
    <row r="601" spans="1:10" ht="12.75">
      <c r="A601" s="97"/>
      <c r="B601" s="97"/>
      <c r="C601" s="97"/>
      <c r="D601" s="97"/>
      <c r="E601" s="97"/>
      <c r="F601" s="97"/>
      <c r="G601" s="97"/>
      <c r="H601" s="97"/>
      <c r="I601" s="97"/>
      <c r="J601" s="97"/>
    </row>
    <row r="602" spans="1:10" ht="12.75">
      <c r="A602" s="97"/>
      <c r="B602" s="97"/>
      <c r="C602" s="97"/>
      <c r="D602" s="97"/>
      <c r="E602" s="97"/>
      <c r="F602" s="97"/>
      <c r="G602" s="97"/>
      <c r="H602" s="97"/>
      <c r="I602" s="97"/>
      <c r="J602" s="97"/>
    </row>
    <row r="603" spans="1:10" ht="12.75">
      <c r="A603" s="97"/>
      <c r="B603" s="97"/>
      <c r="C603" s="97"/>
      <c r="D603" s="97"/>
      <c r="E603" s="97"/>
      <c r="F603" s="97"/>
      <c r="G603" s="97"/>
      <c r="H603" s="97"/>
      <c r="I603" s="97"/>
      <c r="J603" s="97"/>
    </row>
    <row r="604" spans="1:10" ht="12.75">
      <c r="A604" s="97"/>
      <c r="B604" s="97"/>
      <c r="C604" s="97"/>
      <c r="D604" s="97"/>
      <c r="E604" s="97"/>
      <c r="F604" s="97"/>
      <c r="G604" s="97"/>
      <c r="H604" s="97"/>
      <c r="I604" s="97"/>
      <c r="J604" s="97"/>
    </row>
    <row r="605" spans="1:10" ht="12.75">
      <c r="A605" s="97"/>
      <c r="B605" s="97"/>
      <c r="C605" s="97"/>
      <c r="D605" s="97"/>
      <c r="E605" s="97"/>
      <c r="F605" s="97"/>
      <c r="G605" s="97"/>
      <c r="H605" s="97"/>
      <c r="I605" s="97"/>
      <c r="J605" s="97"/>
    </row>
    <row r="606" spans="1:10" ht="12.75">
      <c r="A606" s="97"/>
      <c r="B606" s="97"/>
      <c r="C606" s="97"/>
      <c r="D606" s="97"/>
      <c r="E606" s="97"/>
      <c r="F606" s="97"/>
      <c r="G606" s="97"/>
      <c r="H606" s="97"/>
      <c r="I606" s="97"/>
      <c r="J606" s="97"/>
    </row>
    <row r="607" spans="1:10" ht="12.75">
      <c r="A607" s="97"/>
      <c r="B607" s="97"/>
      <c r="C607" s="97"/>
      <c r="D607" s="97"/>
      <c r="E607" s="97"/>
      <c r="F607" s="97"/>
      <c r="G607" s="97"/>
      <c r="H607" s="97"/>
      <c r="I607" s="97"/>
      <c r="J607" s="97"/>
    </row>
    <row r="608" spans="1:10" ht="12.75">
      <c r="A608" s="97"/>
      <c r="B608" s="97"/>
      <c r="C608" s="97"/>
      <c r="D608" s="97"/>
      <c r="E608" s="97"/>
      <c r="F608" s="97"/>
      <c r="G608" s="97"/>
      <c r="H608" s="97"/>
      <c r="I608" s="97"/>
      <c r="J608" s="97"/>
    </row>
    <row r="609" spans="1:10" ht="12.75">
      <c r="A609" s="97"/>
      <c r="B609" s="97"/>
      <c r="C609" s="97"/>
      <c r="D609" s="97"/>
      <c r="E609" s="97"/>
      <c r="F609" s="97"/>
      <c r="G609" s="97"/>
      <c r="H609" s="97"/>
      <c r="I609" s="97"/>
      <c r="J609" s="97"/>
    </row>
    <row r="610" spans="1:10" ht="12.75">
      <c r="A610" s="97"/>
      <c r="B610" s="97"/>
      <c r="C610" s="97"/>
      <c r="D610" s="97"/>
      <c r="E610" s="97"/>
      <c r="F610" s="97"/>
      <c r="G610" s="97"/>
      <c r="H610" s="97"/>
      <c r="I610" s="97"/>
      <c r="J610" s="97"/>
    </row>
    <row r="611" spans="1:10" ht="12.75">
      <c r="A611" s="97"/>
      <c r="B611" s="97"/>
      <c r="C611" s="97"/>
      <c r="D611" s="97"/>
      <c r="E611" s="97"/>
      <c r="F611" s="97"/>
      <c r="G611" s="97"/>
      <c r="H611" s="97"/>
      <c r="I611" s="97"/>
      <c r="J611" s="97"/>
    </row>
    <row r="612" spans="1:10" ht="12.75">
      <c r="A612" s="97"/>
      <c r="B612" s="97"/>
      <c r="C612" s="97"/>
      <c r="D612" s="97"/>
      <c r="E612" s="97"/>
      <c r="F612" s="97"/>
      <c r="G612" s="97"/>
      <c r="H612" s="97"/>
      <c r="I612" s="97"/>
      <c r="J612" s="97"/>
    </row>
    <row r="613" spans="1:10" ht="12.75">
      <c r="A613" s="97"/>
      <c r="B613" s="97"/>
      <c r="C613" s="97"/>
      <c r="D613" s="97"/>
      <c r="E613" s="97"/>
      <c r="F613" s="97"/>
      <c r="G613" s="97"/>
      <c r="H613" s="97"/>
      <c r="I613" s="97"/>
      <c r="J613" s="97"/>
    </row>
    <row r="614" spans="1:10" ht="12.75">
      <c r="A614" s="97"/>
      <c r="B614" s="97"/>
      <c r="C614" s="97"/>
      <c r="D614" s="97"/>
      <c r="E614" s="97"/>
      <c r="F614" s="97"/>
      <c r="G614" s="97"/>
      <c r="H614" s="97"/>
      <c r="I614" s="97"/>
      <c r="J614" s="97"/>
    </row>
    <row r="615" spans="1:10" ht="12.75">
      <c r="A615" s="97"/>
      <c r="B615" s="97"/>
      <c r="C615" s="97"/>
      <c r="D615" s="97"/>
      <c r="E615" s="97"/>
      <c r="F615" s="97"/>
      <c r="G615" s="97"/>
      <c r="H615" s="97"/>
      <c r="I615" s="97"/>
      <c r="J615" s="97"/>
    </row>
    <row r="616" spans="1:10" ht="12.75">
      <c r="A616" s="97"/>
      <c r="B616" s="97"/>
      <c r="C616" s="97"/>
      <c r="D616" s="97"/>
      <c r="E616" s="97"/>
      <c r="F616" s="97"/>
      <c r="G616" s="97"/>
      <c r="H616" s="97"/>
      <c r="I616" s="97"/>
      <c r="J616" s="97"/>
    </row>
    <row r="617" spans="1:10" ht="12.75">
      <c r="A617" s="97"/>
      <c r="B617" s="97"/>
      <c r="C617" s="97"/>
      <c r="D617" s="97"/>
      <c r="E617" s="97"/>
      <c r="F617" s="97"/>
      <c r="G617" s="97"/>
      <c r="H617" s="97"/>
      <c r="I617" s="97"/>
      <c r="J617" s="97"/>
    </row>
    <row r="618" spans="1:10" ht="12.75">
      <c r="A618" s="97"/>
      <c r="B618" s="97"/>
      <c r="C618" s="97"/>
      <c r="D618" s="97"/>
      <c r="E618" s="97"/>
      <c r="F618" s="97"/>
      <c r="G618" s="97"/>
      <c r="H618" s="97"/>
      <c r="I618" s="97"/>
      <c r="J618" s="97"/>
    </row>
    <row r="619" spans="1:10" ht="12.75">
      <c r="A619" s="97"/>
      <c r="B619" s="97"/>
      <c r="C619" s="97"/>
      <c r="D619" s="97"/>
      <c r="E619" s="97"/>
      <c r="F619" s="97"/>
      <c r="G619" s="97"/>
      <c r="H619" s="97"/>
      <c r="I619" s="97"/>
      <c r="J619" s="97"/>
    </row>
    <row r="620" spans="1:10" ht="12.75">
      <c r="A620" s="97"/>
      <c r="B620" s="97"/>
      <c r="C620" s="97"/>
      <c r="D620" s="97"/>
      <c r="E620" s="97"/>
      <c r="F620" s="97"/>
      <c r="G620" s="97"/>
      <c r="H620" s="97"/>
      <c r="I620" s="97"/>
      <c r="J620" s="97"/>
    </row>
    <row r="621" spans="1:10" ht="12.75">
      <c r="A621" s="97"/>
      <c r="B621" s="97"/>
      <c r="C621" s="97"/>
      <c r="D621" s="97"/>
      <c r="E621" s="97"/>
      <c r="F621" s="97"/>
      <c r="G621" s="97"/>
      <c r="H621" s="97"/>
      <c r="I621" s="97"/>
      <c r="J621" s="97"/>
    </row>
    <row r="622" spans="1:10" ht="12.75">
      <c r="A622" s="97"/>
      <c r="B622" s="97"/>
      <c r="C622" s="97"/>
      <c r="D622" s="97"/>
      <c r="E622" s="97"/>
      <c r="F622" s="97"/>
      <c r="G622" s="97"/>
      <c r="H622" s="97"/>
      <c r="I622" s="97"/>
      <c r="J622" s="97"/>
    </row>
    <row r="623" spans="1:10" ht="12.75">
      <c r="A623" s="97"/>
      <c r="B623" s="97"/>
      <c r="C623" s="97"/>
      <c r="D623" s="97"/>
      <c r="E623" s="97"/>
      <c r="F623" s="97"/>
      <c r="G623" s="97"/>
      <c r="H623" s="97"/>
      <c r="I623" s="97"/>
      <c r="J623" s="97"/>
    </row>
    <row r="624" spans="1:10" ht="12.75">
      <c r="A624" s="97"/>
      <c r="B624" s="97"/>
      <c r="C624" s="97"/>
      <c r="D624" s="97"/>
      <c r="E624" s="97"/>
      <c r="F624" s="97"/>
      <c r="G624" s="97"/>
      <c r="H624" s="97"/>
      <c r="I624" s="97"/>
      <c r="J624" s="97"/>
    </row>
    <row r="625" spans="1:10" ht="12.75">
      <c r="A625" s="97"/>
      <c r="B625" s="97"/>
      <c r="C625" s="97"/>
      <c r="D625" s="97"/>
      <c r="E625" s="97"/>
      <c r="F625" s="97"/>
      <c r="G625" s="97"/>
      <c r="H625" s="97"/>
      <c r="I625" s="97"/>
      <c r="J625" s="97"/>
    </row>
    <row r="626" spans="1:10" ht="12.75">
      <c r="A626" s="97"/>
      <c r="B626" s="97"/>
      <c r="C626" s="97"/>
      <c r="D626" s="97"/>
      <c r="E626" s="97"/>
      <c r="F626" s="97"/>
      <c r="G626" s="97"/>
      <c r="H626" s="97"/>
      <c r="I626" s="97"/>
      <c r="J626" s="97"/>
    </row>
    <row r="627" spans="1:10" ht="12.75">
      <c r="A627" s="97"/>
      <c r="B627" s="97"/>
      <c r="C627" s="97"/>
      <c r="D627" s="97"/>
      <c r="E627" s="97"/>
      <c r="F627" s="97"/>
      <c r="G627" s="97"/>
      <c r="H627" s="97"/>
      <c r="I627" s="97"/>
      <c r="J627" s="97"/>
    </row>
    <row r="628" spans="1:10" ht="12.75">
      <c r="A628" s="97"/>
      <c r="B628" s="97"/>
      <c r="C628" s="97"/>
      <c r="D628" s="97"/>
      <c r="E628" s="97"/>
      <c r="F628" s="97"/>
      <c r="G628" s="97"/>
      <c r="H628" s="97"/>
      <c r="I628" s="97"/>
      <c r="J628" s="97"/>
    </row>
    <row r="629" spans="1:10" ht="12.75">
      <c r="A629" s="97"/>
      <c r="B629" s="97"/>
      <c r="C629" s="97"/>
      <c r="D629" s="97"/>
      <c r="E629" s="97"/>
      <c r="F629" s="97"/>
      <c r="G629" s="97"/>
      <c r="H629" s="97"/>
      <c r="I629" s="97"/>
      <c r="J629" s="97"/>
    </row>
    <row r="630" spans="1:10" ht="12.75">
      <c r="A630" s="97"/>
      <c r="B630" s="97"/>
      <c r="C630" s="97"/>
      <c r="D630" s="97"/>
      <c r="E630" s="97"/>
      <c r="F630" s="97"/>
      <c r="G630" s="97"/>
      <c r="H630" s="97"/>
      <c r="I630" s="97"/>
      <c r="J630" s="97"/>
    </row>
    <row r="631" spans="1:10" ht="12.75">
      <c r="A631" s="97"/>
      <c r="B631" s="97"/>
      <c r="C631" s="97"/>
      <c r="D631" s="97"/>
      <c r="E631" s="97"/>
      <c r="F631" s="97"/>
      <c r="G631" s="97"/>
      <c r="H631" s="97"/>
      <c r="I631" s="97"/>
      <c r="J631" s="97"/>
    </row>
    <row r="632" spans="1:10" ht="12.75">
      <c r="A632" s="97"/>
      <c r="B632" s="97"/>
      <c r="C632" s="97"/>
      <c r="D632" s="97"/>
      <c r="E632" s="97"/>
      <c r="F632" s="97"/>
      <c r="G632" s="97"/>
      <c r="H632" s="97"/>
      <c r="I632" s="97"/>
      <c r="J632" s="97"/>
    </row>
    <row r="633" spans="1:10" ht="12.75">
      <c r="A633" s="97"/>
      <c r="B633" s="97"/>
      <c r="C633" s="97"/>
      <c r="D633" s="97"/>
      <c r="E633" s="97"/>
      <c r="F633" s="97"/>
      <c r="G633" s="97"/>
      <c r="H633" s="97"/>
      <c r="I633" s="97"/>
      <c r="J633" s="97"/>
    </row>
    <row r="634" spans="1:10" ht="12.75">
      <c r="A634" s="97"/>
      <c r="B634" s="97"/>
      <c r="C634" s="97"/>
      <c r="D634" s="97"/>
      <c r="E634" s="97"/>
      <c r="F634" s="97"/>
      <c r="G634" s="97"/>
      <c r="H634" s="97"/>
      <c r="I634" s="97"/>
      <c r="J634" s="97"/>
    </row>
    <row r="635" spans="1:10" ht="12.75">
      <c r="A635" s="97"/>
      <c r="B635" s="97"/>
      <c r="C635" s="97"/>
      <c r="D635" s="97"/>
      <c r="E635" s="97"/>
      <c r="F635" s="97"/>
      <c r="G635" s="97"/>
      <c r="H635" s="97"/>
      <c r="I635" s="97"/>
      <c r="J635" s="97"/>
    </row>
    <row r="636" spans="1:10" ht="12.75">
      <c r="A636" s="97"/>
      <c r="B636" s="97"/>
      <c r="C636" s="97"/>
      <c r="D636" s="97"/>
      <c r="E636" s="97"/>
      <c r="F636" s="97"/>
      <c r="G636" s="97"/>
      <c r="H636" s="97"/>
      <c r="I636" s="97"/>
      <c r="J636" s="97"/>
    </row>
    <row r="637" spans="1:10" ht="12.75">
      <c r="A637" s="97"/>
      <c r="B637" s="97"/>
      <c r="C637" s="97"/>
      <c r="D637" s="97"/>
      <c r="E637" s="97"/>
      <c r="F637" s="97"/>
      <c r="G637" s="97"/>
      <c r="H637" s="97"/>
      <c r="I637" s="97"/>
      <c r="J637" s="97"/>
    </row>
    <row r="638" spans="1:10" ht="12.75">
      <c r="A638" s="97"/>
      <c r="B638" s="97"/>
      <c r="C638" s="97"/>
      <c r="D638" s="97"/>
      <c r="E638" s="97"/>
      <c r="F638" s="97"/>
      <c r="G638" s="97"/>
      <c r="H638" s="97"/>
      <c r="I638" s="97"/>
      <c r="J638" s="97"/>
    </row>
    <row r="639" spans="1:10" ht="12.75">
      <c r="A639" s="97"/>
      <c r="B639" s="97"/>
      <c r="C639" s="97"/>
      <c r="D639" s="97"/>
      <c r="E639" s="97"/>
      <c r="F639" s="97"/>
      <c r="G639" s="97"/>
      <c r="H639" s="97"/>
      <c r="I639" s="97"/>
      <c r="J639" s="97"/>
    </row>
    <row r="640" spans="1:10" ht="12.75">
      <c r="A640" s="97"/>
      <c r="B640" s="97"/>
      <c r="C640" s="97"/>
      <c r="D640" s="97"/>
      <c r="E640" s="97"/>
      <c r="F640" s="97"/>
      <c r="G640" s="97"/>
      <c r="H640" s="97"/>
      <c r="I640" s="97"/>
      <c r="J640" s="97"/>
    </row>
    <row r="641" spans="1:10" ht="12.75">
      <c r="A641" s="97"/>
      <c r="B641" s="97"/>
      <c r="C641" s="97"/>
      <c r="D641" s="97"/>
      <c r="E641" s="97"/>
      <c r="F641" s="97"/>
      <c r="G641" s="97"/>
      <c r="H641" s="97"/>
      <c r="I641" s="97"/>
      <c r="J641" s="97"/>
    </row>
    <row r="642" spans="1:10" ht="12.75">
      <c r="A642" s="97"/>
      <c r="B642" s="97"/>
      <c r="C642" s="97"/>
      <c r="D642" s="97"/>
      <c r="E642" s="97"/>
      <c r="F642" s="97"/>
      <c r="G642" s="97"/>
      <c r="H642" s="97"/>
      <c r="I642" s="97"/>
      <c r="J642" s="97"/>
    </row>
    <row r="643" spans="1:10" ht="12.75">
      <c r="A643" s="97"/>
      <c r="B643" s="97"/>
      <c r="C643" s="97"/>
      <c r="D643" s="97"/>
      <c r="E643" s="97"/>
      <c r="F643" s="97"/>
      <c r="G643" s="97"/>
      <c r="H643" s="97"/>
      <c r="I643" s="97"/>
      <c r="J643" s="97"/>
    </row>
    <row r="644" spans="1:10" ht="12.75">
      <c r="A644" s="97"/>
      <c r="B644" s="97"/>
      <c r="C644" s="97"/>
      <c r="D644" s="97"/>
      <c r="E644" s="97"/>
      <c r="F644" s="97"/>
      <c r="G644" s="97"/>
      <c r="H644" s="97"/>
      <c r="I644" s="97"/>
      <c r="J644" s="97"/>
    </row>
    <row r="645" spans="1:10" ht="12.75">
      <c r="A645" s="97"/>
      <c r="B645" s="97"/>
      <c r="C645" s="97"/>
      <c r="D645" s="97"/>
      <c r="E645" s="97"/>
      <c r="F645" s="97"/>
      <c r="G645" s="97"/>
      <c r="H645" s="97"/>
      <c r="I645" s="97"/>
      <c r="J645" s="97"/>
    </row>
    <row r="646" spans="1:10" ht="12.75">
      <c r="A646" s="97"/>
      <c r="B646" s="97"/>
      <c r="C646" s="97"/>
      <c r="D646" s="97"/>
      <c r="E646" s="97"/>
      <c r="F646" s="97"/>
      <c r="G646" s="97"/>
      <c r="H646" s="97"/>
      <c r="I646" s="97"/>
      <c r="J646" s="97"/>
    </row>
    <row r="647" spans="1:10" ht="12.75">
      <c r="A647" s="97"/>
      <c r="B647" s="97"/>
      <c r="C647" s="97"/>
      <c r="D647" s="97"/>
      <c r="E647" s="97"/>
      <c r="F647" s="97"/>
      <c r="G647" s="97"/>
      <c r="H647" s="97"/>
      <c r="I647" s="97"/>
      <c r="J647" s="97"/>
    </row>
    <row r="648" spans="1:10" ht="12.75">
      <c r="A648" s="97"/>
      <c r="B648" s="97"/>
      <c r="C648" s="97"/>
      <c r="D648" s="97"/>
      <c r="E648" s="97"/>
      <c r="F648" s="97"/>
      <c r="G648" s="97"/>
      <c r="H648" s="97"/>
      <c r="I648" s="97"/>
      <c r="J648" s="97"/>
    </row>
    <row r="649" spans="1:10" ht="12.75">
      <c r="A649" s="97"/>
      <c r="B649" s="97"/>
      <c r="C649" s="97"/>
      <c r="D649" s="97"/>
      <c r="E649" s="97"/>
      <c r="F649" s="97"/>
      <c r="G649" s="97"/>
      <c r="H649" s="97"/>
      <c r="I649" s="97"/>
      <c r="J649" s="97"/>
    </row>
    <row r="650" spans="1:10" ht="12.75">
      <c r="A650" s="97"/>
      <c r="B650" s="97"/>
      <c r="C650" s="97"/>
      <c r="D650" s="97"/>
      <c r="E650" s="97"/>
      <c r="F650" s="97"/>
      <c r="G650" s="97"/>
      <c r="H650" s="97"/>
      <c r="I650" s="97"/>
      <c r="J650" s="97"/>
    </row>
    <row r="651" spans="1:10" ht="12.75">
      <c r="A651" s="97"/>
      <c r="B651" s="97"/>
      <c r="C651" s="97"/>
      <c r="D651" s="97"/>
      <c r="E651" s="97"/>
      <c r="F651" s="97"/>
      <c r="G651" s="97"/>
      <c r="H651" s="97"/>
      <c r="I651" s="97"/>
      <c r="J651" s="97"/>
    </row>
    <row r="652" spans="1:10" ht="12.75">
      <c r="A652" s="97"/>
      <c r="B652" s="97"/>
      <c r="C652" s="97"/>
      <c r="D652" s="97"/>
      <c r="E652" s="97"/>
      <c r="F652" s="97"/>
      <c r="G652" s="97"/>
      <c r="H652" s="97"/>
      <c r="I652" s="97"/>
      <c r="J652" s="97"/>
    </row>
    <row r="653" spans="1:10" ht="12.75">
      <c r="A653" s="97"/>
      <c r="B653" s="97"/>
      <c r="C653" s="97"/>
      <c r="D653" s="97"/>
      <c r="E653" s="97"/>
      <c r="F653" s="97"/>
      <c r="G653" s="97"/>
      <c r="H653" s="97"/>
      <c r="I653" s="97"/>
      <c r="J653" s="97"/>
    </row>
    <row r="654" spans="1:10" ht="12.75">
      <c r="A654" s="97"/>
      <c r="B654" s="97"/>
      <c r="C654" s="97"/>
      <c r="D654" s="97"/>
      <c r="E654" s="97"/>
      <c r="F654" s="97"/>
      <c r="G654" s="97"/>
      <c r="H654" s="97"/>
      <c r="I654" s="97"/>
      <c r="J654" s="97"/>
    </row>
    <row r="655" spans="1:10" ht="12.75">
      <c r="A655" s="97"/>
      <c r="B655" s="97"/>
      <c r="C655" s="97"/>
      <c r="D655" s="97"/>
      <c r="E655" s="97"/>
      <c r="F655" s="97"/>
      <c r="G655" s="97"/>
      <c r="H655" s="97"/>
      <c r="I655" s="97"/>
      <c r="J655" s="97"/>
    </row>
    <row r="656" spans="1:10" ht="12.75">
      <c r="A656" s="97"/>
      <c r="B656" s="97"/>
      <c r="C656" s="97"/>
      <c r="D656" s="97"/>
      <c r="E656" s="97"/>
      <c r="F656" s="97"/>
      <c r="G656" s="97"/>
      <c r="H656" s="97"/>
      <c r="I656" s="97"/>
      <c r="J656" s="97"/>
    </row>
    <row r="657" spans="1:10" ht="12.75">
      <c r="A657" s="97"/>
      <c r="B657" s="97"/>
      <c r="C657" s="97"/>
      <c r="D657" s="97"/>
      <c r="E657" s="97"/>
      <c r="F657" s="97"/>
      <c r="G657" s="97"/>
      <c r="H657" s="97"/>
      <c r="I657" s="97"/>
      <c r="J657" s="97"/>
    </row>
    <row r="658" spans="1:10" ht="12.75">
      <c r="A658" s="97"/>
      <c r="B658" s="97"/>
      <c r="C658" s="97"/>
      <c r="D658" s="97"/>
      <c r="E658" s="97"/>
      <c r="F658" s="97"/>
      <c r="G658" s="97"/>
      <c r="H658" s="97"/>
      <c r="I658" s="97"/>
      <c r="J658" s="97"/>
    </row>
    <row r="659" spans="1:10" ht="12.75">
      <c r="A659" s="97"/>
      <c r="B659" s="97"/>
      <c r="C659" s="97"/>
      <c r="D659" s="97"/>
      <c r="E659" s="97"/>
      <c r="F659" s="97"/>
      <c r="G659" s="97"/>
      <c r="H659" s="97"/>
      <c r="I659" s="97"/>
      <c r="J659" s="97"/>
    </row>
    <row r="660" spans="1:10" ht="12.75">
      <c r="A660" s="97"/>
      <c r="B660" s="97"/>
      <c r="C660" s="97"/>
      <c r="D660" s="97"/>
      <c r="E660" s="97"/>
      <c r="F660" s="97"/>
      <c r="G660" s="97"/>
      <c r="H660" s="97"/>
      <c r="I660" s="97"/>
      <c r="J660" s="97"/>
    </row>
    <row r="661" spans="1:10" ht="12.75">
      <c r="A661" s="97"/>
      <c r="B661" s="97"/>
      <c r="C661" s="97"/>
      <c r="D661" s="97"/>
      <c r="E661" s="97"/>
      <c r="F661" s="97"/>
      <c r="G661" s="97"/>
      <c r="H661" s="97"/>
      <c r="I661" s="97"/>
      <c r="J661" s="97"/>
    </row>
    <row r="662" spans="1:10" ht="12.75">
      <c r="A662" s="97"/>
      <c r="B662" s="97"/>
      <c r="C662" s="97"/>
      <c r="D662" s="97"/>
      <c r="E662" s="97"/>
      <c r="F662" s="97"/>
      <c r="G662" s="97"/>
      <c r="H662" s="97"/>
      <c r="I662" s="97"/>
      <c r="J662" s="97"/>
    </row>
    <row r="663" spans="1:10" ht="12.75">
      <c r="A663" s="97"/>
      <c r="B663" s="97"/>
      <c r="C663" s="97"/>
      <c r="D663" s="97"/>
      <c r="E663" s="97"/>
      <c r="F663" s="97"/>
      <c r="G663" s="97"/>
      <c r="H663" s="97"/>
      <c r="I663" s="97"/>
      <c r="J663" s="97"/>
    </row>
    <row r="664" spans="1:10" ht="12.75">
      <c r="A664" s="97"/>
      <c r="B664" s="97"/>
      <c r="C664" s="97"/>
      <c r="D664" s="97"/>
      <c r="E664" s="97"/>
      <c r="F664" s="97"/>
      <c r="G664" s="97"/>
      <c r="H664" s="97"/>
      <c r="I664" s="97"/>
      <c r="J664" s="97"/>
    </row>
    <row r="665" spans="1:10" ht="12.75">
      <c r="A665" s="97"/>
      <c r="B665" s="97"/>
      <c r="C665" s="97"/>
      <c r="D665" s="97"/>
      <c r="E665" s="97"/>
      <c r="F665" s="97"/>
      <c r="G665" s="97"/>
      <c r="H665" s="97"/>
      <c r="I665" s="97"/>
      <c r="J665" s="97"/>
    </row>
    <row r="666" spans="1:10" ht="12.75">
      <c r="A666" s="97"/>
      <c r="B666" s="97"/>
      <c r="C666" s="97"/>
      <c r="D666" s="97"/>
      <c r="E666" s="97"/>
      <c r="F666" s="97"/>
      <c r="G666" s="97"/>
      <c r="H666" s="97"/>
      <c r="I666" s="97"/>
      <c r="J666" s="97"/>
    </row>
    <row r="667" spans="1:10" ht="12.75">
      <c r="A667" s="97"/>
      <c r="B667" s="97"/>
      <c r="C667" s="97"/>
      <c r="D667" s="97"/>
      <c r="E667" s="97"/>
      <c r="F667" s="97"/>
      <c r="G667" s="97"/>
      <c r="H667" s="97"/>
      <c r="I667" s="97"/>
      <c r="J667" s="97"/>
    </row>
    <row r="668" spans="1:10" ht="12.75">
      <c r="A668" s="97"/>
      <c r="B668" s="97"/>
      <c r="C668" s="97"/>
      <c r="D668" s="97"/>
      <c r="E668" s="97"/>
      <c r="F668" s="97"/>
      <c r="G668" s="97"/>
      <c r="H668" s="97"/>
      <c r="I668" s="97"/>
      <c r="J668" s="97"/>
    </row>
    <row r="669" spans="1:10" ht="12.75">
      <c r="A669" s="97"/>
      <c r="B669" s="97"/>
      <c r="C669" s="97"/>
      <c r="D669" s="97"/>
      <c r="E669" s="97"/>
      <c r="F669" s="97"/>
      <c r="G669" s="97"/>
      <c r="H669" s="97"/>
      <c r="I669" s="97"/>
      <c r="J669" s="97"/>
    </row>
    <row r="670" spans="1:10" ht="12.75">
      <c r="A670" s="97"/>
      <c r="B670" s="97"/>
      <c r="C670" s="97"/>
      <c r="D670" s="97"/>
      <c r="E670" s="97"/>
      <c r="F670" s="97"/>
      <c r="G670" s="97"/>
      <c r="H670" s="97"/>
      <c r="I670" s="97"/>
      <c r="J670" s="97"/>
    </row>
    <row r="671" spans="1:10" ht="12.75">
      <c r="A671" s="97"/>
      <c r="B671" s="97"/>
      <c r="C671" s="97"/>
      <c r="D671" s="97"/>
      <c r="E671" s="97"/>
      <c r="F671" s="97"/>
      <c r="G671" s="97"/>
      <c r="H671" s="97"/>
      <c r="I671" s="97"/>
      <c r="J671" s="97"/>
    </row>
    <row r="672" spans="1:10" ht="12.75">
      <c r="A672" s="97"/>
      <c r="B672" s="97"/>
      <c r="C672" s="97"/>
      <c r="D672" s="97"/>
      <c r="E672" s="97"/>
      <c r="F672" s="97"/>
      <c r="G672" s="97"/>
      <c r="H672" s="97"/>
      <c r="I672" s="97"/>
      <c r="J672" s="97"/>
    </row>
    <row r="673" spans="1:10" ht="12.75">
      <c r="A673" s="97"/>
      <c r="B673" s="97"/>
      <c r="C673" s="97"/>
      <c r="D673" s="97"/>
      <c r="E673" s="97"/>
      <c r="F673" s="97"/>
      <c r="G673" s="97"/>
      <c r="H673" s="97"/>
      <c r="I673" s="97"/>
      <c r="J673" s="97"/>
    </row>
    <row r="674" spans="1:10" ht="12.75">
      <c r="A674" s="97"/>
      <c r="B674" s="97"/>
      <c r="C674" s="97"/>
      <c r="D674" s="97"/>
      <c r="E674" s="97"/>
      <c r="F674" s="97"/>
      <c r="G674" s="97"/>
      <c r="H674" s="97"/>
      <c r="I674" s="97"/>
      <c r="J674" s="97"/>
    </row>
    <row r="675" spans="1:10" ht="12.75">
      <c r="A675" s="97"/>
      <c r="B675" s="97"/>
      <c r="C675" s="97"/>
      <c r="D675" s="97"/>
      <c r="E675" s="97"/>
      <c r="F675" s="97"/>
      <c r="G675" s="97"/>
      <c r="H675" s="97"/>
      <c r="I675" s="97"/>
      <c r="J675" s="97"/>
    </row>
    <row r="676" spans="1:10" ht="12.75">
      <c r="A676" s="97"/>
      <c r="B676" s="97"/>
      <c r="C676" s="97"/>
      <c r="D676" s="97"/>
      <c r="E676" s="97"/>
      <c r="F676" s="97"/>
      <c r="G676" s="97"/>
      <c r="H676" s="97"/>
      <c r="I676" s="97"/>
      <c r="J676" s="97"/>
    </row>
    <row r="677" spans="1:10" ht="12.75">
      <c r="A677" s="97"/>
      <c r="B677" s="97"/>
      <c r="C677" s="97"/>
      <c r="D677" s="97"/>
      <c r="E677" s="97"/>
      <c r="F677" s="97"/>
      <c r="G677" s="97"/>
      <c r="H677" s="97"/>
      <c r="I677" s="97"/>
      <c r="J677" s="97"/>
    </row>
    <row r="678" spans="1:10" ht="12.75">
      <c r="A678" s="97"/>
      <c r="B678" s="97"/>
      <c r="C678" s="97"/>
      <c r="D678" s="97"/>
      <c r="E678" s="97"/>
      <c r="F678" s="97"/>
      <c r="G678" s="97"/>
      <c r="H678" s="97"/>
      <c r="I678" s="97"/>
      <c r="J678" s="97"/>
    </row>
    <row r="679" spans="1:10" ht="12.75">
      <c r="A679" s="97"/>
      <c r="B679" s="97"/>
      <c r="C679" s="97"/>
      <c r="D679" s="97"/>
      <c r="E679" s="97"/>
      <c r="F679" s="97"/>
      <c r="G679" s="97"/>
      <c r="H679" s="97"/>
      <c r="I679" s="97"/>
      <c r="J679" s="97"/>
    </row>
    <row r="680" spans="1:10" ht="12.75">
      <c r="A680" s="97"/>
      <c r="B680" s="97"/>
      <c r="C680" s="97"/>
      <c r="D680" s="97"/>
      <c r="E680" s="97"/>
      <c r="F680" s="97"/>
      <c r="G680" s="97"/>
      <c r="H680" s="97"/>
      <c r="I680" s="97"/>
      <c r="J680" s="97"/>
    </row>
    <row r="681" spans="1:10" ht="12.75">
      <c r="A681" s="97"/>
      <c r="B681" s="97"/>
      <c r="C681" s="97"/>
      <c r="D681" s="97"/>
      <c r="E681" s="97"/>
      <c r="F681" s="97"/>
      <c r="G681" s="97"/>
      <c r="H681" s="97"/>
      <c r="I681" s="97"/>
      <c r="J681" s="97"/>
    </row>
    <row r="682" spans="1:10" ht="12.75">
      <c r="A682" s="97"/>
      <c r="B682" s="97"/>
      <c r="C682" s="97"/>
      <c r="D682" s="97"/>
      <c r="E682" s="97"/>
      <c r="F682" s="97"/>
      <c r="G682" s="97"/>
      <c r="H682" s="97"/>
      <c r="I682" s="97"/>
      <c r="J682" s="97"/>
    </row>
    <row r="683" spans="1:10" ht="12.75">
      <c r="A683" s="97"/>
      <c r="B683" s="97"/>
      <c r="C683" s="97"/>
      <c r="D683" s="97"/>
      <c r="E683" s="97"/>
      <c r="F683" s="97"/>
      <c r="G683" s="97"/>
      <c r="H683" s="97"/>
      <c r="I683" s="97"/>
      <c r="J683" s="97"/>
    </row>
    <row r="684" spans="1:10" ht="12.75">
      <c r="A684" s="97"/>
      <c r="B684" s="97"/>
      <c r="C684" s="97"/>
      <c r="D684" s="97"/>
      <c r="E684" s="97"/>
      <c r="F684" s="97"/>
      <c r="G684" s="97"/>
      <c r="H684" s="97"/>
      <c r="I684" s="97"/>
      <c r="J684" s="97"/>
    </row>
    <row r="685" spans="1:10" ht="12.75">
      <c r="A685" s="97"/>
      <c r="B685" s="97"/>
      <c r="C685" s="97"/>
      <c r="D685" s="97"/>
      <c r="E685" s="97"/>
      <c r="F685" s="97"/>
      <c r="G685" s="97"/>
      <c r="H685" s="97"/>
      <c r="I685" s="97"/>
      <c r="J685" s="97"/>
    </row>
    <row r="686" spans="1:10" ht="12.75">
      <c r="A686" s="97"/>
      <c r="B686" s="97"/>
      <c r="C686" s="97"/>
      <c r="D686" s="97"/>
      <c r="E686" s="97"/>
      <c r="F686" s="97"/>
      <c r="G686" s="97"/>
      <c r="H686" s="97"/>
      <c r="I686" s="97"/>
      <c r="J686" s="97"/>
    </row>
    <row r="687" spans="1:10" ht="12.75">
      <c r="A687" s="97"/>
      <c r="B687" s="97"/>
      <c r="C687" s="97"/>
      <c r="D687" s="97"/>
      <c r="E687" s="97"/>
      <c r="F687" s="97"/>
      <c r="G687" s="97"/>
      <c r="H687" s="97"/>
      <c r="I687" s="97"/>
      <c r="J687" s="97"/>
    </row>
    <row r="688" spans="1:10" ht="12.75">
      <c r="A688" s="97"/>
      <c r="B688" s="97"/>
      <c r="C688" s="97"/>
      <c r="D688" s="97"/>
      <c r="E688" s="97"/>
      <c r="F688" s="97"/>
      <c r="G688" s="97"/>
      <c r="H688" s="97"/>
      <c r="I688" s="97"/>
      <c r="J688" s="97"/>
    </row>
    <row r="689" spans="1:10" ht="12.75">
      <c r="A689" s="97"/>
      <c r="B689" s="97"/>
      <c r="C689" s="97"/>
      <c r="D689" s="97"/>
      <c r="E689" s="97"/>
      <c r="F689" s="97"/>
      <c r="G689" s="97"/>
      <c r="H689" s="97"/>
      <c r="I689" s="97"/>
      <c r="J689" s="97"/>
    </row>
    <row r="690" spans="1:10" ht="12.75">
      <c r="A690" s="97"/>
      <c r="B690" s="97"/>
      <c r="C690" s="97"/>
      <c r="D690" s="97"/>
      <c r="E690" s="97"/>
      <c r="F690" s="97"/>
      <c r="G690" s="97"/>
      <c r="H690" s="97"/>
      <c r="I690" s="97"/>
      <c r="J690" s="97"/>
    </row>
    <row r="691" spans="1:10" ht="12.75">
      <c r="A691" s="97"/>
      <c r="B691" s="97"/>
      <c r="C691" s="97"/>
      <c r="D691" s="97"/>
      <c r="E691" s="97"/>
      <c r="F691" s="97"/>
      <c r="G691" s="97"/>
      <c r="H691" s="97"/>
      <c r="I691" s="97"/>
      <c r="J691" s="97"/>
    </row>
    <row r="692" spans="1:10" ht="12.75">
      <c r="A692" s="97"/>
      <c r="B692" s="97"/>
      <c r="C692" s="97"/>
      <c r="D692" s="97"/>
      <c r="E692" s="97"/>
      <c r="F692" s="97"/>
      <c r="G692" s="97"/>
      <c r="H692" s="97"/>
      <c r="I692" s="97"/>
      <c r="J692" s="97"/>
    </row>
    <row r="693" spans="1:10" ht="12.75">
      <c r="A693" s="97"/>
      <c r="B693" s="97"/>
      <c r="C693" s="97"/>
      <c r="D693" s="97"/>
      <c r="E693" s="97"/>
      <c r="F693" s="97"/>
      <c r="G693" s="97"/>
      <c r="H693" s="97"/>
      <c r="I693" s="97"/>
      <c r="J693" s="97"/>
    </row>
    <row r="694" spans="1:10" ht="12.75">
      <c r="A694" s="97"/>
      <c r="B694" s="97"/>
      <c r="C694" s="97"/>
      <c r="D694" s="97"/>
      <c r="E694" s="97"/>
      <c r="F694" s="97"/>
      <c r="G694" s="97"/>
      <c r="H694" s="97"/>
      <c r="I694" s="97"/>
      <c r="J694" s="97"/>
    </row>
    <row r="695" spans="1:10" ht="12.75">
      <c r="A695" s="97"/>
      <c r="B695" s="97"/>
      <c r="C695" s="97"/>
      <c r="D695" s="97"/>
      <c r="E695" s="97"/>
      <c r="F695" s="97"/>
      <c r="G695" s="97"/>
      <c r="H695" s="97"/>
      <c r="I695" s="97"/>
      <c r="J695" s="97"/>
    </row>
    <row r="696" spans="1:10" ht="12.75">
      <c r="A696" s="97"/>
      <c r="B696" s="97"/>
      <c r="C696" s="97"/>
      <c r="D696" s="97"/>
      <c r="E696" s="97"/>
      <c r="F696" s="97"/>
      <c r="G696" s="97"/>
      <c r="H696" s="97"/>
      <c r="I696" s="97"/>
      <c r="J696" s="97"/>
    </row>
    <row r="697" spans="1:10" ht="12.75">
      <c r="A697" s="97"/>
      <c r="B697" s="97"/>
      <c r="C697" s="97"/>
      <c r="D697" s="97"/>
      <c r="E697" s="97"/>
      <c r="F697" s="97"/>
      <c r="G697" s="97"/>
      <c r="H697" s="97"/>
      <c r="I697" s="97"/>
      <c r="J697" s="97"/>
    </row>
    <row r="698" spans="1:10" ht="12.75">
      <c r="A698" s="97"/>
      <c r="B698" s="97"/>
      <c r="C698" s="97"/>
      <c r="D698" s="97"/>
      <c r="E698" s="97"/>
      <c r="F698" s="97"/>
      <c r="G698" s="97"/>
      <c r="H698" s="97"/>
      <c r="I698" s="97"/>
      <c r="J698" s="97"/>
    </row>
    <row r="699" spans="1:10" ht="12.75">
      <c r="A699" s="97"/>
      <c r="B699" s="97"/>
      <c r="C699" s="97"/>
      <c r="D699" s="97"/>
      <c r="E699" s="97"/>
      <c r="F699" s="97"/>
      <c r="G699" s="97"/>
      <c r="H699" s="97"/>
      <c r="I699" s="97"/>
      <c r="J699" s="97"/>
    </row>
    <row r="700" spans="1:10" ht="12.75">
      <c r="A700" s="97"/>
      <c r="B700" s="97"/>
      <c r="C700" s="97"/>
      <c r="D700" s="97"/>
      <c r="E700" s="97"/>
      <c r="F700" s="97"/>
      <c r="G700" s="97"/>
      <c r="H700" s="97"/>
      <c r="I700" s="97"/>
      <c r="J700" s="97"/>
    </row>
    <row r="701" spans="1:10" ht="12.75">
      <c r="A701" s="97"/>
      <c r="B701" s="97"/>
      <c r="C701" s="97"/>
      <c r="D701" s="97"/>
      <c r="E701" s="97"/>
      <c r="F701" s="97"/>
      <c r="G701" s="97"/>
      <c r="H701" s="97"/>
      <c r="I701" s="97"/>
      <c r="J701" s="97"/>
    </row>
    <row r="702" spans="1:10" ht="12.75">
      <c r="A702" s="97"/>
      <c r="B702" s="97"/>
      <c r="C702" s="97"/>
      <c r="D702" s="97"/>
      <c r="E702" s="97"/>
      <c r="F702" s="97"/>
      <c r="G702" s="97"/>
      <c r="H702" s="97"/>
      <c r="I702" s="97"/>
      <c r="J702" s="97"/>
    </row>
    <row r="703" spans="1:10" ht="12.75">
      <c r="A703" s="97"/>
      <c r="B703" s="97"/>
      <c r="C703" s="97"/>
      <c r="D703" s="97"/>
      <c r="E703" s="97"/>
      <c r="F703" s="97"/>
      <c r="G703" s="97"/>
      <c r="H703" s="97"/>
      <c r="I703" s="97"/>
      <c r="J703" s="97"/>
    </row>
    <row r="704" spans="1:10" ht="12.75">
      <c r="A704" s="97"/>
      <c r="B704" s="97"/>
      <c r="C704" s="97"/>
      <c r="D704" s="97"/>
      <c r="E704" s="97"/>
      <c r="F704" s="97"/>
      <c r="G704" s="97"/>
      <c r="H704" s="97"/>
      <c r="I704" s="97"/>
      <c r="J704" s="97"/>
    </row>
    <row r="705" spans="1:10" ht="12.75">
      <c r="A705" s="97"/>
      <c r="B705" s="97"/>
      <c r="C705" s="97"/>
      <c r="D705" s="97"/>
      <c r="E705" s="97"/>
      <c r="F705" s="97"/>
      <c r="G705" s="97"/>
      <c r="H705" s="97"/>
      <c r="I705" s="97"/>
      <c r="J705" s="97"/>
    </row>
    <row r="706" spans="1:10" ht="12.75">
      <c r="A706" s="97"/>
      <c r="B706" s="97"/>
      <c r="C706" s="97"/>
      <c r="D706" s="97"/>
      <c r="E706" s="97"/>
      <c r="F706" s="97"/>
      <c r="G706" s="97"/>
      <c r="H706" s="97"/>
      <c r="I706" s="97"/>
      <c r="J706" s="97"/>
    </row>
    <row r="707" spans="1:10" ht="12.75">
      <c r="A707" s="97"/>
      <c r="B707" s="97"/>
      <c r="C707" s="97"/>
      <c r="D707" s="97"/>
      <c r="E707" s="97"/>
      <c r="F707" s="97"/>
      <c r="G707" s="97"/>
      <c r="H707" s="97"/>
      <c r="I707" s="97"/>
      <c r="J707" s="97"/>
    </row>
    <row r="708" spans="1:10" ht="12.75">
      <c r="A708" s="97"/>
      <c r="B708" s="97"/>
      <c r="C708" s="97"/>
      <c r="D708" s="97"/>
      <c r="E708" s="97"/>
      <c r="F708" s="97"/>
      <c r="G708" s="97"/>
      <c r="H708" s="97"/>
      <c r="I708" s="97"/>
      <c r="J708" s="97"/>
    </row>
    <row r="709" spans="1:10" ht="12.75">
      <c r="A709" s="97"/>
      <c r="B709" s="97"/>
      <c r="C709" s="97"/>
      <c r="D709" s="97"/>
      <c r="E709" s="97"/>
      <c r="F709" s="97"/>
      <c r="G709" s="97"/>
      <c r="H709" s="97"/>
      <c r="I709" s="97"/>
      <c r="J709" s="97"/>
    </row>
    <row r="710" spans="1:10" ht="12.75">
      <c r="A710" s="97"/>
      <c r="B710" s="97"/>
      <c r="C710" s="97"/>
      <c r="D710" s="97"/>
      <c r="E710" s="97"/>
      <c r="F710" s="97"/>
      <c r="G710" s="97"/>
      <c r="H710" s="97"/>
      <c r="I710" s="97"/>
      <c r="J710" s="97"/>
    </row>
    <row r="711" spans="1:10" ht="12.75">
      <c r="A711" s="97"/>
      <c r="B711" s="97"/>
      <c r="C711" s="97"/>
      <c r="D711" s="97"/>
      <c r="E711" s="97"/>
      <c r="F711" s="97"/>
      <c r="G711" s="97"/>
      <c r="H711" s="97"/>
      <c r="I711" s="97"/>
      <c r="J711" s="97"/>
    </row>
    <row r="712" spans="1:10" ht="12.75">
      <c r="A712" s="97"/>
      <c r="B712" s="97"/>
      <c r="C712" s="97"/>
      <c r="D712" s="97"/>
      <c r="E712" s="97"/>
      <c r="F712" s="97"/>
      <c r="G712" s="97"/>
      <c r="H712" s="97"/>
      <c r="I712" s="97"/>
      <c r="J712" s="97"/>
    </row>
    <row r="713" spans="1:10" ht="12.75">
      <c r="A713" s="97"/>
      <c r="B713" s="97"/>
      <c r="C713" s="97"/>
      <c r="D713" s="97"/>
      <c r="E713" s="97"/>
      <c r="F713" s="97"/>
      <c r="G713" s="97"/>
      <c r="H713" s="97"/>
      <c r="I713" s="97"/>
      <c r="J713" s="97"/>
    </row>
    <row r="714" spans="1:10" ht="12.75">
      <c r="A714" s="97"/>
      <c r="B714" s="97"/>
      <c r="C714" s="97"/>
      <c r="D714" s="97"/>
      <c r="E714" s="97"/>
      <c r="F714" s="97"/>
      <c r="G714" s="97"/>
      <c r="H714" s="97"/>
      <c r="I714" s="97"/>
      <c r="J714" s="97"/>
    </row>
    <row r="715" spans="1:10" ht="12.75">
      <c r="A715" s="97"/>
      <c r="B715" s="97"/>
      <c r="C715" s="97"/>
      <c r="D715" s="97"/>
      <c r="E715" s="97"/>
      <c r="F715" s="97"/>
      <c r="G715" s="97"/>
      <c r="H715" s="97"/>
      <c r="I715" s="97"/>
      <c r="J715" s="97"/>
    </row>
    <row r="716" spans="1:10" ht="12.75">
      <c r="A716" s="97"/>
      <c r="B716" s="97"/>
      <c r="C716" s="97"/>
      <c r="D716" s="97"/>
      <c r="E716" s="97"/>
      <c r="F716" s="97"/>
      <c r="G716" s="97"/>
      <c r="H716" s="97"/>
      <c r="I716" s="97"/>
      <c r="J716" s="97"/>
    </row>
    <row r="717" spans="1:10" ht="12.75">
      <c r="A717" s="97"/>
      <c r="B717" s="97"/>
      <c r="C717" s="97"/>
      <c r="D717" s="97"/>
      <c r="E717" s="97"/>
      <c r="F717" s="97"/>
      <c r="G717" s="97"/>
      <c r="H717" s="97"/>
      <c r="I717" s="97"/>
      <c r="J717" s="97"/>
    </row>
    <row r="718" spans="1:10" ht="12.75">
      <c r="A718" s="97"/>
      <c r="B718" s="97"/>
      <c r="C718" s="97"/>
      <c r="D718" s="97"/>
      <c r="E718" s="97"/>
      <c r="F718" s="97"/>
      <c r="G718" s="97"/>
      <c r="H718" s="97"/>
      <c r="I718" s="97"/>
      <c r="J718" s="97"/>
    </row>
    <row r="719" spans="1:10" ht="12.75">
      <c r="A719" s="97"/>
      <c r="B719" s="97"/>
      <c r="C719" s="97"/>
      <c r="D719" s="97"/>
      <c r="E719" s="97"/>
      <c r="F719" s="97"/>
      <c r="G719" s="97"/>
      <c r="H719" s="97"/>
      <c r="I719" s="97"/>
      <c r="J719" s="97"/>
    </row>
    <row r="720" spans="1:10" ht="12.75">
      <c r="A720" s="97"/>
      <c r="B720" s="97"/>
      <c r="C720" s="97"/>
      <c r="D720" s="97"/>
      <c r="E720" s="97"/>
      <c r="F720" s="97"/>
      <c r="G720" s="97"/>
      <c r="H720" s="97"/>
      <c r="I720" s="97"/>
      <c r="J720" s="97"/>
    </row>
    <row r="721" spans="1:10" ht="12.75">
      <c r="A721" s="97"/>
      <c r="B721" s="97"/>
      <c r="C721" s="97"/>
      <c r="D721" s="97"/>
      <c r="E721" s="97"/>
      <c r="F721" s="97"/>
      <c r="G721" s="97"/>
      <c r="H721" s="97"/>
      <c r="I721" s="97"/>
      <c r="J721" s="97"/>
    </row>
    <row r="722" spans="1:10" ht="12.75">
      <c r="A722" s="97"/>
      <c r="B722" s="97"/>
      <c r="C722" s="97"/>
      <c r="D722" s="97"/>
      <c r="E722" s="97"/>
      <c r="F722" s="97"/>
      <c r="G722" s="97"/>
      <c r="H722" s="97"/>
      <c r="I722" s="97"/>
      <c r="J722" s="97"/>
    </row>
    <row r="723" spans="1:10" ht="12.75">
      <c r="A723" s="97"/>
      <c r="B723" s="97"/>
      <c r="C723" s="97"/>
      <c r="D723" s="97"/>
      <c r="E723" s="97"/>
      <c r="F723" s="97"/>
      <c r="G723" s="97"/>
      <c r="H723" s="97"/>
      <c r="I723" s="97"/>
      <c r="J723" s="97"/>
    </row>
    <row r="724" spans="1:10" ht="12.75">
      <c r="A724" s="97"/>
      <c r="B724" s="97"/>
      <c r="C724" s="97"/>
      <c r="D724" s="97"/>
      <c r="E724" s="97"/>
      <c r="F724" s="97"/>
      <c r="G724" s="97"/>
      <c r="H724" s="97"/>
      <c r="I724" s="97"/>
      <c r="J724" s="97"/>
    </row>
    <row r="725" spans="1:10" ht="12.75">
      <c r="A725" s="97"/>
      <c r="B725" s="97"/>
      <c r="C725" s="97"/>
      <c r="D725" s="97"/>
      <c r="E725" s="97"/>
      <c r="F725" s="97"/>
      <c r="G725" s="97"/>
      <c r="H725" s="97"/>
      <c r="I725" s="97"/>
      <c r="J725" s="97"/>
    </row>
    <row r="726" spans="1:10" ht="12.75">
      <c r="A726" s="97"/>
      <c r="B726" s="97"/>
      <c r="C726" s="97"/>
      <c r="D726" s="97"/>
      <c r="E726" s="97"/>
      <c r="F726" s="97"/>
      <c r="G726" s="97"/>
      <c r="H726" s="97"/>
      <c r="I726" s="97"/>
      <c r="J726" s="97"/>
    </row>
    <row r="727" spans="1:10" ht="12.75">
      <c r="A727" s="97"/>
      <c r="B727" s="97"/>
      <c r="C727" s="97"/>
      <c r="D727" s="97"/>
      <c r="E727" s="97"/>
      <c r="F727" s="97"/>
      <c r="G727" s="97"/>
      <c r="H727" s="97"/>
      <c r="I727" s="97"/>
      <c r="J727" s="97"/>
    </row>
    <row r="728" spans="1:10" ht="12.75">
      <c r="A728" s="97"/>
      <c r="B728" s="97"/>
      <c r="C728" s="97"/>
      <c r="D728" s="97"/>
      <c r="E728" s="97"/>
      <c r="F728" s="97"/>
      <c r="G728" s="97"/>
      <c r="H728" s="97"/>
      <c r="I728" s="97"/>
      <c r="J728" s="97"/>
    </row>
    <row r="729" spans="1:10" ht="12.75">
      <c r="A729" s="97"/>
      <c r="B729" s="97"/>
      <c r="C729" s="97"/>
      <c r="D729" s="97"/>
      <c r="E729" s="97"/>
      <c r="F729" s="97"/>
      <c r="G729" s="97"/>
      <c r="H729" s="97"/>
      <c r="I729" s="97"/>
      <c r="J729" s="97"/>
    </row>
    <row r="730" spans="1:10" ht="12.75">
      <c r="A730" s="97"/>
      <c r="B730" s="97"/>
      <c r="C730" s="97"/>
      <c r="D730" s="97"/>
      <c r="E730" s="97"/>
      <c r="F730" s="97"/>
      <c r="G730" s="97"/>
      <c r="H730" s="97"/>
      <c r="I730" s="97"/>
      <c r="J730" s="97"/>
    </row>
    <row r="731" spans="1:10" ht="12.75">
      <c r="A731" s="97"/>
      <c r="B731" s="97"/>
      <c r="C731" s="97"/>
      <c r="D731" s="97"/>
      <c r="E731" s="97"/>
      <c r="F731" s="97"/>
      <c r="G731" s="97"/>
      <c r="H731" s="97"/>
      <c r="I731" s="97"/>
      <c r="J731" s="97"/>
    </row>
    <row r="732" spans="1:10" ht="12.75">
      <c r="A732" s="97"/>
      <c r="B732" s="97"/>
      <c r="C732" s="97"/>
      <c r="D732" s="97"/>
      <c r="E732" s="97"/>
      <c r="F732" s="97"/>
      <c r="G732" s="97"/>
      <c r="H732" s="97"/>
      <c r="I732" s="97"/>
      <c r="J732" s="97"/>
    </row>
    <row r="733" spans="1:10" ht="12.75">
      <c r="A733" s="97"/>
      <c r="B733" s="97"/>
      <c r="C733" s="97"/>
      <c r="D733" s="97"/>
      <c r="E733" s="97"/>
      <c r="F733" s="97"/>
      <c r="G733" s="97"/>
      <c r="H733" s="97"/>
      <c r="I733" s="97"/>
      <c r="J733" s="97"/>
    </row>
    <row r="734" spans="1:10" ht="12.75">
      <c r="A734" s="97"/>
      <c r="B734" s="97"/>
      <c r="C734" s="97"/>
      <c r="D734" s="97"/>
      <c r="E734" s="97"/>
      <c r="F734" s="97"/>
      <c r="G734" s="97"/>
      <c r="H734" s="97"/>
      <c r="I734" s="97"/>
      <c r="J734" s="97"/>
    </row>
    <row r="735" spans="1:10" ht="12.75">
      <c r="A735" s="97"/>
      <c r="B735" s="97"/>
      <c r="C735" s="97"/>
      <c r="D735" s="97"/>
      <c r="E735" s="97"/>
      <c r="F735" s="97"/>
      <c r="G735" s="97"/>
      <c r="H735" s="97"/>
      <c r="I735" s="97"/>
      <c r="J735" s="97"/>
    </row>
    <row r="736" spans="1:10" ht="12.75">
      <c r="A736" s="97"/>
      <c r="B736" s="97"/>
      <c r="C736" s="97"/>
      <c r="D736" s="97"/>
      <c r="E736" s="97"/>
      <c r="F736" s="97"/>
      <c r="G736" s="97"/>
      <c r="H736" s="97"/>
      <c r="I736" s="97"/>
      <c r="J736" s="97"/>
    </row>
    <row r="737" spans="1:10" ht="12.75">
      <c r="A737" s="97"/>
      <c r="B737" s="97"/>
      <c r="C737" s="97"/>
      <c r="D737" s="97"/>
      <c r="E737" s="97"/>
      <c r="F737" s="97"/>
      <c r="G737" s="97"/>
      <c r="H737" s="97"/>
      <c r="I737" s="97"/>
      <c r="J737" s="97"/>
    </row>
    <row r="738" spans="1:10" ht="12.75">
      <c r="A738" s="97"/>
      <c r="B738" s="97"/>
      <c r="C738" s="97"/>
      <c r="D738" s="97"/>
      <c r="E738" s="97"/>
      <c r="F738" s="97"/>
      <c r="G738" s="97"/>
      <c r="H738" s="97"/>
      <c r="I738" s="97"/>
      <c r="J738" s="97"/>
    </row>
    <row r="739" spans="1:10" ht="12.75">
      <c r="A739" s="97"/>
      <c r="B739" s="97"/>
      <c r="C739" s="97"/>
      <c r="D739" s="97"/>
      <c r="E739" s="97"/>
      <c r="F739" s="97"/>
      <c r="G739" s="97"/>
      <c r="H739" s="97"/>
      <c r="I739" s="97"/>
      <c r="J739" s="97"/>
    </row>
    <row r="740" spans="1:10" ht="12.75">
      <c r="A740" s="97"/>
      <c r="B740" s="97"/>
      <c r="C740" s="97"/>
      <c r="D740" s="97"/>
      <c r="E740" s="97"/>
      <c r="F740" s="97"/>
      <c r="G740" s="97"/>
      <c r="H740" s="97"/>
      <c r="I740" s="97"/>
      <c r="J740" s="97"/>
    </row>
    <row r="741" spans="1:10" ht="12.75">
      <c r="A741" s="97"/>
      <c r="B741" s="97"/>
      <c r="C741" s="97"/>
      <c r="D741" s="97"/>
      <c r="E741" s="97"/>
      <c r="F741" s="97"/>
      <c r="G741" s="97"/>
      <c r="H741" s="97"/>
      <c r="I741" s="97"/>
      <c r="J741" s="97"/>
    </row>
    <row r="742" spans="1:10" ht="12.75">
      <c r="A742" s="97"/>
      <c r="B742" s="97"/>
      <c r="C742" s="97"/>
      <c r="D742" s="97"/>
      <c r="E742" s="97"/>
      <c r="F742" s="97"/>
      <c r="G742" s="97"/>
      <c r="H742" s="97"/>
      <c r="I742" s="97"/>
      <c r="J742" s="97"/>
    </row>
    <row r="743" spans="1:10" ht="12.75">
      <c r="A743" s="97"/>
      <c r="B743" s="97"/>
      <c r="C743" s="97"/>
      <c r="D743" s="97"/>
      <c r="E743" s="97"/>
      <c r="F743" s="97"/>
      <c r="G743" s="97"/>
      <c r="H743" s="97"/>
      <c r="I743" s="97"/>
      <c r="J743" s="97"/>
    </row>
    <row r="744" spans="1:10" ht="12.75">
      <c r="A744" s="97"/>
      <c r="B744" s="97"/>
      <c r="C744" s="97"/>
      <c r="D744" s="97"/>
      <c r="E744" s="97"/>
      <c r="F744" s="97"/>
      <c r="G744" s="97"/>
      <c r="H744" s="97"/>
      <c r="I744" s="97"/>
      <c r="J744" s="97"/>
    </row>
    <row r="745" spans="1:10" ht="12.75">
      <c r="A745" s="97"/>
      <c r="B745" s="97"/>
      <c r="C745" s="97"/>
      <c r="D745" s="97"/>
      <c r="E745" s="97"/>
      <c r="F745" s="97"/>
      <c r="G745" s="97"/>
      <c r="H745" s="97"/>
      <c r="I745" s="97"/>
      <c r="J745" s="97"/>
    </row>
    <row r="746" spans="1:10" ht="12.75">
      <c r="A746" s="97"/>
      <c r="B746" s="97"/>
      <c r="C746" s="97"/>
      <c r="D746" s="97"/>
      <c r="E746" s="97"/>
      <c r="F746" s="97"/>
      <c r="G746" s="97"/>
      <c r="H746" s="97"/>
      <c r="I746" s="97"/>
      <c r="J746" s="97"/>
    </row>
    <row r="747" spans="1:10" ht="12.75">
      <c r="A747" s="97"/>
      <c r="B747" s="97"/>
      <c r="C747" s="97"/>
      <c r="D747" s="97"/>
      <c r="E747" s="97"/>
      <c r="F747" s="97"/>
      <c r="G747" s="97"/>
      <c r="H747" s="97"/>
      <c r="I747" s="97"/>
      <c r="J747" s="97"/>
    </row>
    <row r="748" spans="1:10" ht="12.75">
      <c r="A748" s="97"/>
      <c r="B748" s="97"/>
      <c r="C748" s="97"/>
      <c r="D748" s="97"/>
      <c r="E748" s="97"/>
      <c r="F748" s="97"/>
      <c r="G748" s="97"/>
      <c r="H748" s="97"/>
      <c r="I748" s="97"/>
      <c r="J748" s="97"/>
    </row>
    <row r="749" spans="1:10" ht="12.75">
      <c r="A749" s="97"/>
      <c r="B749" s="97"/>
      <c r="C749" s="97"/>
      <c r="D749" s="97"/>
      <c r="E749" s="97"/>
      <c r="F749" s="97"/>
      <c r="G749" s="97"/>
      <c r="H749" s="97"/>
      <c r="I749" s="97"/>
      <c r="J749" s="97"/>
    </row>
    <row r="750" spans="1:10" ht="12.75">
      <c r="A750" s="97"/>
      <c r="B750" s="97"/>
      <c r="C750" s="97"/>
      <c r="D750" s="97"/>
      <c r="E750" s="97"/>
      <c r="F750" s="97"/>
      <c r="G750" s="97"/>
      <c r="H750" s="97"/>
      <c r="I750" s="97"/>
      <c r="J750" s="97"/>
    </row>
    <row r="751" spans="1:10" ht="12.75">
      <c r="A751" s="97"/>
      <c r="B751" s="97"/>
      <c r="C751" s="97"/>
      <c r="D751" s="97"/>
      <c r="E751" s="97"/>
      <c r="F751" s="97"/>
      <c r="G751" s="97"/>
      <c r="H751" s="97"/>
      <c r="I751" s="97"/>
      <c r="J751" s="97"/>
    </row>
    <row r="752" spans="1:10" ht="12.75">
      <c r="A752" s="97"/>
      <c r="B752" s="97"/>
      <c r="C752" s="97"/>
      <c r="D752" s="97"/>
      <c r="E752" s="97"/>
      <c r="F752" s="97"/>
      <c r="G752" s="97"/>
      <c r="H752" s="97"/>
      <c r="I752" s="97"/>
      <c r="J752" s="97"/>
    </row>
    <row r="753" spans="1:10" ht="12.75">
      <c r="A753" s="97"/>
      <c r="B753" s="97"/>
      <c r="C753" s="97"/>
      <c r="D753" s="97"/>
      <c r="E753" s="97"/>
      <c r="F753" s="97"/>
      <c r="G753" s="97"/>
      <c r="H753" s="97"/>
      <c r="I753" s="97"/>
      <c r="J753" s="97"/>
    </row>
    <row r="754" spans="1:10" ht="12.75">
      <c r="A754" s="97"/>
      <c r="B754" s="97"/>
      <c r="C754" s="97"/>
      <c r="D754" s="97"/>
      <c r="E754" s="97"/>
      <c r="F754" s="97"/>
      <c r="G754" s="97"/>
      <c r="H754" s="97"/>
      <c r="I754" s="97"/>
      <c r="J754" s="97"/>
    </row>
    <row r="755" spans="1:10" ht="12.75">
      <c r="A755" s="97"/>
      <c r="B755" s="97"/>
      <c r="C755" s="97"/>
      <c r="D755" s="97"/>
      <c r="E755" s="97"/>
      <c r="F755" s="97"/>
      <c r="G755" s="97"/>
      <c r="H755" s="97"/>
      <c r="I755" s="97"/>
      <c r="J755" s="97"/>
    </row>
    <row r="756" spans="1:10" ht="12.75">
      <c r="A756" s="97"/>
      <c r="B756" s="97"/>
      <c r="C756" s="97"/>
      <c r="D756" s="97"/>
      <c r="E756" s="97"/>
      <c r="F756" s="97"/>
      <c r="G756" s="97"/>
      <c r="H756" s="97"/>
      <c r="I756" s="97"/>
      <c r="J756" s="97"/>
    </row>
    <row r="757" spans="1:10" ht="12.75">
      <c r="A757" s="97"/>
      <c r="B757" s="97"/>
      <c r="C757" s="97"/>
      <c r="D757" s="97"/>
      <c r="E757" s="97"/>
      <c r="F757" s="97"/>
      <c r="G757" s="97"/>
      <c r="H757" s="97"/>
      <c r="I757" s="97"/>
      <c r="J757" s="97"/>
    </row>
    <row r="758" spans="1:10" ht="12.75">
      <c r="A758" s="97"/>
      <c r="B758" s="97"/>
      <c r="C758" s="97"/>
      <c r="D758" s="97"/>
      <c r="E758" s="97"/>
      <c r="F758" s="97"/>
      <c r="G758" s="97"/>
      <c r="H758" s="97"/>
      <c r="I758" s="97"/>
      <c r="J758" s="97"/>
    </row>
    <row r="759" spans="1:10" ht="12.75">
      <c r="A759" s="97"/>
      <c r="B759" s="97"/>
      <c r="C759" s="97"/>
      <c r="D759" s="97"/>
      <c r="E759" s="97"/>
      <c r="F759" s="97"/>
      <c r="G759" s="97"/>
      <c r="H759" s="97"/>
      <c r="I759" s="97"/>
      <c r="J759" s="97"/>
    </row>
    <row r="760" spans="1:10" ht="12.75">
      <c r="A760" s="97"/>
      <c r="B760" s="97"/>
      <c r="C760" s="97"/>
      <c r="D760" s="97"/>
      <c r="E760" s="97"/>
      <c r="F760" s="97"/>
      <c r="G760" s="97"/>
      <c r="H760" s="97"/>
      <c r="I760" s="97"/>
      <c r="J760" s="97"/>
    </row>
    <row r="761" spans="1:10" ht="12.75">
      <c r="A761" s="97"/>
      <c r="B761" s="97"/>
      <c r="C761" s="97"/>
      <c r="D761" s="97"/>
      <c r="E761" s="97"/>
      <c r="F761" s="97"/>
      <c r="G761" s="97"/>
      <c r="H761" s="97"/>
      <c r="I761" s="97"/>
      <c r="J761" s="97"/>
    </row>
    <row r="762" spans="1:10" ht="12.75">
      <c r="A762" s="97"/>
      <c r="B762" s="97"/>
      <c r="C762" s="97"/>
      <c r="D762" s="97"/>
      <c r="E762" s="97"/>
      <c r="F762" s="97"/>
      <c r="G762" s="97"/>
      <c r="H762" s="97"/>
      <c r="I762" s="97"/>
      <c r="J762" s="97"/>
    </row>
    <row r="763" spans="1:10" ht="12.75">
      <c r="A763" s="97"/>
      <c r="B763" s="97"/>
      <c r="C763" s="97"/>
      <c r="D763" s="97"/>
      <c r="E763" s="97"/>
      <c r="F763" s="97"/>
      <c r="G763" s="97"/>
      <c r="H763" s="97"/>
      <c r="I763" s="97"/>
      <c r="J763" s="97"/>
    </row>
    <row r="764" spans="1:10" ht="12.75">
      <c r="A764" s="97"/>
      <c r="B764" s="97"/>
      <c r="C764" s="97"/>
      <c r="D764" s="97"/>
      <c r="E764" s="97"/>
      <c r="F764" s="97"/>
      <c r="G764" s="97"/>
      <c r="H764" s="97"/>
      <c r="I764" s="97"/>
      <c r="J764" s="97"/>
    </row>
    <row r="765" spans="1:10" ht="12.75">
      <c r="A765" s="97"/>
      <c r="B765" s="97"/>
      <c r="C765" s="97"/>
      <c r="D765" s="97"/>
      <c r="E765" s="97"/>
      <c r="F765" s="97"/>
      <c r="G765" s="97"/>
      <c r="H765" s="97"/>
      <c r="I765" s="97"/>
      <c r="J765" s="97"/>
    </row>
    <row r="766" spans="1:10" ht="12.75">
      <c r="A766" s="97"/>
      <c r="B766" s="97"/>
      <c r="C766" s="97"/>
      <c r="D766" s="97"/>
      <c r="E766" s="97"/>
      <c r="F766" s="97"/>
      <c r="G766" s="97"/>
      <c r="H766" s="97"/>
      <c r="I766" s="97"/>
      <c r="J766" s="97"/>
    </row>
    <row r="767" spans="1:10" ht="12.75">
      <c r="A767" s="97"/>
      <c r="B767" s="97"/>
      <c r="C767" s="97"/>
      <c r="D767" s="97"/>
      <c r="E767" s="97"/>
      <c r="F767" s="97"/>
      <c r="G767" s="97"/>
      <c r="H767" s="97"/>
      <c r="I767" s="97"/>
      <c r="J767" s="97"/>
    </row>
    <row r="768" spans="1:10" ht="12.75">
      <c r="A768" s="97"/>
      <c r="B768" s="97"/>
      <c r="C768" s="97"/>
      <c r="D768" s="97"/>
      <c r="E768" s="97"/>
      <c r="F768" s="97"/>
      <c r="G768" s="97"/>
      <c r="H768" s="97"/>
      <c r="I768" s="97"/>
      <c r="J768" s="97"/>
    </row>
    <row r="769" spans="1:10" ht="12.75">
      <c r="A769" s="97"/>
      <c r="B769" s="97"/>
      <c r="C769" s="97"/>
      <c r="D769" s="97"/>
      <c r="E769" s="97"/>
      <c r="F769" s="97"/>
      <c r="G769" s="97"/>
      <c r="H769" s="97"/>
      <c r="I769" s="97"/>
      <c r="J769" s="97"/>
    </row>
    <row r="770" spans="1:10" ht="12.75">
      <c r="A770" s="97"/>
      <c r="B770" s="97"/>
      <c r="C770" s="97"/>
      <c r="D770" s="97"/>
      <c r="E770" s="97"/>
      <c r="F770" s="97"/>
      <c r="G770" s="97"/>
      <c r="H770" s="97"/>
      <c r="I770" s="97"/>
      <c r="J770" s="97"/>
    </row>
    <row r="771" spans="1:10" ht="12.75">
      <c r="A771" s="97"/>
      <c r="B771" s="97"/>
      <c r="C771" s="97"/>
      <c r="D771" s="97"/>
      <c r="E771" s="97"/>
      <c r="F771" s="97"/>
      <c r="G771" s="97"/>
      <c r="H771" s="97"/>
      <c r="I771" s="97"/>
      <c r="J771" s="97"/>
    </row>
    <row r="772" spans="1:10" ht="12.75">
      <c r="A772" s="97"/>
      <c r="B772" s="97"/>
      <c r="C772" s="97"/>
      <c r="D772" s="97"/>
      <c r="E772" s="97"/>
      <c r="F772" s="97"/>
      <c r="G772" s="97"/>
      <c r="H772" s="97"/>
      <c r="I772" s="97"/>
      <c r="J772" s="97"/>
    </row>
    <row r="773" spans="1:10" ht="12.75">
      <c r="A773" s="97"/>
      <c r="B773" s="97"/>
      <c r="C773" s="97"/>
      <c r="D773" s="97"/>
      <c r="E773" s="97"/>
      <c r="F773" s="97"/>
      <c r="G773" s="97"/>
      <c r="H773" s="97"/>
      <c r="I773" s="97"/>
      <c r="J773" s="97"/>
    </row>
    <row r="774" spans="1:10" ht="12.75">
      <c r="A774" s="97"/>
      <c r="B774" s="97"/>
      <c r="C774" s="97"/>
      <c r="D774" s="97"/>
      <c r="E774" s="97"/>
      <c r="F774" s="97"/>
      <c r="G774" s="97"/>
      <c r="H774" s="97"/>
      <c r="I774" s="97"/>
      <c r="J774" s="97"/>
    </row>
    <row r="775" spans="1:10" ht="12.75">
      <c r="A775" s="97"/>
      <c r="B775" s="97"/>
      <c r="C775" s="97"/>
      <c r="D775" s="97"/>
      <c r="E775" s="97"/>
      <c r="F775" s="97"/>
      <c r="G775" s="97"/>
      <c r="H775" s="97"/>
      <c r="I775" s="97"/>
      <c r="J775" s="97"/>
    </row>
    <row r="776" spans="1:10" ht="12.75">
      <c r="A776" s="97"/>
      <c r="B776" s="97"/>
      <c r="C776" s="97"/>
      <c r="D776" s="97"/>
      <c r="E776" s="97"/>
      <c r="F776" s="97"/>
      <c r="G776" s="97"/>
      <c r="H776" s="97"/>
      <c r="I776" s="97"/>
      <c r="J776" s="97"/>
    </row>
    <row r="777" spans="1:10" ht="12.75">
      <c r="A777" s="97"/>
      <c r="B777" s="97"/>
      <c r="C777" s="97"/>
      <c r="D777" s="97"/>
      <c r="E777" s="97"/>
      <c r="F777" s="97"/>
      <c r="G777" s="97"/>
      <c r="H777" s="97"/>
      <c r="I777" s="97"/>
      <c r="J777" s="97"/>
    </row>
    <row r="778" spans="1:10" ht="12.75">
      <c r="A778" s="97"/>
      <c r="B778" s="97"/>
      <c r="C778" s="97"/>
      <c r="D778" s="97"/>
      <c r="E778" s="97"/>
      <c r="F778" s="97"/>
      <c r="G778" s="97"/>
      <c r="H778" s="97"/>
      <c r="I778" s="97"/>
      <c r="J778" s="97"/>
    </row>
    <row r="779" spans="1:10" ht="12.75">
      <c r="A779" s="97"/>
      <c r="B779" s="97"/>
      <c r="C779" s="97"/>
      <c r="D779" s="97"/>
      <c r="E779" s="97"/>
      <c r="F779" s="97"/>
      <c r="G779" s="97"/>
      <c r="H779" s="97"/>
      <c r="I779" s="97"/>
      <c r="J779" s="97"/>
    </row>
    <row r="780" spans="1:10" ht="12.75">
      <c r="A780" s="97"/>
      <c r="B780" s="97"/>
      <c r="C780" s="97"/>
      <c r="D780" s="97"/>
      <c r="E780" s="97"/>
      <c r="F780" s="97"/>
      <c r="G780" s="97"/>
      <c r="H780" s="97"/>
      <c r="I780" s="97"/>
      <c r="J780" s="97"/>
    </row>
    <row r="781" spans="1:10" ht="12.75">
      <c r="A781" s="97"/>
      <c r="B781" s="97"/>
      <c r="C781" s="97"/>
      <c r="D781" s="97"/>
      <c r="E781" s="97"/>
      <c r="F781" s="97"/>
      <c r="G781" s="97"/>
      <c r="H781" s="97"/>
      <c r="I781" s="97"/>
      <c r="J781" s="97"/>
    </row>
    <row r="782" spans="1:10" ht="12.75">
      <c r="A782" s="97"/>
      <c r="B782" s="97"/>
      <c r="C782" s="97"/>
      <c r="D782" s="97"/>
      <c r="E782" s="97"/>
      <c r="F782" s="97"/>
      <c r="G782" s="97"/>
      <c r="H782" s="97"/>
      <c r="I782" s="97"/>
      <c r="J782" s="97"/>
    </row>
    <row r="783" spans="1:10" ht="12.75">
      <c r="A783" s="97"/>
      <c r="B783" s="97"/>
      <c r="C783" s="97"/>
      <c r="D783" s="97"/>
      <c r="E783" s="97"/>
      <c r="F783" s="97"/>
      <c r="G783" s="97"/>
      <c r="H783" s="97"/>
      <c r="I783" s="97"/>
      <c r="J783" s="97"/>
    </row>
    <row r="784" spans="1:10" ht="12.75">
      <c r="A784" s="97"/>
      <c r="B784" s="97"/>
      <c r="C784" s="97"/>
      <c r="D784" s="97"/>
      <c r="E784" s="97"/>
      <c r="F784" s="97"/>
      <c r="G784" s="97"/>
      <c r="H784" s="97"/>
      <c r="I784" s="97"/>
      <c r="J784" s="97"/>
    </row>
    <row r="785" spans="1:10" ht="12.75">
      <c r="A785" s="97"/>
      <c r="B785" s="97"/>
      <c r="C785" s="97"/>
      <c r="D785" s="97"/>
      <c r="E785" s="97"/>
      <c r="F785" s="97"/>
      <c r="G785" s="97"/>
      <c r="H785" s="97"/>
      <c r="I785" s="97"/>
      <c r="J785" s="97"/>
    </row>
    <row r="786" spans="1:10" ht="12.75">
      <c r="A786" s="97"/>
      <c r="B786" s="97"/>
      <c r="C786" s="97"/>
      <c r="D786" s="97"/>
      <c r="E786" s="97"/>
      <c r="F786" s="97"/>
      <c r="G786" s="97"/>
      <c r="H786" s="97"/>
      <c r="I786" s="97"/>
      <c r="J786" s="97"/>
    </row>
    <row r="787" spans="1:10" ht="12.75">
      <c r="A787" s="97"/>
      <c r="B787" s="97"/>
      <c r="C787" s="97"/>
      <c r="D787" s="97"/>
      <c r="E787" s="97"/>
      <c r="F787" s="97"/>
      <c r="G787" s="97"/>
      <c r="H787" s="97"/>
      <c r="I787" s="97"/>
      <c r="J787" s="97"/>
    </row>
    <row r="788" spans="1:10" ht="12.75">
      <c r="A788" s="97"/>
      <c r="B788" s="97"/>
      <c r="C788" s="97"/>
      <c r="D788" s="97"/>
      <c r="E788" s="97"/>
      <c r="F788" s="97"/>
      <c r="G788" s="97"/>
      <c r="H788" s="97"/>
      <c r="I788" s="97"/>
      <c r="J788" s="97"/>
    </row>
    <row r="789" spans="1:10" ht="12.75">
      <c r="A789" s="97"/>
      <c r="B789" s="97"/>
      <c r="C789" s="97"/>
      <c r="D789" s="97"/>
      <c r="E789" s="97"/>
      <c r="F789" s="97"/>
      <c r="G789" s="97"/>
      <c r="H789" s="97"/>
      <c r="I789" s="97"/>
      <c r="J789" s="97"/>
    </row>
    <row r="790" spans="1:10" ht="12.75">
      <c r="A790" s="97"/>
      <c r="B790" s="97"/>
      <c r="C790" s="97"/>
      <c r="D790" s="97"/>
      <c r="E790" s="97"/>
      <c r="F790" s="97"/>
      <c r="G790" s="97"/>
      <c r="H790" s="97"/>
      <c r="I790" s="97"/>
      <c r="J790" s="97"/>
    </row>
    <row r="791" spans="1:10" ht="12.75">
      <c r="A791" s="97"/>
      <c r="B791" s="97"/>
      <c r="C791" s="97"/>
      <c r="D791" s="97"/>
      <c r="E791" s="97"/>
      <c r="F791" s="97"/>
      <c r="G791" s="97"/>
      <c r="H791" s="97"/>
      <c r="I791" s="97"/>
      <c r="J791" s="97"/>
    </row>
    <row r="792" spans="1:10" ht="12.75">
      <c r="A792" s="97"/>
      <c r="B792" s="97"/>
      <c r="C792" s="97"/>
      <c r="D792" s="97"/>
      <c r="E792" s="97"/>
      <c r="F792" s="97"/>
      <c r="G792" s="97"/>
      <c r="H792" s="97"/>
      <c r="I792" s="97"/>
      <c r="J792" s="97"/>
    </row>
    <row r="793" spans="1:10" ht="12.75">
      <c r="A793" s="97"/>
      <c r="B793" s="97"/>
      <c r="C793" s="97"/>
      <c r="D793" s="97"/>
      <c r="E793" s="97"/>
      <c r="F793" s="97"/>
      <c r="G793" s="97"/>
      <c r="H793" s="97"/>
      <c r="I793" s="97"/>
      <c r="J793" s="97"/>
    </row>
    <row r="794" spans="1:10" ht="12.75">
      <c r="A794" s="97"/>
      <c r="B794" s="97"/>
      <c r="C794" s="97"/>
      <c r="D794" s="97"/>
      <c r="E794" s="97"/>
      <c r="F794" s="97"/>
      <c r="G794" s="97"/>
      <c r="H794" s="97"/>
      <c r="I794" s="97"/>
      <c r="J794" s="97"/>
    </row>
    <row r="795" spans="1:10" ht="12.75">
      <c r="A795" s="97"/>
      <c r="B795" s="97"/>
      <c r="C795" s="97"/>
      <c r="D795" s="97"/>
      <c r="E795" s="97"/>
      <c r="F795" s="97"/>
      <c r="G795" s="97"/>
      <c r="H795" s="97"/>
      <c r="I795" s="97"/>
      <c r="J795" s="97"/>
    </row>
    <row r="796" spans="1:10" ht="12.75">
      <c r="A796" s="97"/>
      <c r="B796" s="97"/>
      <c r="C796" s="97"/>
      <c r="D796" s="97"/>
      <c r="E796" s="97"/>
      <c r="F796" s="97"/>
      <c r="G796" s="97"/>
      <c r="H796" s="97"/>
      <c r="I796" s="97"/>
      <c r="J796" s="97"/>
    </row>
    <row r="797" spans="1:10" ht="12.75">
      <c r="A797" s="97"/>
      <c r="B797" s="97"/>
      <c r="C797" s="97"/>
      <c r="D797" s="97"/>
      <c r="E797" s="97"/>
      <c r="F797" s="97"/>
      <c r="G797" s="97"/>
      <c r="H797" s="97"/>
      <c r="I797" s="97"/>
      <c r="J797" s="97"/>
    </row>
    <row r="798" spans="1:10" ht="12.75">
      <c r="A798" s="97"/>
      <c r="B798" s="97"/>
      <c r="C798" s="97"/>
      <c r="D798" s="97"/>
      <c r="E798" s="97"/>
      <c r="F798" s="97"/>
      <c r="G798" s="97"/>
      <c r="H798" s="97"/>
      <c r="I798" s="97"/>
      <c r="J798" s="97"/>
    </row>
    <row r="799" spans="1:10" ht="12.75">
      <c r="A799" s="97"/>
      <c r="B799" s="97"/>
      <c r="C799" s="97"/>
      <c r="D799" s="97"/>
      <c r="E799" s="97"/>
      <c r="F799" s="97"/>
      <c r="G799" s="97"/>
      <c r="H799" s="97"/>
      <c r="I799" s="97"/>
      <c r="J799" s="97"/>
    </row>
    <row r="800" spans="1:10" ht="12.75">
      <c r="A800" s="97"/>
      <c r="B800" s="97"/>
      <c r="C800" s="97"/>
      <c r="D800" s="97"/>
      <c r="E800" s="97"/>
      <c r="F800" s="97"/>
      <c r="G800" s="97"/>
      <c r="H800" s="97"/>
      <c r="I800" s="97"/>
      <c r="J800" s="97"/>
    </row>
    <row r="801" spans="1:10" ht="12.75">
      <c r="A801" s="97"/>
      <c r="B801" s="97"/>
      <c r="C801" s="97"/>
      <c r="D801" s="97"/>
      <c r="E801" s="97"/>
      <c r="F801" s="97"/>
      <c r="G801" s="97"/>
      <c r="H801" s="97"/>
      <c r="I801" s="97"/>
      <c r="J801" s="97"/>
    </row>
    <row r="802" spans="1:10" ht="12.75">
      <c r="A802" s="97"/>
      <c r="B802" s="97"/>
      <c r="C802" s="97"/>
      <c r="D802" s="97"/>
      <c r="E802" s="97"/>
      <c r="F802" s="97"/>
      <c r="G802" s="97"/>
      <c r="H802" s="97"/>
      <c r="I802" s="97"/>
      <c r="J802" s="97"/>
    </row>
    <row r="803" spans="1:10" ht="12.75">
      <c r="A803" s="97"/>
      <c r="B803" s="97"/>
      <c r="C803" s="97"/>
      <c r="D803" s="97"/>
      <c r="E803" s="97"/>
      <c r="F803" s="97"/>
      <c r="G803" s="97"/>
      <c r="H803" s="97"/>
      <c r="I803" s="97"/>
      <c r="J803" s="97"/>
    </row>
    <row r="804" spans="1:10" ht="12.75">
      <c r="A804" s="97"/>
      <c r="B804" s="97"/>
      <c r="C804" s="97"/>
      <c r="D804" s="97"/>
      <c r="E804" s="97"/>
      <c r="F804" s="97"/>
      <c r="G804" s="97"/>
      <c r="H804" s="97"/>
      <c r="I804" s="97"/>
      <c r="J804" s="97"/>
    </row>
    <row r="805" spans="1:10" ht="12.75">
      <c r="A805" s="97"/>
      <c r="B805" s="97"/>
      <c r="C805" s="97"/>
      <c r="D805" s="97"/>
      <c r="E805" s="97"/>
      <c r="F805" s="97"/>
      <c r="G805" s="97"/>
      <c r="H805" s="97"/>
      <c r="I805" s="97"/>
      <c r="J805" s="97"/>
    </row>
    <row r="806" spans="1:10" ht="12.75">
      <c r="A806" s="97"/>
      <c r="B806" s="97"/>
      <c r="C806" s="97"/>
      <c r="D806" s="97"/>
      <c r="E806" s="97"/>
      <c r="F806" s="97"/>
      <c r="G806" s="97"/>
      <c r="H806" s="97"/>
      <c r="I806" s="97"/>
      <c r="J806" s="97"/>
    </row>
    <row r="807" spans="1:10" ht="12.75">
      <c r="A807" s="97"/>
      <c r="B807" s="97"/>
      <c r="C807" s="97"/>
      <c r="D807" s="97"/>
      <c r="E807" s="97"/>
      <c r="F807" s="97"/>
      <c r="G807" s="97"/>
      <c r="H807" s="97"/>
      <c r="I807" s="97"/>
      <c r="J807" s="97"/>
    </row>
    <row r="808" spans="1:10" ht="12.75">
      <c r="A808" s="97"/>
      <c r="B808" s="97"/>
      <c r="C808" s="97"/>
      <c r="D808" s="97"/>
      <c r="E808" s="97"/>
      <c r="F808" s="97"/>
      <c r="G808" s="97"/>
      <c r="H808" s="97"/>
      <c r="I808" s="97"/>
      <c r="J808" s="97"/>
    </row>
    <row r="809" spans="1:10" ht="12.75">
      <c r="A809" s="97"/>
      <c r="B809" s="97"/>
      <c r="C809" s="97"/>
      <c r="D809" s="97"/>
      <c r="E809" s="97"/>
      <c r="F809" s="97"/>
      <c r="G809" s="97"/>
      <c r="H809" s="97"/>
      <c r="I809" s="97"/>
      <c r="J809" s="97"/>
    </row>
    <row r="810" spans="1:10" ht="12.75">
      <c r="A810" s="97"/>
      <c r="B810" s="97"/>
      <c r="C810" s="97"/>
      <c r="D810" s="97"/>
      <c r="E810" s="97"/>
      <c r="F810" s="97"/>
      <c r="G810" s="97"/>
      <c r="H810" s="97"/>
      <c r="I810" s="97"/>
      <c r="J810" s="97"/>
    </row>
    <row r="811" spans="1:10" ht="12.75">
      <c r="A811" s="97"/>
      <c r="B811" s="97"/>
      <c r="C811" s="97"/>
      <c r="D811" s="97"/>
      <c r="E811" s="97"/>
      <c r="F811" s="97"/>
      <c r="G811" s="97"/>
      <c r="H811" s="97"/>
      <c r="I811" s="97"/>
      <c r="J811" s="97"/>
    </row>
    <row r="812" spans="1:10" ht="12.75">
      <c r="A812" s="97"/>
      <c r="B812" s="97"/>
      <c r="C812" s="97"/>
      <c r="D812" s="97"/>
      <c r="E812" s="97"/>
      <c r="F812" s="97"/>
      <c r="G812" s="97"/>
      <c r="H812" s="97"/>
      <c r="I812" s="97"/>
      <c r="J812" s="97"/>
    </row>
    <row r="813" spans="1:10" ht="12.75">
      <c r="A813" s="97"/>
      <c r="B813" s="97"/>
      <c r="C813" s="97"/>
      <c r="D813" s="97"/>
      <c r="E813" s="97"/>
      <c r="F813" s="97"/>
      <c r="G813" s="97"/>
      <c r="H813" s="97"/>
      <c r="I813" s="97"/>
      <c r="J813" s="97"/>
    </row>
    <row r="814" spans="1:10" ht="12.75">
      <c r="A814" s="97"/>
      <c r="B814" s="97"/>
      <c r="C814" s="97"/>
      <c r="D814" s="97"/>
      <c r="E814" s="97"/>
      <c r="F814" s="97"/>
      <c r="G814" s="97"/>
      <c r="H814" s="97"/>
      <c r="I814" s="97"/>
      <c r="J814" s="97"/>
    </row>
    <row r="815" spans="1:10" ht="12.75">
      <c r="A815" s="97"/>
      <c r="B815" s="97"/>
      <c r="C815" s="97"/>
      <c r="D815" s="97"/>
      <c r="E815" s="97"/>
      <c r="F815" s="97"/>
      <c r="G815" s="97"/>
      <c r="H815" s="97"/>
      <c r="I815" s="97"/>
      <c r="J815" s="97"/>
    </row>
    <row r="816" spans="1:10" ht="12.75">
      <c r="A816" s="97"/>
      <c r="B816" s="97"/>
      <c r="C816" s="97"/>
      <c r="D816" s="97"/>
      <c r="E816" s="97"/>
      <c r="F816" s="97"/>
      <c r="G816" s="97"/>
      <c r="H816" s="97"/>
      <c r="I816" s="97"/>
      <c r="J816" s="97"/>
    </row>
    <row r="817" spans="1:10" ht="12.75">
      <c r="A817" s="97"/>
      <c r="B817" s="97"/>
      <c r="C817" s="97"/>
      <c r="D817" s="97"/>
      <c r="E817" s="97"/>
      <c r="F817" s="97"/>
      <c r="G817" s="97"/>
      <c r="H817" s="97"/>
      <c r="I817" s="97"/>
      <c r="J817" s="97"/>
    </row>
    <row r="818" spans="1:10" ht="12.75">
      <c r="A818" s="97"/>
      <c r="B818" s="97"/>
      <c r="C818" s="97"/>
      <c r="D818" s="97"/>
      <c r="E818" s="97"/>
      <c r="F818" s="97"/>
      <c r="G818" s="97"/>
      <c r="H818" s="97"/>
      <c r="I818" s="97"/>
      <c r="J818" s="97"/>
    </row>
    <row r="819" spans="1:10" ht="12.75">
      <c r="A819" s="97"/>
      <c r="B819" s="97"/>
      <c r="C819" s="97"/>
      <c r="D819" s="97"/>
      <c r="E819" s="97"/>
      <c r="F819" s="97"/>
      <c r="G819" s="97"/>
      <c r="H819" s="97"/>
      <c r="I819" s="97"/>
      <c r="J819" s="97"/>
    </row>
    <row r="820" spans="1:10" ht="12.75">
      <c r="A820" s="97"/>
      <c r="B820" s="97"/>
      <c r="C820" s="97"/>
      <c r="D820" s="97"/>
      <c r="E820" s="97"/>
      <c r="F820" s="97"/>
      <c r="G820" s="97"/>
      <c r="H820" s="97"/>
      <c r="I820" s="97"/>
      <c r="J820" s="97"/>
    </row>
    <row r="821" spans="1:10" ht="12.75">
      <c r="A821" s="97"/>
      <c r="B821" s="97"/>
      <c r="C821" s="97"/>
      <c r="D821" s="97"/>
      <c r="E821" s="97"/>
      <c r="F821" s="97"/>
      <c r="G821" s="97"/>
      <c r="H821" s="97"/>
      <c r="I821" s="97"/>
      <c r="J821" s="97"/>
    </row>
    <row r="822" spans="1:10" ht="12.75">
      <c r="A822" s="97"/>
      <c r="B822" s="97"/>
      <c r="C822" s="97"/>
      <c r="D822" s="97"/>
      <c r="E822" s="97"/>
      <c r="F822" s="97"/>
      <c r="G822" s="97"/>
      <c r="H822" s="97"/>
      <c r="I822" s="97"/>
      <c r="J822" s="97"/>
    </row>
    <row r="823" spans="1:10" ht="12.75">
      <c r="A823" s="97"/>
      <c r="B823" s="97"/>
      <c r="C823" s="97"/>
      <c r="D823" s="97"/>
      <c r="E823" s="97"/>
      <c r="F823" s="97"/>
      <c r="G823" s="97"/>
      <c r="H823" s="97"/>
      <c r="I823" s="97"/>
      <c r="J823" s="97"/>
    </row>
    <row r="824" spans="1:10" ht="12.75">
      <c r="A824" s="97"/>
      <c r="B824" s="97"/>
      <c r="C824" s="97"/>
      <c r="D824" s="97"/>
      <c r="E824" s="97"/>
      <c r="F824" s="97"/>
      <c r="G824" s="97"/>
      <c r="H824" s="97"/>
      <c r="I824" s="97"/>
      <c r="J824" s="97"/>
    </row>
    <row r="825" spans="1:10" ht="12.75">
      <c r="A825" s="97"/>
      <c r="B825" s="97"/>
      <c r="C825" s="97"/>
      <c r="D825" s="97"/>
      <c r="E825" s="97"/>
      <c r="F825" s="97"/>
      <c r="G825" s="97"/>
      <c r="H825" s="97"/>
      <c r="I825" s="97"/>
      <c r="J825" s="97"/>
    </row>
    <row r="826" spans="1:10" ht="12.75">
      <c r="A826" s="97"/>
      <c r="B826" s="97"/>
      <c r="C826" s="97"/>
      <c r="D826" s="97"/>
      <c r="E826" s="97"/>
      <c r="F826" s="97"/>
      <c r="G826" s="97"/>
      <c r="H826" s="97"/>
      <c r="I826" s="97"/>
      <c r="J826" s="97"/>
    </row>
    <row r="827" spans="1:10" ht="12.75">
      <c r="A827" s="97"/>
      <c r="B827" s="97"/>
      <c r="C827" s="97"/>
      <c r="D827" s="97"/>
      <c r="E827" s="97"/>
      <c r="F827" s="97"/>
      <c r="G827" s="97"/>
      <c r="H827" s="97"/>
      <c r="I827" s="97"/>
      <c r="J827" s="97"/>
    </row>
    <row r="828" spans="1:10" ht="12.75">
      <c r="A828" s="97"/>
      <c r="B828" s="97"/>
      <c r="C828" s="97"/>
      <c r="D828" s="97"/>
      <c r="E828" s="97"/>
      <c r="F828" s="97"/>
      <c r="G828" s="97"/>
      <c r="H828" s="97"/>
      <c r="I828" s="97"/>
      <c r="J828" s="97"/>
    </row>
    <row r="829" spans="1:10" ht="12.75">
      <c r="A829" s="97"/>
      <c r="B829" s="97"/>
      <c r="C829" s="97"/>
      <c r="D829" s="97"/>
      <c r="E829" s="97"/>
      <c r="F829" s="97"/>
      <c r="G829" s="97"/>
      <c r="H829" s="97"/>
      <c r="I829" s="97"/>
      <c r="J829" s="97"/>
    </row>
    <row r="830" spans="1:10" ht="12.75">
      <c r="A830" s="97"/>
      <c r="B830" s="97"/>
      <c r="C830" s="97"/>
      <c r="D830" s="97"/>
      <c r="E830" s="97"/>
      <c r="F830" s="97"/>
      <c r="G830" s="97"/>
      <c r="H830" s="97"/>
      <c r="I830" s="97"/>
      <c r="J830" s="97"/>
    </row>
    <row r="831" spans="1:10" ht="12.75">
      <c r="A831" s="97"/>
      <c r="B831" s="97"/>
      <c r="C831" s="97"/>
      <c r="D831" s="97"/>
      <c r="E831" s="97"/>
      <c r="F831" s="97"/>
      <c r="G831" s="97"/>
      <c r="H831" s="97"/>
      <c r="I831" s="97"/>
      <c r="J831" s="97"/>
    </row>
    <row r="832" spans="1:10" ht="12.75">
      <c r="A832" s="97"/>
      <c r="B832" s="97"/>
      <c r="C832" s="97"/>
      <c r="D832" s="97"/>
      <c r="E832" s="97"/>
      <c r="F832" s="97"/>
      <c r="G832" s="97"/>
      <c r="H832" s="97"/>
      <c r="I832" s="97"/>
      <c r="J832" s="97"/>
    </row>
    <row r="833" spans="1:10" ht="12.75">
      <c r="A833" s="97"/>
      <c r="B833" s="97"/>
      <c r="C833" s="97"/>
      <c r="D833" s="97"/>
      <c r="E833" s="97"/>
      <c r="F833" s="97"/>
      <c r="G833" s="97"/>
      <c r="H833" s="97"/>
      <c r="I833" s="97"/>
      <c r="J833" s="97"/>
    </row>
    <row r="834" spans="1:10" ht="12.75">
      <c r="A834" s="97"/>
      <c r="B834" s="97"/>
      <c r="C834" s="97"/>
      <c r="D834" s="97"/>
      <c r="E834" s="97"/>
      <c r="F834" s="97"/>
      <c r="G834" s="97"/>
      <c r="H834" s="97"/>
      <c r="I834" s="97"/>
      <c r="J834" s="97"/>
    </row>
    <row r="835" spans="1:10" ht="12.75">
      <c r="A835" s="97"/>
      <c r="B835" s="97"/>
      <c r="C835" s="97"/>
      <c r="D835" s="97"/>
      <c r="E835" s="97"/>
      <c r="F835" s="97"/>
      <c r="G835" s="97"/>
      <c r="H835" s="97"/>
      <c r="I835" s="97"/>
      <c r="J835" s="97"/>
    </row>
    <row r="836" spans="1:10" ht="12.75">
      <c r="A836" s="97"/>
      <c r="B836" s="97"/>
      <c r="C836" s="97"/>
      <c r="D836" s="97"/>
      <c r="E836" s="97"/>
      <c r="F836" s="97"/>
      <c r="G836" s="97"/>
      <c r="H836" s="97"/>
      <c r="I836" s="97"/>
      <c r="J836" s="97"/>
    </row>
    <row r="837" spans="1:10" ht="12.75">
      <c r="A837" s="97"/>
      <c r="B837" s="97"/>
      <c r="C837" s="97"/>
      <c r="D837" s="97"/>
      <c r="E837" s="97"/>
      <c r="F837" s="97"/>
      <c r="G837" s="97"/>
      <c r="H837" s="97"/>
      <c r="I837" s="97"/>
      <c r="J837" s="97"/>
    </row>
    <row r="838" spans="1:10" ht="12.75">
      <c r="A838" s="97"/>
      <c r="B838" s="97"/>
      <c r="C838" s="97"/>
      <c r="D838" s="97"/>
      <c r="E838" s="97"/>
      <c r="F838" s="97"/>
      <c r="G838" s="97"/>
      <c r="H838" s="97"/>
      <c r="I838" s="97"/>
      <c r="J838" s="97"/>
    </row>
    <row r="839" spans="1:10" ht="12.75">
      <c r="A839" s="97"/>
      <c r="B839" s="97"/>
      <c r="C839" s="97"/>
      <c r="D839" s="97"/>
      <c r="E839" s="97"/>
      <c r="F839" s="97"/>
      <c r="G839" s="97"/>
      <c r="H839" s="97"/>
      <c r="I839" s="97"/>
      <c r="J839" s="97"/>
    </row>
    <row r="840" spans="1:10" ht="12.75">
      <c r="A840" s="97"/>
      <c r="B840" s="97"/>
      <c r="C840" s="97"/>
      <c r="D840" s="97"/>
      <c r="E840" s="97"/>
      <c r="F840" s="97"/>
      <c r="G840" s="97"/>
      <c r="H840" s="97"/>
      <c r="I840" s="97"/>
      <c r="J840" s="97"/>
    </row>
    <row r="841" spans="1:10" ht="12.75">
      <c r="A841" s="97"/>
      <c r="B841" s="97"/>
      <c r="C841" s="97"/>
      <c r="D841" s="97"/>
      <c r="E841" s="97"/>
      <c r="F841" s="97"/>
      <c r="G841" s="97"/>
      <c r="H841" s="97"/>
      <c r="I841" s="97"/>
      <c r="J841" s="97"/>
    </row>
    <row r="842" spans="1:10" ht="12.75">
      <c r="A842" s="97"/>
      <c r="B842" s="97"/>
      <c r="C842" s="97"/>
      <c r="D842" s="97"/>
      <c r="E842" s="97"/>
      <c r="F842" s="97"/>
      <c r="G842" s="97"/>
      <c r="H842" s="97"/>
      <c r="I842" s="97"/>
      <c r="J842" s="97"/>
    </row>
    <row r="843" spans="1:10" ht="12.75">
      <c r="A843" s="97"/>
      <c r="B843" s="97"/>
      <c r="C843" s="97"/>
      <c r="D843" s="97"/>
      <c r="E843" s="97"/>
      <c r="F843" s="97"/>
      <c r="G843" s="97"/>
      <c r="H843" s="97"/>
      <c r="I843" s="97"/>
      <c r="J843" s="97"/>
    </row>
    <row r="844" spans="1:10" ht="12.75">
      <c r="A844" s="97"/>
      <c r="B844" s="97"/>
      <c r="C844" s="97"/>
      <c r="D844" s="97"/>
      <c r="E844" s="97"/>
      <c r="F844" s="97"/>
      <c r="G844" s="97"/>
      <c r="H844" s="97"/>
      <c r="I844" s="97"/>
      <c r="J844" s="97"/>
    </row>
    <row r="845" spans="1:10" ht="12.75">
      <c r="A845" s="97"/>
      <c r="B845" s="97"/>
      <c r="C845" s="97"/>
      <c r="D845" s="97"/>
      <c r="E845" s="97"/>
      <c r="F845" s="97"/>
      <c r="G845" s="97"/>
      <c r="H845" s="97"/>
      <c r="I845" s="97"/>
      <c r="J845" s="97"/>
    </row>
    <row r="846" spans="1:10" ht="12.75">
      <c r="A846" s="97"/>
      <c r="B846" s="97"/>
      <c r="C846" s="97"/>
      <c r="D846" s="97"/>
      <c r="E846" s="97"/>
      <c r="F846" s="97"/>
      <c r="G846" s="97"/>
      <c r="H846" s="97"/>
      <c r="I846" s="97"/>
      <c r="J846" s="97"/>
    </row>
    <row r="847" spans="1:10" ht="12.75">
      <c r="A847" s="97"/>
      <c r="B847" s="97"/>
      <c r="C847" s="97"/>
      <c r="D847" s="97"/>
      <c r="E847" s="97"/>
      <c r="F847" s="97"/>
      <c r="G847" s="97"/>
      <c r="H847" s="97"/>
      <c r="I847" s="97"/>
      <c r="J847" s="97"/>
    </row>
    <row r="848" spans="1:10" ht="12.75">
      <c r="A848" s="97"/>
      <c r="B848" s="97"/>
      <c r="C848" s="97"/>
      <c r="D848" s="97"/>
      <c r="E848" s="97"/>
      <c r="F848" s="97"/>
      <c r="G848" s="97"/>
      <c r="H848" s="97"/>
      <c r="I848" s="97"/>
      <c r="J848" s="97"/>
    </row>
    <row r="849" spans="1:10" ht="12.75">
      <c r="A849" s="97"/>
      <c r="B849" s="97"/>
      <c r="C849" s="97"/>
      <c r="D849" s="97"/>
      <c r="E849" s="97"/>
      <c r="F849" s="97"/>
      <c r="G849" s="97"/>
      <c r="H849" s="97"/>
      <c r="I849" s="97"/>
      <c r="J849" s="97"/>
    </row>
    <row r="850" spans="1:10" ht="12.75">
      <c r="A850" s="97"/>
      <c r="B850" s="97"/>
      <c r="C850" s="97"/>
      <c r="D850" s="97"/>
      <c r="E850" s="97"/>
      <c r="F850" s="97"/>
      <c r="G850" s="97"/>
      <c r="H850" s="97"/>
      <c r="I850" s="97"/>
      <c r="J850" s="97"/>
    </row>
    <row r="851" spans="1:10" ht="12.75">
      <c r="A851" s="97"/>
      <c r="B851" s="97"/>
      <c r="C851" s="97"/>
      <c r="D851" s="97"/>
      <c r="E851" s="97"/>
      <c r="F851" s="97"/>
      <c r="G851" s="97"/>
      <c r="H851" s="97"/>
      <c r="I851" s="97"/>
      <c r="J851" s="97"/>
    </row>
    <row r="852" spans="1:10" ht="12.75">
      <c r="A852" s="97"/>
      <c r="B852" s="97"/>
      <c r="C852" s="97"/>
      <c r="D852" s="97"/>
      <c r="E852" s="97"/>
      <c r="F852" s="97"/>
      <c r="G852" s="97"/>
      <c r="H852" s="97"/>
      <c r="I852" s="97"/>
      <c r="J852" s="97"/>
    </row>
    <row r="853" spans="1:10" ht="12.75">
      <c r="A853" s="97"/>
      <c r="B853" s="97"/>
      <c r="C853" s="97"/>
      <c r="D853" s="97"/>
      <c r="E853" s="97"/>
      <c r="F853" s="97"/>
      <c r="G853" s="97"/>
      <c r="H853" s="97"/>
      <c r="I853" s="97"/>
      <c r="J853" s="97"/>
    </row>
    <row r="854" spans="1:10" ht="12.75">
      <c r="A854" s="97"/>
      <c r="B854" s="97"/>
      <c r="C854" s="97"/>
      <c r="D854" s="97"/>
      <c r="E854" s="97"/>
      <c r="F854" s="97"/>
      <c r="G854" s="97"/>
      <c r="H854" s="97"/>
      <c r="I854" s="97"/>
      <c r="J854" s="97"/>
    </row>
    <row r="855" spans="1:10" ht="12.75">
      <c r="A855" s="97"/>
      <c r="B855" s="97"/>
      <c r="C855" s="97"/>
      <c r="D855" s="97"/>
      <c r="E855" s="97"/>
      <c r="F855" s="97"/>
      <c r="G855" s="97"/>
      <c r="H855" s="97"/>
      <c r="I855" s="97"/>
      <c r="J855" s="97"/>
    </row>
    <row r="856" spans="1:10" ht="12.75">
      <c r="A856" s="97"/>
      <c r="B856" s="97"/>
      <c r="C856" s="97"/>
      <c r="D856" s="97"/>
      <c r="E856" s="97"/>
      <c r="F856" s="97"/>
      <c r="G856" s="97"/>
      <c r="H856" s="97"/>
      <c r="I856" s="97"/>
      <c r="J856" s="97"/>
    </row>
    <row r="857" spans="1:10" ht="12.75">
      <c r="A857" s="97"/>
      <c r="B857" s="97"/>
      <c r="C857" s="97"/>
      <c r="D857" s="97"/>
      <c r="E857" s="97"/>
      <c r="F857" s="97"/>
      <c r="G857" s="97"/>
      <c r="H857" s="97"/>
      <c r="I857" s="97"/>
      <c r="J857" s="97"/>
    </row>
    <row r="858" spans="1:10" ht="12.75">
      <c r="A858" s="97"/>
      <c r="B858" s="97"/>
      <c r="C858" s="97"/>
      <c r="D858" s="97"/>
      <c r="E858" s="97"/>
      <c r="F858" s="97"/>
      <c r="G858" s="97"/>
      <c r="H858" s="97"/>
      <c r="I858" s="97"/>
      <c r="J858" s="97"/>
    </row>
    <row r="859" spans="1:10" ht="12.75">
      <c r="A859" s="97"/>
      <c r="B859" s="97"/>
      <c r="C859" s="97"/>
      <c r="D859" s="97"/>
      <c r="E859" s="97"/>
      <c r="F859" s="97"/>
      <c r="G859" s="97"/>
      <c r="H859" s="97"/>
      <c r="I859" s="97"/>
      <c r="J859" s="97"/>
    </row>
    <row r="860" spans="1:10" ht="12.75">
      <c r="A860" s="97"/>
      <c r="B860" s="97"/>
      <c r="C860" s="97"/>
      <c r="D860" s="97"/>
      <c r="E860" s="97"/>
      <c r="F860" s="97"/>
      <c r="G860" s="97"/>
      <c r="H860" s="97"/>
      <c r="I860" s="97"/>
      <c r="J860" s="97"/>
    </row>
    <row r="861" spans="1:10" ht="12.75">
      <c r="A861" s="97"/>
      <c r="B861" s="97"/>
      <c r="C861" s="97"/>
      <c r="D861" s="97"/>
      <c r="E861" s="97"/>
      <c r="F861" s="97"/>
      <c r="G861" s="97"/>
      <c r="H861" s="97"/>
      <c r="I861" s="97"/>
      <c r="J861" s="97"/>
    </row>
    <row r="862" spans="1:10" ht="12.75">
      <c r="A862" s="97"/>
      <c r="B862" s="97"/>
      <c r="C862" s="97"/>
      <c r="D862" s="97"/>
      <c r="E862" s="97"/>
      <c r="F862" s="97"/>
      <c r="G862" s="97"/>
      <c r="H862" s="97"/>
      <c r="I862" s="97"/>
      <c r="J862" s="97"/>
    </row>
    <row r="863" spans="1:10" ht="12.75">
      <c r="A863" s="97"/>
      <c r="B863" s="97"/>
      <c r="C863" s="97"/>
      <c r="D863" s="97"/>
      <c r="E863" s="97"/>
      <c r="F863" s="97"/>
      <c r="G863" s="97"/>
      <c r="H863" s="97"/>
      <c r="I863" s="97"/>
      <c r="J863" s="97"/>
    </row>
    <row r="864" spans="1:10" ht="12.75">
      <c r="A864" s="97"/>
      <c r="B864" s="97"/>
      <c r="C864" s="97"/>
      <c r="D864" s="97"/>
      <c r="E864" s="97"/>
      <c r="F864" s="97"/>
      <c r="G864" s="97"/>
      <c r="H864" s="97"/>
      <c r="I864" s="97"/>
      <c r="J864" s="97"/>
    </row>
    <row r="865" spans="1:10" ht="12.75">
      <c r="A865" s="97"/>
      <c r="B865" s="97"/>
      <c r="C865" s="97"/>
      <c r="D865" s="97"/>
      <c r="E865" s="97"/>
      <c r="F865" s="97"/>
      <c r="G865" s="97"/>
      <c r="H865" s="97"/>
      <c r="I865" s="97"/>
      <c r="J865" s="97"/>
    </row>
    <row r="866" spans="1:10" ht="12.75">
      <c r="A866" s="97"/>
      <c r="B866" s="97"/>
      <c r="C866" s="97"/>
      <c r="D866" s="97"/>
      <c r="E866" s="97"/>
      <c r="F866" s="97"/>
      <c r="G866" s="97"/>
      <c r="H866" s="97"/>
      <c r="I866" s="97"/>
      <c r="J866" s="97"/>
    </row>
    <row r="867" spans="1:10" ht="12.75">
      <c r="A867" s="97"/>
      <c r="B867" s="97"/>
      <c r="C867" s="97"/>
      <c r="D867" s="97"/>
      <c r="E867" s="97"/>
      <c r="F867" s="97"/>
      <c r="G867" s="97"/>
      <c r="H867" s="97"/>
      <c r="I867" s="97"/>
      <c r="J867" s="97"/>
    </row>
    <row r="868" spans="1:10" ht="12.75">
      <c r="A868" s="97"/>
      <c r="B868" s="97"/>
      <c r="C868" s="97"/>
      <c r="D868" s="97"/>
      <c r="E868" s="97"/>
      <c r="F868" s="97"/>
      <c r="G868" s="97"/>
      <c r="H868" s="97"/>
      <c r="I868" s="97"/>
      <c r="J868" s="97"/>
    </row>
    <row r="869" spans="1:10" ht="12.75">
      <c r="A869" s="97"/>
      <c r="B869" s="97"/>
      <c r="C869" s="97"/>
      <c r="D869" s="97"/>
      <c r="E869" s="97"/>
      <c r="F869" s="97"/>
      <c r="G869" s="97"/>
      <c r="H869" s="97"/>
      <c r="I869" s="97"/>
      <c r="J869" s="97"/>
    </row>
    <row r="870" spans="1:10" ht="12.75">
      <c r="A870" s="97"/>
      <c r="B870" s="97"/>
      <c r="C870" s="97"/>
      <c r="D870" s="97"/>
      <c r="E870" s="97"/>
      <c r="F870" s="97"/>
      <c r="G870" s="97"/>
      <c r="H870" s="97"/>
      <c r="I870" s="97"/>
      <c r="J870" s="97"/>
    </row>
    <row r="871" spans="1:10" ht="12.75">
      <c r="A871" s="97"/>
      <c r="B871" s="97"/>
      <c r="C871" s="97"/>
      <c r="D871" s="97"/>
      <c r="E871" s="97"/>
      <c r="F871" s="97"/>
      <c r="G871" s="97"/>
      <c r="H871" s="97"/>
      <c r="I871" s="97"/>
      <c r="J871" s="97"/>
    </row>
    <row r="872" spans="1:10" ht="12.75">
      <c r="A872" s="97"/>
      <c r="B872" s="97"/>
      <c r="C872" s="97"/>
      <c r="D872" s="97"/>
      <c r="E872" s="97"/>
      <c r="F872" s="97"/>
      <c r="G872" s="97"/>
      <c r="H872" s="97"/>
      <c r="I872" s="97"/>
      <c r="J872" s="97"/>
    </row>
    <row r="873" spans="1:10" ht="12.75">
      <c r="A873" s="97"/>
      <c r="B873" s="97"/>
      <c r="C873" s="97"/>
      <c r="D873" s="97"/>
      <c r="E873" s="97"/>
      <c r="F873" s="97"/>
      <c r="G873" s="97"/>
      <c r="H873" s="97"/>
      <c r="I873" s="97"/>
      <c r="J873" s="97"/>
    </row>
    <row r="874" spans="1:10" ht="12.75">
      <c r="A874" s="97"/>
      <c r="B874" s="97"/>
      <c r="C874" s="97"/>
      <c r="D874" s="97"/>
      <c r="E874" s="97"/>
      <c r="F874" s="97"/>
      <c r="G874" s="97"/>
      <c r="H874" s="97"/>
      <c r="I874" s="97"/>
      <c r="J874" s="97"/>
    </row>
    <row r="875" spans="1:10" ht="12.75">
      <c r="A875" s="97"/>
      <c r="B875" s="97"/>
      <c r="C875" s="97"/>
      <c r="D875" s="97"/>
      <c r="E875" s="97"/>
      <c r="F875" s="97"/>
      <c r="G875" s="97"/>
      <c r="H875" s="97"/>
      <c r="I875" s="97"/>
      <c r="J875" s="97"/>
    </row>
    <row r="876" spans="1:10" ht="12.75">
      <c r="A876" s="97"/>
      <c r="B876" s="97"/>
      <c r="C876" s="97"/>
      <c r="D876" s="97"/>
      <c r="E876" s="97"/>
      <c r="F876" s="97"/>
      <c r="G876" s="97"/>
      <c r="H876" s="97"/>
      <c r="I876" s="97"/>
      <c r="J876" s="97"/>
    </row>
    <row r="877" spans="1:10" ht="12.75">
      <c r="A877" s="97"/>
      <c r="B877" s="97"/>
      <c r="C877" s="97"/>
      <c r="D877" s="97"/>
      <c r="E877" s="97"/>
      <c r="F877" s="97"/>
      <c r="G877" s="97"/>
      <c r="H877" s="97"/>
      <c r="I877" s="97"/>
      <c r="J877" s="97"/>
    </row>
    <row r="878" spans="1:10" ht="12.75">
      <c r="A878" s="97"/>
      <c r="B878" s="97"/>
      <c r="C878" s="97"/>
      <c r="D878" s="97"/>
      <c r="E878" s="97"/>
      <c r="F878" s="97"/>
      <c r="G878" s="97"/>
      <c r="H878" s="97"/>
      <c r="I878" s="97"/>
      <c r="J878" s="97"/>
    </row>
    <row r="879" spans="1:10" ht="12.75">
      <c r="A879" s="97"/>
      <c r="B879" s="97"/>
      <c r="C879" s="97"/>
      <c r="D879" s="97"/>
      <c r="E879" s="97"/>
      <c r="F879" s="97"/>
      <c r="G879" s="97"/>
      <c r="H879" s="97"/>
      <c r="I879" s="97"/>
      <c r="J879" s="97"/>
    </row>
    <row r="880" spans="1:10" ht="12.75">
      <c r="A880" s="97"/>
      <c r="B880" s="97"/>
      <c r="C880" s="97"/>
      <c r="D880" s="97"/>
      <c r="E880" s="97"/>
      <c r="F880" s="97"/>
      <c r="G880" s="97"/>
      <c r="H880" s="97"/>
      <c r="I880" s="97"/>
      <c r="J880" s="97"/>
    </row>
    <row r="881" spans="1:10" ht="12.75">
      <c r="A881" s="97"/>
      <c r="B881" s="97"/>
      <c r="C881" s="97"/>
      <c r="D881" s="97"/>
      <c r="E881" s="97"/>
      <c r="F881" s="97"/>
      <c r="G881" s="97"/>
      <c r="H881" s="97"/>
      <c r="I881" s="97"/>
      <c r="J881" s="97"/>
    </row>
    <row r="882" spans="1:10" ht="12.75">
      <c r="A882" s="97"/>
      <c r="B882" s="97"/>
      <c r="C882" s="97"/>
      <c r="D882" s="97"/>
      <c r="E882" s="97"/>
      <c r="F882" s="97"/>
      <c r="G882" s="97"/>
      <c r="H882" s="97"/>
      <c r="I882" s="97"/>
      <c r="J882" s="97"/>
    </row>
    <row r="883" spans="1:10" ht="12.75">
      <c r="A883" s="97"/>
      <c r="B883" s="97"/>
      <c r="C883" s="97"/>
      <c r="D883" s="97"/>
      <c r="E883" s="97"/>
      <c r="F883" s="97"/>
      <c r="G883" s="97"/>
      <c r="H883" s="97"/>
      <c r="I883" s="97"/>
      <c r="J883" s="97"/>
    </row>
    <row r="884" spans="1:10" ht="12.75">
      <c r="A884" s="97"/>
      <c r="B884" s="97"/>
      <c r="C884" s="97"/>
      <c r="D884" s="97"/>
      <c r="E884" s="97"/>
      <c r="F884" s="97"/>
      <c r="G884" s="97"/>
      <c r="H884" s="97"/>
      <c r="I884" s="97"/>
      <c r="J884" s="97"/>
    </row>
    <row r="885" spans="1:10" ht="12.75">
      <c r="A885" s="97"/>
      <c r="B885" s="97"/>
      <c r="C885" s="97"/>
      <c r="D885" s="97"/>
      <c r="E885" s="97"/>
      <c r="F885" s="97"/>
      <c r="G885" s="97"/>
      <c r="H885" s="97"/>
      <c r="I885" s="97"/>
      <c r="J885" s="97"/>
    </row>
    <row r="886" spans="1:10" ht="12.75">
      <c r="A886" s="97"/>
      <c r="B886" s="97"/>
      <c r="C886" s="97"/>
      <c r="D886" s="97"/>
      <c r="E886" s="97"/>
      <c r="F886" s="97"/>
      <c r="G886" s="97"/>
      <c r="H886" s="97"/>
      <c r="I886" s="97"/>
      <c r="J886" s="97"/>
    </row>
    <row r="887" spans="1:10" ht="12.75">
      <c r="A887" s="97"/>
      <c r="B887" s="97"/>
      <c r="C887" s="97"/>
      <c r="D887" s="97"/>
      <c r="E887" s="97"/>
      <c r="F887" s="97"/>
      <c r="G887" s="97"/>
      <c r="H887" s="97"/>
      <c r="I887" s="97"/>
      <c r="J887" s="97"/>
    </row>
    <row r="888" spans="1:10" ht="12.75">
      <c r="A888" s="97"/>
      <c r="B888" s="97"/>
      <c r="C888" s="97"/>
      <c r="D888" s="97"/>
      <c r="E888" s="97"/>
      <c r="F888" s="97"/>
      <c r="G888" s="97"/>
      <c r="H888" s="97"/>
      <c r="I888" s="97"/>
      <c r="J888" s="97"/>
    </row>
    <row r="889" spans="1:10" ht="12.75">
      <c r="A889" s="97"/>
      <c r="B889" s="97"/>
      <c r="C889" s="97"/>
      <c r="D889" s="97"/>
      <c r="E889" s="97"/>
      <c r="F889" s="97"/>
      <c r="G889" s="97"/>
      <c r="H889" s="97"/>
      <c r="I889" s="97"/>
      <c r="J889" s="97"/>
    </row>
    <row r="890" spans="1:10" ht="12.75">
      <c r="A890" s="97"/>
      <c r="B890" s="97"/>
      <c r="C890" s="97"/>
      <c r="D890" s="97"/>
      <c r="E890" s="97"/>
      <c r="F890" s="97"/>
      <c r="G890" s="97"/>
      <c r="H890" s="97"/>
      <c r="I890" s="97"/>
      <c r="J890" s="97"/>
    </row>
    <row r="891" spans="1:10" ht="12.75">
      <c r="A891" s="97"/>
      <c r="B891" s="97"/>
      <c r="C891" s="97"/>
      <c r="D891" s="97"/>
      <c r="E891" s="97"/>
      <c r="F891" s="97"/>
      <c r="G891" s="97"/>
      <c r="H891" s="97"/>
      <c r="I891" s="97"/>
      <c r="J891" s="97"/>
    </row>
    <row r="892" spans="1:10" ht="12.75">
      <c r="A892" s="97"/>
      <c r="B892" s="97"/>
      <c r="C892" s="97"/>
      <c r="D892" s="97"/>
      <c r="E892" s="97"/>
      <c r="F892" s="97"/>
      <c r="G892" s="97"/>
      <c r="H892" s="97"/>
      <c r="I892" s="97"/>
      <c r="J892" s="97"/>
    </row>
    <row r="893" spans="1:10" ht="12.75">
      <c r="A893" s="97"/>
      <c r="B893" s="97"/>
      <c r="C893" s="97"/>
      <c r="D893" s="97"/>
      <c r="E893" s="97"/>
      <c r="F893" s="97"/>
      <c r="G893" s="97"/>
      <c r="H893" s="97"/>
      <c r="I893" s="97"/>
      <c r="J893" s="97"/>
    </row>
    <row r="894" spans="1:10" ht="12.75">
      <c r="A894" s="97"/>
      <c r="B894" s="97"/>
      <c r="C894" s="97"/>
      <c r="D894" s="97"/>
      <c r="E894" s="97"/>
      <c r="F894" s="97"/>
      <c r="G894" s="97"/>
      <c r="H894" s="97"/>
      <c r="I894" s="97"/>
      <c r="J894" s="97"/>
    </row>
    <row r="895" spans="1:10" ht="12.75">
      <c r="A895" s="97"/>
      <c r="B895" s="97"/>
      <c r="C895" s="97"/>
      <c r="D895" s="97"/>
      <c r="E895" s="97"/>
      <c r="F895" s="97"/>
      <c r="G895" s="97"/>
      <c r="H895" s="97"/>
      <c r="I895" s="97"/>
      <c r="J895" s="97"/>
    </row>
    <row r="896" spans="1:10" ht="12.75">
      <c r="A896" s="97"/>
      <c r="B896" s="97"/>
      <c r="C896" s="97"/>
      <c r="D896" s="97"/>
      <c r="E896" s="97"/>
      <c r="F896" s="97"/>
      <c r="G896" s="97"/>
      <c r="H896" s="97"/>
      <c r="I896" s="97"/>
      <c r="J896" s="97"/>
    </row>
    <row r="897" spans="1:10" ht="12.75">
      <c r="A897" s="97"/>
      <c r="B897" s="97"/>
      <c r="C897" s="97"/>
      <c r="D897" s="97"/>
      <c r="E897" s="97"/>
      <c r="F897" s="97"/>
      <c r="G897" s="97"/>
      <c r="H897" s="97"/>
      <c r="I897" s="97"/>
      <c r="J897" s="97"/>
    </row>
    <row r="898" spans="1:10" ht="12.75">
      <c r="A898" s="97"/>
      <c r="B898" s="97"/>
      <c r="C898" s="97"/>
      <c r="D898" s="97"/>
      <c r="E898" s="97"/>
      <c r="F898" s="97"/>
      <c r="G898" s="97"/>
      <c r="H898" s="97"/>
      <c r="I898" s="97"/>
      <c r="J898" s="97"/>
    </row>
    <row r="899" spans="1:10" ht="12.75">
      <c r="A899" s="97"/>
      <c r="B899" s="97"/>
      <c r="C899" s="97"/>
      <c r="D899" s="97"/>
      <c r="E899" s="97"/>
      <c r="F899" s="97"/>
      <c r="G899" s="97"/>
      <c r="H899" s="97"/>
      <c r="I899" s="97"/>
      <c r="J899" s="97"/>
    </row>
    <row r="900" spans="1:10" ht="12.75">
      <c r="A900" s="97"/>
      <c r="B900" s="97"/>
      <c r="C900" s="97"/>
      <c r="D900" s="97"/>
      <c r="E900" s="97"/>
      <c r="F900" s="97"/>
      <c r="G900" s="97"/>
      <c r="H900" s="97"/>
      <c r="I900" s="97"/>
      <c r="J900" s="97"/>
    </row>
    <row r="901" spans="1:10" ht="12.75">
      <c r="A901" s="97"/>
      <c r="B901" s="97"/>
      <c r="C901" s="97"/>
      <c r="D901" s="97"/>
      <c r="E901" s="97"/>
      <c r="F901" s="97"/>
      <c r="G901" s="97"/>
      <c r="H901" s="97"/>
      <c r="I901" s="97"/>
      <c r="J901" s="97"/>
    </row>
    <row r="902" spans="1:10" ht="12.75">
      <c r="A902" s="97"/>
      <c r="B902" s="97"/>
      <c r="C902" s="97"/>
      <c r="D902" s="97"/>
      <c r="E902" s="97"/>
      <c r="F902" s="97"/>
      <c r="G902" s="97"/>
      <c r="H902" s="97"/>
      <c r="I902" s="97"/>
      <c r="J902" s="97"/>
    </row>
    <row r="903" spans="1:10" ht="12.75">
      <c r="A903" s="97"/>
      <c r="B903" s="97"/>
      <c r="C903" s="97"/>
      <c r="D903" s="97"/>
      <c r="E903" s="97"/>
      <c r="F903" s="97"/>
      <c r="G903" s="97"/>
      <c r="H903" s="97"/>
      <c r="I903" s="97"/>
      <c r="J903" s="97"/>
    </row>
    <row r="904" spans="1:10" ht="12.75">
      <c r="A904" s="97"/>
      <c r="B904" s="97"/>
      <c r="C904" s="97"/>
      <c r="D904" s="97"/>
      <c r="E904" s="97"/>
      <c r="F904" s="97"/>
      <c r="G904" s="97"/>
      <c r="H904" s="97"/>
      <c r="I904" s="97"/>
      <c r="J904" s="97"/>
    </row>
    <row r="905" spans="1:10" ht="12.75">
      <c r="A905" s="97"/>
      <c r="B905" s="97"/>
      <c r="C905" s="97"/>
      <c r="D905" s="97"/>
      <c r="E905" s="97"/>
      <c r="F905" s="97"/>
      <c r="G905" s="97"/>
      <c r="H905" s="97"/>
      <c r="I905" s="97"/>
      <c r="J905" s="97"/>
    </row>
    <row r="906" spans="1:10" ht="12.75">
      <c r="A906" s="97"/>
      <c r="B906" s="97"/>
      <c r="C906" s="97"/>
      <c r="D906" s="97"/>
      <c r="E906" s="97"/>
      <c r="F906" s="97"/>
      <c r="G906" s="97"/>
      <c r="H906" s="97"/>
      <c r="I906" s="97"/>
      <c r="J906" s="97"/>
    </row>
    <row r="907" spans="1:10" ht="12.75">
      <c r="A907" s="97"/>
      <c r="B907" s="97"/>
      <c r="C907" s="97"/>
      <c r="D907" s="97"/>
      <c r="E907" s="97"/>
      <c r="F907" s="97"/>
      <c r="G907" s="97"/>
      <c r="H907" s="97"/>
      <c r="I907" s="97"/>
      <c r="J907" s="97"/>
    </row>
    <row r="908" spans="1:10" ht="12.75">
      <c r="A908" s="97"/>
      <c r="B908" s="97"/>
      <c r="C908" s="97"/>
      <c r="D908" s="97"/>
      <c r="E908" s="97"/>
      <c r="F908" s="97"/>
      <c r="G908" s="97"/>
      <c r="H908" s="97"/>
      <c r="I908" s="97"/>
      <c r="J908" s="97"/>
    </row>
    <row r="909" spans="1:10" ht="12.75">
      <c r="A909" s="97"/>
      <c r="B909" s="97"/>
      <c r="C909" s="97"/>
      <c r="D909" s="97"/>
      <c r="E909" s="97"/>
      <c r="F909" s="97"/>
      <c r="G909" s="97"/>
      <c r="H909" s="97"/>
      <c r="I909" s="97"/>
      <c r="J909" s="97"/>
    </row>
    <row r="910" spans="1:10" ht="12.75">
      <c r="A910" s="97"/>
      <c r="B910" s="97"/>
      <c r="C910" s="97"/>
      <c r="D910" s="97"/>
      <c r="E910" s="97"/>
      <c r="F910" s="97"/>
      <c r="G910" s="97"/>
      <c r="H910" s="97"/>
      <c r="I910" s="97"/>
      <c r="J910" s="97"/>
    </row>
    <row r="911" spans="1:10" ht="12.75">
      <c r="A911" s="97"/>
      <c r="B911" s="97"/>
      <c r="C911" s="97"/>
      <c r="D911" s="97"/>
      <c r="E911" s="97"/>
      <c r="F911" s="97"/>
      <c r="G911" s="97"/>
      <c r="H911" s="97"/>
      <c r="I911" s="97"/>
      <c r="J911" s="97"/>
    </row>
    <row r="912" spans="1:10" ht="12.75">
      <c r="A912" s="97"/>
      <c r="B912" s="97"/>
      <c r="C912" s="97"/>
      <c r="D912" s="97"/>
      <c r="E912" s="97"/>
      <c r="F912" s="97"/>
      <c r="G912" s="97"/>
      <c r="H912" s="97"/>
      <c r="I912" s="97"/>
      <c r="J912" s="97"/>
    </row>
    <row r="913" spans="1:10" ht="12.75">
      <c r="A913" s="97"/>
      <c r="B913" s="97"/>
      <c r="C913" s="97"/>
      <c r="D913" s="97"/>
      <c r="E913" s="97"/>
      <c r="F913" s="97"/>
      <c r="G913" s="97"/>
      <c r="H913" s="97"/>
      <c r="I913" s="97"/>
      <c r="J913" s="97"/>
    </row>
    <row r="914" spans="1:10" ht="12.75">
      <c r="A914" s="97"/>
      <c r="B914" s="97"/>
      <c r="C914" s="97"/>
      <c r="D914" s="97"/>
      <c r="E914" s="97"/>
      <c r="F914" s="97"/>
      <c r="G914" s="97"/>
      <c r="H914" s="97"/>
      <c r="I914" s="97"/>
      <c r="J914" s="97"/>
    </row>
    <row r="915" spans="1:10" ht="12.75">
      <c r="A915" s="97"/>
      <c r="B915" s="97"/>
      <c r="C915" s="97"/>
      <c r="D915" s="97"/>
      <c r="E915" s="97"/>
      <c r="F915" s="97"/>
      <c r="G915" s="97"/>
      <c r="H915" s="97"/>
      <c r="I915" s="97"/>
      <c r="J915" s="97"/>
    </row>
    <row r="916" spans="1:10" ht="12.75">
      <c r="A916" s="97"/>
      <c r="B916" s="97"/>
      <c r="C916" s="97"/>
      <c r="D916" s="97"/>
      <c r="E916" s="97"/>
      <c r="F916" s="97"/>
      <c r="G916" s="97"/>
      <c r="H916" s="97"/>
      <c r="I916" s="97"/>
      <c r="J916" s="97"/>
    </row>
    <row r="917" spans="1:10" ht="12.75">
      <c r="A917" s="97"/>
      <c r="B917" s="97"/>
      <c r="C917" s="97"/>
      <c r="D917" s="97"/>
      <c r="E917" s="97"/>
      <c r="F917" s="97"/>
      <c r="G917" s="97"/>
      <c r="H917" s="97"/>
      <c r="I917" s="97"/>
      <c r="J917" s="97"/>
    </row>
    <row r="918" spans="1:10" ht="12.75">
      <c r="A918" s="97"/>
      <c r="B918" s="97"/>
      <c r="C918" s="97"/>
      <c r="D918" s="97"/>
      <c r="E918" s="97"/>
      <c r="F918" s="97"/>
      <c r="G918" s="97"/>
      <c r="H918" s="97"/>
      <c r="I918" s="97"/>
      <c r="J918" s="97"/>
    </row>
    <row r="919" spans="1:10" ht="12.75">
      <c r="A919" s="97"/>
      <c r="B919" s="97"/>
      <c r="C919" s="97"/>
      <c r="D919" s="97"/>
      <c r="E919" s="97"/>
      <c r="F919" s="97"/>
      <c r="G919" s="97"/>
      <c r="H919" s="97"/>
      <c r="I919" s="97"/>
      <c r="J919" s="97"/>
    </row>
    <row r="920" spans="1:10" ht="12.75">
      <c r="A920" s="97"/>
      <c r="B920" s="97"/>
      <c r="C920" s="97"/>
      <c r="D920" s="97"/>
      <c r="E920" s="97"/>
      <c r="F920" s="97"/>
      <c r="G920" s="97"/>
      <c r="H920" s="97"/>
      <c r="I920" s="97"/>
      <c r="J920" s="97"/>
    </row>
    <row r="921" spans="1:10" ht="12.75">
      <c r="A921" s="97"/>
      <c r="B921" s="97"/>
      <c r="C921" s="97"/>
      <c r="D921" s="97"/>
      <c r="E921" s="97"/>
      <c r="F921" s="97"/>
      <c r="G921" s="97"/>
      <c r="H921" s="97"/>
      <c r="I921" s="97"/>
      <c r="J921" s="97"/>
    </row>
    <row r="922" spans="1:10" ht="12.75">
      <c r="A922" s="97"/>
      <c r="B922" s="97"/>
      <c r="C922" s="97"/>
      <c r="D922" s="97"/>
      <c r="E922" s="97"/>
      <c r="F922" s="97"/>
      <c r="G922" s="97"/>
      <c r="H922" s="97"/>
      <c r="I922" s="97"/>
      <c r="J922" s="97"/>
    </row>
    <row r="923" spans="1:10" ht="12.75">
      <c r="A923" s="97"/>
      <c r="B923" s="97"/>
      <c r="C923" s="97"/>
      <c r="D923" s="97"/>
      <c r="E923" s="97"/>
      <c r="F923" s="97"/>
      <c r="G923" s="97"/>
      <c r="H923" s="97"/>
      <c r="I923" s="97"/>
      <c r="J923" s="97"/>
    </row>
    <row r="924" spans="1:10" ht="12.75">
      <c r="A924" s="97"/>
      <c r="B924" s="97"/>
      <c r="C924" s="97"/>
      <c r="D924" s="97"/>
      <c r="E924" s="97"/>
      <c r="F924" s="97"/>
      <c r="G924" s="97"/>
      <c r="H924" s="97"/>
      <c r="I924" s="97"/>
      <c r="J924" s="97"/>
    </row>
    <row r="925" spans="1:10" ht="12.75">
      <c r="A925" s="97"/>
      <c r="B925" s="97"/>
      <c r="C925" s="97"/>
      <c r="D925" s="97"/>
      <c r="E925" s="97"/>
      <c r="F925" s="97"/>
      <c r="G925" s="97"/>
      <c r="H925" s="97"/>
      <c r="I925" s="97"/>
      <c r="J925" s="97"/>
    </row>
    <row r="926" spans="1:10" ht="12.75">
      <c r="A926" s="97"/>
      <c r="B926" s="97"/>
      <c r="C926" s="97"/>
      <c r="D926" s="97"/>
      <c r="E926" s="97"/>
      <c r="F926" s="97"/>
      <c r="G926" s="97"/>
      <c r="H926" s="97"/>
      <c r="I926" s="97"/>
      <c r="J926" s="97"/>
    </row>
    <row r="927" spans="1:10" ht="12.75">
      <c r="A927" s="97"/>
      <c r="B927" s="97"/>
      <c r="C927" s="97"/>
      <c r="D927" s="97"/>
      <c r="E927" s="97"/>
      <c r="F927" s="97"/>
      <c r="G927" s="97"/>
      <c r="H927" s="97"/>
      <c r="I927" s="97"/>
      <c r="J927" s="97"/>
    </row>
    <row r="928" spans="1:10" ht="12.75">
      <c r="A928" s="97"/>
      <c r="B928" s="97"/>
      <c r="C928" s="97"/>
      <c r="D928" s="97"/>
      <c r="E928" s="97"/>
      <c r="F928" s="97"/>
      <c r="G928" s="97"/>
      <c r="H928" s="97"/>
      <c r="I928" s="97"/>
      <c r="J928" s="97"/>
    </row>
    <row r="929" spans="1:10" ht="12.75">
      <c r="A929" s="97"/>
      <c r="B929" s="97"/>
      <c r="C929" s="97"/>
      <c r="D929" s="97"/>
      <c r="E929" s="97"/>
      <c r="F929" s="97"/>
      <c r="G929" s="97"/>
      <c r="H929" s="97"/>
      <c r="I929" s="97"/>
      <c r="J929" s="97"/>
    </row>
    <row r="930" spans="1:10" ht="12.75">
      <c r="A930" s="97"/>
      <c r="B930" s="97"/>
      <c r="C930" s="97"/>
      <c r="D930" s="97"/>
      <c r="E930" s="97"/>
      <c r="F930" s="97"/>
      <c r="G930" s="97"/>
      <c r="H930" s="97"/>
      <c r="I930" s="97"/>
      <c r="J930" s="97"/>
    </row>
    <row r="931" spans="1:10" ht="12.75">
      <c r="A931" s="97"/>
      <c r="B931" s="97"/>
      <c r="C931" s="97"/>
      <c r="D931" s="97"/>
      <c r="E931" s="97"/>
      <c r="F931" s="97"/>
      <c r="G931" s="97"/>
      <c r="H931" s="97"/>
      <c r="I931" s="97"/>
      <c r="J931" s="97"/>
    </row>
    <row r="932" spans="1:10" ht="12.75">
      <c r="A932" s="97"/>
      <c r="B932" s="97"/>
      <c r="C932" s="97"/>
      <c r="D932" s="97"/>
      <c r="E932" s="97"/>
      <c r="F932" s="97"/>
      <c r="G932" s="97"/>
      <c r="H932" s="97"/>
      <c r="I932" s="97"/>
      <c r="J932" s="97"/>
    </row>
    <row r="933" spans="1:10" ht="12.75">
      <c r="A933" s="97"/>
      <c r="B933" s="97"/>
      <c r="C933" s="97"/>
      <c r="D933" s="97"/>
      <c r="E933" s="97"/>
      <c r="F933" s="97"/>
      <c r="G933" s="97"/>
      <c r="H933" s="97"/>
      <c r="I933" s="97"/>
      <c r="J933" s="97"/>
    </row>
    <row r="934" spans="1:10" ht="12.75">
      <c r="A934" s="97"/>
      <c r="B934" s="97"/>
      <c r="C934" s="97"/>
      <c r="D934" s="97"/>
      <c r="E934" s="97"/>
      <c r="F934" s="97"/>
      <c r="G934" s="97"/>
      <c r="H934" s="97"/>
      <c r="I934" s="97"/>
      <c r="J934" s="97"/>
    </row>
    <row r="935" spans="1:10" ht="12.75">
      <c r="A935" s="97"/>
      <c r="B935" s="97"/>
      <c r="C935" s="97"/>
      <c r="D935" s="97"/>
      <c r="E935" s="97"/>
      <c r="F935" s="97"/>
      <c r="G935" s="97"/>
      <c r="H935" s="97"/>
      <c r="I935" s="97"/>
      <c r="J935" s="97"/>
    </row>
    <row r="936" spans="1:10" ht="12.75">
      <c r="A936" s="97"/>
      <c r="B936" s="97"/>
      <c r="C936" s="97"/>
      <c r="D936" s="97"/>
      <c r="E936" s="97"/>
      <c r="F936" s="97"/>
      <c r="G936" s="97"/>
      <c r="H936" s="97"/>
      <c r="I936" s="97"/>
      <c r="J936" s="97"/>
    </row>
    <row r="937" spans="1:10" ht="12.75">
      <c r="A937" s="97"/>
      <c r="B937" s="97"/>
      <c r="C937" s="97"/>
      <c r="D937" s="97"/>
      <c r="E937" s="97"/>
      <c r="F937" s="97"/>
      <c r="G937" s="97"/>
      <c r="H937" s="97"/>
      <c r="I937" s="97"/>
      <c r="J937" s="97"/>
    </row>
    <row r="938" spans="1:10" ht="12.75">
      <c r="A938" s="97"/>
      <c r="B938" s="97"/>
      <c r="C938" s="97"/>
      <c r="D938" s="97"/>
      <c r="E938" s="97"/>
      <c r="F938" s="97"/>
      <c r="G938" s="97"/>
      <c r="H938" s="97"/>
      <c r="I938" s="97"/>
      <c r="J938" s="97"/>
    </row>
    <row r="939" spans="1:10" ht="12.75">
      <c r="A939" s="97"/>
      <c r="B939" s="97"/>
      <c r="C939" s="97"/>
      <c r="D939" s="97"/>
      <c r="E939" s="97"/>
      <c r="F939" s="97"/>
      <c r="G939" s="97"/>
      <c r="H939" s="97"/>
      <c r="I939" s="97"/>
      <c r="J939" s="97"/>
    </row>
    <row r="940" spans="1:10" ht="12.75">
      <c r="A940" s="97"/>
      <c r="B940" s="97"/>
      <c r="C940" s="97"/>
      <c r="D940" s="97"/>
      <c r="E940" s="97"/>
      <c r="F940" s="97"/>
      <c r="G940" s="97"/>
      <c r="H940" s="97"/>
      <c r="I940" s="97"/>
      <c r="J940" s="97"/>
    </row>
    <row r="941" spans="1:10" ht="12.75">
      <c r="A941" s="97"/>
      <c r="B941" s="97"/>
      <c r="C941" s="97"/>
      <c r="D941" s="97"/>
      <c r="E941" s="97"/>
      <c r="F941" s="97"/>
      <c r="G941" s="97"/>
      <c r="H941" s="97"/>
      <c r="I941" s="97"/>
      <c r="J941" s="97"/>
    </row>
    <row r="942" spans="1:10" ht="12.75">
      <c r="A942" s="97"/>
      <c r="B942" s="97"/>
      <c r="C942" s="97"/>
      <c r="D942" s="97"/>
      <c r="E942" s="97"/>
      <c r="F942" s="97"/>
      <c r="G942" s="97"/>
      <c r="H942" s="97"/>
      <c r="I942" s="97"/>
      <c r="J942" s="97"/>
    </row>
    <row r="943" spans="1:10" ht="12.75">
      <c r="A943" s="97"/>
      <c r="B943" s="97"/>
      <c r="C943" s="97"/>
      <c r="D943" s="97"/>
      <c r="E943" s="97"/>
      <c r="F943" s="97"/>
      <c r="G943" s="97"/>
      <c r="H943" s="97"/>
      <c r="I943" s="97"/>
      <c r="J943" s="97"/>
    </row>
    <row r="944" spans="1:10" ht="12.75">
      <c r="A944" s="97"/>
      <c r="B944" s="97"/>
      <c r="C944" s="97"/>
      <c r="D944" s="97"/>
      <c r="E944" s="97"/>
      <c r="F944" s="97"/>
      <c r="G944" s="97"/>
      <c r="H944" s="97"/>
      <c r="I944" s="97"/>
      <c r="J944" s="97"/>
    </row>
    <row r="945" spans="1:10" ht="12.75">
      <c r="A945" s="97"/>
      <c r="B945" s="97"/>
      <c r="C945" s="97"/>
      <c r="D945" s="97"/>
      <c r="E945" s="97"/>
      <c r="F945" s="97"/>
      <c r="G945" s="97"/>
      <c r="H945" s="97"/>
      <c r="I945" s="97"/>
      <c r="J945" s="97"/>
    </row>
    <row r="946" spans="1:10" ht="12.75">
      <c r="A946" s="97"/>
      <c r="B946" s="97"/>
      <c r="C946" s="97"/>
      <c r="D946" s="97"/>
      <c r="E946" s="97"/>
      <c r="F946" s="97"/>
      <c r="G946" s="97"/>
      <c r="H946" s="97"/>
      <c r="I946" s="97"/>
      <c r="J946" s="97"/>
    </row>
    <row r="947" spans="1:10" ht="12.75">
      <c r="A947" s="97"/>
      <c r="B947" s="97"/>
      <c r="C947" s="97"/>
      <c r="D947" s="97"/>
      <c r="E947" s="97"/>
      <c r="F947" s="97"/>
      <c r="G947" s="97"/>
      <c r="H947" s="97"/>
      <c r="I947" s="97"/>
      <c r="J947" s="97"/>
    </row>
    <row r="948" spans="1:10" ht="12.75">
      <c r="A948" s="97"/>
      <c r="B948" s="97"/>
      <c r="C948" s="97"/>
      <c r="D948" s="97"/>
      <c r="E948" s="97"/>
      <c r="F948" s="97"/>
      <c r="G948" s="97"/>
      <c r="H948" s="97"/>
      <c r="I948" s="97"/>
      <c r="J948" s="97"/>
    </row>
    <row r="949" spans="1:10" ht="12.75">
      <c r="A949" s="97"/>
      <c r="B949" s="97"/>
      <c r="C949" s="97"/>
      <c r="D949" s="97"/>
      <c r="E949" s="97"/>
      <c r="F949" s="97"/>
      <c r="G949" s="97"/>
      <c r="H949" s="97"/>
      <c r="I949" s="97"/>
      <c r="J949" s="97"/>
    </row>
    <row r="950" spans="1:10" ht="12.75">
      <c r="A950" s="97"/>
      <c r="B950" s="97"/>
      <c r="C950" s="97"/>
      <c r="D950" s="97"/>
      <c r="E950" s="97"/>
      <c r="F950" s="97"/>
      <c r="G950" s="97"/>
      <c r="H950" s="97"/>
      <c r="I950" s="97"/>
      <c r="J950" s="97"/>
    </row>
    <row r="951" spans="1:10" ht="12.75">
      <c r="A951" s="97"/>
      <c r="B951" s="97"/>
      <c r="C951" s="97"/>
      <c r="D951" s="97"/>
      <c r="E951" s="97"/>
      <c r="F951" s="97"/>
      <c r="G951" s="97"/>
      <c r="H951" s="97"/>
      <c r="I951" s="97"/>
      <c r="J951" s="97"/>
    </row>
    <row r="952" spans="1:10" ht="12.75">
      <c r="A952" s="97"/>
      <c r="B952" s="97"/>
      <c r="C952" s="97"/>
      <c r="D952" s="97"/>
      <c r="E952" s="97"/>
      <c r="F952" s="97"/>
      <c r="G952" s="97"/>
      <c r="H952" s="97"/>
      <c r="I952" s="97"/>
      <c r="J952" s="97"/>
    </row>
    <row r="953" spans="1:10" ht="12.75">
      <c r="A953" s="97"/>
      <c r="B953" s="97"/>
      <c r="C953" s="97"/>
      <c r="D953" s="97"/>
      <c r="E953" s="97"/>
      <c r="F953" s="97"/>
      <c r="G953" s="97"/>
      <c r="H953" s="97"/>
      <c r="I953" s="97"/>
      <c r="J953" s="97"/>
    </row>
    <row r="954" spans="1:10" ht="12.75">
      <c r="A954" s="97"/>
      <c r="B954" s="97"/>
      <c r="C954" s="97"/>
      <c r="D954" s="97"/>
      <c r="E954" s="97"/>
      <c r="F954" s="97"/>
      <c r="G954" s="97"/>
      <c r="H954" s="97"/>
      <c r="I954" s="97"/>
      <c r="J954" s="97"/>
    </row>
    <row r="955" spans="1:10" ht="12.75">
      <c r="A955" s="97"/>
      <c r="B955" s="97"/>
      <c r="C955" s="97"/>
      <c r="D955" s="97"/>
      <c r="E955" s="97"/>
      <c r="F955" s="97"/>
      <c r="G955" s="97"/>
      <c r="H955" s="97"/>
      <c r="I955" s="97"/>
      <c r="J955" s="97"/>
    </row>
    <row r="956" spans="1:10" ht="12.75">
      <c r="A956" s="97"/>
      <c r="B956" s="97"/>
      <c r="C956" s="97"/>
      <c r="D956" s="97"/>
      <c r="E956" s="97"/>
      <c r="F956" s="97"/>
      <c r="G956" s="97"/>
      <c r="H956" s="97"/>
      <c r="I956" s="97"/>
      <c r="J956" s="97"/>
    </row>
    <row r="957" spans="1:10" ht="12.75">
      <c r="A957" s="97"/>
      <c r="B957" s="97"/>
      <c r="C957" s="97"/>
      <c r="D957" s="97"/>
      <c r="E957" s="97"/>
      <c r="F957" s="97"/>
      <c r="G957" s="97"/>
      <c r="H957" s="97"/>
      <c r="I957" s="97"/>
      <c r="J957" s="97"/>
    </row>
    <row r="958" spans="1:10" ht="12.75">
      <c r="A958" s="97"/>
      <c r="B958" s="97"/>
      <c r="C958" s="97"/>
      <c r="D958" s="97"/>
      <c r="E958" s="97"/>
      <c r="F958" s="97"/>
      <c r="G958" s="97"/>
      <c r="H958" s="97"/>
      <c r="I958" s="97"/>
      <c r="J958" s="97"/>
    </row>
    <row r="959" spans="1:10" ht="12.75">
      <c r="A959" s="97"/>
      <c r="B959" s="97"/>
      <c r="C959" s="97"/>
      <c r="D959" s="97"/>
      <c r="E959" s="97"/>
      <c r="F959" s="97"/>
      <c r="G959" s="97"/>
      <c r="H959" s="97"/>
      <c r="I959" s="97"/>
      <c r="J959" s="97"/>
    </row>
    <row r="960" spans="1:10" ht="12.75">
      <c r="A960" s="97"/>
      <c r="B960" s="97"/>
      <c r="C960" s="97"/>
      <c r="D960" s="97"/>
      <c r="E960" s="97"/>
      <c r="F960" s="97"/>
      <c r="G960" s="97"/>
      <c r="H960" s="97"/>
      <c r="I960" s="97"/>
      <c r="J960" s="97"/>
    </row>
    <row r="961" spans="1:10" ht="12.75">
      <c r="A961" s="97"/>
      <c r="B961" s="97"/>
      <c r="C961" s="97"/>
      <c r="D961" s="97"/>
      <c r="E961" s="97"/>
      <c r="F961" s="97"/>
      <c r="G961" s="97"/>
      <c r="H961" s="97"/>
      <c r="I961" s="97"/>
      <c r="J961" s="97"/>
    </row>
    <row r="962" spans="1:10" ht="12.75">
      <c r="A962" s="97"/>
      <c r="B962" s="97"/>
      <c r="C962" s="97"/>
      <c r="D962" s="97"/>
      <c r="E962" s="97"/>
      <c r="F962" s="97"/>
      <c r="G962" s="97"/>
      <c r="H962" s="97"/>
      <c r="I962" s="97"/>
      <c r="J962" s="97"/>
    </row>
    <row r="963" spans="1:10" ht="12.75">
      <c r="A963" s="97"/>
      <c r="B963" s="97"/>
      <c r="C963" s="97"/>
      <c r="D963" s="97"/>
      <c r="E963" s="97"/>
      <c r="F963" s="97"/>
      <c r="G963" s="97"/>
      <c r="H963" s="97"/>
      <c r="I963" s="97"/>
      <c r="J963" s="97"/>
    </row>
    <row r="964" spans="1:10" ht="12.75">
      <c r="A964" s="97"/>
      <c r="B964" s="97"/>
      <c r="C964" s="97"/>
      <c r="D964" s="97"/>
      <c r="E964" s="97"/>
      <c r="F964" s="97"/>
      <c r="G964" s="97"/>
      <c r="H964" s="97"/>
      <c r="I964" s="97"/>
      <c r="J964" s="97"/>
    </row>
    <row r="965" spans="1:10" ht="12.75">
      <c r="A965" s="97"/>
      <c r="B965" s="97"/>
      <c r="C965" s="97"/>
      <c r="D965" s="97"/>
      <c r="E965" s="97"/>
      <c r="F965" s="97"/>
      <c r="G965" s="97"/>
      <c r="H965" s="97"/>
      <c r="I965" s="97"/>
      <c r="J965" s="97"/>
    </row>
    <row r="966" spans="1:10" ht="12.75">
      <c r="A966" s="97"/>
      <c r="B966" s="97"/>
      <c r="C966" s="97"/>
      <c r="D966" s="97"/>
      <c r="E966" s="97"/>
      <c r="F966" s="97"/>
      <c r="G966" s="97"/>
      <c r="H966" s="97"/>
      <c r="I966" s="97"/>
      <c r="J966" s="97"/>
    </row>
    <row r="967" spans="1:10" ht="12.75">
      <c r="A967" s="97"/>
      <c r="B967" s="97"/>
      <c r="C967" s="97"/>
      <c r="D967" s="97"/>
      <c r="E967" s="97"/>
      <c r="F967" s="97"/>
      <c r="G967" s="97"/>
      <c r="H967" s="97"/>
      <c r="I967" s="97"/>
      <c r="J967" s="97"/>
    </row>
    <row r="968" spans="1:10" ht="12.75">
      <c r="A968" s="97"/>
      <c r="B968" s="97"/>
      <c r="C968" s="97"/>
      <c r="D968" s="97"/>
      <c r="E968" s="97"/>
      <c r="F968" s="97"/>
      <c r="G968" s="97"/>
      <c r="H968" s="97"/>
      <c r="I968" s="97"/>
      <c r="J968" s="97"/>
    </row>
    <row r="969" spans="1:10" ht="12.75">
      <c r="A969" s="97"/>
      <c r="B969" s="97"/>
      <c r="C969" s="97"/>
      <c r="D969" s="97"/>
      <c r="E969" s="97"/>
      <c r="F969" s="97"/>
      <c r="G969" s="97"/>
      <c r="H969" s="97"/>
      <c r="I969" s="97"/>
      <c r="J969" s="97"/>
    </row>
    <row r="970" spans="1:10" ht="12.75">
      <c r="A970" s="97"/>
      <c r="B970" s="97"/>
      <c r="C970" s="97"/>
      <c r="D970" s="97"/>
      <c r="E970" s="97"/>
      <c r="F970" s="97"/>
      <c r="G970" s="97"/>
      <c r="H970" s="97"/>
      <c r="I970" s="97"/>
      <c r="J970" s="97"/>
    </row>
    <row r="971" spans="1:10" ht="12.75">
      <c r="A971" s="97"/>
      <c r="B971" s="97"/>
      <c r="C971" s="97"/>
      <c r="D971" s="97"/>
      <c r="E971" s="97"/>
      <c r="F971" s="97"/>
      <c r="G971" s="97"/>
      <c r="H971" s="97"/>
      <c r="I971" s="97"/>
      <c r="J971" s="97"/>
    </row>
    <row r="972" spans="1:10" ht="12.75">
      <c r="A972" s="97"/>
      <c r="B972" s="97"/>
      <c r="C972" s="97"/>
      <c r="D972" s="97"/>
      <c r="E972" s="97"/>
      <c r="F972" s="97"/>
      <c r="G972" s="97"/>
      <c r="H972" s="97"/>
      <c r="I972" s="97"/>
      <c r="J972" s="97"/>
    </row>
    <row r="973" spans="1:10" ht="12.75">
      <c r="A973" s="97"/>
      <c r="B973" s="97"/>
      <c r="C973" s="97"/>
      <c r="D973" s="97"/>
      <c r="E973" s="97"/>
      <c r="F973" s="97"/>
      <c r="G973" s="97"/>
      <c r="H973" s="97"/>
      <c r="I973" s="97"/>
      <c r="J973" s="97"/>
    </row>
    <row r="974" spans="1:10" ht="12.75">
      <c r="A974" s="97"/>
      <c r="B974" s="97"/>
      <c r="C974" s="97"/>
      <c r="D974" s="97"/>
      <c r="E974" s="97"/>
      <c r="F974" s="97"/>
      <c r="G974" s="97"/>
      <c r="H974" s="97"/>
      <c r="I974" s="97"/>
      <c r="J974" s="97"/>
    </row>
    <row r="975" spans="1:10" ht="12.75">
      <c r="A975" s="97"/>
      <c r="B975" s="97"/>
      <c r="C975" s="97"/>
      <c r="D975" s="97"/>
      <c r="E975" s="97"/>
      <c r="F975" s="97"/>
      <c r="G975" s="97"/>
      <c r="H975" s="97"/>
      <c r="I975" s="97"/>
      <c r="J975" s="97"/>
    </row>
    <row r="976" spans="1:10" ht="12.75">
      <c r="A976" s="97"/>
      <c r="B976" s="97"/>
      <c r="C976" s="97"/>
      <c r="D976" s="97"/>
      <c r="E976" s="97"/>
      <c r="F976" s="97"/>
      <c r="G976" s="97"/>
      <c r="H976" s="97"/>
      <c r="I976" s="97"/>
      <c r="J976" s="97"/>
    </row>
    <row r="977" spans="1:10" ht="12.75">
      <c r="A977" s="97"/>
      <c r="B977" s="97"/>
      <c r="C977" s="97"/>
      <c r="D977" s="97"/>
      <c r="E977" s="97"/>
      <c r="F977" s="97"/>
      <c r="G977" s="97"/>
      <c r="H977" s="97"/>
      <c r="I977" s="97"/>
      <c r="J977" s="97"/>
    </row>
    <row r="978" spans="1:10" ht="12.75">
      <c r="A978" s="97"/>
      <c r="B978" s="97"/>
      <c r="C978" s="97"/>
      <c r="D978" s="97"/>
      <c r="E978" s="97"/>
      <c r="F978" s="97"/>
      <c r="G978" s="97"/>
      <c r="H978" s="97"/>
      <c r="I978" s="97"/>
      <c r="J978" s="97"/>
    </row>
    <row r="979" spans="1:10" ht="12.75">
      <c r="A979" s="97"/>
      <c r="B979" s="97"/>
      <c r="C979" s="97"/>
      <c r="D979" s="97"/>
      <c r="E979" s="97"/>
      <c r="F979" s="97"/>
      <c r="G979" s="97"/>
      <c r="H979" s="97"/>
      <c r="I979" s="97"/>
      <c r="J979" s="97"/>
    </row>
    <row r="980" spans="1:10" ht="12.75">
      <c r="A980" s="97"/>
      <c r="B980" s="97"/>
      <c r="C980" s="97"/>
      <c r="D980" s="97"/>
      <c r="E980" s="97"/>
      <c r="F980" s="97"/>
      <c r="G980" s="97"/>
      <c r="H980" s="97"/>
      <c r="I980" s="97"/>
      <c r="J980" s="97"/>
    </row>
    <row r="981" spans="1:10" ht="12.75">
      <c r="A981" s="97"/>
      <c r="B981" s="97"/>
      <c r="C981" s="97"/>
      <c r="D981" s="97"/>
      <c r="E981" s="97"/>
      <c r="F981" s="97"/>
      <c r="G981" s="97"/>
      <c r="H981" s="97"/>
      <c r="I981" s="97"/>
      <c r="J981" s="97"/>
    </row>
    <row r="982" spans="1:10" ht="12.75">
      <c r="A982" s="97"/>
      <c r="B982" s="97"/>
      <c r="C982" s="97"/>
      <c r="D982" s="97"/>
      <c r="E982" s="97"/>
      <c r="F982" s="97"/>
      <c r="G982" s="97"/>
      <c r="H982" s="97"/>
      <c r="I982" s="97"/>
      <c r="J982" s="97"/>
    </row>
    <row r="983" spans="1:10" ht="12.75">
      <c r="A983" s="97"/>
      <c r="B983" s="97"/>
      <c r="C983" s="97"/>
      <c r="D983" s="97"/>
      <c r="E983" s="97"/>
      <c r="F983" s="97"/>
      <c r="G983" s="97"/>
      <c r="H983" s="97"/>
      <c r="I983" s="97"/>
      <c r="J983" s="97"/>
    </row>
    <row r="984" spans="1:10" ht="12.75">
      <c r="A984" s="97"/>
      <c r="B984" s="97"/>
      <c r="C984" s="97"/>
      <c r="D984" s="97"/>
      <c r="E984" s="97"/>
      <c r="F984" s="97"/>
      <c r="G984" s="97"/>
      <c r="H984" s="97"/>
      <c r="I984" s="97"/>
      <c r="J984" s="97"/>
    </row>
    <row r="985" spans="1:10" ht="12.75">
      <c r="A985" s="97"/>
      <c r="B985" s="97"/>
      <c r="C985" s="97"/>
      <c r="D985" s="97"/>
      <c r="E985" s="97"/>
      <c r="F985" s="97"/>
      <c r="G985" s="97"/>
      <c r="H985" s="97"/>
      <c r="I985" s="97"/>
      <c r="J985" s="97"/>
    </row>
    <row r="986" spans="1:10" ht="12.75">
      <c r="A986" s="97"/>
      <c r="B986" s="97"/>
      <c r="C986" s="97"/>
      <c r="D986" s="97"/>
      <c r="E986" s="97"/>
      <c r="F986" s="97"/>
      <c r="G986" s="97"/>
      <c r="H986" s="97"/>
      <c r="I986" s="97"/>
      <c r="J986" s="97"/>
    </row>
    <row r="987" spans="1:10" ht="12.75">
      <c r="A987" s="97"/>
      <c r="B987" s="97"/>
      <c r="C987" s="97"/>
      <c r="D987" s="97"/>
      <c r="E987" s="97"/>
      <c r="F987" s="97"/>
      <c r="G987" s="97"/>
      <c r="H987" s="97"/>
      <c r="I987" s="97"/>
      <c r="J987" s="97"/>
    </row>
    <row r="988" spans="1:10" ht="12.75">
      <c r="A988" s="97"/>
      <c r="B988" s="97"/>
      <c r="C988" s="97"/>
      <c r="D988" s="97"/>
      <c r="E988" s="97"/>
      <c r="F988" s="97"/>
      <c r="G988" s="97"/>
      <c r="H988" s="97"/>
      <c r="I988" s="97"/>
      <c r="J988" s="97"/>
    </row>
    <row r="989" spans="1:10" ht="12.75">
      <c r="A989" s="97"/>
      <c r="B989" s="97"/>
      <c r="C989" s="97"/>
      <c r="D989" s="97"/>
      <c r="E989" s="97"/>
      <c r="F989" s="97"/>
      <c r="G989" s="97"/>
      <c r="H989" s="97"/>
      <c r="I989" s="97"/>
      <c r="J989" s="97"/>
    </row>
    <row r="990" spans="1:10" ht="12.75">
      <c r="A990" s="97"/>
      <c r="B990" s="97"/>
      <c r="C990" s="97"/>
      <c r="D990" s="97"/>
      <c r="E990" s="97"/>
      <c r="F990" s="97"/>
      <c r="G990" s="97"/>
      <c r="H990" s="97"/>
      <c r="I990" s="97"/>
      <c r="J990" s="97"/>
    </row>
  </sheetData>
  <mergeCells count="4">
    <mergeCell ref="A1:J1"/>
    <mergeCell ref="I2:I3"/>
    <mergeCell ref="J2:J3"/>
    <mergeCell ref="A21:G21"/>
  </mergeCells>
  <hyperlinks>
    <hyperlink ref="A1" r:id="rId1" location="gid=1461187781" xr:uid="{00000000-0004-0000-0900-000000000000}"/>
    <hyperlink ref="A21" r:id="rId2" location="gid=1809231445" xr:uid="{00000000-0004-0000-0900-000001000000}"/>
  </hyperlinks>
  <pageMargins left="0" right="0" top="0" bottom="0" header="0" footer="0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F20"/>
  <sheetViews>
    <sheetView workbookViewId="0"/>
  </sheetViews>
  <sheetFormatPr defaultColWidth="14.5" defaultRowHeight="15" customHeight="1"/>
  <cols>
    <col min="1" max="1" width="19.1640625" customWidth="1"/>
    <col min="2" max="2" width="18.5" customWidth="1"/>
    <col min="4" max="4" width="14.5" customWidth="1"/>
    <col min="5" max="5" width="20" customWidth="1"/>
    <col min="6" max="6" width="16.5" customWidth="1"/>
  </cols>
  <sheetData>
    <row r="1" spans="1:6" ht="15" customHeight="1">
      <c r="A1" s="104" t="s">
        <v>470</v>
      </c>
      <c r="B1" s="104" t="s">
        <v>471</v>
      </c>
      <c r="C1" s="104" t="s">
        <v>472</v>
      </c>
      <c r="D1" s="104" t="s">
        <v>473</v>
      </c>
      <c r="E1" s="104" t="s">
        <v>474</v>
      </c>
      <c r="F1" s="104" t="s">
        <v>475</v>
      </c>
    </row>
    <row r="2" spans="1:6" ht="15" customHeight="1">
      <c r="A2" s="105" t="s">
        <v>476</v>
      </c>
      <c r="B2" s="106" t="s">
        <v>477</v>
      </c>
      <c r="C2" s="106">
        <v>1</v>
      </c>
      <c r="D2" s="107">
        <f>1/3*0.745</f>
        <v>0.24833333333333332</v>
      </c>
      <c r="E2" s="106">
        <v>24</v>
      </c>
      <c r="F2" s="106">
        <f t="shared" ref="F2:F5" si="0">E2*D2*C2</f>
        <v>5.96</v>
      </c>
    </row>
    <row r="3" spans="1:6" ht="15" customHeight="1">
      <c r="A3" s="226" t="s">
        <v>478</v>
      </c>
      <c r="B3" s="106" t="s">
        <v>479</v>
      </c>
      <c r="C3" s="106">
        <v>1</v>
      </c>
      <c r="D3" s="106">
        <v>2.5499999999999998</v>
      </c>
      <c r="E3" s="106">
        <v>24</v>
      </c>
      <c r="F3" s="106">
        <f t="shared" si="0"/>
        <v>61.199999999999996</v>
      </c>
    </row>
    <row r="4" spans="1:6" ht="15" customHeight="1">
      <c r="A4" s="227"/>
      <c r="B4" s="106" t="s">
        <v>480</v>
      </c>
      <c r="C4" s="106">
        <v>3</v>
      </c>
      <c r="D4" s="106">
        <f>0.001</f>
        <v>1E-3</v>
      </c>
      <c r="E4" s="106">
        <v>24</v>
      </c>
      <c r="F4" s="106">
        <f t="shared" si="0"/>
        <v>7.2000000000000008E-2</v>
      </c>
    </row>
    <row r="5" spans="1:6" ht="15" customHeight="1">
      <c r="A5" s="105" t="s">
        <v>481</v>
      </c>
      <c r="B5" s="106" t="s">
        <v>482</v>
      </c>
      <c r="C5" s="106">
        <v>1</v>
      </c>
      <c r="D5" s="106">
        <v>0.5</v>
      </c>
      <c r="E5" s="106">
        <v>24</v>
      </c>
      <c r="F5" s="106">
        <f t="shared" si="0"/>
        <v>12</v>
      </c>
    </row>
    <row r="6" spans="1:6" ht="15" customHeight="1">
      <c r="A6" s="105"/>
      <c r="B6" s="106"/>
      <c r="C6" s="106"/>
      <c r="D6" s="106"/>
      <c r="E6" s="106"/>
      <c r="F6" s="106"/>
    </row>
    <row r="7" spans="1:6" ht="15" customHeight="1">
      <c r="A7" s="105"/>
      <c r="B7" s="106"/>
      <c r="C7" s="106"/>
      <c r="D7" s="106"/>
      <c r="E7" s="106"/>
      <c r="F7" s="106"/>
    </row>
    <row r="8" spans="1:6" ht="15" customHeight="1">
      <c r="A8" s="105"/>
      <c r="B8" s="106"/>
      <c r="C8" s="106"/>
      <c r="D8" s="106"/>
      <c r="E8" s="106"/>
      <c r="F8" s="106"/>
    </row>
    <row r="9" spans="1:6" ht="15" customHeight="1">
      <c r="A9" s="105"/>
      <c r="B9" s="106"/>
      <c r="C9" s="106"/>
      <c r="D9" s="106"/>
      <c r="E9" s="106"/>
      <c r="F9" s="106"/>
    </row>
    <row r="10" spans="1:6" ht="15" customHeight="1">
      <c r="A10" s="105"/>
      <c r="B10" s="106"/>
      <c r="C10" s="106"/>
      <c r="D10" s="106"/>
      <c r="E10" s="106"/>
      <c r="F10" s="106"/>
    </row>
    <row r="11" spans="1:6" ht="15" customHeight="1">
      <c r="A11" s="105"/>
      <c r="B11" s="106"/>
      <c r="C11" s="106"/>
      <c r="D11" s="106"/>
      <c r="E11" s="106"/>
      <c r="F11" s="106"/>
    </row>
    <row r="12" spans="1:6" ht="15" customHeight="1">
      <c r="A12" s="105"/>
      <c r="B12" s="106"/>
      <c r="C12" s="106"/>
      <c r="D12" s="106"/>
      <c r="E12" s="106"/>
      <c r="F12" s="106"/>
    </row>
    <row r="13" spans="1:6" ht="15" customHeight="1">
      <c r="A13" s="228" t="s">
        <v>179</v>
      </c>
      <c r="B13" s="229"/>
      <c r="C13" s="229"/>
      <c r="D13" s="229"/>
      <c r="E13" s="230"/>
      <c r="F13" s="108">
        <f>SUM(F2:F12)</f>
        <v>79.231999999999999</v>
      </c>
    </row>
    <row r="14" spans="1:6" ht="15" customHeight="1">
      <c r="F14" s="108">
        <f>F13*365</f>
        <v>28919.68</v>
      </c>
    </row>
    <row r="17" spans="1:4" ht="15" customHeight="1">
      <c r="A17" s="30" t="s">
        <v>483</v>
      </c>
      <c r="B17" s="30" t="s">
        <v>484</v>
      </c>
      <c r="C17" s="30" t="s">
        <v>485</v>
      </c>
      <c r="D17" s="30" t="s">
        <v>486</v>
      </c>
    </row>
    <row r="18" spans="1:4" ht="15" customHeight="1">
      <c r="A18" s="30" t="s">
        <v>487</v>
      </c>
      <c r="B18" s="30">
        <f>0.1*750*2</f>
        <v>150</v>
      </c>
      <c r="C18" s="30">
        <v>12000</v>
      </c>
      <c r="D18" s="30">
        <f t="shared" ref="D18:D19" si="1">B18*C18</f>
        <v>1800000</v>
      </c>
    </row>
    <row r="19" spans="1:4" ht="15" customHeight="1">
      <c r="A19" s="30" t="s">
        <v>488</v>
      </c>
      <c r="B19" s="30">
        <f>0.06*1500</f>
        <v>90</v>
      </c>
      <c r="C19" s="30">
        <v>2000</v>
      </c>
      <c r="D19" s="30">
        <f t="shared" si="1"/>
        <v>180000</v>
      </c>
    </row>
    <row r="20" spans="1:4" ht="15" customHeight="1">
      <c r="D20" s="30">
        <f>SUM(D18:D19)</f>
        <v>1980000</v>
      </c>
    </row>
  </sheetData>
  <mergeCells count="2">
    <mergeCell ref="A3:A4"/>
    <mergeCell ref="A13:E13"/>
  </mergeCells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2A1E-8C87-4A27-AA53-141ED66F3CC1}">
  <sheetPr>
    <outlinePr summaryBelow="0" summaryRight="0"/>
  </sheetPr>
  <dimension ref="A2:N65"/>
  <sheetViews>
    <sheetView tabSelected="1" topLeftCell="A20" workbookViewId="0">
      <selection activeCell="E59" sqref="E59"/>
    </sheetView>
  </sheetViews>
  <sheetFormatPr defaultColWidth="14.6640625" defaultRowHeight="15.75" customHeight="1"/>
  <cols>
    <col min="1" max="1" width="24.1640625" style="124" customWidth="1"/>
    <col min="2" max="3" width="16.6640625" style="124" bestFit="1" customWidth="1"/>
    <col min="4" max="4" width="16.1640625" style="124" customWidth="1"/>
    <col min="5" max="5" width="18.33203125" style="124" customWidth="1"/>
    <col min="6" max="6" width="16.6640625" style="124" bestFit="1" customWidth="1"/>
    <col min="7" max="7" width="17.5" style="124" bestFit="1" customWidth="1"/>
    <col min="8" max="8" width="16" style="124" customWidth="1"/>
    <col min="9" max="9" width="20.83203125" style="124" customWidth="1"/>
    <col min="10" max="11" width="16" style="124" customWidth="1"/>
    <col min="12" max="12" width="17" style="124" customWidth="1"/>
    <col min="13" max="16384" width="14.6640625" style="124"/>
  </cols>
  <sheetData>
    <row r="2" spans="1:14" ht="12.75">
      <c r="A2" s="125" t="s">
        <v>151</v>
      </c>
      <c r="B2" s="131">
        <v>78200</v>
      </c>
      <c r="E2" s="183" t="s">
        <v>152</v>
      </c>
      <c r="F2" s="151">
        <v>2592</v>
      </c>
      <c r="G2" s="150" t="s">
        <v>153</v>
      </c>
      <c r="I2" s="184" t="s">
        <v>154</v>
      </c>
      <c r="J2" s="153">
        <v>10.153599999999999</v>
      </c>
      <c r="K2" s="125" t="s">
        <v>155</v>
      </c>
      <c r="M2" s="125" t="s">
        <v>156</v>
      </c>
      <c r="N2" s="157">
        <v>0.15</v>
      </c>
    </row>
    <row r="3" spans="1:14" ht="12.75">
      <c r="A3" s="125" t="s">
        <v>157</v>
      </c>
      <c r="B3" s="154">
        <v>3</v>
      </c>
      <c r="E3" s="231"/>
      <c r="F3" s="151">
        <v>216</v>
      </c>
      <c r="G3" s="150" t="s">
        <v>158</v>
      </c>
      <c r="I3" s="232"/>
      <c r="J3" s="153">
        <v>253.83999999999997</v>
      </c>
      <c r="K3" s="125" t="s">
        <v>159</v>
      </c>
      <c r="M3" s="125" t="s">
        <v>160</v>
      </c>
      <c r="N3" s="156">
        <v>1011.44</v>
      </c>
    </row>
    <row r="4" spans="1:14" ht="12.75">
      <c r="A4" s="125" t="s">
        <v>161</v>
      </c>
      <c r="B4" s="154">
        <v>32</v>
      </c>
      <c r="C4" s="125" t="s">
        <v>162</v>
      </c>
      <c r="E4" s="233"/>
      <c r="F4" s="151">
        <v>7.2</v>
      </c>
      <c r="G4" s="150" t="s">
        <v>163</v>
      </c>
      <c r="I4" s="232"/>
      <c r="J4" s="153">
        <v>3046.08</v>
      </c>
      <c r="K4" s="125" t="s">
        <v>164</v>
      </c>
      <c r="M4" s="125" t="s">
        <v>165</v>
      </c>
      <c r="N4" s="155">
        <v>4097047</v>
      </c>
    </row>
    <row r="5" spans="1:14" ht="12.75">
      <c r="A5" s="125" t="s">
        <v>166</v>
      </c>
      <c r="B5" s="154">
        <v>26</v>
      </c>
      <c r="C5" s="125" t="s">
        <v>162</v>
      </c>
      <c r="E5" s="183" t="s">
        <v>167</v>
      </c>
      <c r="F5" s="151">
        <v>2118.96</v>
      </c>
      <c r="G5" s="150" t="s">
        <v>153</v>
      </c>
      <c r="I5" s="232"/>
      <c r="J5" s="153">
        <v>3.0460799999999999</v>
      </c>
      <c r="K5" s="125" t="s">
        <v>168</v>
      </c>
      <c r="M5" s="125" t="s">
        <v>169</v>
      </c>
      <c r="N5" s="125">
        <v>2</v>
      </c>
    </row>
    <row r="6" spans="1:14" ht="12.75">
      <c r="A6" s="125" t="s">
        <v>170</v>
      </c>
      <c r="B6" s="131">
        <v>4600000</v>
      </c>
      <c r="C6" s="125" t="s">
        <v>171</v>
      </c>
      <c r="E6" s="231"/>
      <c r="F6" s="151">
        <v>176.58</v>
      </c>
      <c r="G6" s="150" t="s">
        <v>158</v>
      </c>
      <c r="I6" s="125" t="s">
        <v>172</v>
      </c>
      <c r="J6" s="152">
        <v>1000000</v>
      </c>
      <c r="K6" s="125" t="s">
        <v>173</v>
      </c>
    </row>
    <row r="7" spans="1:14" ht="12.75">
      <c r="A7" s="125" t="s">
        <v>174</v>
      </c>
      <c r="B7" s="131">
        <f>B6/B5</f>
        <v>176923.07692307694</v>
      </c>
      <c r="C7" s="125" t="s">
        <v>175</v>
      </c>
      <c r="E7" s="233"/>
      <c r="F7" s="151">
        <v>5.8860000000000001</v>
      </c>
      <c r="G7" s="150" t="s">
        <v>163</v>
      </c>
      <c r="I7" s="125" t="s">
        <v>176</v>
      </c>
      <c r="J7" s="152">
        <v>1000000</v>
      </c>
      <c r="K7" s="125" t="s">
        <v>173</v>
      </c>
    </row>
    <row r="8" spans="1:14" ht="12.75">
      <c r="A8" s="125" t="s">
        <v>172</v>
      </c>
      <c r="B8" s="131">
        <v>0</v>
      </c>
      <c r="E8" s="185" t="s">
        <v>177</v>
      </c>
      <c r="F8" s="151">
        <v>37.448999999999984</v>
      </c>
      <c r="G8" s="150" t="s">
        <v>158</v>
      </c>
      <c r="I8" s="125">
        <v>0</v>
      </c>
    </row>
    <row r="9" spans="1:14" ht="12.75">
      <c r="E9" s="233"/>
      <c r="F9" s="151">
        <v>449.38799999999981</v>
      </c>
      <c r="G9" s="150" t="s">
        <v>153</v>
      </c>
    </row>
    <row r="10" spans="1:14" ht="12.75">
      <c r="J10" s="149">
        <f>F8/F2</f>
        <v>1.4447916666666661E-2</v>
      </c>
    </row>
    <row r="11" spans="1:14" ht="12.75">
      <c r="A11" s="186" t="s">
        <v>178</v>
      </c>
      <c r="B11" s="232"/>
      <c r="C11" s="148"/>
      <c r="D11" s="148"/>
      <c r="E11" s="148"/>
      <c r="F11" s="148"/>
      <c r="G11" s="148"/>
      <c r="H11" s="140"/>
      <c r="J11" s="125">
        <f>F9/F2</f>
        <v>0.17337499999999992</v>
      </c>
    </row>
    <row r="12" spans="1:14" ht="12.75">
      <c r="A12" s="142"/>
      <c r="B12" s="141">
        <v>1</v>
      </c>
      <c r="C12" s="141">
        <v>2</v>
      </c>
      <c r="D12" s="141">
        <v>3</v>
      </c>
      <c r="E12" s="141">
        <v>4</v>
      </c>
      <c r="F12" s="141">
        <v>5</v>
      </c>
      <c r="G12" s="140" t="s">
        <v>179</v>
      </c>
      <c r="H12" s="140"/>
      <c r="J12" s="125">
        <f>1-J11</f>
        <v>0.82662500000000005</v>
      </c>
    </row>
    <row r="13" spans="1:14" ht="12.75" hidden="1">
      <c r="A13" s="147" t="s">
        <v>180</v>
      </c>
      <c r="B13" s="131">
        <v>0</v>
      </c>
      <c r="C13" s="131">
        <v>0</v>
      </c>
      <c r="D13" s="131">
        <v>0</v>
      </c>
      <c r="E13" s="131">
        <v>0</v>
      </c>
      <c r="F13" s="131">
        <v>0</v>
      </c>
      <c r="G13" s="133"/>
      <c r="H13" s="133"/>
    </row>
    <row r="14" spans="1:14" ht="12.75" hidden="1">
      <c r="A14" s="132" t="s">
        <v>181</v>
      </c>
      <c r="B14" s="131">
        <v>0</v>
      </c>
      <c r="C14" s="131">
        <v>0</v>
      </c>
      <c r="D14" s="131">
        <v>0</v>
      </c>
      <c r="E14" s="131">
        <v>0</v>
      </c>
      <c r="F14" s="131">
        <v>0</v>
      </c>
      <c r="G14" s="133"/>
      <c r="H14" s="133"/>
    </row>
    <row r="15" spans="1:14" ht="12.75" hidden="1">
      <c r="A15" s="135" t="s">
        <v>182</v>
      </c>
      <c r="B15" s="136">
        <v>0</v>
      </c>
      <c r="C15" s="136">
        <v>0</v>
      </c>
      <c r="D15" s="136">
        <v>0</v>
      </c>
      <c r="E15" s="136">
        <v>0</v>
      </c>
      <c r="F15" s="136">
        <v>0</v>
      </c>
      <c r="G15" s="133"/>
      <c r="H15" s="133"/>
    </row>
    <row r="16" spans="1:14" ht="12.75" hidden="1">
      <c r="A16" s="132" t="s">
        <v>183</v>
      </c>
      <c r="B16" s="131">
        <v>0</v>
      </c>
      <c r="C16" s="131">
        <v>0</v>
      </c>
      <c r="D16" s="131">
        <v>0</v>
      </c>
      <c r="E16" s="131">
        <v>0</v>
      </c>
      <c r="F16" s="131">
        <v>0</v>
      </c>
      <c r="G16" s="133"/>
      <c r="H16" s="133"/>
    </row>
    <row r="17" spans="1:8" ht="12.75" hidden="1">
      <c r="A17" s="135" t="s">
        <v>184</v>
      </c>
      <c r="B17" s="136">
        <v>0</v>
      </c>
      <c r="C17" s="136">
        <v>0</v>
      </c>
      <c r="D17" s="136">
        <v>0</v>
      </c>
      <c r="E17" s="136">
        <v>0</v>
      </c>
      <c r="F17" s="136">
        <v>0</v>
      </c>
      <c r="G17" s="133"/>
      <c r="H17" s="133"/>
    </row>
    <row r="18" spans="1:8" ht="12.75" hidden="1">
      <c r="A18" s="132" t="s">
        <v>185</v>
      </c>
      <c r="B18" s="131">
        <v>0</v>
      </c>
      <c r="C18" s="131">
        <v>0</v>
      </c>
      <c r="D18" s="131">
        <v>0</v>
      </c>
      <c r="E18" s="131">
        <v>0</v>
      </c>
      <c r="F18" s="131">
        <v>0</v>
      </c>
      <c r="G18" s="133"/>
      <c r="H18" s="133"/>
    </row>
    <row r="19" spans="1:8" ht="12.75" hidden="1">
      <c r="A19" s="135" t="s">
        <v>186</v>
      </c>
      <c r="B19" s="136">
        <v>0</v>
      </c>
      <c r="C19" s="136">
        <v>0</v>
      </c>
      <c r="D19" s="136">
        <v>0</v>
      </c>
      <c r="E19" s="136">
        <v>0</v>
      </c>
      <c r="F19" s="136">
        <v>0</v>
      </c>
      <c r="G19" s="133"/>
      <c r="H19" s="133"/>
    </row>
    <row r="20" spans="1:8" ht="12.75">
      <c r="A20" s="135" t="s">
        <v>187</v>
      </c>
      <c r="B20" s="136">
        <f>$F$2*$B$2</f>
        <v>202694400</v>
      </c>
      <c r="C20" s="136">
        <f>B20+(B20*1.25%)</f>
        <v>205228080</v>
      </c>
      <c r="D20" s="136">
        <f>C20+(C20*1.25%)</f>
        <v>207793431</v>
      </c>
      <c r="E20" s="136">
        <f>D20+(D20*1.25%)</f>
        <v>210390848.88749999</v>
      </c>
      <c r="F20" s="136">
        <f>E20+(E20*1.25%)</f>
        <v>213020734.49859375</v>
      </c>
      <c r="G20" s="129"/>
      <c r="H20" s="146">
        <f>B20/12</f>
        <v>16891200</v>
      </c>
    </row>
    <row r="21" spans="1:8" ht="12.75">
      <c r="A21" s="132" t="s">
        <v>188</v>
      </c>
      <c r="B21" s="131">
        <f>($B$7+$B$8)*$F$5</f>
        <v>374892923.07692313</v>
      </c>
      <c r="C21" s="136">
        <f>B21+(B21*1.25%)</f>
        <v>379579084.6153847</v>
      </c>
      <c r="D21" s="136">
        <f>C21+(C21*1.25%)</f>
        <v>384323823.17307699</v>
      </c>
      <c r="E21" s="136">
        <f>D21+(D21*1.25%)</f>
        <v>389127870.96274042</v>
      </c>
      <c r="F21" s="136">
        <f>E21+(E21*1.25%)</f>
        <v>393991969.34977466</v>
      </c>
      <c r="G21" s="133"/>
      <c r="H21" s="146">
        <f>B21/12</f>
        <v>31241076.923076928</v>
      </c>
    </row>
    <row r="22" spans="1:8" ht="12.75">
      <c r="A22" s="135" t="s">
        <v>189</v>
      </c>
      <c r="B22" s="136">
        <f>B20+B21</f>
        <v>577587323.07692313</v>
      </c>
      <c r="C22" s="136">
        <f>C20+C21</f>
        <v>584807164.6153847</v>
      </c>
      <c r="D22" s="136">
        <f>D20+D21</f>
        <v>592117254.17307699</v>
      </c>
      <c r="E22" s="136">
        <f>E20+E21</f>
        <v>599518719.85024047</v>
      </c>
      <c r="F22" s="136">
        <f>F20+F21</f>
        <v>607012703.84836841</v>
      </c>
      <c r="G22" s="129">
        <f>SUM(B22:F22)</f>
        <v>2961043165.5639944</v>
      </c>
      <c r="H22" s="146">
        <f>B22/12</f>
        <v>48132276.923076928</v>
      </c>
    </row>
    <row r="23" spans="1:8" ht="12.75">
      <c r="A23" s="135"/>
      <c r="B23" s="134">
        <f>B22*-1</f>
        <v>-577587323.07692313</v>
      </c>
      <c r="C23" s="134">
        <f>C22*-1</f>
        <v>-584807164.6153847</v>
      </c>
      <c r="D23" s="134">
        <f>D22*-1</f>
        <v>-592117254.17307699</v>
      </c>
      <c r="E23" s="134">
        <f>E22*-1</f>
        <v>-599518719.85024047</v>
      </c>
      <c r="F23" s="134">
        <f>F22*-1</f>
        <v>-607012703.84836841</v>
      </c>
      <c r="G23" s="133"/>
      <c r="H23" s="133"/>
    </row>
    <row r="24" spans="1:8" ht="12.75">
      <c r="A24" s="135" t="s">
        <v>190</v>
      </c>
      <c r="B24" s="134">
        <f>$F$2</f>
        <v>2592</v>
      </c>
      <c r="C24" s="134">
        <f>$F$2</f>
        <v>2592</v>
      </c>
      <c r="D24" s="134">
        <f>$F$2</f>
        <v>2592</v>
      </c>
      <c r="E24" s="134">
        <f>$F$2</f>
        <v>2592</v>
      </c>
      <c r="F24" s="134">
        <f>$F$2</f>
        <v>2592</v>
      </c>
      <c r="G24" s="133"/>
      <c r="H24" s="133"/>
    </row>
    <row r="25" spans="1:8" ht="12.75">
      <c r="A25" s="132" t="s">
        <v>191</v>
      </c>
      <c r="B25" s="131">
        <f>B22/B24</f>
        <v>222834.6153846154</v>
      </c>
      <c r="C25" s="131">
        <f>C22/C24</f>
        <v>225620.04807692312</v>
      </c>
      <c r="D25" s="131">
        <f>D22/D24</f>
        <v>228440.29867788465</v>
      </c>
      <c r="E25" s="131">
        <f>E22/E24</f>
        <v>231295.80241135819</v>
      </c>
      <c r="F25" s="131">
        <f>F22/F24</f>
        <v>234186.99994150017</v>
      </c>
      <c r="G25" s="130"/>
      <c r="H25" s="145"/>
    </row>
    <row r="28" spans="1:8" ht="12.75">
      <c r="A28" s="127" t="s">
        <v>192</v>
      </c>
      <c r="B28" s="144">
        <f t="array" ref="B28">NPV(0.2,B23:F23)</f>
        <v>-1763163848.4059851</v>
      </c>
    </row>
    <row r="29" spans="1:8" ht="12.75">
      <c r="A29" s="127" t="s">
        <v>193</v>
      </c>
      <c r="B29" s="144">
        <f t="array" ref="B29">NPV(0.2,B46:F46)</f>
        <v>-899061278.46028686</v>
      </c>
    </row>
    <row r="32" spans="1:8" ht="12.75">
      <c r="A32" s="182" t="s">
        <v>194</v>
      </c>
      <c r="B32" s="232"/>
      <c r="C32" s="232"/>
      <c r="D32" s="143"/>
      <c r="E32" s="143"/>
      <c r="F32" s="143"/>
      <c r="G32" s="143"/>
      <c r="H32" s="140"/>
    </row>
    <row r="33" spans="1:10" ht="12.75">
      <c r="A33" s="142"/>
      <c r="B33" s="141" t="s">
        <v>195</v>
      </c>
      <c r="C33" s="141" t="s">
        <v>196</v>
      </c>
      <c r="D33" s="141">
        <v>3</v>
      </c>
      <c r="E33" s="141">
        <v>4</v>
      </c>
      <c r="F33" s="141">
        <v>5</v>
      </c>
      <c r="G33" s="140" t="s">
        <v>179</v>
      </c>
    </row>
    <row r="34" spans="1:10" ht="12.75">
      <c r="A34" s="139" t="s">
        <v>180</v>
      </c>
      <c r="B34" s="138">
        <v>200000000</v>
      </c>
      <c r="C34" s="131">
        <v>0</v>
      </c>
      <c r="D34" s="131">
        <v>0</v>
      </c>
      <c r="E34" s="131">
        <v>0</v>
      </c>
      <c r="F34" s="131">
        <v>0</v>
      </c>
      <c r="G34" s="133"/>
      <c r="I34" s="125" t="s">
        <v>197</v>
      </c>
      <c r="J34" s="125" t="s">
        <v>198</v>
      </c>
    </row>
    <row r="35" spans="1:10" ht="12.75">
      <c r="A35" s="132" t="s">
        <v>199</v>
      </c>
      <c r="B35" s="131">
        <v>33847067</v>
      </c>
      <c r="C35" s="131">
        <v>0</v>
      </c>
      <c r="D35" s="131"/>
      <c r="E35" s="131"/>
      <c r="F35" s="131"/>
      <c r="G35" s="133"/>
      <c r="I35" s="125" t="s">
        <v>200</v>
      </c>
      <c r="J35" s="125" t="s">
        <v>201</v>
      </c>
    </row>
    <row r="36" spans="1:10" ht="12.75">
      <c r="A36" s="132" t="s">
        <v>181</v>
      </c>
      <c r="B36" s="131">
        <f>$N$4*$N$5*12</f>
        <v>98329128</v>
      </c>
      <c r="C36" s="131">
        <f>B36+(B36* 1.516%)</f>
        <v>99819797.580479994</v>
      </c>
      <c r="D36" s="131">
        <f>C36+(C36* 1.516%)</f>
        <v>101333065.71180007</v>
      </c>
      <c r="E36" s="131">
        <f>D36+(D36* 1.516%)</f>
        <v>102869274.98799096</v>
      </c>
      <c r="F36" s="131">
        <f>E36+(E36* 1.516%)</f>
        <v>104428773.1968089</v>
      </c>
      <c r="G36" s="133"/>
      <c r="I36" s="125" t="s">
        <v>202</v>
      </c>
    </row>
    <row r="37" spans="1:10" ht="12.75">
      <c r="A37" s="137" t="s">
        <v>183</v>
      </c>
      <c r="B37" s="131">
        <f>N3*Energia!F14</f>
        <v>29250521.139200002</v>
      </c>
      <c r="C37" s="131">
        <f>B37+(B37* 1.516%)</f>
        <v>29693959.039670274</v>
      </c>
      <c r="D37" s="131">
        <f>C37+(C37* 1.516%)</f>
        <v>30144119.458711676</v>
      </c>
      <c r="E37" s="131">
        <f>D37+(D37* 1.516%)</f>
        <v>30601104.309705745</v>
      </c>
      <c r="F37" s="131">
        <f>E37+(E37* 1.516%)</f>
        <v>31065017.051040884</v>
      </c>
      <c r="G37" s="133"/>
    </row>
    <row r="38" spans="1:10" ht="12.75">
      <c r="A38" s="137" t="s">
        <v>184</v>
      </c>
      <c r="B38" s="136">
        <f>'Quimica vf'!B93</f>
        <v>4759927</v>
      </c>
      <c r="C38" s="131">
        <f>B38+(B38*1.516%)</f>
        <v>4832087.4933200004</v>
      </c>
      <c r="D38" s="131">
        <f>C38+(C38* 1.516%)</f>
        <v>4905341.9397187317</v>
      </c>
      <c r="E38" s="131">
        <f>D38+(D38* 1.516%)</f>
        <v>4979706.9235248677</v>
      </c>
      <c r="F38" s="131">
        <f>E38+(E38* 1.516%)</f>
        <v>5055199.2804855043</v>
      </c>
      <c r="G38" s="133"/>
    </row>
    <row r="39" spans="1:10" ht="12.75">
      <c r="A39" s="132" t="s">
        <v>203</v>
      </c>
      <c r="B39" s="136">
        <v>13354232</v>
      </c>
      <c r="C39" s="131">
        <f>B39+(B39* 1.516%)</f>
        <v>13556682.157120001</v>
      </c>
      <c r="D39" s="131">
        <f>C39+(C39* 1.516%)</f>
        <v>13762201.45862194</v>
      </c>
      <c r="E39" s="131">
        <f>D39+(D39* 1.516%)</f>
        <v>13970836.432734648</v>
      </c>
      <c r="F39" s="131">
        <f>E39+(E39* 1.516%)</f>
        <v>14182634.313054904</v>
      </c>
      <c r="G39" s="133"/>
    </row>
    <row r="40" spans="1:10" ht="12.75">
      <c r="A40" s="132" t="s">
        <v>204</v>
      </c>
      <c r="B40" s="136">
        <v>5670325</v>
      </c>
      <c r="C40" s="131">
        <f>B40+(B40* 1.516%)</f>
        <v>5756287.1270000003</v>
      </c>
      <c r="D40" s="131">
        <f>C40+(C40* 1.516%)</f>
        <v>5843552.4398453208</v>
      </c>
      <c r="E40" s="131">
        <f>D40+(D40* 1.516%)</f>
        <v>5932140.6948333755</v>
      </c>
      <c r="F40" s="131">
        <f>E40+(E40* 1.516%)</f>
        <v>6022071.9477670491</v>
      </c>
      <c r="G40" s="133"/>
    </row>
    <row r="41" spans="1:10" ht="12.75">
      <c r="A41" s="132" t="s">
        <v>185</v>
      </c>
      <c r="B41" s="131">
        <f>($J$6+$J$7)*$J$5</f>
        <v>6092160</v>
      </c>
      <c r="C41" s="131">
        <f>B41+(B41* 1.516%)</f>
        <v>6184517.1456000004</v>
      </c>
      <c r="D41" s="131">
        <f>C41+(C41* 1.516%)</f>
        <v>6278274.425527296</v>
      </c>
      <c r="E41" s="131">
        <f>D41+(D41* 1.516%)</f>
        <v>6373453.0658182902</v>
      </c>
      <c r="F41" s="131">
        <f>E41+(E41* 1.516%)</f>
        <v>6470074.6142960954</v>
      </c>
      <c r="G41" s="133"/>
    </row>
    <row r="42" spans="1:10" ht="12.75">
      <c r="A42" s="135" t="s">
        <v>186</v>
      </c>
      <c r="B42" s="136">
        <f>2000000+($B$34+B35)*$N$2</f>
        <v>37077060.049999997</v>
      </c>
      <c r="C42" s="131">
        <f>B42+(B42* 1.516%)</f>
        <v>37639148.280357994</v>
      </c>
      <c r="D42" s="131">
        <f>C42+(C42* 1.516%)</f>
        <v>38209757.768288225</v>
      </c>
      <c r="E42" s="131">
        <f>D42+(D42* 1.516%)</f>
        <v>38789017.696055472</v>
      </c>
      <c r="F42" s="131">
        <f>E42+(E42* 1.516%)</f>
        <v>39377059.204327673</v>
      </c>
      <c r="G42" s="133"/>
    </row>
    <row r="43" spans="1:10" ht="12.75">
      <c r="A43" s="135" t="s">
        <v>187</v>
      </c>
      <c r="B43" s="136">
        <f>$F$9*$B$2</f>
        <v>35142141.599999987</v>
      </c>
      <c r="C43" s="131">
        <f>B43+(B43* 1.516%)</f>
        <v>35674896.466655985</v>
      </c>
      <c r="D43" s="131">
        <f>C43+(C43* 1.516%)</f>
        <v>36215727.897090487</v>
      </c>
      <c r="E43" s="131">
        <f>D43+(D43* 1.516%)</f>
        <v>36764758.332010381</v>
      </c>
      <c r="F43" s="131">
        <f>E43+(E43* 1.516%)</f>
        <v>37322112.068323657</v>
      </c>
      <c r="G43" s="129"/>
    </row>
    <row r="44" spans="1:10" ht="12.75">
      <c r="A44" s="132" t="s">
        <v>188</v>
      </c>
      <c r="B44" s="131">
        <v>0</v>
      </c>
      <c r="C44" s="131">
        <v>0</v>
      </c>
      <c r="D44" s="131">
        <v>0</v>
      </c>
      <c r="E44" s="131">
        <v>0</v>
      </c>
      <c r="F44" s="131">
        <v>0</v>
      </c>
      <c r="G44" s="133"/>
    </row>
    <row r="45" spans="1:10" ht="12.75">
      <c r="A45" s="135" t="s">
        <v>205</v>
      </c>
      <c r="B45" s="136">
        <f>SUM(B34:B44)</f>
        <v>463522561.78919995</v>
      </c>
      <c r="C45" s="136">
        <f>SUM(C34:C44)</f>
        <v>233157375.29020423</v>
      </c>
      <c r="D45" s="136">
        <f>SUM(D34:D44)</f>
        <v>236692041.09960377</v>
      </c>
      <c r="E45" s="136">
        <f>SUM(E34:E44)</f>
        <v>240280292.44267371</v>
      </c>
      <c r="F45" s="136">
        <f>SUM(F34:F44)</f>
        <v>243922941.67610466</v>
      </c>
      <c r="G45" s="129">
        <f>SUM(B45:F45)</f>
        <v>1417575212.2977862</v>
      </c>
    </row>
    <row r="46" spans="1:10" ht="12.75">
      <c r="A46" s="135"/>
      <c r="B46" s="134">
        <f>B45*-1</f>
        <v>-463522561.78919995</v>
      </c>
      <c r="C46" s="134">
        <f>C45*-1</f>
        <v>-233157375.29020423</v>
      </c>
      <c r="D46" s="134">
        <f>D45*-1</f>
        <v>-236692041.09960377</v>
      </c>
      <c r="E46" s="134">
        <f>E45*-1</f>
        <v>-240280292.44267371</v>
      </c>
      <c r="F46" s="134">
        <f>F45*-1</f>
        <v>-243922941.67610466</v>
      </c>
      <c r="G46" s="133"/>
    </row>
    <row r="47" spans="1:10" ht="12.75">
      <c r="A47" s="135" t="s">
        <v>190</v>
      </c>
      <c r="B47" s="134">
        <f>$F$2</f>
        <v>2592</v>
      </c>
      <c r="C47" s="134">
        <f>$F$2</f>
        <v>2592</v>
      </c>
      <c r="D47" s="134">
        <f>$F$2</f>
        <v>2592</v>
      </c>
      <c r="E47" s="134">
        <f>$F$2</f>
        <v>2592</v>
      </c>
      <c r="F47" s="134">
        <f>$F$2</f>
        <v>2592</v>
      </c>
      <c r="G47" s="133"/>
    </row>
    <row r="48" spans="1:10" ht="12.75">
      <c r="A48" s="132" t="s">
        <v>191</v>
      </c>
      <c r="B48" s="131">
        <f>B45/B47</f>
        <v>178828.1488384259</v>
      </c>
      <c r="C48" s="131">
        <f>C45/C47</f>
        <v>89952.691084183723</v>
      </c>
      <c r="D48" s="131">
        <f>D45/D47</f>
        <v>91316.373881019972</v>
      </c>
      <c r="E48" s="131">
        <f>E45/E47</f>
        <v>92700.73010905621</v>
      </c>
      <c r="F48" s="131">
        <f>F45/F47</f>
        <v>94106.073177509519</v>
      </c>
      <c r="G48" s="130"/>
    </row>
    <row r="51" spans="1:7" ht="12.75">
      <c r="A51" s="125"/>
      <c r="G51" s="129"/>
    </row>
    <row r="52" spans="1:7" ht="12.75">
      <c r="A52" s="125" t="s">
        <v>206</v>
      </c>
      <c r="B52" s="181">
        <f>B22-B45</f>
        <v>114064761.28772318</v>
      </c>
      <c r="C52" s="181">
        <f>C22-C45</f>
        <v>351649789.32518047</v>
      </c>
      <c r="D52" s="181">
        <f>D22-D45</f>
        <v>355425213.07347322</v>
      </c>
      <c r="E52" s="181">
        <f>E22-E45</f>
        <v>359238427.40756679</v>
      </c>
      <c r="F52" s="181">
        <f>F22-F45</f>
        <v>363089762.17226374</v>
      </c>
      <c r="G52" s="129">
        <f>SUM(B52:F52)</f>
        <v>1543467953.2662072</v>
      </c>
    </row>
    <row r="55" spans="1:7" ht="12.75">
      <c r="A55" s="128" t="s">
        <v>207</v>
      </c>
      <c r="B55" s="127"/>
    </row>
    <row r="56" spans="1:7" ht="12.75">
      <c r="A56" s="127" t="s">
        <v>208</v>
      </c>
      <c r="B56" s="126">
        <v>170000000</v>
      </c>
    </row>
    <row r="57" spans="1:7" ht="12.75">
      <c r="A57" s="127" t="s">
        <v>209</v>
      </c>
      <c r="B57" s="126">
        <v>10000000</v>
      </c>
    </row>
    <row r="58" spans="1:7" ht="12.75">
      <c r="A58" s="127" t="s">
        <v>210</v>
      </c>
      <c r="B58" s="126">
        <v>10000000</v>
      </c>
    </row>
    <row r="59" spans="1:7" ht="12.75">
      <c r="A59" s="127" t="s">
        <v>211</v>
      </c>
      <c r="B59" s="126">
        <v>10000000</v>
      </c>
    </row>
    <row r="60" spans="1:7" ht="12.75">
      <c r="A60" s="127"/>
      <c r="B60" s="126">
        <f>SUM(B56:B59)</f>
        <v>200000000</v>
      </c>
    </row>
    <row r="65" spans="1:1" ht="12.75">
      <c r="A65" s="125"/>
    </row>
  </sheetData>
  <mergeCells count="6">
    <mergeCell ref="A32:C32"/>
    <mergeCell ref="E2:E4"/>
    <mergeCell ref="I2:I5"/>
    <mergeCell ref="E5:E7"/>
    <mergeCell ref="E8:E9"/>
    <mergeCell ref="A11:B11"/>
  </mergeCells>
  <hyperlinks>
    <hyperlink ref="N3" r:id="rId1" display="https://www.epm.com.co/content/dam/epm/clientes-y-usuarios/energia/tarifas-energia/PublicacionTarifasJunio182024_ANT_OM.pdf" xr:uid="{84B94F32-3D5C-4EFE-A189-DD099FEA5D73}"/>
    <hyperlink ref="A34" r:id="rId2" xr:uid="{8C6320F5-C4CA-4EB9-827B-58F2FDD33BE4}"/>
  </hyperlinks>
  <pageMargins left="0.7" right="0.7" top="0.75" bottom="0.75" header="0.3" footer="0.3"/>
  <drawing r:id="rId3"/>
  <legacyDrawing r:id="rId4"/>
  <tableParts count="3"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7F354-7DF6-473A-8792-3FDDC56EB757}">
  <dimension ref="A1:F13"/>
  <sheetViews>
    <sheetView workbookViewId="0">
      <selection activeCell="F2" sqref="F2"/>
    </sheetView>
  </sheetViews>
  <sheetFormatPr defaultColWidth="27" defaultRowHeight="12.75"/>
  <cols>
    <col min="2" max="2" width="23.83203125" customWidth="1"/>
  </cols>
  <sheetData>
    <row r="1" spans="1:6">
      <c r="A1" s="120" t="s">
        <v>182</v>
      </c>
      <c r="B1" s="120" t="s">
        <v>212</v>
      </c>
      <c r="C1" s="120" t="s">
        <v>213</v>
      </c>
      <c r="D1" s="120" t="s">
        <v>214</v>
      </c>
      <c r="E1" s="120" t="s">
        <v>215</v>
      </c>
      <c r="F1" s="120" t="s">
        <v>216</v>
      </c>
    </row>
    <row r="2" spans="1:6">
      <c r="A2" s="121" t="s">
        <v>217</v>
      </c>
      <c r="B2" s="121" t="s">
        <v>218</v>
      </c>
      <c r="C2" s="121">
        <v>105</v>
      </c>
      <c r="D2" s="121">
        <v>78.7</v>
      </c>
      <c r="E2" s="121">
        <v>85</v>
      </c>
      <c r="F2" s="122">
        <f>PERCENTILE(C2:E2,0.9)</f>
        <v>101</v>
      </c>
    </row>
    <row r="3" spans="1:6">
      <c r="A3" s="121" t="s">
        <v>219</v>
      </c>
      <c r="B3" s="121" t="s">
        <v>220</v>
      </c>
      <c r="C3" s="121">
        <v>0.02</v>
      </c>
      <c r="D3" s="121">
        <v>0.84</v>
      </c>
      <c r="E3" s="121">
        <v>0.1</v>
      </c>
      <c r="F3" s="122">
        <f t="shared" ref="F3:F13" si="0">PERCENTILE(C3:E3,0.9)</f>
        <v>0.69199999999999984</v>
      </c>
    </row>
    <row r="4" spans="1:6" ht="25.5">
      <c r="A4" s="121" t="s">
        <v>221</v>
      </c>
      <c r="B4" s="121" t="s">
        <v>222</v>
      </c>
      <c r="C4" s="121">
        <v>1184</v>
      </c>
      <c r="D4" s="121">
        <v>835</v>
      </c>
      <c r="E4" s="121">
        <v>989</v>
      </c>
      <c r="F4" s="122">
        <f t="shared" si="0"/>
        <v>1145</v>
      </c>
    </row>
    <row r="5" spans="1:6" ht="25.5">
      <c r="A5" s="121" t="s">
        <v>223</v>
      </c>
      <c r="B5" s="121" t="s">
        <v>222</v>
      </c>
      <c r="C5" s="121">
        <v>2890</v>
      </c>
      <c r="D5" s="121">
        <v>1820</v>
      </c>
      <c r="E5" s="121">
        <v>2467</v>
      </c>
      <c r="F5" s="122">
        <f t="shared" si="0"/>
        <v>2805.4</v>
      </c>
    </row>
    <row r="6" spans="1:6">
      <c r="A6" s="121" t="s">
        <v>224</v>
      </c>
      <c r="B6" s="121" t="s">
        <v>225</v>
      </c>
      <c r="C6" s="121">
        <v>49.7</v>
      </c>
      <c r="D6" s="121">
        <v>36.700000000000003</v>
      </c>
      <c r="E6" s="121">
        <v>42.1</v>
      </c>
      <c r="F6" s="122">
        <f t="shared" si="0"/>
        <v>48.18</v>
      </c>
    </row>
    <row r="7" spans="1:6">
      <c r="A7" s="121" t="s">
        <v>226</v>
      </c>
      <c r="B7" s="121" t="s">
        <v>218</v>
      </c>
      <c r="C7" s="121">
        <v>170</v>
      </c>
      <c r="D7" s="121">
        <v>49.5</v>
      </c>
      <c r="E7" s="121">
        <v>98</v>
      </c>
      <c r="F7" s="122">
        <f t="shared" si="0"/>
        <v>155.6</v>
      </c>
    </row>
    <row r="8" spans="1:6">
      <c r="A8" s="121" t="s">
        <v>227</v>
      </c>
      <c r="B8" s="121" t="s">
        <v>228</v>
      </c>
      <c r="C8" s="121">
        <v>6.61</v>
      </c>
      <c r="D8" s="121">
        <v>29.9</v>
      </c>
      <c r="E8" s="121">
        <v>15.3</v>
      </c>
      <c r="F8" s="122">
        <f t="shared" si="0"/>
        <v>26.979999999999997</v>
      </c>
    </row>
    <row r="9" spans="1:6" ht="25.5">
      <c r="A9" s="121" t="s">
        <v>229</v>
      </c>
      <c r="B9" s="121" t="s">
        <v>230</v>
      </c>
      <c r="C9" s="121">
        <v>36</v>
      </c>
      <c r="D9" s="121">
        <v>70.66</v>
      </c>
      <c r="E9" s="121">
        <v>47</v>
      </c>
      <c r="F9" s="122">
        <f t="shared" si="0"/>
        <v>65.927999999999997</v>
      </c>
    </row>
    <row r="10" spans="1:6">
      <c r="A10" s="121" t="s">
        <v>134</v>
      </c>
      <c r="B10" s="121" t="s">
        <v>231</v>
      </c>
      <c r="C10" s="121">
        <v>6.63</v>
      </c>
      <c r="D10" s="121">
        <v>7.01</v>
      </c>
      <c r="E10" s="121">
        <v>8</v>
      </c>
      <c r="F10" s="122">
        <f t="shared" si="0"/>
        <v>7.8019999999999996</v>
      </c>
    </row>
    <row r="11" spans="1:6">
      <c r="A11" s="121" t="s">
        <v>146</v>
      </c>
      <c r="B11" s="121" t="s">
        <v>47</v>
      </c>
      <c r="C11" s="121" t="s">
        <v>144</v>
      </c>
      <c r="D11" s="121">
        <v>5.3100000000000001E-2</v>
      </c>
      <c r="E11" s="121">
        <v>0.01</v>
      </c>
      <c r="F11" s="122">
        <f t="shared" si="0"/>
        <v>4.879E-2</v>
      </c>
    </row>
    <row r="12" spans="1:6">
      <c r="A12" s="121" t="s">
        <v>148</v>
      </c>
      <c r="B12" s="121" t="s">
        <v>47</v>
      </c>
      <c r="C12" s="121" t="s">
        <v>144</v>
      </c>
      <c r="D12" s="121">
        <v>5.91</v>
      </c>
      <c r="E12" s="121">
        <v>6</v>
      </c>
      <c r="F12" s="122">
        <f t="shared" si="0"/>
        <v>5.9909999999999997</v>
      </c>
    </row>
    <row r="13" spans="1:6">
      <c r="A13" s="121" t="s">
        <v>232</v>
      </c>
      <c r="B13" s="121" t="s">
        <v>47</v>
      </c>
      <c r="C13" s="121" t="s">
        <v>144</v>
      </c>
      <c r="D13" s="121">
        <v>14.76</v>
      </c>
      <c r="E13" s="121">
        <v>12</v>
      </c>
      <c r="F13" s="122">
        <f t="shared" si="0"/>
        <v>14.484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B2:V28"/>
  <sheetViews>
    <sheetView workbookViewId="0">
      <selection activeCell="V5" sqref="V5"/>
    </sheetView>
  </sheetViews>
  <sheetFormatPr defaultColWidth="14.5" defaultRowHeight="15" customHeight="1"/>
  <cols>
    <col min="1" max="1" width="7.33203125" customWidth="1"/>
    <col min="4" max="4" width="6.5" customWidth="1"/>
    <col min="6" max="6" width="10.5" customWidth="1"/>
    <col min="7" max="8" width="7.5" customWidth="1"/>
    <col min="10" max="10" width="9" customWidth="1"/>
    <col min="11" max="11" width="7.1640625" customWidth="1"/>
    <col min="12" max="12" width="4.6640625" customWidth="1"/>
    <col min="13" max="13" width="13.6640625" customWidth="1"/>
    <col min="14" max="14" width="8.5" customWidth="1"/>
    <col min="15" max="16" width="7.1640625" customWidth="1"/>
  </cols>
  <sheetData>
    <row r="2" spans="2:22" ht="15" customHeight="1">
      <c r="B2" s="30" t="s">
        <v>233</v>
      </c>
      <c r="C2" s="48">
        <f>'Caracterización.'!F4</f>
        <v>1145</v>
      </c>
      <c r="E2" s="30" t="s">
        <v>233</v>
      </c>
      <c r="F2" s="48">
        <f t="shared" ref="F2:F7" si="0">C2</f>
        <v>1145</v>
      </c>
      <c r="G2" s="45">
        <v>0.95</v>
      </c>
      <c r="H2" s="45"/>
      <c r="I2" s="30" t="s">
        <v>233</v>
      </c>
      <c r="J2" s="30">
        <f t="shared" ref="J2:J7" si="1">(F2*(1-G2))</f>
        <v>57.25000000000005</v>
      </c>
      <c r="K2" s="45">
        <v>0.1</v>
      </c>
      <c r="L2" s="45"/>
      <c r="M2" s="30" t="s">
        <v>233</v>
      </c>
      <c r="N2" s="41">
        <f t="shared" ref="N2:N7" si="2">(J2*(1-K2))</f>
        <v>51.525000000000048</v>
      </c>
      <c r="O2" s="45">
        <v>0.8</v>
      </c>
      <c r="P2" s="45"/>
      <c r="Q2" s="30" t="s">
        <v>233</v>
      </c>
      <c r="R2" s="31">
        <f t="shared" ref="R2:R7" si="3">(N2*(1-O2))</f>
        <v>10.305000000000007</v>
      </c>
      <c r="S2" s="45"/>
      <c r="T2" s="30" t="s">
        <v>233</v>
      </c>
      <c r="U2" s="48">
        <f t="shared" ref="U2:U6" si="4">(R2*(1-S2))</f>
        <v>10.305000000000007</v>
      </c>
      <c r="V2" s="30">
        <v>10</v>
      </c>
    </row>
    <row r="3" spans="2:22" ht="15" customHeight="1">
      <c r="B3" s="30" t="s">
        <v>234</v>
      </c>
      <c r="C3" s="48">
        <f>'Caracterización.'!C5</f>
        <v>2890</v>
      </c>
      <c r="E3" s="30" t="s">
        <v>234</v>
      </c>
      <c r="F3" s="48">
        <f t="shared" si="0"/>
        <v>2890</v>
      </c>
      <c r="G3" s="45">
        <v>0.95</v>
      </c>
      <c r="H3" s="45"/>
      <c r="I3" s="30" t="s">
        <v>234</v>
      </c>
      <c r="J3" s="30">
        <f t="shared" si="1"/>
        <v>144.50000000000014</v>
      </c>
      <c r="K3" s="45">
        <v>0.1</v>
      </c>
      <c r="L3" s="45"/>
      <c r="M3" s="30" t="s">
        <v>234</v>
      </c>
      <c r="N3" s="41">
        <f t="shared" si="2"/>
        <v>130.05000000000013</v>
      </c>
      <c r="O3" s="45">
        <v>0.65</v>
      </c>
      <c r="P3" s="45"/>
      <c r="Q3" s="30" t="s">
        <v>234</v>
      </c>
      <c r="R3" s="31">
        <f t="shared" si="3"/>
        <v>45.517500000000041</v>
      </c>
      <c r="S3" s="45"/>
      <c r="T3" s="30" t="s">
        <v>234</v>
      </c>
      <c r="U3" s="48">
        <f t="shared" si="4"/>
        <v>45.517500000000041</v>
      </c>
      <c r="V3" s="30">
        <v>50</v>
      </c>
    </row>
    <row r="4" spans="2:22" ht="15" customHeight="1">
      <c r="B4" s="30" t="s">
        <v>235</v>
      </c>
      <c r="C4" s="41">
        <f>'Caracterización.'!F8</f>
        <v>26.979999999999997</v>
      </c>
      <c r="E4" s="30" t="s">
        <v>235</v>
      </c>
      <c r="F4" s="41">
        <f t="shared" si="0"/>
        <v>26.979999999999997</v>
      </c>
      <c r="G4" s="45">
        <v>0.5</v>
      </c>
      <c r="H4" s="45"/>
      <c r="I4" s="30" t="s">
        <v>235</v>
      </c>
      <c r="J4" s="41">
        <f t="shared" si="1"/>
        <v>13.489999999999998</v>
      </c>
      <c r="K4" s="45">
        <v>0</v>
      </c>
      <c r="L4" s="45"/>
      <c r="M4" s="30" t="s">
        <v>235</v>
      </c>
      <c r="N4" s="41">
        <f t="shared" si="2"/>
        <v>13.489999999999998</v>
      </c>
      <c r="O4" s="45">
        <v>0.5</v>
      </c>
      <c r="P4" s="45"/>
      <c r="Q4" s="30" t="s">
        <v>235</v>
      </c>
      <c r="R4" s="31">
        <f t="shared" si="3"/>
        <v>6.7449999999999992</v>
      </c>
      <c r="T4" s="30" t="s">
        <v>235</v>
      </c>
      <c r="U4" s="48">
        <f t="shared" si="4"/>
        <v>6.7449999999999992</v>
      </c>
    </row>
    <row r="5" spans="2:22" ht="15" customHeight="1">
      <c r="B5" s="30" t="s">
        <v>236</v>
      </c>
      <c r="C5" s="41">
        <f>'Caracterización.'!F2</f>
        <v>101</v>
      </c>
      <c r="E5" s="30" t="s">
        <v>236</v>
      </c>
      <c r="F5" s="41">
        <f t="shared" si="0"/>
        <v>101</v>
      </c>
      <c r="G5" s="45">
        <v>0.5</v>
      </c>
      <c r="H5" s="45"/>
      <c r="I5" s="30" t="s">
        <v>236</v>
      </c>
      <c r="J5" s="30">
        <f t="shared" si="1"/>
        <v>50.5</v>
      </c>
      <c r="K5" s="45">
        <v>0</v>
      </c>
      <c r="L5" s="45"/>
      <c r="M5" s="30" t="s">
        <v>236</v>
      </c>
      <c r="N5" s="30">
        <f t="shared" si="2"/>
        <v>50.5</v>
      </c>
      <c r="O5" s="45">
        <v>0</v>
      </c>
      <c r="P5" s="45"/>
      <c r="Q5" s="30" t="s">
        <v>236</v>
      </c>
      <c r="R5" s="30">
        <f t="shared" si="3"/>
        <v>50.5</v>
      </c>
      <c r="S5" s="45"/>
      <c r="T5" s="30" t="s">
        <v>236</v>
      </c>
      <c r="U5" s="48">
        <f t="shared" si="4"/>
        <v>50.5</v>
      </c>
      <c r="V5" s="30">
        <v>25</v>
      </c>
    </row>
    <row r="6" spans="2:22" ht="15" customHeight="1">
      <c r="B6" s="30" t="s">
        <v>237</v>
      </c>
      <c r="C6" s="41">
        <f>'Caracterización.'!F7</f>
        <v>155.6</v>
      </c>
      <c r="E6" s="30" t="s">
        <v>237</v>
      </c>
      <c r="F6" s="41">
        <f t="shared" si="0"/>
        <v>155.6</v>
      </c>
      <c r="G6" s="45"/>
      <c r="H6" s="45"/>
      <c r="I6" s="30" t="s">
        <v>237</v>
      </c>
      <c r="J6" s="30">
        <f t="shared" si="1"/>
        <v>155.6</v>
      </c>
      <c r="K6" s="45">
        <v>0</v>
      </c>
      <c r="L6" s="45"/>
      <c r="M6" s="30" t="s">
        <v>237</v>
      </c>
      <c r="N6" s="30">
        <f t="shared" si="2"/>
        <v>155.6</v>
      </c>
      <c r="O6" s="45">
        <v>0</v>
      </c>
      <c r="P6" s="45"/>
      <c r="Q6" s="30" t="s">
        <v>237</v>
      </c>
      <c r="R6" s="30">
        <f t="shared" si="3"/>
        <v>155.6</v>
      </c>
      <c r="S6" s="45">
        <v>0.95</v>
      </c>
      <c r="T6" s="30" t="s">
        <v>237</v>
      </c>
      <c r="U6" s="48">
        <f t="shared" si="4"/>
        <v>7.7800000000000065</v>
      </c>
    </row>
    <row r="7" spans="2:22" ht="15" customHeight="1">
      <c r="B7" s="30" t="s">
        <v>238</v>
      </c>
      <c r="C7" s="31">
        <f>'Caracterización.'!F9</f>
        <v>65.927999999999997</v>
      </c>
      <c r="E7" s="30" t="s">
        <v>238</v>
      </c>
      <c r="F7" s="31">
        <f t="shared" si="0"/>
        <v>65.927999999999997</v>
      </c>
      <c r="G7" s="45">
        <v>0.6</v>
      </c>
      <c r="I7" s="30" t="s">
        <v>238</v>
      </c>
      <c r="J7" s="30">
        <f t="shared" si="1"/>
        <v>26.371200000000002</v>
      </c>
      <c r="K7" s="45">
        <v>0.8</v>
      </c>
      <c r="M7" s="30" t="s">
        <v>238</v>
      </c>
      <c r="N7" s="30">
        <f t="shared" si="2"/>
        <v>5.2742399999999989</v>
      </c>
      <c r="O7" s="45">
        <v>0.7</v>
      </c>
      <c r="Q7" s="30" t="s">
        <v>238</v>
      </c>
      <c r="R7" s="31">
        <f t="shared" si="3"/>
        <v>1.5822719999999999</v>
      </c>
      <c r="S7" s="45"/>
    </row>
    <row r="9" spans="2:22" ht="15" customHeight="1">
      <c r="B9" s="193" t="s">
        <v>239</v>
      </c>
      <c r="C9" s="188"/>
      <c r="D9" s="109"/>
      <c r="E9" s="194" t="s">
        <v>240</v>
      </c>
      <c r="F9" s="188"/>
      <c r="G9" s="109"/>
      <c r="H9" s="109"/>
      <c r="I9" s="195" t="s">
        <v>241</v>
      </c>
      <c r="J9" s="188"/>
      <c r="K9" s="49"/>
      <c r="L9" s="49"/>
      <c r="M9" s="195" t="s">
        <v>242</v>
      </c>
      <c r="N9" s="188"/>
      <c r="O9" s="49"/>
      <c r="P9" s="49"/>
      <c r="Q9" s="187" t="s">
        <v>243</v>
      </c>
      <c r="R9" s="188"/>
    </row>
    <row r="10" spans="2:22" ht="15" customHeight="1">
      <c r="B10" s="189"/>
      <c r="C10" s="190"/>
      <c r="D10" s="110"/>
      <c r="E10" s="189"/>
      <c r="F10" s="190"/>
      <c r="G10" s="110"/>
      <c r="H10" s="110"/>
      <c r="I10" s="189"/>
      <c r="J10" s="190"/>
      <c r="M10" s="189"/>
      <c r="N10" s="190"/>
      <c r="Q10" s="189"/>
      <c r="R10" s="190"/>
    </row>
    <row r="13" spans="2:22" ht="15" customHeight="1">
      <c r="C13" s="30"/>
    </row>
    <row r="14" spans="2:22" ht="15" customHeight="1">
      <c r="B14" s="191" t="s">
        <v>244</v>
      </c>
      <c r="C14" s="192"/>
      <c r="D14" s="192"/>
    </row>
    <row r="15" spans="2:22" ht="15" customHeight="1">
      <c r="B15" s="30">
        <f>C2*8/1000</f>
        <v>9.16</v>
      </c>
      <c r="C15" s="30" t="s">
        <v>245</v>
      </c>
    </row>
    <row r="16" spans="2:22" ht="15" customHeight="1">
      <c r="B16" s="30">
        <v>0.4</v>
      </c>
      <c r="C16" s="30" t="s">
        <v>246</v>
      </c>
    </row>
    <row r="17" spans="2:5" ht="15" customHeight="1">
      <c r="B17" s="30">
        <f>B15*G2</f>
        <v>8.702</v>
      </c>
      <c r="C17" s="30" t="s">
        <v>247</v>
      </c>
    </row>
    <row r="18" spans="2:5" ht="15" customHeight="1">
      <c r="B18" s="30">
        <f>B17*B16</f>
        <v>3.4808000000000003</v>
      </c>
      <c r="C18" s="30" t="s">
        <v>248</v>
      </c>
      <c r="D18" s="30" t="s">
        <v>249</v>
      </c>
    </row>
    <row r="19" spans="2:5" ht="15" customHeight="1">
      <c r="B19" s="45">
        <v>0.25</v>
      </c>
      <c r="C19" s="30" t="s">
        <v>250</v>
      </c>
      <c r="E19" s="30" t="s">
        <v>251</v>
      </c>
    </row>
    <row r="20" spans="2:5" ht="15" customHeight="1">
      <c r="B20" s="30">
        <f>B18/B19</f>
        <v>13.923200000000001</v>
      </c>
      <c r="C20" s="30" t="s">
        <v>252</v>
      </c>
    </row>
    <row r="21" spans="2:5" ht="15" customHeight="1">
      <c r="B21" s="30">
        <v>1.08</v>
      </c>
      <c r="C21" s="30" t="s">
        <v>253</v>
      </c>
    </row>
    <row r="22" spans="2:5" ht="15" customHeight="1">
      <c r="B22" s="30">
        <f>B20/B21</f>
        <v>12.891851851851852</v>
      </c>
      <c r="C22" s="30" t="s">
        <v>254</v>
      </c>
    </row>
    <row r="25" spans="2:5" ht="12.75">
      <c r="B25" s="41">
        <f>B20</f>
        <v>13.923200000000001</v>
      </c>
      <c r="C25" s="30" t="s">
        <v>155</v>
      </c>
    </row>
    <row r="26" spans="2:5" ht="12.75">
      <c r="B26" s="30">
        <f>B25*25</f>
        <v>348.08000000000004</v>
      </c>
      <c r="C26" s="30" t="s">
        <v>159</v>
      </c>
    </row>
    <row r="27" spans="2:5" ht="12.75">
      <c r="B27" s="30">
        <f>B26*12</f>
        <v>4176.9600000000009</v>
      </c>
      <c r="C27" s="30" t="s">
        <v>164</v>
      </c>
    </row>
    <row r="28" spans="2:5" ht="12.75">
      <c r="B28" s="30">
        <f>B27/1000</f>
        <v>4.1769600000000011</v>
      </c>
      <c r="C28" s="30" t="s">
        <v>168</v>
      </c>
    </row>
  </sheetData>
  <mergeCells count="6">
    <mergeCell ref="Q9:R10"/>
    <mergeCell ref="B14:D14"/>
    <mergeCell ref="B9:C10"/>
    <mergeCell ref="E9:F10"/>
    <mergeCell ref="I9:J10"/>
    <mergeCell ref="M9:N10"/>
  </mergeCells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405F9-F076-413E-BE6A-8D6D88AC3CCE}">
  <dimension ref="A1:G93"/>
  <sheetViews>
    <sheetView topLeftCell="A70" workbookViewId="0">
      <selection activeCell="B93" sqref="B93"/>
    </sheetView>
  </sheetViews>
  <sheetFormatPr defaultColWidth="25.1640625" defaultRowHeight="12.75"/>
  <sheetData>
    <row r="1" spans="1:7">
      <c r="A1" s="158"/>
      <c r="B1" s="158"/>
      <c r="C1" s="158"/>
      <c r="D1" s="159"/>
      <c r="E1" s="159"/>
      <c r="F1" s="159"/>
      <c r="G1" s="159"/>
    </row>
    <row r="2" spans="1:7" ht="26.25" thickBot="1">
      <c r="A2" s="160" t="s">
        <v>255</v>
      </c>
      <c r="B2" s="161"/>
      <c r="C2" s="161"/>
      <c r="D2" s="159"/>
      <c r="E2" s="161" t="s">
        <v>256</v>
      </c>
      <c r="F2" s="161"/>
      <c r="G2" s="161"/>
    </row>
    <row r="3" spans="1:7" ht="13.5" thickBot="1">
      <c r="A3" s="123" t="s">
        <v>234</v>
      </c>
      <c r="B3" s="162" t="s">
        <v>257</v>
      </c>
      <c r="C3" s="162" t="s">
        <v>258</v>
      </c>
      <c r="D3" s="163"/>
      <c r="E3" s="162" t="s">
        <v>233</v>
      </c>
      <c r="F3" s="162" t="s">
        <v>257</v>
      </c>
      <c r="G3" s="162" t="s">
        <v>258</v>
      </c>
    </row>
    <row r="4" spans="1:7" ht="13.5" thickBot="1">
      <c r="A4" s="164">
        <v>100</v>
      </c>
      <c r="B4" s="165">
        <v>5</v>
      </c>
      <c r="C4" s="165">
        <v>1</v>
      </c>
      <c r="D4" s="163"/>
      <c r="E4" s="165">
        <v>100</v>
      </c>
      <c r="F4" s="165">
        <v>5</v>
      </c>
      <c r="G4" s="165">
        <v>1</v>
      </c>
    </row>
    <row r="5" spans="1:7" ht="13.5" thickBot="1">
      <c r="A5" s="164" t="s">
        <v>259</v>
      </c>
      <c r="B5" s="165" t="s">
        <v>260</v>
      </c>
      <c r="C5" s="165" t="s">
        <v>261</v>
      </c>
      <c r="D5" s="163"/>
      <c r="E5" s="166"/>
      <c r="F5" s="166"/>
      <c r="G5" s="166"/>
    </row>
    <row r="6" spans="1:7" ht="13.5" thickBot="1">
      <c r="A6" s="161"/>
      <c r="B6" s="161"/>
      <c r="C6" s="161"/>
      <c r="D6" s="159"/>
      <c r="E6" s="161"/>
      <c r="F6" s="161"/>
      <c r="G6" s="161"/>
    </row>
    <row r="7" spans="1:7" ht="13.5" thickBot="1">
      <c r="A7" s="167" t="s">
        <v>262</v>
      </c>
      <c r="B7" s="165">
        <v>8</v>
      </c>
      <c r="C7" s="166" t="s">
        <v>263</v>
      </c>
      <c r="D7" s="163"/>
      <c r="E7" s="166" t="s">
        <v>262</v>
      </c>
      <c r="F7" s="165">
        <v>8</v>
      </c>
      <c r="G7" s="166" t="s">
        <v>263</v>
      </c>
    </row>
    <row r="8" spans="1:7" ht="13.5" thickBot="1">
      <c r="A8" s="167" t="s">
        <v>264</v>
      </c>
      <c r="B8" s="165">
        <v>1184</v>
      </c>
      <c r="C8" s="166" t="s">
        <v>265</v>
      </c>
      <c r="D8" s="163"/>
      <c r="E8" s="166" t="s">
        <v>264</v>
      </c>
      <c r="F8" s="165" t="s">
        <v>266</v>
      </c>
      <c r="G8" s="166" t="s">
        <v>265</v>
      </c>
    </row>
    <row r="9" spans="1:7" ht="13.5" thickBot="1">
      <c r="A9" s="167" t="s">
        <v>267</v>
      </c>
      <c r="B9" s="165" t="s">
        <v>268</v>
      </c>
      <c r="C9" s="166" t="s">
        <v>269</v>
      </c>
      <c r="D9" s="163"/>
      <c r="E9" s="166" t="s">
        <v>267</v>
      </c>
      <c r="F9" s="165" t="s">
        <v>270</v>
      </c>
      <c r="G9" s="166" t="s">
        <v>269</v>
      </c>
    </row>
    <row r="10" spans="1:7" ht="13.5" thickBot="1">
      <c r="A10" s="167" t="s">
        <v>271</v>
      </c>
      <c r="B10" s="165">
        <v>2890</v>
      </c>
      <c r="C10" s="166" t="s">
        <v>265</v>
      </c>
      <c r="D10" s="159"/>
      <c r="E10" s="159"/>
      <c r="F10" s="159"/>
      <c r="G10" s="159"/>
    </row>
    <row r="11" spans="1:7" ht="26.25" thickBot="1">
      <c r="A11" s="167" t="s">
        <v>272</v>
      </c>
      <c r="B11" s="165" t="s">
        <v>273</v>
      </c>
      <c r="C11" s="166" t="s">
        <v>265</v>
      </c>
      <c r="D11" s="159"/>
      <c r="E11" s="159"/>
      <c r="F11" s="159"/>
      <c r="G11" s="159"/>
    </row>
    <row r="12" spans="1:7" ht="26.25" thickBot="1">
      <c r="A12" s="167" t="s">
        <v>274</v>
      </c>
      <c r="B12" s="165" t="s">
        <v>275</v>
      </c>
      <c r="C12" s="166" t="s">
        <v>265</v>
      </c>
      <c r="D12" s="159"/>
      <c r="E12" s="159"/>
      <c r="F12" s="159"/>
      <c r="G12" s="159"/>
    </row>
    <row r="13" spans="1:7" ht="13.5" thickBot="1">
      <c r="A13" s="167" t="s">
        <v>276</v>
      </c>
      <c r="B13" s="165" t="s">
        <v>277</v>
      </c>
      <c r="C13" s="166" t="s">
        <v>269</v>
      </c>
      <c r="D13" s="159"/>
      <c r="E13" s="159"/>
      <c r="F13" s="159"/>
      <c r="G13" s="159"/>
    </row>
    <row r="14" spans="1:7" ht="13.5" thickBot="1">
      <c r="A14" s="167" t="s">
        <v>276</v>
      </c>
      <c r="B14" s="165" t="s">
        <v>278</v>
      </c>
      <c r="C14" s="166" t="s">
        <v>279</v>
      </c>
      <c r="D14" s="159"/>
      <c r="E14" s="159"/>
      <c r="F14" s="159"/>
      <c r="G14" s="159"/>
    </row>
    <row r="15" spans="1:7" ht="13.5" thickBot="1">
      <c r="A15" s="167" t="s">
        <v>280</v>
      </c>
      <c r="B15" s="165" t="s">
        <v>281</v>
      </c>
      <c r="C15" s="166" t="s">
        <v>269</v>
      </c>
      <c r="D15" s="159"/>
      <c r="E15" s="159"/>
      <c r="F15" s="159"/>
      <c r="G15" s="159"/>
    </row>
    <row r="16" spans="1:7" ht="13.5" thickBot="1">
      <c r="A16" s="167" t="s">
        <v>282</v>
      </c>
      <c r="B16" s="165" t="s">
        <v>278</v>
      </c>
      <c r="C16" s="166" t="s">
        <v>269</v>
      </c>
      <c r="D16" s="159"/>
      <c r="E16" s="159"/>
      <c r="F16" s="159"/>
      <c r="G16" s="159"/>
    </row>
    <row r="17" spans="1:7">
      <c r="A17" s="196" t="s">
        <v>283</v>
      </c>
      <c r="B17" s="196"/>
      <c r="C17" s="196"/>
      <c r="D17" s="196"/>
      <c r="E17" s="196"/>
      <c r="F17" s="196"/>
      <c r="G17" s="196"/>
    </row>
    <row r="18" spans="1:7" ht="13.5" thickBot="1">
      <c r="A18" s="160" t="s">
        <v>284</v>
      </c>
      <c r="B18" s="161"/>
      <c r="C18" s="161"/>
      <c r="D18" s="159"/>
      <c r="E18" s="160" t="s">
        <v>285</v>
      </c>
      <c r="F18" s="161"/>
      <c r="G18" s="161"/>
    </row>
    <row r="19" spans="1:7" ht="13.5" thickBot="1">
      <c r="A19" s="167" t="s">
        <v>286</v>
      </c>
      <c r="B19" s="165" t="s">
        <v>287</v>
      </c>
      <c r="C19" s="166" t="s">
        <v>269</v>
      </c>
      <c r="D19" s="163"/>
      <c r="E19" s="166" t="s">
        <v>286</v>
      </c>
      <c r="F19" s="165" t="s">
        <v>288</v>
      </c>
      <c r="G19" s="166" t="s">
        <v>269</v>
      </c>
    </row>
    <row r="20" spans="1:7" ht="26.25" thickBot="1">
      <c r="A20" s="167" t="s">
        <v>289</v>
      </c>
      <c r="B20" s="168">
        <v>0.46</v>
      </c>
      <c r="C20" s="166" t="s">
        <v>290</v>
      </c>
      <c r="D20" s="163"/>
      <c r="E20" s="166" t="s">
        <v>289</v>
      </c>
      <c r="F20" s="168">
        <v>0.46</v>
      </c>
      <c r="G20" s="166" t="s">
        <v>290</v>
      </c>
    </row>
    <row r="21" spans="1:7" ht="13.5" thickBot="1">
      <c r="A21" s="167" t="s">
        <v>291</v>
      </c>
      <c r="B21" s="165" t="s">
        <v>292</v>
      </c>
      <c r="C21" s="166" t="s">
        <v>269</v>
      </c>
      <c r="D21" s="163"/>
      <c r="E21" s="166" t="s">
        <v>291</v>
      </c>
      <c r="F21" s="165" t="s">
        <v>293</v>
      </c>
      <c r="G21" s="166" t="s">
        <v>269</v>
      </c>
    </row>
    <row r="22" spans="1:7" ht="13.5" thickBot="1">
      <c r="A22" s="167" t="s">
        <v>291</v>
      </c>
      <c r="B22" s="165" t="s">
        <v>294</v>
      </c>
      <c r="C22" s="166" t="s">
        <v>295</v>
      </c>
      <c r="D22" s="163"/>
      <c r="E22" s="166" t="s">
        <v>291</v>
      </c>
      <c r="F22" s="165" t="s">
        <v>296</v>
      </c>
      <c r="G22" s="166" t="s">
        <v>295</v>
      </c>
    </row>
    <row r="23" spans="1:7" ht="13.5" thickBot="1">
      <c r="A23" s="167" t="s">
        <v>291</v>
      </c>
      <c r="B23" s="165" t="s">
        <v>288</v>
      </c>
      <c r="C23" s="166" t="s">
        <v>297</v>
      </c>
      <c r="D23" s="163"/>
      <c r="E23" s="166" t="s">
        <v>291</v>
      </c>
      <c r="F23" s="165" t="s">
        <v>278</v>
      </c>
      <c r="G23" s="166" t="s">
        <v>297</v>
      </c>
    </row>
    <row r="24" spans="1:7" ht="13.5" thickBot="1">
      <c r="A24" s="167" t="s">
        <v>298</v>
      </c>
      <c r="B24" s="165" t="s">
        <v>299</v>
      </c>
      <c r="C24" s="166" t="s">
        <v>300</v>
      </c>
      <c r="D24" s="163"/>
      <c r="E24" s="166" t="s">
        <v>298</v>
      </c>
      <c r="F24" s="165" t="s">
        <v>299</v>
      </c>
      <c r="G24" s="166" t="s">
        <v>300</v>
      </c>
    </row>
    <row r="25" spans="1:7" ht="13.5" thickBot="1">
      <c r="A25" s="167" t="s">
        <v>301</v>
      </c>
      <c r="B25" s="169">
        <v>214.529</v>
      </c>
      <c r="C25" s="166" t="s">
        <v>302</v>
      </c>
      <c r="D25" s="163"/>
      <c r="E25" s="166" t="s">
        <v>301</v>
      </c>
      <c r="F25" s="169">
        <v>19.459</v>
      </c>
      <c r="G25" s="166" t="s">
        <v>302</v>
      </c>
    </row>
    <row r="26" spans="1:7" ht="13.5" thickBot="1">
      <c r="A26" s="167" t="s">
        <v>303</v>
      </c>
      <c r="B26" s="165" t="s">
        <v>304</v>
      </c>
      <c r="C26" s="166" t="s">
        <v>305</v>
      </c>
      <c r="D26" s="163"/>
      <c r="E26" s="166" t="s">
        <v>303</v>
      </c>
      <c r="F26" s="169">
        <v>233.505</v>
      </c>
      <c r="G26" s="166" t="s">
        <v>305</v>
      </c>
    </row>
    <row r="27" spans="1:7">
      <c r="A27" s="197" t="s">
        <v>306</v>
      </c>
      <c r="B27" s="197"/>
      <c r="C27" s="197"/>
      <c r="D27" s="197"/>
      <c r="E27" s="197"/>
      <c r="F27" s="197"/>
      <c r="G27" s="197"/>
    </row>
    <row r="28" spans="1:7" ht="13.5" thickBot="1">
      <c r="A28" s="160" t="s">
        <v>284</v>
      </c>
      <c r="B28" s="161"/>
      <c r="C28" s="161"/>
      <c r="D28" s="159"/>
      <c r="E28" s="160" t="s">
        <v>285</v>
      </c>
      <c r="F28" s="161"/>
      <c r="G28" s="161"/>
    </row>
    <row r="29" spans="1:7" ht="13.5" thickBot="1">
      <c r="A29" s="167" t="s">
        <v>307</v>
      </c>
      <c r="B29" s="165">
        <v>0</v>
      </c>
      <c r="C29" s="166" t="s">
        <v>269</v>
      </c>
      <c r="D29" s="163"/>
      <c r="E29" s="166" t="s">
        <v>307</v>
      </c>
      <c r="F29" s="165" t="s">
        <v>308</v>
      </c>
      <c r="G29" s="166" t="s">
        <v>269</v>
      </c>
    </row>
    <row r="30" spans="1:7" ht="15" thickBot="1">
      <c r="A30" s="170" t="s">
        <v>309</v>
      </c>
      <c r="B30" s="165">
        <v>1</v>
      </c>
      <c r="C30" s="166" t="s">
        <v>310</v>
      </c>
      <c r="D30" s="163"/>
      <c r="E30" s="171" t="s">
        <v>309</v>
      </c>
      <c r="F30" s="165">
        <v>1</v>
      </c>
      <c r="G30" s="166" t="s">
        <v>310</v>
      </c>
    </row>
    <row r="31" spans="1:7" ht="13.5" thickBot="1">
      <c r="A31" s="167" t="s">
        <v>258</v>
      </c>
      <c r="B31" s="165">
        <v>1</v>
      </c>
      <c r="C31" s="166" t="s">
        <v>310</v>
      </c>
      <c r="D31" s="163"/>
      <c r="E31" s="166" t="s">
        <v>258</v>
      </c>
      <c r="F31" s="165">
        <v>1</v>
      </c>
      <c r="G31" s="166" t="s">
        <v>310</v>
      </c>
    </row>
    <row r="32" spans="1:7" ht="26.25" thickBot="1">
      <c r="A32" s="167" t="s">
        <v>311</v>
      </c>
      <c r="B32" s="165">
        <v>98</v>
      </c>
      <c r="C32" s="166" t="s">
        <v>312</v>
      </c>
      <c r="D32" s="163"/>
      <c r="E32" s="166" t="s">
        <v>311</v>
      </c>
      <c r="F32" s="165">
        <v>98</v>
      </c>
      <c r="G32" s="166" t="s">
        <v>312</v>
      </c>
    </row>
    <row r="33" spans="1:7" ht="13.5" thickBot="1">
      <c r="A33" s="167" t="s">
        <v>313</v>
      </c>
      <c r="B33" s="165">
        <v>31</v>
      </c>
      <c r="C33" s="166" t="s">
        <v>312</v>
      </c>
      <c r="D33" s="163"/>
      <c r="E33" s="166" t="s">
        <v>313</v>
      </c>
      <c r="F33" s="165">
        <v>31</v>
      </c>
      <c r="G33" s="166" t="s">
        <v>312</v>
      </c>
    </row>
    <row r="34" spans="1:7" ht="26.25" thickBot="1">
      <c r="A34" s="167" t="s">
        <v>314</v>
      </c>
      <c r="B34" s="165">
        <v>1</v>
      </c>
      <c r="C34" s="166" t="s">
        <v>315</v>
      </c>
      <c r="D34" s="163"/>
      <c r="E34" s="166" t="s">
        <v>314</v>
      </c>
      <c r="F34" s="165">
        <v>0</v>
      </c>
      <c r="G34" s="166" t="s">
        <v>315</v>
      </c>
    </row>
    <row r="35" spans="1:7" ht="26.25" thickBot="1">
      <c r="A35" s="167" t="s">
        <v>316</v>
      </c>
      <c r="B35" s="165" t="s">
        <v>317</v>
      </c>
      <c r="C35" s="166" t="s">
        <v>290</v>
      </c>
      <c r="D35" s="163"/>
      <c r="E35" s="166" t="s">
        <v>316</v>
      </c>
      <c r="F35" s="165" t="s">
        <v>317</v>
      </c>
      <c r="G35" s="166" t="s">
        <v>290</v>
      </c>
    </row>
    <row r="36" spans="1:7" ht="26.25" thickBot="1">
      <c r="A36" s="167" t="s">
        <v>318</v>
      </c>
      <c r="B36" s="165" t="s">
        <v>319</v>
      </c>
      <c r="C36" s="166" t="s">
        <v>315</v>
      </c>
      <c r="D36" s="163"/>
      <c r="E36" s="166" t="s">
        <v>318</v>
      </c>
      <c r="F36" s="165" t="s">
        <v>320</v>
      </c>
      <c r="G36" s="166" t="s">
        <v>315</v>
      </c>
    </row>
    <row r="37" spans="1:7" ht="26.25" thickBot="1">
      <c r="A37" s="167" t="s">
        <v>318</v>
      </c>
      <c r="B37" s="165" t="s">
        <v>321</v>
      </c>
      <c r="C37" s="166" t="s">
        <v>295</v>
      </c>
      <c r="D37" s="163"/>
      <c r="E37" s="166" t="s">
        <v>318</v>
      </c>
      <c r="F37" s="165" t="s">
        <v>322</v>
      </c>
      <c r="G37" s="166" t="s">
        <v>295</v>
      </c>
    </row>
    <row r="38" spans="1:7" ht="26.25" thickBot="1">
      <c r="A38" s="167" t="s">
        <v>318</v>
      </c>
      <c r="B38" s="165" t="s">
        <v>323</v>
      </c>
      <c r="C38" s="166" t="s">
        <v>297</v>
      </c>
      <c r="D38" s="163"/>
      <c r="E38" s="166" t="s">
        <v>318</v>
      </c>
      <c r="F38" s="165" t="s">
        <v>324</v>
      </c>
      <c r="G38" s="166" t="s">
        <v>297</v>
      </c>
    </row>
    <row r="39" spans="1:7" ht="26.25" thickBot="1">
      <c r="A39" s="167" t="s">
        <v>325</v>
      </c>
      <c r="B39" s="165">
        <v>7300</v>
      </c>
      <c r="C39" s="166" t="s">
        <v>300</v>
      </c>
      <c r="D39" s="163"/>
      <c r="E39" s="166" t="s">
        <v>325</v>
      </c>
      <c r="F39" s="165">
        <v>7300</v>
      </c>
      <c r="G39" s="166" t="s">
        <v>300</v>
      </c>
    </row>
    <row r="40" spans="1:7" ht="26.25" thickBot="1">
      <c r="A40" s="167" t="s">
        <v>326</v>
      </c>
      <c r="B40" s="169">
        <v>155.732</v>
      </c>
      <c r="C40" s="166" t="s">
        <v>302</v>
      </c>
      <c r="D40" s="163"/>
      <c r="E40" s="166" t="s">
        <v>326</v>
      </c>
      <c r="F40" s="169">
        <v>11.571999999999999</v>
      </c>
      <c r="G40" s="166" t="s">
        <v>302</v>
      </c>
    </row>
    <row r="41" spans="1:7" ht="13.5" thickBot="1">
      <c r="A41" s="159" t="s">
        <v>327</v>
      </c>
      <c r="B41" s="172" t="s">
        <v>328</v>
      </c>
      <c r="C41" s="166" t="s">
        <v>305</v>
      </c>
      <c r="D41" s="159"/>
      <c r="E41" s="159" t="s">
        <v>327</v>
      </c>
      <c r="F41" s="173">
        <v>138.869</v>
      </c>
      <c r="G41" s="166" t="s">
        <v>305</v>
      </c>
    </row>
    <row r="42" spans="1:7">
      <c r="A42" s="159"/>
      <c r="B42" s="159"/>
      <c r="C42" s="159"/>
      <c r="D42" s="159"/>
      <c r="E42" s="159"/>
      <c r="F42" s="159"/>
      <c r="G42" s="159"/>
    </row>
    <row r="43" spans="1:7" ht="26.25" thickBot="1">
      <c r="A43" s="174" t="s">
        <v>329</v>
      </c>
      <c r="B43" s="161"/>
      <c r="C43" s="161"/>
      <c r="D43" s="159"/>
      <c r="E43" s="160" t="s">
        <v>330</v>
      </c>
      <c r="F43" s="161"/>
      <c r="G43" s="161"/>
    </row>
    <row r="44" spans="1:7" ht="13.5" thickBot="1">
      <c r="A44" s="175" t="s">
        <v>331</v>
      </c>
      <c r="B44" s="176">
        <v>4</v>
      </c>
      <c r="C44" s="177" t="s">
        <v>332</v>
      </c>
      <c r="D44" s="163"/>
      <c r="E44" s="166" t="s">
        <v>331</v>
      </c>
      <c r="F44" s="165" t="s">
        <v>333</v>
      </c>
      <c r="G44" s="166" t="s">
        <v>332</v>
      </c>
    </row>
    <row r="45" spans="1:7" ht="13.5" thickBot="1">
      <c r="A45" s="175" t="s">
        <v>334</v>
      </c>
      <c r="B45" s="176" t="s">
        <v>335</v>
      </c>
      <c r="C45" s="177" t="s">
        <v>315</v>
      </c>
      <c r="D45" s="163"/>
      <c r="E45" s="166" t="s">
        <v>334</v>
      </c>
      <c r="F45" s="165" t="s">
        <v>335</v>
      </c>
      <c r="G45" s="166" t="s">
        <v>315</v>
      </c>
    </row>
    <row r="46" spans="1:7" ht="13.5" thickBot="1">
      <c r="A46" s="175" t="s">
        <v>336</v>
      </c>
      <c r="B46" s="176" t="s">
        <v>337</v>
      </c>
      <c r="C46" s="177" t="s">
        <v>338</v>
      </c>
      <c r="D46" s="163"/>
      <c r="E46" s="166" t="s">
        <v>336</v>
      </c>
      <c r="F46" s="165" t="s">
        <v>339</v>
      </c>
      <c r="G46" s="166" t="s">
        <v>338</v>
      </c>
    </row>
    <row r="47" spans="1:7" ht="13.5" thickBot="1">
      <c r="A47" s="175" t="s">
        <v>340</v>
      </c>
      <c r="B47" s="178">
        <v>22.109000000000002</v>
      </c>
      <c r="C47" s="179" t="s">
        <v>302</v>
      </c>
      <c r="D47" s="163"/>
      <c r="E47" s="166" t="s">
        <v>340</v>
      </c>
      <c r="F47" s="169">
        <v>30.055</v>
      </c>
      <c r="G47" s="166" t="s">
        <v>302</v>
      </c>
    </row>
    <row r="48" spans="1:7" ht="13.5" thickBot="1">
      <c r="A48" s="175" t="s">
        <v>341</v>
      </c>
      <c r="B48" s="178">
        <v>21.225000000000001</v>
      </c>
      <c r="C48" s="177" t="s">
        <v>302</v>
      </c>
      <c r="D48" s="163"/>
      <c r="E48" s="166" t="s">
        <v>341</v>
      </c>
      <c r="F48" s="169">
        <v>25.247</v>
      </c>
      <c r="G48" s="166" t="s">
        <v>302</v>
      </c>
    </row>
    <row r="49" spans="1:7">
      <c r="A49" s="198" t="s">
        <v>342</v>
      </c>
      <c r="B49" s="198"/>
      <c r="C49" s="198"/>
      <c r="D49" s="198"/>
      <c r="E49" s="198"/>
      <c r="F49" s="198"/>
      <c r="G49" s="198"/>
    </row>
    <row r="50" spans="1:7" ht="26.25" thickBot="1">
      <c r="A50" s="160" t="s">
        <v>343</v>
      </c>
      <c r="B50" s="161"/>
      <c r="C50" s="161"/>
      <c r="D50" s="159"/>
      <c r="E50" s="160" t="s">
        <v>343</v>
      </c>
      <c r="F50" s="161"/>
      <c r="G50" s="161"/>
    </row>
    <row r="51" spans="1:7" ht="13.5" thickBot="1">
      <c r="A51" s="167" t="s">
        <v>331</v>
      </c>
      <c r="B51" s="165" t="s">
        <v>344</v>
      </c>
      <c r="C51" s="166" t="s">
        <v>332</v>
      </c>
      <c r="D51" s="163"/>
      <c r="E51" s="166" t="s">
        <v>331</v>
      </c>
      <c r="F51" s="165" t="s">
        <v>344</v>
      </c>
      <c r="G51" s="166" t="s">
        <v>332</v>
      </c>
    </row>
    <row r="52" spans="1:7" ht="13.5" thickBot="1">
      <c r="A52" s="167" t="s">
        <v>334</v>
      </c>
      <c r="B52" s="165" t="s">
        <v>344</v>
      </c>
      <c r="C52" s="166" t="s">
        <v>315</v>
      </c>
      <c r="D52" s="163"/>
      <c r="E52" s="166" t="s">
        <v>334</v>
      </c>
      <c r="F52" s="165" t="s">
        <v>344</v>
      </c>
      <c r="G52" s="166" t="s">
        <v>315</v>
      </c>
    </row>
    <row r="53" spans="1:7" ht="13.5" thickBot="1">
      <c r="A53" s="167" t="s">
        <v>336</v>
      </c>
      <c r="B53" s="165" t="s">
        <v>345</v>
      </c>
      <c r="C53" s="166" t="s">
        <v>338</v>
      </c>
      <c r="D53" s="163"/>
      <c r="E53" s="166" t="s">
        <v>336</v>
      </c>
      <c r="F53" s="165" t="s">
        <v>345</v>
      </c>
      <c r="G53" s="166" t="s">
        <v>338</v>
      </c>
    </row>
    <row r="54" spans="1:7" ht="13.5" thickBot="1">
      <c r="A54" s="167" t="s">
        <v>340</v>
      </c>
      <c r="B54" s="169">
        <v>1.5</v>
      </c>
      <c r="C54" s="179" t="s">
        <v>302</v>
      </c>
      <c r="D54" s="163"/>
      <c r="E54" s="166" t="s">
        <v>340</v>
      </c>
      <c r="F54" s="169">
        <v>1.5</v>
      </c>
      <c r="G54" s="179" t="s">
        <v>302</v>
      </c>
    </row>
    <row r="55" spans="1:7" ht="13.5" thickBot="1">
      <c r="A55" s="167" t="s">
        <v>341</v>
      </c>
      <c r="B55" s="169">
        <v>90</v>
      </c>
      <c r="C55" s="166" t="s">
        <v>302</v>
      </c>
      <c r="D55" s="163"/>
      <c r="E55" s="166" t="s">
        <v>341</v>
      </c>
      <c r="F55" s="169">
        <v>90</v>
      </c>
      <c r="G55" s="166" t="s">
        <v>302</v>
      </c>
    </row>
    <row r="56" spans="1:7">
      <c r="A56" s="159"/>
      <c r="B56" s="159"/>
      <c r="C56" s="159"/>
      <c r="D56" s="159"/>
      <c r="E56" s="159"/>
      <c r="F56" s="159"/>
      <c r="G56" s="159"/>
    </row>
    <row r="57" spans="1:7" ht="13.5" thickBot="1">
      <c r="A57" s="160" t="s">
        <v>346</v>
      </c>
      <c r="B57" s="161"/>
      <c r="C57" s="161"/>
      <c r="D57" s="159"/>
      <c r="E57" s="160" t="s">
        <v>346</v>
      </c>
      <c r="F57" s="161"/>
      <c r="G57" s="161"/>
    </row>
    <row r="58" spans="1:7" ht="13.5" thickBot="1">
      <c r="A58" s="167" t="s">
        <v>331</v>
      </c>
      <c r="B58" s="165" t="s">
        <v>344</v>
      </c>
      <c r="C58" s="166" t="s">
        <v>332</v>
      </c>
      <c r="D58" s="163"/>
      <c r="E58" s="166" t="s">
        <v>331</v>
      </c>
      <c r="F58" s="165" t="s">
        <v>344</v>
      </c>
      <c r="G58" s="166" t="s">
        <v>332</v>
      </c>
    </row>
    <row r="59" spans="1:7" ht="13.5" thickBot="1">
      <c r="A59" s="167" t="s">
        <v>334</v>
      </c>
      <c r="B59" s="165" t="s">
        <v>344</v>
      </c>
      <c r="C59" s="166" t="s">
        <v>315</v>
      </c>
      <c r="D59" s="163"/>
      <c r="E59" s="166" t="s">
        <v>334</v>
      </c>
      <c r="F59" s="165" t="s">
        <v>344</v>
      </c>
      <c r="G59" s="166" t="s">
        <v>315</v>
      </c>
    </row>
    <row r="60" spans="1:7" ht="13.5" thickBot="1">
      <c r="A60" s="167" t="s">
        <v>336</v>
      </c>
      <c r="B60" s="165" t="s">
        <v>347</v>
      </c>
      <c r="C60" s="166" t="s">
        <v>338</v>
      </c>
      <c r="D60" s="163"/>
      <c r="E60" s="166" t="s">
        <v>336</v>
      </c>
      <c r="F60" s="165" t="s">
        <v>347</v>
      </c>
      <c r="G60" s="166" t="s">
        <v>338</v>
      </c>
    </row>
    <row r="61" spans="1:7" ht="13.5" thickBot="1">
      <c r="A61" s="167" t="s">
        <v>340</v>
      </c>
      <c r="B61" s="169">
        <v>10.327999999999999</v>
      </c>
      <c r="C61" s="179" t="s">
        <v>302</v>
      </c>
      <c r="D61" s="163"/>
      <c r="E61" s="166" t="s">
        <v>340</v>
      </c>
      <c r="F61" s="169">
        <v>10.327999999999999</v>
      </c>
      <c r="G61" s="179" t="s">
        <v>302</v>
      </c>
    </row>
    <row r="62" spans="1:7" ht="13.5" thickBot="1">
      <c r="A62" s="167" t="s">
        <v>341</v>
      </c>
      <c r="B62" s="169">
        <v>774.6</v>
      </c>
      <c r="C62" s="166" t="s">
        <v>302</v>
      </c>
      <c r="D62" s="163"/>
      <c r="E62" s="166" t="s">
        <v>341</v>
      </c>
      <c r="F62" s="169">
        <v>774.6</v>
      </c>
      <c r="G62" s="166" t="s">
        <v>302</v>
      </c>
    </row>
    <row r="63" spans="1:7">
      <c r="A63" s="159"/>
      <c r="B63" s="159"/>
      <c r="C63" s="159"/>
      <c r="D63" s="159"/>
      <c r="E63" s="159"/>
      <c r="F63" s="159"/>
      <c r="G63" s="159"/>
    </row>
    <row r="64" spans="1:7" ht="13.5" thickBot="1">
      <c r="A64" s="160" t="s">
        <v>348</v>
      </c>
      <c r="B64" s="161"/>
      <c r="C64" s="161"/>
      <c r="D64" s="159"/>
      <c r="E64" s="160" t="s">
        <v>348</v>
      </c>
      <c r="F64" s="161"/>
      <c r="G64" s="161"/>
    </row>
    <row r="65" spans="1:7" ht="13.5" thickBot="1">
      <c r="A65" s="167" t="s">
        <v>331</v>
      </c>
      <c r="B65" s="165">
        <v>3</v>
      </c>
      <c r="C65" s="166" t="s">
        <v>332</v>
      </c>
      <c r="D65" s="163"/>
      <c r="E65" s="166" t="s">
        <v>331</v>
      </c>
      <c r="F65" s="165">
        <v>3</v>
      </c>
      <c r="G65" s="166" t="s">
        <v>332</v>
      </c>
    </row>
    <row r="66" spans="1:7" ht="13.5" thickBot="1">
      <c r="A66" s="167" t="s">
        <v>334</v>
      </c>
      <c r="B66" s="165" t="s">
        <v>323</v>
      </c>
      <c r="C66" s="166" t="s">
        <v>315</v>
      </c>
      <c r="D66" s="163"/>
      <c r="E66" s="166" t="s">
        <v>334</v>
      </c>
      <c r="F66" s="165" t="s">
        <v>349</v>
      </c>
      <c r="G66" s="166" t="s">
        <v>315</v>
      </c>
    </row>
    <row r="67" spans="1:7" ht="13.5" thickBot="1">
      <c r="A67" s="167" t="s">
        <v>336</v>
      </c>
      <c r="B67" s="165" t="s">
        <v>350</v>
      </c>
      <c r="C67" s="166" t="s">
        <v>338</v>
      </c>
      <c r="D67" s="163"/>
      <c r="E67" s="166" t="s">
        <v>336</v>
      </c>
      <c r="F67" s="165" t="s">
        <v>349</v>
      </c>
      <c r="G67" s="166" t="s">
        <v>338</v>
      </c>
    </row>
    <row r="68" spans="1:7" ht="13.5" thickBot="1">
      <c r="A68" s="167" t="s">
        <v>340</v>
      </c>
      <c r="B68" s="169">
        <v>26.696000000000002</v>
      </c>
      <c r="C68" s="179" t="s">
        <v>302</v>
      </c>
      <c r="D68" s="163"/>
      <c r="E68" s="166" t="s">
        <v>340</v>
      </c>
      <c r="F68" s="169">
        <v>26.696000000000002</v>
      </c>
      <c r="G68" s="179" t="s">
        <v>302</v>
      </c>
    </row>
    <row r="69" spans="1:7" ht="13.5" thickBot="1">
      <c r="A69" s="167" t="s">
        <v>341</v>
      </c>
      <c r="B69" s="169">
        <v>19.221</v>
      </c>
      <c r="C69" s="166" t="s">
        <v>302</v>
      </c>
      <c r="D69" s="163"/>
      <c r="E69" s="166" t="s">
        <v>341</v>
      </c>
      <c r="F69" s="165" t="s">
        <v>349</v>
      </c>
      <c r="G69" s="166" t="s">
        <v>302</v>
      </c>
    </row>
    <row r="70" spans="1:7">
      <c r="A70" s="159"/>
      <c r="B70" s="159"/>
      <c r="C70" s="159"/>
      <c r="D70" s="159"/>
      <c r="E70" s="159"/>
      <c r="F70" s="159"/>
      <c r="G70" s="159"/>
    </row>
    <row r="71" spans="1:7" ht="13.5" thickBot="1">
      <c r="A71" s="160" t="s">
        <v>351</v>
      </c>
      <c r="B71" s="161"/>
      <c r="C71" s="161"/>
      <c r="D71" s="159"/>
      <c r="E71" s="160" t="s">
        <v>351</v>
      </c>
      <c r="F71" s="161"/>
      <c r="G71" s="161"/>
    </row>
    <row r="72" spans="1:7" ht="13.5" thickBot="1">
      <c r="A72" s="167" t="s">
        <v>331</v>
      </c>
      <c r="B72" s="165">
        <v>3</v>
      </c>
      <c r="C72" s="166" t="s">
        <v>332</v>
      </c>
      <c r="D72" s="163"/>
      <c r="E72" s="166" t="s">
        <v>331</v>
      </c>
      <c r="F72" s="165">
        <v>3</v>
      </c>
      <c r="G72" s="166" t="s">
        <v>332</v>
      </c>
    </row>
    <row r="73" spans="1:7" ht="13.5" thickBot="1">
      <c r="A73" s="167" t="s">
        <v>334</v>
      </c>
      <c r="B73" s="165" t="s">
        <v>323</v>
      </c>
      <c r="C73" s="166" t="s">
        <v>315</v>
      </c>
      <c r="D73" s="163"/>
      <c r="E73" s="166" t="s">
        <v>334</v>
      </c>
      <c r="F73" s="165" t="s">
        <v>349</v>
      </c>
      <c r="G73" s="166" t="s">
        <v>315</v>
      </c>
    </row>
    <row r="74" spans="1:7" ht="13.5" thickBot="1">
      <c r="A74" s="167" t="s">
        <v>336</v>
      </c>
      <c r="B74" s="165" t="s">
        <v>350</v>
      </c>
      <c r="C74" s="166" t="s">
        <v>338</v>
      </c>
      <c r="D74" s="163"/>
      <c r="E74" s="166" t="s">
        <v>336</v>
      </c>
      <c r="F74" s="165" t="s">
        <v>349</v>
      </c>
      <c r="G74" s="166" t="s">
        <v>338</v>
      </c>
    </row>
    <row r="75" spans="1:7" ht="13.5" thickBot="1">
      <c r="A75" s="167" t="s">
        <v>340</v>
      </c>
      <c r="B75" s="169">
        <v>60.881999999999998</v>
      </c>
      <c r="C75" s="179" t="s">
        <v>302</v>
      </c>
      <c r="D75" s="163"/>
      <c r="E75" s="166" t="s">
        <v>340</v>
      </c>
      <c r="F75" s="169">
        <v>60.881999999999998</v>
      </c>
      <c r="G75" s="179" t="s">
        <v>302</v>
      </c>
    </row>
    <row r="76" spans="1:7" ht="13.5" thickBot="1">
      <c r="A76" s="167" t="s">
        <v>341</v>
      </c>
      <c r="B76" s="169">
        <v>43.835000000000001</v>
      </c>
      <c r="C76" s="166" t="s">
        <v>302</v>
      </c>
      <c r="D76" s="163"/>
      <c r="E76" s="166" t="s">
        <v>341</v>
      </c>
      <c r="F76" s="165" t="s">
        <v>349</v>
      </c>
      <c r="G76" s="166" t="s">
        <v>302</v>
      </c>
    </row>
    <row r="77" spans="1:7">
      <c r="A77" s="159"/>
      <c r="B77" s="159"/>
      <c r="C77" s="159"/>
      <c r="D77" s="159"/>
      <c r="E77" s="159"/>
      <c r="F77" s="159"/>
      <c r="G77" s="159"/>
    </row>
    <row r="78" spans="1:7" ht="13.5" thickBot="1">
      <c r="A78" s="160" t="s">
        <v>352</v>
      </c>
      <c r="B78" s="161"/>
      <c r="C78" s="161"/>
      <c r="D78" s="159"/>
      <c r="E78" s="160" t="s">
        <v>352</v>
      </c>
      <c r="F78" s="161"/>
      <c r="G78" s="161"/>
    </row>
    <row r="79" spans="1:7" ht="13.5" thickBot="1">
      <c r="A79" s="167" t="s">
        <v>331</v>
      </c>
      <c r="B79" s="165" t="s">
        <v>353</v>
      </c>
      <c r="C79" s="166" t="s">
        <v>332</v>
      </c>
      <c r="D79" s="163"/>
      <c r="E79" s="166" t="s">
        <v>331</v>
      </c>
      <c r="F79" s="165" t="s">
        <v>353</v>
      </c>
      <c r="G79" s="166" t="s">
        <v>332</v>
      </c>
    </row>
    <row r="80" spans="1:7" ht="13.5" thickBot="1">
      <c r="A80" s="167" t="s">
        <v>334</v>
      </c>
      <c r="B80" s="165" t="s">
        <v>323</v>
      </c>
      <c r="C80" s="166" t="s">
        <v>315</v>
      </c>
      <c r="D80" s="163"/>
      <c r="E80" s="166" t="s">
        <v>334</v>
      </c>
      <c r="F80" s="165" t="s">
        <v>349</v>
      </c>
      <c r="G80" s="166" t="s">
        <v>315</v>
      </c>
    </row>
    <row r="81" spans="1:7" ht="13.5" thickBot="1">
      <c r="A81" s="167" t="s">
        <v>336</v>
      </c>
      <c r="B81" s="165" t="s">
        <v>354</v>
      </c>
      <c r="C81" s="166" t="s">
        <v>338</v>
      </c>
      <c r="D81" s="163"/>
      <c r="E81" s="166" t="s">
        <v>336</v>
      </c>
      <c r="F81" s="165" t="s">
        <v>349</v>
      </c>
      <c r="G81" s="166" t="s">
        <v>338</v>
      </c>
    </row>
    <row r="82" spans="1:7" ht="13.5" thickBot="1">
      <c r="A82" s="167" t="s">
        <v>340</v>
      </c>
      <c r="B82" s="169">
        <v>22.109000000000002</v>
      </c>
      <c r="C82" s="179" t="s">
        <v>302</v>
      </c>
      <c r="D82" s="163"/>
      <c r="E82" s="166" t="s">
        <v>340</v>
      </c>
      <c r="F82" s="169">
        <v>22.109000000000002</v>
      </c>
      <c r="G82" s="179" t="s">
        <v>302</v>
      </c>
    </row>
    <row r="83" spans="1:7" ht="13.5" thickBot="1">
      <c r="A83" s="167" t="s">
        <v>341</v>
      </c>
      <c r="B83" s="169">
        <v>13.265000000000001</v>
      </c>
      <c r="C83" s="166" t="s">
        <v>302</v>
      </c>
      <c r="D83" s="163"/>
      <c r="E83" s="166" t="s">
        <v>341</v>
      </c>
      <c r="F83" s="165" t="s">
        <v>349</v>
      </c>
      <c r="G83" s="166" t="s">
        <v>302</v>
      </c>
    </row>
    <row r="84" spans="1:7">
      <c r="A84" s="159"/>
      <c r="B84" s="159"/>
      <c r="C84" s="159"/>
      <c r="D84" s="159"/>
      <c r="E84" s="159"/>
      <c r="F84" s="159"/>
      <c r="G84" s="159"/>
    </row>
    <row r="85" spans="1:7" ht="13.5" thickBot="1">
      <c r="A85" s="160" t="s">
        <v>355</v>
      </c>
      <c r="B85" s="161"/>
      <c r="C85" s="161"/>
      <c r="D85" s="159"/>
      <c r="E85" s="160" t="s">
        <v>355</v>
      </c>
      <c r="F85" s="161"/>
      <c r="G85" s="161"/>
    </row>
    <row r="86" spans="1:7" ht="13.5" thickBot="1">
      <c r="A86" s="167" t="s">
        <v>331</v>
      </c>
      <c r="B86" s="165">
        <v>50</v>
      </c>
      <c r="C86" s="166" t="s">
        <v>332</v>
      </c>
      <c r="D86" s="163"/>
      <c r="E86" s="166"/>
      <c r="F86" s="166"/>
      <c r="G86" s="166"/>
    </row>
    <row r="87" spans="1:7" ht="13.5" thickBot="1">
      <c r="A87" s="167" t="s">
        <v>334</v>
      </c>
      <c r="B87" s="165" t="s">
        <v>356</v>
      </c>
      <c r="C87" s="166" t="s">
        <v>315</v>
      </c>
      <c r="D87" s="163"/>
      <c r="E87" s="166"/>
      <c r="F87" s="166"/>
      <c r="G87" s="166"/>
    </row>
    <row r="88" spans="1:7" ht="13.5" thickBot="1">
      <c r="A88" s="167" t="s">
        <v>336</v>
      </c>
      <c r="B88" s="165" t="s">
        <v>357</v>
      </c>
      <c r="C88" s="166" t="s">
        <v>338</v>
      </c>
      <c r="D88" s="163"/>
      <c r="E88" s="166"/>
      <c r="F88" s="166"/>
      <c r="G88" s="166"/>
    </row>
    <row r="89" spans="1:7" ht="13.5" thickBot="1">
      <c r="A89" s="167" t="s">
        <v>340</v>
      </c>
      <c r="B89" s="169">
        <v>2.2000000000000002</v>
      </c>
      <c r="C89" s="179" t="s">
        <v>302</v>
      </c>
      <c r="D89" s="163"/>
      <c r="E89" s="166"/>
      <c r="F89" s="166"/>
      <c r="G89" s="166"/>
    </row>
    <row r="90" spans="1:7" ht="13.5" thickBot="1">
      <c r="A90" s="167" t="s">
        <v>341</v>
      </c>
      <c r="B90" s="169">
        <v>26.4</v>
      </c>
      <c r="C90" s="166" t="s">
        <v>302</v>
      </c>
      <c r="D90" s="163"/>
      <c r="E90" s="166"/>
      <c r="F90" s="166"/>
      <c r="G90" s="166"/>
    </row>
    <row r="91" spans="1:7">
      <c r="A91" s="159" t="s">
        <v>327</v>
      </c>
      <c r="B91" s="180">
        <v>316.8</v>
      </c>
      <c r="C91" s="159"/>
      <c r="D91" s="159"/>
      <c r="E91" s="159"/>
      <c r="F91" s="159"/>
      <c r="G91" s="159"/>
    </row>
    <row r="92" spans="1:7">
      <c r="A92" s="159"/>
      <c r="B92" s="159"/>
      <c r="C92" s="159"/>
      <c r="D92" s="159"/>
      <c r="E92" s="159"/>
      <c r="F92" s="159"/>
      <c r="G92" s="159"/>
    </row>
    <row r="93" spans="1:7">
      <c r="A93" s="159" t="s">
        <v>358</v>
      </c>
      <c r="B93" s="159">
        <v>4759927</v>
      </c>
      <c r="C93" s="159">
        <v>4759927</v>
      </c>
      <c r="D93" s="159"/>
      <c r="E93" s="159"/>
      <c r="F93" s="159"/>
      <c r="G93" s="159"/>
    </row>
  </sheetData>
  <mergeCells count="3">
    <mergeCell ref="A17:G17"/>
    <mergeCell ref="A27:G27"/>
    <mergeCell ref="A49:G49"/>
  </mergeCells>
  <hyperlinks>
    <hyperlink ref="C47" r:id="rId1" display="https://drive.google.com/file/d/1hGDY_R5KJrAIqf31FNRqTD2sqLA1v77a/view" xr:uid="{B2FC2585-1A5A-4742-87A5-1889A412080B}"/>
    <hyperlink ref="C54" r:id="rId2" display="https://drive.google.com/file/d/1hGDY_R5KJrAIqf31FNRqTD2sqLA1v77a/view" xr:uid="{973EC0D2-62DD-43CB-A558-ADFF4B640F37}"/>
    <hyperlink ref="G54" r:id="rId3" display="https://drive.google.com/file/d/1hGDY_R5KJrAIqf31FNRqTD2sqLA1v77a/view" xr:uid="{523A6CB8-040E-408D-8EC9-19952DCB859D}"/>
    <hyperlink ref="C61" r:id="rId4" display="https://drive.google.com/file/d/1hGDY_R5KJrAIqf31FNRqTD2sqLA1v77a/view" xr:uid="{80844899-94D2-498B-9E8D-69D217C01391}"/>
    <hyperlink ref="G61" r:id="rId5" display="https://drive.google.com/file/d/1hGDY_R5KJrAIqf31FNRqTD2sqLA1v77a/view" xr:uid="{3E0CD725-D07A-4EC9-8F21-7CCD1C34A8ED}"/>
    <hyperlink ref="C68" r:id="rId6" display="https://drive.google.com/file/d/1hGDY_R5KJrAIqf31FNRqTD2sqLA1v77a/view" xr:uid="{4E34443D-3025-43D4-B516-35E47EA8478A}"/>
    <hyperlink ref="G68" r:id="rId7" display="https://drive.google.com/file/d/1hGDY_R5KJrAIqf31FNRqTD2sqLA1v77a/view" xr:uid="{718F976F-C452-4310-85EF-8CFC5339A082}"/>
    <hyperlink ref="C75" r:id="rId8" display="https://drive.google.com/file/d/1hGDY_R5KJrAIqf31FNRqTD2sqLA1v77a/view" xr:uid="{BF1995B2-7510-4F47-B83C-1B7B512EA684}"/>
    <hyperlink ref="G75" r:id="rId9" display="https://drive.google.com/file/d/1hGDY_R5KJrAIqf31FNRqTD2sqLA1v77a/view" xr:uid="{058FE478-68B0-4AC6-A312-9A7B505D7DEF}"/>
    <hyperlink ref="C82" r:id="rId10" display="https://drive.google.com/file/d/1hGDY_R5KJrAIqf31FNRqTD2sqLA1v77a/view" xr:uid="{B433C2C4-9A14-4AF2-8573-BE88F3B2A432}"/>
    <hyperlink ref="G82" r:id="rId11" display="https://drive.google.com/file/d/1hGDY_R5KJrAIqf31FNRqTD2sqLA1v77a/view" xr:uid="{B20D9C86-5A1E-46CF-8FE9-EC8424E224F5}"/>
    <hyperlink ref="C89" r:id="rId12" display="https://drive.google.com/file/d/1hGDY_R5KJrAIqf31FNRqTD2sqLA1v77a/view" xr:uid="{15FE92ED-7644-46B1-AB8D-B3696BD4228A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27"/>
  <sheetViews>
    <sheetView workbookViewId="0"/>
  </sheetViews>
  <sheetFormatPr defaultColWidth="14.5" defaultRowHeight="15" customHeight="1"/>
  <sheetData>
    <row r="1" spans="1:14" ht="15" customHeight="1">
      <c r="A1" s="30" t="s">
        <v>359</v>
      </c>
      <c r="B1" s="30"/>
      <c r="C1" s="30">
        <v>16</v>
      </c>
      <c r="D1" s="30" t="s">
        <v>360</v>
      </c>
    </row>
    <row r="2" spans="1:14" ht="15" customHeight="1">
      <c r="A2" s="30"/>
      <c r="B2" s="31"/>
      <c r="C2" s="31"/>
      <c r="D2" s="30" t="s">
        <v>361</v>
      </c>
      <c r="G2" s="30"/>
      <c r="H2" s="30"/>
    </row>
    <row r="3" spans="1:14" ht="15" customHeight="1">
      <c r="A3" s="30" t="s">
        <v>362</v>
      </c>
      <c r="B3" s="31"/>
      <c r="C3" s="31">
        <f>C4*(1000/3600)</f>
        <v>0.83333333333333337</v>
      </c>
      <c r="D3" s="30" t="s">
        <v>363</v>
      </c>
      <c r="G3" s="30"/>
      <c r="H3" s="30" t="s">
        <v>364</v>
      </c>
    </row>
    <row r="4" spans="1:14" ht="15" customHeight="1">
      <c r="B4" s="30"/>
      <c r="C4" s="30">
        <v>3</v>
      </c>
      <c r="D4" s="30" t="s">
        <v>365</v>
      </c>
      <c r="G4" s="30"/>
      <c r="H4" s="30" t="s">
        <v>364</v>
      </c>
    </row>
    <row r="5" spans="1:14" ht="15" customHeight="1">
      <c r="C5" s="30">
        <f>C4*C1</f>
        <v>48</v>
      </c>
      <c r="D5" s="30" t="s">
        <v>366</v>
      </c>
      <c r="G5" s="30"/>
      <c r="H5" s="30" t="s">
        <v>367</v>
      </c>
    </row>
    <row r="6" spans="1:14" ht="15" customHeight="1">
      <c r="C6" s="30">
        <f>C5*30</f>
        <v>1440</v>
      </c>
      <c r="D6" s="30" t="s">
        <v>158</v>
      </c>
    </row>
    <row r="7" spans="1:14" ht="15" customHeight="1">
      <c r="B7" s="30"/>
      <c r="C7" s="30"/>
      <c r="D7" s="30"/>
    </row>
    <row r="8" spans="1:14" ht="15" customHeight="1">
      <c r="B8" s="32"/>
      <c r="C8" s="32" t="s">
        <v>368</v>
      </c>
      <c r="D8" s="33" t="s">
        <v>369</v>
      </c>
      <c r="E8" s="199" t="s">
        <v>370</v>
      </c>
      <c r="F8" s="200"/>
      <c r="G8" s="200"/>
      <c r="H8" s="201"/>
      <c r="I8" s="199" t="s">
        <v>371</v>
      </c>
      <c r="J8" s="200"/>
      <c r="K8" s="200"/>
      <c r="L8" s="201"/>
    </row>
    <row r="9" spans="1:14" ht="15" customHeight="1">
      <c r="A9" s="34"/>
      <c r="B9" s="35" t="s">
        <v>372</v>
      </c>
      <c r="C9" s="35" t="s">
        <v>373</v>
      </c>
      <c r="D9" s="36" t="s">
        <v>374</v>
      </c>
      <c r="E9" s="36" t="s">
        <v>158</v>
      </c>
      <c r="F9" s="36" t="s">
        <v>366</v>
      </c>
      <c r="G9" s="36" t="s">
        <v>365</v>
      </c>
      <c r="H9" s="36" t="s">
        <v>363</v>
      </c>
      <c r="I9" s="36" t="s">
        <v>158</v>
      </c>
      <c r="J9" s="36" t="s">
        <v>366</v>
      </c>
      <c r="K9" s="36" t="s">
        <v>365</v>
      </c>
      <c r="L9" s="36" t="s">
        <v>363</v>
      </c>
    </row>
    <row r="10" spans="1:14" ht="15" customHeight="1">
      <c r="A10" s="34" t="s">
        <v>375</v>
      </c>
      <c r="B10" s="37">
        <v>6</v>
      </c>
      <c r="C10" s="37">
        <v>16</v>
      </c>
      <c r="D10" s="38">
        <v>330</v>
      </c>
      <c r="E10" s="39">
        <f>C13*D10</f>
        <v>107.91000000000001</v>
      </c>
      <c r="F10" s="39">
        <f>E10/25</f>
        <v>4.3164000000000007</v>
      </c>
      <c r="G10" s="40">
        <f>F10/C1</f>
        <v>0.26977500000000004</v>
      </c>
      <c r="H10" s="40">
        <f t="shared" ref="H10:H11" si="0">G10*(1000/3600)</f>
        <v>7.4937500000000018E-2</v>
      </c>
      <c r="I10" s="38">
        <f>I13*D10</f>
        <v>132</v>
      </c>
      <c r="J10" s="39">
        <f t="shared" ref="J10:J11" si="1">I10/30</f>
        <v>4.4000000000000004</v>
      </c>
      <c r="K10" s="40">
        <f>J10/C1</f>
        <v>0.27500000000000002</v>
      </c>
      <c r="L10" s="40">
        <f t="shared" ref="L10:L11" si="2">K10*(1000/3600)</f>
        <v>7.6388888888888895E-2</v>
      </c>
      <c r="N10" s="41">
        <f>I10-E10</f>
        <v>24.089999999999989</v>
      </c>
    </row>
    <row r="11" spans="1:14" ht="15" customHeight="1">
      <c r="A11" s="34" t="s">
        <v>376</v>
      </c>
      <c r="B11" s="37">
        <v>7</v>
      </c>
      <c r="C11" s="37">
        <v>24</v>
      </c>
      <c r="D11" s="42">
        <v>540</v>
      </c>
      <c r="E11" s="42">
        <f>C13*D11</f>
        <v>176.58</v>
      </c>
      <c r="F11" s="43">
        <f>E11/30</f>
        <v>5.8860000000000001</v>
      </c>
      <c r="G11" s="44">
        <f>F11/C11</f>
        <v>0.24525</v>
      </c>
      <c r="H11" s="44">
        <f t="shared" si="0"/>
        <v>6.8125000000000005E-2</v>
      </c>
      <c r="I11" s="42">
        <f>I13*D11</f>
        <v>216</v>
      </c>
      <c r="J11" s="43">
        <f t="shared" si="1"/>
        <v>7.2</v>
      </c>
      <c r="K11" s="44">
        <f>J11/C11</f>
        <v>0.3</v>
      </c>
      <c r="L11" s="44">
        <f t="shared" si="2"/>
        <v>8.3333333333333329E-2</v>
      </c>
    </row>
    <row r="13" spans="1:14" ht="15" customHeight="1">
      <c r="A13" s="30" t="s">
        <v>370</v>
      </c>
      <c r="B13" s="30"/>
      <c r="C13" s="30">
        <v>0.32700000000000001</v>
      </c>
      <c r="D13" s="30" t="s">
        <v>377</v>
      </c>
      <c r="H13" s="30" t="s">
        <v>371</v>
      </c>
      <c r="I13" s="30">
        <v>0.4</v>
      </c>
      <c r="J13" s="30" t="s">
        <v>377</v>
      </c>
    </row>
    <row r="14" spans="1:14" ht="15" customHeight="1">
      <c r="E14" s="35" t="s">
        <v>158</v>
      </c>
      <c r="F14" s="35" t="s">
        <v>366</v>
      </c>
      <c r="G14" s="35" t="s">
        <v>365</v>
      </c>
      <c r="H14" s="35" t="s">
        <v>363</v>
      </c>
    </row>
    <row r="15" spans="1:14" ht="15" customHeight="1">
      <c r="A15" s="30" t="s">
        <v>378</v>
      </c>
      <c r="B15" s="45">
        <v>0.3</v>
      </c>
      <c r="E15" s="34">
        <f>E11*(1+B15)</f>
        <v>229.55400000000003</v>
      </c>
      <c r="F15" s="46">
        <v>8</v>
      </c>
      <c r="G15" s="47">
        <f>F15/24</f>
        <v>0.33333333333333331</v>
      </c>
      <c r="H15" s="47">
        <f>G15*(1000/3600)</f>
        <v>9.2592592592592587E-2</v>
      </c>
    </row>
    <row r="16" spans="1:14" ht="15" customHeight="1">
      <c r="A16" s="30"/>
      <c r="B16" s="30"/>
      <c r="C16" s="30"/>
      <c r="D16" s="30"/>
      <c r="E16" s="30">
        <f>E15/30</f>
        <v>7.6518000000000006</v>
      </c>
    </row>
    <row r="17" spans="1:12" ht="15" customHeight="1">
      <c r="A17" s="30"/>
      <c r="B17" s="30"/>
      <c r="C17" s="30"/>
      <c r="D17" s="30"/>
    </row>
    <row r="18" spans="1:12" ht="15" customHeight="1">
      <c r="A18" s="30"/>
      <c r="B18" s="30"/>
      <c r="C18" s="30"/>
      <c r="D18" s="30"/>
    </row>
    <row r="19" spans="1:12" ht="15" customHeight="1">
      <c r="A19" s="30"/>
      <c r="B19" s="30"/>
      <c r="C19" s="30"/>
      <c r="D19" s="33" t="s">
        <v>369</v>
      </c>
      <c r="E19" s="202" t="s">
        <v>371</v>
      </c>
      <c r="F19" s="200"/>
      <c r="G19" s="200"/>
      <c r="H19" s="201"/>
      <c r="I19" s="202" t="s">
        <v>370</v>
      </c>
      <c r="J19" s="200"/>
      <c r="K19" s="200"/>
      <c r="L19" s="201"/>
    </row>
    <row r="20" spans="1:12" ht="15" customHeight="1">
      <c r="A20" s="30"/>
      <c r="B20" s="30"/>
      <c r="C20" s="30"/>
      <c r="D20" s="36" t="s">
        <v>374</v>
      </c>
      <c r="E20" s="36" t="s">
        <v>158</v>
      </c>
      <c r="F20" s="36" t="s">
        <v>366</v>
      </c>
      <c r="G20" s="36" t="s">
        <v>365</v>
      </c>
      <c r="H20" s="36" t="s">
        <v>363</v>
      </c>
      <c r="I20" s="36" t="s">
        <v>158</v>
      </c>
      <c r="J20" s="36" t="s">
        <v>366</v>
      </c>
      <c r="K20" s="36" t="s">
        <v>365</v>
      </c>
      <c r="L20" s="36" t="s">
        <v>363</v>
      </c>
    </row>
    <row r="21" spans="1:12" ht="15" customHeight="1">
      <c r="D21" s="38">
        <v>330</v>
      </c>
      <c r="E21" s="38">
        <v>132</v>
      </c>
      <c r="F21" s="39">
        <v>4.4000000000000004</v>
      </c>
      <c r="G21" s="40">
        <v>0.27500000000000002</v>
      </c>
      <c r="H21" s="40">
        <v>7.6388888888888895E-2</v>
      </c>
      <c r="I21" s="39">
        <v>107.91000000000001</v>
      </c>
      <c r="J21" s="39">
        <v>4.3164000000000007</v>
      </c>
      <c r="K21" s="40">
        <v>0.26977500000000004</v>
      </c>
      <c r="L21" s="40">
        <v>7.4937500000000018E-2</v>
      </c>
    </row>
    <row r="22" spans="1:12" ht="15" customHeight="1">
      <c r="D22" s="42">
        <v>540</v>
      </c>
      <c r="E22" s="42">
        <v>216</v>
      </c>
      <c r="F22" s="43">
        <v>7.2</v>
      </c>
      <c r="G22" s="44">
        <v>0.3</v>
      </c>
      <c r="H22" s="44">
        <v>8.3333333333333329E-2</v>
      </c>
      <c r="I22" s="42">
        <v>176.58</v>
      </c>
      <c r="J22" s="43">
        <v>5.8860000000000001</v>
      </c>
      <c r="K22" s="44">
        <v>0.24525</v>
      </c>
      <c r="L22" s="44">
        <v>6.8125000000000005E-2</v>
      </c>
    </row>
    <row r="27" spans="1:12" ht="12.75">
      <c r="A27" s="30" t="s">
        <v>379</v>
      </c>
    </row>
  </sheetData>
  <mergeCells count="4">
    <mergeCell ref="E8:H8"/>
    <mergeCell ref="I8:L8"/>
    <mergeCell ref="E19:H19"/>
    <mergeCell ref="I19:L19"/>
  </mergeCells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BK1004"/>
  <sheetViews>
    <sheetView showGridLines="0" workbookViewId="0"/>
  </sheetViews>
  <sheetFormatPr defaultColWidth="14.5" defaultRowHeight="15" customHeight="1"/>
  <cols>
    <col min="1" max="1" width="2" customWidth="1"/>
    <col min="2" max="2" width="4.5" customWidth="1"/>
    <col min="3" max="3" width="24.33203125" customWidth="1"/>
    <col min="4" max="4" width="11.83203125" customWidth="1"/>
    <col min="5" max="5" width="8" customWidth="1"/>
    <col min="6" max="62" width="3.1640625" customWidth="1"/>
    <col min="63" max="63" width="3.1640625" style="52" customWidth="1"/>
  </cols>
  <sheetData>
    <row r="1" spans="1:62" ht="15" customHeight="1">
      <c r="A1" s="50"/>
      <c r="B1" s="50"/>
      <c r="C1" s="50"/>
      <c r="D1" s="50"/>
      <c r="E1" s="50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</row>
    <row r="2" spans="1:62" ht="15" customHeight="1">
      <c r="A2" s="50"/>
      <c r="B2" s="208"/>
      <c r="C2" s="209"/>
      <c r="D2" s="209"/>
      <c r="E2" s="210"/>
      <c r="F2" s="214" t="s">
        <v>380</v>
      </c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5"/>
      <c r="AD2" s="215" t="s">
        <v>381</v>
      </c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R2" s="205"/>
      <c r="AS2" s="216" t="s">
        <v>382</v>
      </c>
      <c r="AT2" s="204"/>
      <c r="AU2" s="204"/>
      <c r="AV2" s="204"/>
      <c r="AW2" s="204"/>
      <c r="AX2" s="204"/>
      <c r="AY2" s="204"/>
      <c r="AZ2" s="204"/>
      <c r="BA2" s="204"/>
      <c r="BB2" s="204"/>
      <c r="BC2" s="204"/>
      <c r="BD2" s="204"/>
      <c r="BE2" s="204"/>
      <c r="BF2" s="204"/>
      <c r="BG2" s="204"/>
      <c r="BH2" s="204"/>
      <c r="BI2" s="204"/>
      <c r="BJ2" s="205"/>
    </row>
    <row r="3" spans="1:62" ht="15" customHeight="1">
      <c r="A3" s="50"/>
      <c r="B3" s="211"/>
      <c r="C3" s="212"/>
      <c r="D3" s="212"/>
      <c r="E3" s="213"/>
      <c r="F3" s="203" t="s">
        <v>383</v>
      </c>
      <c r="G3" s="204"/>
      <c r="H3" s="204"/>
      <c r="I3" s="204"/>
      <c r="J3" s="205"/>
      <c r="K3" s="203" t="s">
        <v>384</v>
      </c>
      <c r="L3" s="204"/>
      <c r="M3" s="204"/>
      <c r="N3" s="204"/>
      <c r="O3" s="205"/>
      <c r="P3" s="203" t="s">
        <v>385</v>
      </c>
      <c r="Q3" s="204"/>
      <c r="R3" s="204"/>
      <c r="S3" s="204"/>
      <c r="T3" s="205"/>
      <c r="U3" s="203" t="s">
        <v>386</v>
      </c>
      <c r="V3" s="204"/>
      <c r="W3" s="204"/>
      <c r="X3" s="204"/>
      <c r="Y3" s="205"/>
      <c r="Z3" s="203" t="s">
        <v>387</v>
      </c>
      <c r="AA3" s="204"/>
      <c r="AB3" s="204"/>
      <c r="AC3" s="204"/>
      <c r="AD3" s="205"/>
      <c r="AE3" s="217" t="s">
        <v>388</v>
      </c>
      <c r="AF3" s="204"/>
      <c r="AG3" s="204"/>
      <c r="AH3" s="204"/>
      <c r="AI3" s="205"/>
      <c r="AJ3" s="217" t="s">
        <v>389</v>
      </c>
      <c r="AK3" s="204"/>
      <c r="AL3" s="204"/>
      <c r="AM3" s="204"/>
      <c r="AN3" s="205"/>
      <c r="AO3" s="217" t="s">
        <v>390</v>
      </c>
      <c r="AP3" s="204"/>
      <c r="AQ3" s="204"/>
      <c r="AR3" s="204"/>
      <c r="AS3" s="205"/>
      <c r="AT3" s="207" t="s">
        <v>391</v>
      </c>
      <c r="AU3" s="204"/>
      <c r="AV3" s="204"/>
      <c r="AW3" s="204"/>
      <c r="AX3" s="205"/>
      <c r="AY3" s="207" t="s">
        <v>392</v>
      </c>
      <c r="AZ3" s="204"/>
      <c r="BA3" s="204"/>
      <c r="BB3" s="204"/>
      <c r="BC3" s="205"/>
      <c r="BD3" s="207" t="s">
        <v>393</v>
      </c>
      <c r="BE3" s="204"/>
      <c r="BF3" s="204"/>
      <c r="BG3" s="204"/>
      <c r="BH3" s="205"/>
      <c r="BI3" s="207" t="s">
        <v>394</v>
      </c>
      <c r="BJ3" s="205"/>
    </row>
    <row r="4" spans="1:62" ht="15" customHeight="1">
      <c r="A4" s="50"/>
      <c r="B4" s="53" t="s">
        <v>395</v>
      </c>
      <c r="C4" s="54" t="s">
        <v>396</v>
      </c>
      <c r="D4" s="54" t="s">
        <v>397</v>
      </c>
      <c r="E4" s="54" t="s">
        <v>398</v>
      </c>
      <c r="F4" s="55" t="s">
        <v>399</v>
      </c>
      <c r="G4" s="55" t="s">
        <v>400</v>
      </c>
      <c r="H4" s="55" t="s">
        <v>401</v>
      </c>
      <c r="I4" s="55" t="s">
        <v>402</v>
      </c>
      <c r="J4" s="55" t="s">
        <v>403</v>
      </c>
      <c r="K4" s="55" t="s">
        <v>399</v>
      </c>
      <c r="L4" s="55" t="s">
        <v>400</v>
      </c>
      <c r="M4" s="55" t="s">
        <v>401</v>
      </c>
      <c r="N4" s="55" t="s">
        <v>402</v>
      </c>
      <c r="O4" s="55" t="s">
        <v>403</v>
      </c>
      <c r="P4" s="55" t="s">
        <v>399</v>
      </c>
      <c r="Q4" s="55" t="s">
        <v>400</v>
      </c>
      <c r="R4" s="55" t="s">
        <v>401</v>
      </c>
      <c r="S4" s="55" t="s">
        <v>402</v>
      </c>
      <c r="T4" s="55" t="s">
        <v>403</v>
      </c>
      <c r="U4" s="55" t="s">
        <v>399</v>
      </c>
      <c r="V4" s="55" t="s">
        <v>400</v>
      </c>
      <c r="W4" s="55" t="s">
        <v>401</v>
      </c>
      <c r="X4" s="55" t="s">
        <v>402</v>
      </c>
      <c r="Y4" s="55" t="s">
        <v>403</v>
      </c>
      <c r="Z4" s="55" t="s">
        <v>399</v>
      </c>
      <c r="AA4" s="55" t="s">
        <v>400</v>
      </c>
      <c r="AB4" s="55" t="s">
        <v>401</v>
      </c>
      <c r="AC4" s="55" t="s">
        <v>402</v>
      </c>
      <c r="AD4" s="56" t="s">
        <v>403</v>
      </c>
      <c r="AE4" s="56" t="s">
        <v>399</v>
      </c>
      <c r="AF4" s="56" t="s">
        <v>400</v>
      </c>
      <c r="AG4" s="56" t="s">
        <v>401</v>
      </c>
      <c r="AH4" s="56" t="s">
        <v>402</v>
      </c>
      <c r="AI4" s="56" t="s">
        <v>403</v>
      </c>
      <c r="AJ4" s="56" t="s">
        <v>399</v>
      </c>
      <c r="AK4" s="56" t="s">
        <v>400</v>
      </c>
      <c r="AL4" s="56" t="s">
        <v>401</v>
      </c>
      <c r="AM4" s="56" t="s">
        <v>402</v>
      </c>
      <c r="AN4" s="56" t="s">
        <v>403</v>
      </c>
      <c r="AO4" s="56" t="s">
        <v>399</v>
      </c>
      <c r="AP4" s="56" t="s">
        <v>400</v>
      </c>
      <c r="AQ4" s="56" t="s">
        <v>401</v>
      </c>
      <c r="AR4" s="56" t="s">
        <v>402</v>
      </c>
      <c r="AS4" s="57" t="s">
        <v>403</v>
      </c>
      <c r="AT4" s="57" t="s">
        <v>399</v>
      </c>
      <c r="AU4" s="57" t="s">
        <v>400</v>
      </c>
      <c r="AV4" s="57" t="s">
        <v>401</v>
      </c>
      <c r="AW4" s="57" t="s">
        <v>402</v>
      </c>
      <c r="AX4" s="57" t="s">
        <v>403</v>
      </c>
      <c r="AY4" s="57" t="s">
        <v>399</v>
      </c>
      <c r="AZ4" s="57" t="s">
        <v>400</v>
      </c>
      <c r="BA4" s="57" t="s">
        <v>401</v>
      </c>
      <c r="BB4" s="57" t="s">
        <v>402</v>
      </c>
      <c r="BC4" s="57" t="s">
        <v>403</v>
      </c>
      <c r="BD4" s="57" t="s">
        <v>399</v>
      </c>
      <c r="BE4" s="57" t="s">
        <v>400</v>
      </c>
      <c r="BF4" s="57" t="s">
        <v>401</v>
      </c>
      <c r="BG4" s="57" t="s">
        <v>402</v>
      </c>
      <c r="BH4" s="57" t="s">
        <v>403</v>
      </c>
      <c r="BI4" s="57" t="s">
        <v>399</v>
      </c>
      <c r="BJ4" s="57" t="s">
        <v>400</v>
      </c>
    </row>
    <row r="5" spans="1:62" ht="15" customHeight="1">
      <c r="A5" s="50"/>
      <c r="B5" s="53">
        <v>1</v>
      </c>
      <c r="C5" s="206" t="s">
        <v>404</v>
      </c>
      <c r="D5" s="204"/>
      <c r="E5" s="205"/>
      <c r="F5" s="58"/>
      <c r="G5" s="59"/>
      <c r="H5" s="60"/>
      <c r="I5" s="60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</row>
    <row r="6" spans="1:62" ht="15" customHeight="1">
      <c r="A6" s="50"/>
      <c r="B6" s="61">
        <v>1.1000000000000001</v>
      </c>
      <c r="C6" s="61" t="s">
        <v>405</v>
      </c>
      <c r="D6" s="61" t="s">
        <v>406</v>
      </c>
      <c r="E6" s="62">
        <v>1</v>
      </c>
      <c r="F6" s="63"/>
      <c r="G6" s="64"/>
      <c r="H6" s="65"/>
      <c r="I6" s="65"/>
      <c r="J6" s="66"/>
      <c r="K6" s="66"/>
      <c r="L6" s="66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</row>
    <row r="7" spans="1:62" ht="15" customHeight="1">
      <c r="A7" s="50"/>
      <c r="B7" s="61">
        <v>1.2</v>
      </c>
      <c r="C7" s="61" t="s">
        <v>407</v>
      </c>
      <c r="D7" s="61" t="s">
        <v>408</v>
      </c>
      <c r="E7" s="62">
        <v>3</v>
      </c>
      <c r="F7" s="67"/>
      <c r="G7" s="63"/>
      <c r="H7" s="63"/>
      <c r="I7" s="63"/>
      <c r="J7" s="65"/>
      <c r="K7" s="65"/>
      <c r="L7" s="65"/>
      <c r="M7" s="66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</row>
    <row r="8" spans="1:62" ht="15" customHeight="1">
      <c r="A8" s="50"/>
      <c r="B8" s="61">
        <v>1.3</v>
      </c>
      <c r="C8" s="61" t="s">
        <v>409</v>
      </c>
      <c r="D8" s="61" t="s">
        <v>410</v>
      </c>
      <c r="E8" s="62">
        <v>20</v>
      </c>
      <c r="F8" s="67"/>
      <c r="G8" s="64"/>
      <c r="H8" s="65"/>
      <c r="I8" s="65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</row>
    <row r="9" spans="1:62" ht="15" customHeight="1">
      <c r="A9" s="50"/>
      <c r="B9" s="53">
        <v>2</v>
      </c>
      <c r="C9" s="206" t="s">
        <v>411</v>
      </c>
      <c r="D9" s="204"/>
      <c r="E9" s="205"/>
      <c r="F9" s="58"/>
      <c r="G9" s="59"/>
      <c r="H9" s="60"/>
      <c r="I9" s="60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</row>
    <row r="10" spans="1:62" ht="15" customHeight="1">
      <c r="A10" s="50"/>
      <c r="B10" s="61">
        <v>2.1</v>
      </c>
      <c r="C10" s="61" t="s">
        <v>412</v>
      </c>
      <c r="D10" s="61" t="s">
        <v>408</v>
      </c>
      <c r="E10" s="62">
        <v>5</v>
      </c>
      <c r="F10" s="67"/>
      <c r="G10" s="64"/>
      <c r="H10" s="65"/>
      <c r="I10" s="65"/>
      <c r="J10" s="65"/>
      <c r="K10" s="65"/>
      <c r="L10" s="65"/>
      <c r="M10" s="66"/>
      <c r="N10" s="66"/>
      <c r="O10" s="66"/>
      <c r="P10" s="66"/>
      <c r="Q10" s="66"/>
      <c r="R10" s="66"/>
      <c r="S10" s="66"/>
      <c r="T10" s="66"/>
      <c r="U10" s="65"/>
      <c r="V10" s="65"/>
      <c r="W10" s="65"/>
      <c r="X10" s="65"/>
      <c r="Y10" s="65"/>
      <c r="Z10" s="65"/>
      <c r="AA10" s="65"/>
      <c r="AB10" s="65"/>
      <c r="AC10" s="65"/>
      <c r="AD10" s="68"/>
      <c r="AE10" s="68"/>
      <c r="AF10" s="68"/>
      <c r="AG10" s="68"/>
      <c r="AH10" s="68"/>
      <c r="AI10" s="66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</row>
    <row r="11" spans="1:62" ht="15" customHeight="1">
      <c r="A11" s="50"/>
      <c r="B11" s="61">
        <v>2.2000000000000002</v>
      </c>
      <c r="C11" s="61" t="s">
        <v>413</v>
      </c>
      <c r="D11" s="61" t="s">
        <v>408</v>
      </c>
      <c r="E11" s="62">
        <v>10</v>
      </c>
      <c r="F11" s="67"/>
      <c r="G11" s="64"/>
      <c r="H11" s="65"/>
      <c r="I11" s="65"/>
      <c r="J11" s="65"/>
      <c r="K11" s="65"/>
      <c r="L11" s="65"/>
      <c r="M11" s="66"/>
      <c r="N11" s="66"/>
      <c r="O11" s="66"/>
      <c r="P11" s="66"/>
      <c r="Q11" s="66"/>
      <c r="R11" s="66"/>
      <c r="S11" s="66"/>
      <c r="T11" s="66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6"/>
      <c r="AF11" s="66"/>
      <c r="AG11" s="66"/>
      <c r="AH11" s="66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</row>
    <row r="12" spans="1:62" ht="15" customHeight="1">
      <c r="A12" s="50"/>
      <c r="B12" s="61">
        <v>2.2999999999999998</v>
      </c>
      <c r="C12" s="61" t="s">
        <v>414</v>
      </c>
      <c r="D12" s="61" t="s">
        <v>408</v>
      </c>
      <c r="E12" s="62">
        <v>5</v>
      </c>
      <c r="F12" s="67"/>
      <c r="G12" s="64"/>
      <c r="H12" s="65"/>
      <c r="I12" s="65"/>
      <c r="J12" s="65"/>
      <c r="K12" s="65"/>
      <c r="L12" s="65"/>
      <c r="M12" s="66"/>
      <c r="N12" s="66"/>
      <c r="O12" s="66"/>
      <c r="P12" s="66"/>
      <c r="Q12" s="66"/>
      <c r="R12" s="66"/>
      <c r="S12" s="66"/>
      <c r="T12" s="66"/>
      <c r="U12" s="65"/>
      <c r="V12" s="65"/>
      <c r="W12" s="65"/>
      <c r="X12" s="65"/>
      <c r="Y12" s="65"/>
      <c r="Z12" s="65"/>
      <c r="AA12" s="65"/>
      <c r="AB12" s="65"/>
      <c r="AC12" s="65"/>
      <c r="AD12" s="68"/>
      <c r="AE12" s="68"/>
      <c r="AF12" s="68"/>
      <c r="AG12" s="68"/>
      <c r="AH12" s="68"/>
      <c r="AI12" s="66"/>
      <c r="AJ12" s="66"/>
      <c r="AK12" s="65"/>
      <c r="AL12" s="66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</row>
    <row r="13" spans="1:62" ht="15" customHeight="1">
      <c r="A13" s="50"/>
      <c r="B13" s="61">
        <v>2.4</v>
      </c>
      <c r="C13" s="61" t="s">
        <v>415</v>
      </c>
      <c r="D13" s="61" t="s">
        <v>416</v>
      </c>
      <c r="E13" s="62">
        <v>10</v>
      </c>
      <c r="F13" s="67"/>
      <c r="G13" s="64"/>
      <c r="H13" s="65"/>
      <c r="I13" s="65"/>
      <c r="J13" s="65"/>
      <c r="K13" s="65"/>
      <c r="L13" s="65"/>
      <c r="M13" s="66"/>
      <c r="N13" s="66"/>
      <c r="O13" s="66"/>
      <c r="P13" s="66"/>
      <c r="Q13" s="66"/>
      <c r="R13" s="66"/>
      <c r="S13" s="66"/>
      <c r="T13" s="66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6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</row>
    <row r="14" spans="1:62" ht="15" customHeight="1">
      <c r="A14" s="50"/>
      <c r="B14" s="53">
        <v>3</v>
      </c>
      <c r="C14" s="206" t="s">
        <v>417</v>
      </c>
      <c r="D14" s="204"/>
      <c r="E14" s="205"/>
      <c r="F14" s="58"/>
      <c r="G14" s="59"/>
      <c r="H14" s="60"/>
      <c r="I14" s="60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</row>
    <row r="15" spans="1:62" ht="15" customHeight="1">
      <c r="A15" s="50"/>
      <c r="B15" s="61">
        <v>3.1</v>
      </c>
      <c r="C15" s="61" t="s">
        <v>418</v>
      </c>
      <c r="D15" s="61" t="s">
        <v>408</v>
      </c>
      <c r="E15" s="62">
        <v>3</v>
      </c>
      <c r="F15" s="67"/>
      <c r="G15" s="64"/>
      <c r="H15" s="65"/>
      <c r="I15" s="65"/>
      <c r="J15" s="65"/>
      <c r="K15" s="65"/>
      <c r="L15" s="65"/>
      <c r="M15" s="66"/>
      <c r="N15" s="66"/>
      <c r="O15" s="66"/>
      <c r="P15" s="66"/>
      <c r="Q15" s="66"/>
      <c r="R15" s="66"/>
      <c r="S15" s="66"/>
      <c r="T15" s="66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6"/>
      <c r="AL15" s="65"/>
      <c r="AM15" s="65"/>
      <c r="AN15" s="65"/>
      <c r="AO15" s="65"/>
      <c r="AP15" s="65"/>
      <c r="AQ15" s="65"/>
      <c r="AR15" s="65"/>
      <c r="AS15" s="69"/>
      <c r="AT15" s="69"/>
      <c r="AU15" s="69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</row>
    <row r="16" spans="1:62" ht="15" customHeight="1">
      <c r="A16" s="50"/>
      <c r="B16" s="61">
        <v>3.2</v>
      </c>
      <c r="C16" s="61" t="s">
        <v>419</v>
      </c>
      <c r="D16" s="61" t="s">
        <v>408</v>
      </c>
      <c r="E16" s="62">
        <v>5</v>
      </c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69"/>
      <c r="AW16" s="69"/>
      <c r="AX16" s="69"/>
      <c r="AY16" s="69"/>
      <c r="AZ16" s="69"/>
      <c r="BA16" s="66"/>
      <c r="BB16" s="70"/>
      <c r="BC16" s="70"/>
      <c r="BD16" s="70"/>
      <c r="BE16" s="70"/>
      <c r="BF16" s="70"/>
      <c r="BG16" s="70"/>
      <c r="BH16" s="70"/>
      <c r="BI16" s="70"/>
      <c r="BJ16" s="70"/>
    </row>
    <row r="17" spans="1:62" ht="15" customHeight="1">
      <c r="A17" s="50"/>
      <c r="B17" s="61">
        <v>3.3</v>
      </c>
      <c r="C17" s="61" t="s">
        <v>420</v>
      </c>
      <c r="D17" s="61" t="s">
        <v>406</v>
      </c>
      <c r="E17" s="62">
        <v>10</v>
      </c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69"/>
      <c r="BB17" s="69"/>
      <c r="BC17" s="69"/>
      <c r="BD17" s="69"/>
      <c r="BE17" s="69"/>
      <c r="BF17" s="69"/>
      <c r="BG17" s="69"/>
      <c r="BH17" s="69"/>
      <c r="BI17" s="69"/>
      <c r="BJ17" s="69"/>
    </row>
    <row r="18" spans="1:62" ht="15" customHeight="1">
      <c r="A18" s="50"/>
      <c r="B18" s="61">
        <v>3.4</v>
      </c>
      <c r="C18" s="61" t="s">
        <v>421</v>
      </c>
      <c r="D18" s="61" t="s">
        <v>406</v>
      </c>
      <c r="E18" s="62" t="s">
        <v>422</v>
      </c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</row>
    <row r="19" spans="1:62" ht="15" customHeight="1">
      <c r="A19" s="52"/>
      <c r="B19" s="52"/>
      <c r="C19" s="52"/>
      <c r="D19" s="52"/>
      <c r="E19" s="71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</row>
    <row r="20" spans="1:62" ht="1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</row>
    <row r="21" spans="1:62" ht="1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</row>
    <row r="22" spans="1:62" ht="1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</row>
    <row r="23" spans="1:62" ht="1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</row>
    <row r="24" spans="1:62" ht="12.7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</row>
    <row r="25" spans="1:62" ht="12.7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</row>
    <row r="26" spans="1:62" ht="12.75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</row>
    <row r="27" spans="1:62" ht="12.75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</row>
    <row r="28" spans="1:62" ht="12.75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</row>
    <row r="29" spans="1:62" ht="12.75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</row>
    <row r="30" spans="1:62" ht="12.7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</row>
    <row r="31" spans="1:62" ht="12.75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</row>
    <row r="32" spans="1:62" ht="12.75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</row>
    <row r="33" spans="1:62" ht="12.75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</row>
    <row r="34" spans="1:62" ht="12.75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</row>
    <row r="35" spans="1:62" ht="12.7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</row>
    <row r="36" spans="1:62" ht="12.7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</row>
    <row r="37" spans="1:62" ht="12.75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</row>
    <row r="38" spans="1:62" ht="12.75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</row>
    <row r="39" spans="1:62" ht="12.7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</row>
    <row r="40" spans="1:62" ht="12.7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</row>
    <row r="41" spans="1:62" ht="12.7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</row>
    <row r="42" spans="1:62" ht="12.7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</row>
    <row r="43" spans="1:62" ht="12.7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</row>
    <row r="44" spans="1:62" ht="12.7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</row>
    <row r="45" spans="1:62" ht="12.7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</row>
    <row r="46" spans="1:62" ht="12.7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</row>
    <row r="47" spans="1:62" ht="12.7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</row>
    <row r="48" spans="1:62" ht="12.7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</row>
    <row r="49" spans="1:62" ht="12.7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</row>
    <row r="50" spans="1:62" ht="12.7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</row>
    <row r="51" spans="1:62" ht="12.7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</row>
    <row r="52" spans="1:62" ht="12.7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</row>
    <row r="53" spans="1:62" ht="12.7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</row>
    <row r="54" spans="1:62" ht="12.7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</row>
    <row r="55" spans="1:62" ht="12.7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</row>
    <row r="56" spans="1:62" ht="12.7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</row>
    <row r="57" spans="1:62" ht="12.7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</row>
    <row r="58" spans="1:62" ht="12.7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</row>
    <row r="59" spans="1:62" ht="12.7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</row>
    <row r="60" spans="1:62" ht="12.7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</row>
    <row r="61" spans="1:62" ht="12.7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</row>
    <row r="62" spans="1:62" ht="12.7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</row>
    <row r="63" spans="1:62" ht="12.7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</row>
    <row r="64" spans="1:62" ht="12.7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</row>
    <row r="65" spans="1:62" ht="12.7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</row>
    <row r="66" spans="1:62" ht="12.7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</row>
    <row r="67" spans="1:62" ht="12.7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</row>
    <row r="68" spans="1:62" ht="12.7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</row>
    <row r="69" spans="1:62" ht="12.7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</row>
    <row r="70" spans="1:62" ht="12.7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</row>
    <row r="71" spans="1:62" ht="12.7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</row>
    <row r="72" spans="1:62" ht="12.7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</row>
    <row r="73" spans="1:62" ht="12.7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</row>
    <row r="74" spans="1:62" ht="12.7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</row>
    <row r="75" spans="1:62" ht="12.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</row>
    <row r="76" spans="1:62" ht="12.7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</row>
    <row r="77" spans="1:62" ht="12.7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</row>
    <row r="78" spans="1:62" ht="12.7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</row>
    <row r="79" spans="1:62" ht="12.7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</row>
    <row r="80" spans="1:62" ht="12.7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</row>
    <row r="81" spans="1:62" ht="12.7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</row>
    <row r="82" spans="1:62" ht="12.7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</row>
    <row r="83" spans="1:62" ht="12.7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</row>
    <row r="84" spans="1:62" ht="12.7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</row>
    <row r="85" spans="1:62" ht="12.7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</row>
    <row r="86" spans="1:62" ht="12.7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</row>
    <row r="87" spans="1:62" ht="12.7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</row>
    <row r="88" spans="1:62" ht="12.7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</row>
    <row r="89" spans="1:62" ht="12.7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</row>
    <row r="90" spans="1:62" ht="12.7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</row>
    <row r="91" spans="1:62" ht="12.7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</row>
    <row r="92" spans="1:62" ht="12.7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</row>
    <row r="93" spans="1:62" ht="12.7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</row>
    <row r="94" spans="1:62" ht="12.7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</row>
    <row r="95" spans="1:62" ht="12.7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</row>
    <row r="96" spans="1:62" ht="12.7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</row>
    <row r="97" spans="1:62" ht="12.7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</row>
    <row r="98" spans="1:62" ht="12.7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</row>
    <row r="99" spans="1:62" ht="12.7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</row>
    <row r="100" spans="1:62" ht="12.7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</row>
    <row r="101" spans="1:62" ht="12.7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</row>
    <row r="102" spans="1:62" ht="12.7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</row>
    <row r="103" spans="1:62" ht="12.7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</row>
    <row r="104" spans="1:62" ht="12.7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</row>
    <row r="105" spans="1:62" ht="12.7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</row>
    <row r="106" spans="1:62" ht="12.7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</row>
    <row r="107" spans="1:62" ht="12.7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</row>
    <row r="108" spans="1:62" ht="12.7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</row>
    <row r="109" spans="1:62" ht="12.7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</row>
    <row r="110" spans="1:62" ht="12.7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</row>
    <row r="111" spans="1:62" ht="12.7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</row>
    <row r="112" spans="1:62" ht="12.7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</row>
    <row r="113" spans="1:62" ht="12.7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</row>
    <row r="114" spans="1:62" ht="12.7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</row>
    <row r="115" spans="1:62" ht="12.7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</row>
    <row r="116" spans="1:62" ht="12.7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</row>
    <row r="117" spans="1:62" ht="12.7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</row>
    <row r="118" spans="1:62" ht="12.7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</row>
    <row r="119" spans="1:62" ht="12.7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</row>
    <row r="120" spans="1:62" ht="12.7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</row>
    <row r="121" spans="1:62" ht="12.75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</row>
    <row r="122" spans="1:62" ht="12.7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</row>
    <row r="123" spans="1:62" ht="12.7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</row>
    <row r="124" spans="1:62" ht="12.7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</row>
    <row r="125" spans="1:62" ht="12.7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</row>
    <row r="126" spans="1:62" ht="12.7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</row>
    <row r="127" spans="1:62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</row>
    <row r="128" spans="1:62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</row>
    <row r="129" spans="1:62" ht="12.7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</row>
    <row r="130" spans="1:62" ht="12.7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</row>
    <row r="131" spans="1:62" ht="12.7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</row>
    <row r="132" spans="1:62" ht="12.7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</row>
    <row r="133" spans="1:62" ht="12.7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</row>
    <row r="134" spans="1:62" ht="12.7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</row>
    <row r="135" spans="1:62" ht="12.7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</row>
    <row r="136" spans="1:62" ht="12.7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</row>
    <row r="137" spans="1:62" ht="12.7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</row>
    <row r="138" spans="1:62" ht="12.7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</row>
    <row r="139" spans="1:62" ht="12.7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</row>
    <row r="140" spans="1:62" ht="12.7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</row>
    <row r="141" spans="1:62" ht="12.7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</row>
    <row r="142" spans="1:62" ht="12.7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</row>
    <row r="143" spans="1:62" ht="12.7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</row>
    <row r="144" spans="1:62" ht="12.7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</row>
    <row r="145" spans="1:62" ht="12.7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</row>
    <row r="146" spans="1:62" ht="12.7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</row>
    <row r="147" spans="1:62" ht="12.7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</row>
    <row r="148" spans="1:62" ht="12.7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</row>
    <row r="149" spans="1:62" ht="12.7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</row>
    <row r="150" spans="1:62" ht="12.7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</row>
    <row r="151" spans="1:62" ht="12.7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</row>
    <row r="152" spans="1:62" ht="12.7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</row>
    <row r="153" spans="1:62" ht="12.7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</row>
    <row r="154" spans="1:62" ht="12.7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</row>
    <row r="155" spans="1:62" ht="12.7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</row>
    <row r="156" spans="1:62" ht="12.7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</row>
    <row r="157" spans="1:62" ht="12.7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</row>
    <row r="158" spans="1:62" ht="12.7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</row>
    <row r="159" spans="1:62" ht="12.7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</row>
    <row r="160" spans="1:62" ht="12.7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</row>
    <row r="161" spans="1:62" ht="12.7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</row>
    <row r="162" spans="1:62" ht="12.7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</row>
    <row r="163" spans="1:62" ht="12.7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</row>
    <row r="164" spans="1:62" ht="12.7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</row>
    <row r="165" spans="1:62" ht="12.7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</row>
    <row r="166" spans="1:62" ht="12.7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</row>
    <row r="167" spans="1:62" ht="12.7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</row>
    <row r="168" spans="1:62" ht="12.7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</row>
    <row r="169" spans="1:62" ht="12.7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</row>
    <row r="170" spans="1:62" ht="12.7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</row>
    <row r="171" spans="1:62" ht="12.7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</row>
    <row r="172" spans="1:62" ht="12.7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</row>
    <row r="173" spans="1:62" ht="12.7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</row>
    <row r="174" spans="1:62" ht="12.7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</row>
    <row r="175" spans="1:62" ht="12.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</row>
    <row r="176" spans="1:62" ht="12.7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</row>
    <row r="177" spans="1:62" ht="12.7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</row>
    <row r="178" spans="1:62" ht="12.7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</row>
    <row r="179" spans="1:62" ht="12.7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</row>
    <row r="180" spans="1:62" ht="12.7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</row>
    <row r="181" spans="1:62" ht="12.7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</row>
    <row r="182" spans="1:62" ht="12.7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</row>
    <row r="183" spans="1:62" ht="12.7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</row>
    <row r="184" spans="1:62" ht="12.7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</row>
    <row r="185" spans="1:62" ht="12.7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</row>
    <row r="186" spans="1:62" ht="12.7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</row>
    <row r="187" spans="1:62" ht="12.7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</row>
    <row r="188" spans="1:62" ht="12.7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</row>
    <row r="189" spans="1:62" ht="12.7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</row>
    <row r="190" spans="1:62" ht="12.7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</row>
    <row r="191" spans="1:62" ht="12.7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</row>
    <row r="192" spans="1:62" ht="12.7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</row>
    <row r="193" spans="1:62" ht="12.7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</row>
    <row r="194" spans="1:62" ht="12.7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</row>
    <row r="195" spans="1:62" ht="12.7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</row>
    <row r="196" spans="1:62" ht="12.7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</row>
    <row r="197" spans="1:62" ht="12.7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</row>
    <row r="198" spans="1:62" ht="12.7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</row>
    <row r="199" spans="1:62" ht="12.7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</row>
    <row r="200" spans="1:62" ht="12.7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</row>
    <row r="201" spans="1:62" ht="12.7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</row>
    <row r="202" spans="1:62" ht="12.7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</row>
    <row r="203" spans="1:62" ht="12.7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</row>
    <row r="204" spans="1:62" ht="12.7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</row>
    <row r="205" spans="1:62" ht="12.7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</row>
    <row r="206" spans="1:62" ht="12.7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</row>
    <row r="207" spans="1:62" ht="12.7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</row>
    <row r="208" spans="1:62" ht="12.7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</row>
    <row r="209" spans="1:62" ht="12.7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</row>
    <row r="210" spans="1:62" ht="12.7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</row>
    <row r="211" spans="1:62" ht="12.7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</row>
    <row r="212" spans="1:62" ht="12.7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  <c r="BH212" s="52"/>
      <c r="BI212" s="52"/>
      <c r="BJ212" s="52"/>
    </row>
    <row r="213" spans="1:62" ht="12.7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</row>
    <row r="214" spans="1:62" ht="12.7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</row>
    <row r="215" spans="1:62" ht="12.7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</row>
    <row r="216" spans="1:62" ht="12.7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</row>
    <row r="217" spans="1:62" ht="12.7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</row>
    <row r="218" spans="1:62" ht="12.7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</row>
    <row r="219" spans="1:62" ht="12.7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</row>
    <row r="220" spans="1:62" ht="12.7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</row>
    <row r="221" spans="1:62" ht="12.7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</row>
    <row r="222" spans="1:62" ht="12.7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</row>
    <row r="223" spans="1:62" ht="12.7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</row>
    <row r="224" spans="1:62" ht="12.7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</row>
    <row r="225" spans="1:62" ht="12.7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</row>
    <row r="226" spans="1:62" ht="12.7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</row>
    <row r="227" spans="1:62" ht="12.7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</row>
    <row r="228" spans="1:62" ht="12.7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</row>
    <row r="229" spans="1:62" ht="12.7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</row>
    <row r="230" spans="1:62" ht="12.7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  <c r="BH230" s="52"/>
      <c r="BI230" s="52"/>
      <c r="BJ230" s="52"/>
    </row>
    <row r="231" spans="1:62" ht="12.7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  <c r="BH231" s="52"/>
      <c r="BI231" s="52"/>
      <c r="BJ231" s="52"/>
    </row>
    <row r="232" spans="1:62" ht="12.7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</row>
    <row r="233" spans="1:62" ht="12.7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  <c r="BH233" s="52"/>
      <c r="BI233" s="52"/>
      <c r="BJ233" s="52"/>
    </row>
    <row r="234" spans="1:62" ht="12.7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  <c r="BH234" s="52"/>
      <c r="BI234" s="52"/>
      <c r="BJ234" s="52"/>
    </row>
    <row r="235" spans="1:62" ht="12.7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  <c r="BH235" s="52"/>
      <c r="BI235" s="52"/>
      <c r="BJ235" s="52"/>
    </row>
    <row r="236" spans="1:62" ht="12.7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</row>
    <row r="237" spans="1:62" ht="12.7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</row>
    <row r="238" spans="1:62" ht="12.7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</row>
    <row r="239" spans="1:62" ht="12.7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</row>
    <row r="240" spans="1:62" ht="12.7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  <c r="BH240" s="52"/>
      <c r="BI240" s="52"/>
      <c r="BJ240" s="52"/>
    </row>
    <row r="241" spans="1:62" ht="12.7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</row>
    <row r="242" spans="1:62" ht="12.7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</row>
    <row r="243" spans="1:62" ht="12.7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  <c r="BH243" s="52"/>
      <c r="BI243" s="52"/>
      <c r="BJ243" s="52"/>
    </row>
    <row r="244" spans="1:62" ht="12.7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  <c r="BH244" s="52"/>
      <c r="BI244" s="52"/>
      <c r="BJ244" s="52"/>
    </row>
    <row r="245" spans="1:62" ht="12.7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</row>
    <row r="246" spans="1:62" ht="12.7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  <c r="BH246" s="52"/>
      <c r="BI246" s="52"/>
      <c r="BJ246" s="52"/>
    </row>
    <row r="247" spans="1:62" ht="12.7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</row>
    <row r="248" spans="1:62" ht="12.7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  <c r="BH248" s="52"/>
      <c r="BI248" s="52"/>
      <c r="BJ248" s="52"/>
    </row>
    <row r="249" spans="1:62" ht="12.7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  <c r="BH249" s="52"/>
      <c r="BI249" s="52"/>
      <c r="BJ249" s="52"/>
    </row>
    <row r="250" spans="1:62" ht="12.7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</row>
    <row r="251" spans="1:62" ht="12.7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  <c r="BH251" s="52"/>
      <c r="BI251" s="52"/>
      <c r="BJ251" s="52"/>
    </row>
    <row r="252" spans="1:62" ht="12.7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  <c r="BH252" s="52"/>
      <c r="BI252" s="52"/>
      <c r="BJ252" s="52"/>
    </row>
    <row r="253" spans="1:62" ht="12.7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  <c r="BH253" s="52"/>
      <c r="BI253" s="52"/>
      <c r="BJ253" s="52"/>
    </row>
    <row r="254" spans="1:62" ht="12.7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  <c r="BH254" s="52"/>
      <c r="BI254" s="52"/>
      <c r="BJ254" s="52"/>
    </row>
    <row r="255" spans="1:62" ht="12.7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  <c r="BH255" s="52"/>
      <c r="BI255" s="52"/>
      <c r="BJ255" s="52"/>
    </row>
    <row r="256" spans="1:62" ht="12.7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  <c r="BH256" s="52"/>
      <c r="BI256" s="52"/>
      <c r="BJ256" s="52"/>
    </row>
    <row r="257" spans="1:62" ht="12.7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  <c r="BH257" s="52"/>
      <c r="BI257" s="52"/>
      <c r="BJ257" s="52"/>
    </row>
    <row r="258" spans="1:62" ht="12.7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</row>
    <row r="259" spans="1:62" ht="12.7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</row>
    <row r="260" spans="1:62" ht="12.7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</row>
    <row r="261" spans="1:62" ht="12.7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</row>
    <row r="262" spans="1:62" ht="12.7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</row>
    <row r="263" spans="1:62" ht="12.7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</row>
    <row r="264" spans="1:62" ht="12.7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</row>
    <row r="265" spans="1:62" ht="12.7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</row>
    <row r="266" spans="1:62" ht="12.7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</row>
    <row r="267" spans="1:62" ht="12.7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</row>
    <row r="268" spans="1:62" ht="12.7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</row>
    <row r="269" spans="1:62" ht="12.7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</row>
    <row r="270" spans="1:62" ht="12.7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</row>
    <row r="271" spans="1:62" ht="12.7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</row>
    <row r="272" spans="1:62" ht="12.7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</row>
    <row r="273" spans="1:62" ht="12.7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</row>
    <row r="274" spans="1:62" ht="12.7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</row>
    <row r="275" spans="1:62" ht="12.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</row>
    <row r="276" spans="1:62" ht="12.7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</row>
    <row r="277" spans="1:62" ht="12.7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</row>
    <row r="278" spans="1:62" ht="12.7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</row>
    <row r="279" spans="1:62" ht="12.7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</row>
    <row r="280" spans="1:62" ht="12.7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  <c r="BH280" s="52"/>
      <c r="BI280" s="52"/>
      <c r="BJ280" s="52"/>
    </row>
    <row r="281" spans="1:62" ht="12.7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  <c r="BH281" s="52"/>
      <c r="BI281" s="52"/>
      <c r="BJ281" s="52"/>
    </row>
    <row r="282" spans="1:62" ht="12.7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  <c r="BH282" s="52"/>
      <c r="BI282" s="52"/>
      <c r="BJ282" s="52"/>
    </row>
    <row r="283" spans="1:62" ht="12.7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</row>
    <row r="284" spans="1:62" ht="12.7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  <c r="BH284" s="52"/>
      <c r="BI284" s="52"/>
      <c r="BJ284" s="52"/>
    </row>
    <row r="285" spans="1:62" ht="12.7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  <c r="BH285" s="52"/>
      <c r="BI285" s="52"/>
      <c r="BJ285" s="52"/>
    </row>
    <row r="286" spans="1:62" ht="12.7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  <c r="BH286" s="52"/>
      <c r="BI286" s="52"/>
      <c r="BJ286" s="52"/>
    </row>
    <row r="287" spans="1:62" ht="12.7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  <c r="BH287" s="52"/>
      <c r="BI287" s="52"/>
      <c r="BJ287" s="52"/>
    </row>
    <row r="288" spans="1:62" ht="12.7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  <c r="BH288" s="52"/>
      <c r="BI288" s="52"/>
      <c r="BJ288" s="52"/>
    </row>
    <row r="289" spans="1:62" ht="12.7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  <c r="BH289" s="52"/>
      <c r="BI289" s="52"/>
      <c r="BJ289" s="52"/>
    </row>
    <row r="290" spans="1:62" ht="12.7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  <c r="BH290" s="52"/>
      <c r="BI290" s="52"/>
      <c r="BJ290" s="52"/>
    </row>
    <row r="291" spans="1:62" ht="12.7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  <c r="BH291" s="52"/>
      <c r="BI291" s="52"/>
      <c r="BJ291" s="52"/>
    </row>
    <row r="292" spans="1:62" ht="12.7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  <c r="BH292" s="52"/>
      <c r="BI292" s="52"/>
      <c r="BJ292" s="52"/>
    </row>
    <row r="293" spans="1:62" ht="12.7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  <c r="BH293" s="52"/>
      <c r="BI293" s="52"/>
      <c r="BJ293" s="52"/>
    </row>
    <row r="294" spans="1:62" ht="12.7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  <c r="BH294" s="52"/>
      <c r="BI294" s="52"/>
      <c r="BJ294" s="52"/>
    </row>
    <row r="295" spans="1:62" ht="12.7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  <c r="BH295" s="52"/>
      <c r="BI295" s="52"/>
      <c r="BJ295" s="52"/>
    </row>
    <row r="296" spans="1:62" ht="12.7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  <c r="BH296" s="52"/>
      <c r="BI296" s="52"/>
      <c r="BJ296" s="52"/>
    </row>
    <row r="297" spans="1:62" ht="12.7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  <c r="BH297" s="52"/>
      <c r="BI297" s="52"/>
      <c r="BJ297" s="52"/>
    </row>
    <row r="298" spans="1:62" ht="12.7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  <c r="BH298" s="52"/>
      <c r="BI298" s="52"/>
      <c r="BJ298" s="52"/>
    </row>
    <row r="299" spans="1:62" ht="12.7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  <c r="BH299" s="52"/>
      <c r="BI299" s="52"/>
      <c r="BJ299" s="52"/>
    </row>
    <row r="300" spans="1:62" ht="12.7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  <c r="BH300" s="52"/>
      <c r="BI300" s="52"/>
      <c r="BJ300" s="52"/>
    </row>
    <row r="301" spans="1:62" ht="12.7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  <c r="BH301" s="52"/>
      <c r="BI301" s="52"/>
      <c r="BJ301" s="52"/>
    </row>
    <row r="302" spans="1:62" ht="12.7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  <c r="BH302" s="52"/>
      <c r="BI302" s="52"/>
      <c r="BJ302" s="52"/>
    </row>
    <row r="303" spans="1:62" ht="12.7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  <c r="BH303" s="52"/>
      <c r="BI303" s="52"/>
      <c r="BJ303" s="52"/>
    </row>
    <row r="304" spans="1:62" ht="12.7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  <c r="BH304" s="52"/>
      <c r="BI304" s="52"/>
      <c r="BJ304" s="52"/>
    </row>
    <row r="305" spans="1:62" ht="12.7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  <c r="BH305" s="52"/>
      <c r="BI305" s="52"/>
      <c r="BJ305" s="52"/>
    </row>
    <row r="306" spans="1:62" ht="12.7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  <c r="BH306" s="52"/>
      <c r="BI306" s="52"/>
      <c r="BJ306" s="52"/>
    </row>
    <row r="307" spans="1:62" ht="12.7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  <c r="BH307" s="52"/>
      <c r="BI307" s="52"/>
      <c r="BJ307" s="52"/>
    </row>
    <row r="308" spans="1:62" ht="12.7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  <c r="BH308" s="52"/>
      <c r="BI308" s="52"/>
      <c r="BJ308" s="52"/>
    </row>
    <row r="309" spans="1:62" ht="12.7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  <c r="BH309" s="52"/>
      <c r="BI309" s="52"/>
      <c r="BJ309" s="52"/>
    </row>
    <row r="310" spans="1:62" ht="12.7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  <c r="BH310" s="52"/>
      <c r="BI310" s="52"/>
      <c r="BJ310" s="52"/>
    </row>
    <row r="311" spans="1:62" ht="12.7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  <c r="BH311" s="52"/>
      <c r="BI311" s="52"/>
      <c r="BJ311" s="52"/>
    </row>
    <row r="312" spans="1:62" ht="12.7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  <c r="BH312" s="52"/>
      <c r="BI312" s="52"/>
      <c r="BJ312" s="52"/>
    </row>
    <row r="313" spans="1:62" ht="12.7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  <c r="BH313" s="52"/>
      <c r="BI313" s="52"/>
      <c r="BJ313" s="52"/>
    </row>
    <row r="314" spans="1:62" ht="12.7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  <c r="BH314" s="52"/>
      <c r="BI314" s="52"/>
      <c r="BJ314" s="52"/>
    </row>
    <row r="315" spans="1:62" ht="12.7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  <c r="BH315" s="52"/>
      <c r="BI315" s="52"/>
      <c r="BJ315" s="52"/>
    </row>
    <row r="316" spans="1:62" ht="12.7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  <c r="BH316" s="52"/>
      <c r="BI316" s="52"/>
      <c r="BJ316" s="52"/>
    </row>
    <row r="317" spans="1:62" ht="12.7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  <c r="BH317" s="52"/>
      <c r="BI317" s="52"/>
      <c r="BJ317" s="52"/>
    </row>
    <row r="318" spans="1:62" ht="12.7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  <c r="BH318" s="52"/>
      <c r="BI318" s="52"/>
      <c r="BJ318" s="52"/>
    </row>
    <row r="319" spans="1:62" ht="12.7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  <c r="BH319" s="52"/>
      <c r="BI319" s="52"/>
      <c r="BJ319" s="52"/>
    </row>
    <row r="320" spans="1:62" ht="12.7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  <c r="BH320" s="52"/>
      <c r="BI320" s="52"/>
      <c r="BJ320" s="52"/>
    </row>
    <row r="321" spans="1:62" ht="12.7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  <c r="BH321" s="52"/>
      <c r="BI321" s="52"/>
      <c r="BJ321" s="52"/>
    </row>
    <row r="322" spans="1:62" ht="12.7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  <c r="BH322" s="52"/>
      <c r="BI322" s="52"/>
      <c r="BJ322" s="52"/>
    </row>
    <row r="323" spans="1:62" ht="12.7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  <c r="BH323" s="52"/>
      <c r="BI323" s="52"/>
      <c r="BJ323" s="52"/>
    </row>
    <row r="324" spans="1:62" ht="12.7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  <c r="BH324" s="52"/>
      <c r="BI324" s="52"/>
      <c r="BJ324" s="52"/>
    </row>
    <row r="325" spans="1:62" ht="12.7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  <c r="BH325" s="52"/>
      <c r="BI325" s="52"/>
      <c r="BJ325" s="52"/>
    </row>
    <row r="326" spans="1:62" ht="12.7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  <c r="BH326" s="52"/>
      <c r="BI326" s="52"/>
      <c r="BJ326" s="52"/>
    </row>
    <row r="327" spans="1:62" ht="12.7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  <c r="BH327" s="52"/>
      <c r="BI327" s="52"/>
      <c r="BJ327" s="52"/>
    </row>
    <row r="328" spans="1:62" ht="12.7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  <c r="BH328" s="52"/>
      <c r="BI328" s="52"/>
      <c r="BJ328" s="52"/>
    </row>
    <row r="329" spans="1:62" ht="12.7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  <c r="BH329" s="52"/>
      <c r="BI329" s="52"/>
      <c r="BJ329" s="52"/>
    </row>
    <row r="330" spans="1:62" ht="12.7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  <c r="BH330" s="52"/>
      <c r="BI330" s="52"/>
      <c r="BJ330" s="52"/>
    </row>
    <row r="331" spans="1:62" ht="12.7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  <c r="BH331" s="52"/>
      <c r="BI331" s="52"/>
      <c r="BJ331" s="52"/>
    </row>
    <row r="332" spans="1:62" ht="12.7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  <c r="BH332" s="52"/>
      <c r="BI332" s="52"/>
      <c r="BJ332" s="52"/>
    </row>
    <row r="333" spans="1:62" ht="12.7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  <c r="BH333" s="52"/>
      <c r="BI333" s="52"/>
      <c r="BJ333" s="52"/>
    </row>
    <row r="334" spans="1:62" ht="12.7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  <c r="BH334" s="52"/>
      <c r="BI334" s="52"/>
      <c r="BJ334" s="52"/>
    </row>
    <row r="335" spans="1:62" ht="12.7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  <c r="BH335" s="52"/>
      <c r="BI335" s="52"/>
      <c r="BJ335" s="52"/>
    </row>
    <row r="336" spans="1:62" ht="12.7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  <c r="BH336" s="52"/>
      <c r="BI336" s="52"/>
      <c r="BJ336" s="52"/>
    </row>
    <row r="337" spans="1:62" ht="12.7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  <c r="BH337" s="52"/>
      <c r="BI337" s="52"/>
      <c r="BJ337" s="52"/>
    </row>
    <row r="338" spans="1:62" ht="12.7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  <c r="BH338" s="52"/>
      <c r="BI338" s="52"/>
      <c r="BJ338" s="52"/>
    </row>
    <row r="339" spans="1:62" ht="12.7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  <c r="BH339" s="52"/>
      <c r="BI339" s="52"/>
      <c r="BJ339" s="52"/>
    </row>
    <row r="340" spans="1:62" ht="12.7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  <c r="BH340" s="52"/>
      <c r="BI340" s="52"/>
      <c r="BJ340" s="52"/>
    </row>
    <row r="341" spans="1:62" ht="12.7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  <c r="BH341" s="52"/>
      <c r="BI341" s="52"/>
      <c r="BJ341" s="52"/>
    </row>
    <row r="342" spans="1:62" ht="12.7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  <c r="BH342" s="52"/>
      <c r="BI342" s="52"/>
      <c r="BJ342" s="52"/>
    </row>
    <row r="343" spans="1:62" ht="12.7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  <c r="BH343" s="52"/>
      <c r="BI343" s="52"/>
      <c r="BJ343" s="52"/>
    </row>
    <row r="344" spans="1:62" ht="12.7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  <c r="BH344" s="52"/>
      <c r="BI344" s="52"/>
      <c r="BJ344" s="52"/>
    </row>
    <row r="345" spans="1:62" ht="12.7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  <c r="BH345" s="52"/>
      <c r="BI345" s="52"/>
      <c r="BJ345" s="52"/>
    </row>
    <row r="346" spans="1:62" ht="12.7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  <c r="BH346" s="52"/>
      <c r="BI346" s="52"/>
      <c r="BJ346" s="52"/>
    </row>
    <row r="347" spans="1:62" ht="12.7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  <c r="BH347" s="52"/>
      <c r="BI347" s="52"/>
      <c r="BJ347" s="52"/>
    </row>
    <row r="348" spans="1:62" ht="12.7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  <c r="BH348" s="52"/>
      <c r="BI348" s="52"/>
      <c r="BJ348" s="52"/>
    </row>
    <row r="349" spans="1:62" ht="12.7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  <c r="BH349" s="52"/>
      <c r="BI349" s="52"/>
      <c r="BJ349" s="52"/>
    </row>
    <row r="350" spans="1:62" ht="12.7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  <c r="BH350" s="52"/>
      <c r="BI350" s="52"/>
      <c r="BJ350" s="52"/>
    </row>
    <row r="351" spans="1:62" ht="12.7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  <c r="BH351" s="52"/>
      <c r="BI351" s="52"/>
      <c r="BJ351" s="52"/>
    </row>
    <row r="352" spans="1:62" ht="12.7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  <c r="BH352" s="52"/>
      <c r="BI352" s="52"/>
      <c r="BJ352" s="52"/>
    </row>
    <row r="353" spans="1:62" ht="12.7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  <c r="BH353" s="52"/>
      <c r="BI353" s="52"/>
      <c r="BJ353" s="52"/>
    </row>
    <row r="354" spans="1:62" ht="12.7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  <c r="BH354" s="52"/>
      <c r="BI354" s="52"/>
      <c r="BJ354" s="52"/>
    </row>
    <row r="355" spans="1:62" ht="12.7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  <c r="BH355" s="52"/>
      <c r="BI355" s="52"/>
      <c r="BJ355" s="52"/>
    </row>
    <row r="356" spans="1:62" ht="12.7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  <c r="BH356" s="52"/>
      <c r="BI356" s="52"/>
      <c r="BJ356" s="52"/>
    </row>
    <row r="357" spans="1:62" ht="12.7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  <c r="BH357" s="52"/>
      <c r="BI357" s="52"/>
      <c r="BJ357" s="52"/>
    </row>
    <row r="358" spans="1:62" ht="12.7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  <c r="BH358" s="52"/>
      <c r="BI358" s="52"/>
      <c r="BJ358" s="52"/>
    </row>
    <row r="359" spans="1:62" ht="12.7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  <c r="BH359" s="52"/>
      <c r="BI359" s="52"/>
      <c r="BJ359" s="52"/>
    </row>
    <row r="360" spans="1:62" ht="12.7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  <c r="BH360" s="52"/>
      <c r="BI360" s="52"/>
      <c r="BJ360" s="52"/>
    </row>
    <row r="361" spans="1:62" ht="12.7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  <c r="BH361" s="52"/>
      <c r="BI361" s="52"/>
      <c r="BJ361" s="52"/>
    </row>
    <row r="362" spans="1:62" ht="12.7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  <c r="BH362" s="52"/>
      <c r="BI362" s="52"/>
      <c r="BJ362" s="52"/>
    </row>
    <row r="363" spans="1:62" ht="12.7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  <c r="BH363" s="52"/>
      <c r="BI363" s="52"/>
      <c r="BJ363" s="52"/>
    </row>
    <row r="364" spans="1:62" ht="12.7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  <c r="BH364" s="52"/>
      <c r="BI364" s="52"/>
      <c r="BJ364" s="52"/>
    </row>
    <row r="365" spans="1:62" ht="12.7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  <c r="BH365" s="52"/>
      <c r="BI365" s="52"/>
      <c r="BJ365" s="52"/>
    </row>
    <row r="366" spans="1:62" ht="12.7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  <c r="BH366" s="52"/>
      <c r="BI366" s="52"/>
      <c r="BJ366" s="52"/>
    </row>
    <row r="367" spans="1:62" ht="12.7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  <c r="BH367" s="52"/>
      <c r="BI367" s="52"/>
      <c r="BJ367" s="52"/>
    </row>
    <row r="368" spans="1:62" ht="12.7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  <c r="BH368" s="52"/>
      <c r="BI368" s="52"/>
      <c r="BJ368" s="52"/>
    </row>
    <row r="369" spans="1:62" ht="12.7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  <c r="BH369" s="52"/>
      <c r="BI369" s="52"/>
      <c r="BJ369" s="52"/>
    </row>
    <row r="370" spans="1:62" ht="12.7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  <c r="BH370" s="52"/>
      <c r="BI370" s="52"/>
      <c r="BJ370" s="52"/>
    </row>
    <row r="371" spans="1:62" ht="12.7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  <c r="BH371" s="52"/>
      <c r="BI371" s="52"/>
      <c r="BJ371" s="52"/>
    </row>
    <row r="372" spans="1:62" ht="12.7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  <c r="BH372" s="52"/>
      <c r="BI372" s="52"/>
      <c r="BJ372" s="52"/>
    </row>
    <row r="373" spans="1:62" ht="12.7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  <c r="BH373" s="52"/>
      <c r="BI373" s="52"/>
      <c r="BJ373" s="52"/>
    </row>
    <row r="374" spans="1:62" ht="12.7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  <c r="BH374" s="52"/>
      <c r="BI374" s="52"/>
      <c r="BJ374" s="52"/>
    </row>
    <row r="375" spans="1:62" ht="12.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  <c r="BH375" s="52"/>
      <c r="BI375" s="52"/>
      <c r="BJ375" s="52"/>
    </row>
    <row r="376" spans="1:62" ht="12.7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  <c r="BH376" s="52"/>
      <c r="BI376" s="52"/>
      <c r="BJ376" s="52"/>
    </row>
    <row r="377" spans="1:62" ht="12.7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  <c r="BH377" s="52"/>
      <c r="BI377" s="52"/>
      <c r="BJ377" s="52"/>
    </row>
    <row r="378" spans="1:62" ht="12.7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  <c r="BH378" s="52"/>
      <c r="BI378" s="52"/>
      <c r="BJ378" s="52"/>
    </row>
    <row r="379" spans="1:62" ht="12.7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  <c r="BH379" s="52"/>
      <c r="BI379" s="52"/>
      <c r="BJ379" s="52"/>
    </row>
    <row r="380" spans="1:62" ht="12.7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  <c r="BH380" s="52"/>
      <c r="BI380" s="52"/>
      <c r="BJ380" s="52"/>
    </row>
    <row r="381" spans="1:62" ht="12.7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  <c r="BH381" s="52"/>
      <c r="BI381" s="52"/>
      <c r="BJ381" s="52"/>
    </row>
    <row r="382" spans="1:62" ht="12.7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  <c r="BH382" s="52"/>
      <c r="BI382" s="52"/>
      <c r="BJ382" s="52"/>
    </row>
    <row r="383" spans="1:62" ht="12.7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  <c r="BH383" s="52"/>
      <c r="BI383" s="52"/>
      <c r="BJ383" s="52"/>
    </row>
    <row r="384" spans="1:62" ht="12.7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  <c r="BH384" s="52"/>
      <c r="BI384" s="52"/>
      <c r="BJ384" s="52"/>
    </row>
    <row r="385" spans="1:62" ht="12.7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  <c r="BH385" s="52"/>
      <c r="BI385" s="52"/>
      <c r="BJ385" s="52"/>
    </row>
    <row r="386" spans="1:62" ht="12.7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  <c r="BH386" s="52"/>
      <c r="BI386" s="52"/>
      <c r="BJ386" s="52"/>
    </row>
    <row r="387" spans="1:62" ht="12.7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  <c r="BH387" s="52"/>
      <c r="BI387" s="52"/>
      <c r="BJ387" s="52"/>
    </row>
    <row r="388" spans="1:62" ht="12.7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  <c r="BH388" s="52"/>
      <c r="BI388" s="52"/>
      <c r="BJ388" s="52"/>
    </row>
    <row r="389" spans="1:62" ht="12.7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  <c r="BH389" s="52"/>
      <c r="BI389" s="52"/>
      <c r="BJ389" s="52"/>
    </row>
    <row r="390" spans="1:62" ht="12.7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  <c r="BH390" s="52"/>
      <c r="BI390" s="52"/>
      <c r="BJ390" s="52"/>
    </row>
    <row r="391" spans="1:62" ht="12.7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  <c r="BH391" s="52"/>
      <c r="BI391" s="52"/>
      <c r="BJ391" s="52"/>
    </row>
    <row r="392" spans="1:62" ht="12.7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  <c r="BH392" s="52"/>
      <c r="BI392" s="52"/>
      <c r="BJ392" s="52"/>
    </row>
    <row r="393" spans="1:62" ht="12.7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  <c r="BH393" s="52"/>
      <c r="BI393" s="52"/>
      <c r="BJ393" s="52"/>
    </row>
    <row r="394" spans="1:62" ht="12.7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  <c r="BH394" s="52"/>
      <c r="BI394" s="52"/>
      <c r="BJ394" s="52"/>
    </row>
    <row r="395" spans="1:62" ht="12.7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  <c r="BH395" s="52"/>
      <c r="BI395" s="52"/>
      <c r="BJ395" s="52"/>
    </row>
    <row r="396" spans="1:62" ht="12.7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  <c r="BH396" s="52"/>
      <c r="BI396" s="52"/>
      <c r="BJ396" s="52"/>
    </row>
    <row r="397" spans="1:62" ht="12.7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  <c r="BH397" s="52"/>
      <c r="BI397" s="52"/>
      <c r="BJ397" s="52"/>
    </row>
    <row r="398" spans="1:62" ht="12.7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  <c r="BH398" s="52"/>
      <c r="BI398" s="52"/>
      <c r="BJ398" s="52"/>
    </row>
    <row r="399" spans="1:62" ht="12.7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  <c r="BH399" s="52"/>
      <c r="BI399" s="52"/>
      <c r="BJ399" s="52"/>
    </row>
    <row r="400" spans="1:62" ht="12.7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  <c r="BH400" s="52"/>
      <c r="BI400" s="52"/>
      <c r="BJ400" s="52"/>
    </row>
    <row r="401" spans="1:62" ht="12.7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  <c r="BH401" s="52"/>
      <c r="BI401" s="52"/>
      <c r="BJ401" s="52"/>
    </row>
    <row r="402" spans="1:62" ht="12.7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  <c r="BH402" s="52"/>
      <c r="BI402" s="52"/>
      <c r="BJ402" s="52"/>
    </row>
    <row r="403" spans="1:62" ht="12.7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  <c r="BH403" s="52"/>
      <c r="BI403" s="52"/>
      <c r="BJ403" s="52"/>
    </row>
    <row r="404" spans="1:62" ht="12.7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  <c r="BH404" s="52"/>
      <c r="BI404" s="52"/>
      <c r="BJ404" s="52"/>
    </row>
    <row r="405" spans="1:62" ht="12.7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  <c r="BH405" s="52"/>
      <c r="BI405" s="52"/>
      <c r="BJ405" s="52"/>
    </row>
    <row r="406" spans="1:62" ht="12.7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  <c r="BH406" s="52"/>
      <c r="BI406" s="52"/>
      <c r="BJ406" s="52"/>
    </row>
    <row r="407" spans="1:62" ht="12.7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  <c r="BH407" s="52"/>
      <c r="BI407" s="52"/>
      <c r="BJ407" s="52"/>
    </row>
    <row r="408" spans="1:62" ht="12.7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  <c r="BH408" s="52"/>
      <c r="BI408" s="52"/>
      <c r="BJ408" s="52"/>
    </row>
    <row r="409" spans="1:62" ht="12.7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  <c r="BH409" s="52"/>
      <c r="BI409" s="52"/>
      <c r="BJ409" s="52"/>
    </row>
    <row r="410" spans="1:62" ht="12.7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  <c r="BH410" s="52"/>
      <c r="BI410" s="52"/>
      <c r="BJ410" s="52"/>
    </row>
    <row r="411" spans="1:62" ht="12.7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  <c r="BH411" s="52"/>
      <c r="BI411" s="52"/>
      <c r="BJ411" s="52"/>
    </row>
    <row r="412" spans="1:62" ht="12.7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  <c r="BH412" s="52"/>
      <c r="BI412" s="52"/>
      <c r="BJ412" s="52"/>
    </row>
    <row r="413" spans="1:62" ht="12.7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  <c r="BH413" s="52"/>
      <c r="BI413" s="52"/>
      <c r="BJ413" s="52"/>
    </row>
    <row r="414" spans="1:62" ht="12.7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  <c r="BH414" s="52"/>
      <c r="BI414" s="52"/>
      <c r="BJ414" s="52"/>
    </row>
    <row r="415" spans="1:62" ht="12.7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  <c r="BH415" s="52"/>
      <c r="BI415" s="52"/>
      <c r="BJ415" s="52"/>
    </row>
    <row r="416" spans="1:62" ht="12.7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  <c r="BH416" s="52"/>
      <c r="BI416" s="52"/>
      <c r="BJ416" s="52"/>
    </row>
    <row r="417" spans="1:62" ht="12.7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  <c r="BH417" s="52"/>
      <c r="BI417" s="52"/>
      <c r="BJ417" s="52"/>
    </row>
    <row r="418" spans="1:62" ht="12.7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  <c r="BH418" s="52"/>
      <c r="BI418" s="52"/>
      <c r="BJ418" s="52"/>
    </row>
    <row r="419" spans="1:62" ht="12.7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  <c r="BH419" s="52"/>
      <c r="BI419" s="52"/>
      <c r="BJ419" s="52"/>
    </row>
    <row r="420" spans="1:62" ht="12.7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  <c r="BH420" s="52"/>
      <c r="BI420" s="52"/>
      <c r="BJ420" s="52"/>
    </row>
    <row r="421" spans="1:62" ht="12.7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  <c r="BH421" s="52"/>
      <c r="BI421" s="52"/>
      <c r="BJ421" s="52"/>
    </row>
    <row r="422" spans="1:62" ht="12.7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  <c r="BH422" s="52"/>
      <c r="BI422" s="52"/>
      <c r="BJ422" s="52"/>
    </row>
    <row r="423" spans="1:62" ht="12.7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  <c r="AP423" s="52"/>
      <c r="AQ423" s="52"/>
      <c r="AR423" s="52"/>
      <c r="AS423" s="52"/>
      <c r="AT423" s="52"/>
      <c r="AU423" s="52"/>
      <c r="AV423" s="52"/>
      <c r="AW423" s="52"/>
      <c r="AX423" s="52"/>
      <c r="AY423" s="52"/>
      <c r="AZ423" s="52"/>
      <c r="BA423" s="52"/>
      <c r="BB423" s="52"/>
      <c r="BC423" s="52"/>
      <c r="BD423" s="52"/>
      <c r="BE423" s="52"/>
      <c r="BF423" s="52"/>
      <c r="BG423" s="52"/>
      <c r="BH423" s="52"/>
      <c r="BI423" s="52"/>
      <c r="BJ423" s="52"/>
    </row>
    <row r="424" spans="1:62" ht="12.7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  <c r="BH424" s="52"/>
      <c r="BI424" s="52"/>
      <c r="BJ424" s="52"/>
    </row>
    <row r="425" spans="1:62" ht="12.7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  <c r="BH425" s="52"/>
      <c r="BI425" s="52"/>
      <c r="BJ425" s="52"/>
    </row>
    <row r="426" spans="1:62" ht="12.7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  <c r="BH426" s="52"/>
      <c r="BI426" s="52"/>
      <c r="BJ426" s="52"/>
    </row>
    <row r="427" spans="1:62" ht="12.7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  <c r="BH427" s="52"/>
      <c r="BI427" s="52"/>
      <c r="BJ427" s="52"/>
    </row>
    <row r="428" spans="1:62" ht="12.7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  <c r="BH428" s="52"/>
      <c r="BI428" s="52"/>
      <c r="BJ428" s="52"/>
    </row>
    <row r="429" spans="1:62" ht="12.7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  <c r="BH429" s="52"/>
      <c r="BI429" s="52"/>
      <c r="BJ429" s="52"/>
    </row>
    <row r="430" spans="1:62" ht="12.7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  <c r="BH430" s="52"/>
      <c r="BI430" s="52"/>
      <c r="BJ430" s="52"/>
    </row>
    <row r="431" spans="1:62" ht="12.7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  <c r="BH431" s="52"/>
      <c r="BI431" s="52"/>
      <c r="BJ431" s="52"/>
    </row>
    <row r="432" spans="1:62" ht="12.7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  <c r="BH432" s="52"/>
      <c r="BI432" s="52"/>
      <c r="BJ432" s="52"/>
    </row>
    <row r="433" spans="1:62" ht="12.7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  <c r="BH433" s="52"/>
      <c r="BI433" s="52"/>
      <c r="BJ433" s="52"/>
    </row>
    <row r="434" spans="1:62" ht="12.7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  <c r="BH434" s="52"/>
      <c r="BI434" s="52"/>
      <c r="BJ434" s="52"/>
    </row>
    <row r="435" spans="1:62" ht="12.7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  <c r="BH435" s="52"/>
      <c r="BI435" s="52"/>
      <c r="BJ435" s="52"/>
    </row>
    <row r="436" spans="1:62" ht="12.7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  <c r="BH436" s="52"/>
      <c r="BI436" s="52"/>
      <c r="BJ436" s="52"/>
    </row>
    <row r="437" spans="1:62" ht="12.7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  <c r="BH437" s="52"/>
      <c r="BI437" s="52"/>
      <c r="BJ437" s="52"/>
    </row>
    <row r="438" spans="1:62" ht="12.7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  <c r="BH438" s="52"/>
      <c r="BI438" s="52"/>
      <c r="BJ438" s="52"/>
    </row>
    <row r="439" spans="1:62" ht="12.7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  <c r="BH439" s="52"/>
      <c r="BI439" s="52"/>
      <c r="BJ439" s="52"/>
    </row>
    <row r="440" spans="1:62" ht="12.7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  <c r="BH440" s="52"/>
      <c r="BI440" s="52"/>
      <c r="BJ440" s="52"/>
    </row>
    <row r="441" spans="1:62" ht="12.7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  <c r="BH441" s="52"/>
      <c r="BI441" s="52"/>
      <c r="BJ441" s="52"/>
    </row>
    <row r="442" spans="1:62" ht="12.7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  <c r="BH442" s="52"/>
      <c r="BI442" s="52"/>
      <c r="BJ442" s="52"/>
    </row>
    <row r="443" spans="1:62" ht="12.7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  <c r="BH443" s="52"/>
      <c r="BI443" s="52"/>
      <c r="BJ443" s="52"/>
    </row>
    <row r="444" spans="1:62" ht="12.7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  <c r="BH444" s="52"/>
      <c r="BI444" s="52"/>
      <c r="BJ444" s="52"/>
    </row>
    <row r="445" spans="1:62" ht="12.7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  <c r="BH445" s="52"/>
      <c r="BI445" s="52"/>
      <c r="BJ445" s="52"/>
    </row>
    <row r="446" spans="1:62" ht="12.7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  <c r="BH446" s="52"/>
      <c r="BI446" s="52"/>
      <c r="BJ446" s="52"/>
    </row>
    <row r="447" spans="1:62" ht="12.7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  <c r="BH447" s="52"/>
      <c r="BI447" s="52"/>
      <c r="BJ447" s="52"/>
    </row>
    <row r="448" spans="1:62" ht="12.7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  <c r="BH448" s="52"/>
      <c r="BI448" s="52"/>
      <c r="BJ448" s="52"/>
    </row>
    <row r="449" spans="1:62" ht="12.7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  <c r="BH449" s="52"/>
      <c r="BI449" s="52"/>
      <c r="BJ449" s="52"/>
    </row>
    <row r="450" spans="1:62" ht="12.7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  <c r="BH450" s="52"/>
      <c r="BI450" s="52"/>
      <c r="BJ450" s="52"/>
    </row>
    <row r="451" spans="1:62" ht="12.7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  <c r="BH451" s="52"/>
      <c r="BI451" s="52"/>
      <c r="BJ451" s="52"/>
    </row>
    <row r="452" spans="1:62" ht="12.75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  <c r="BH452" s="52"/>
      <c r="BI452" s="52"/>
      <c r="BJ452" s="52"/>
    </row>
    <row r="453" spans="1:62" ht="12.75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  <c r="BH453" s="52"/>
      <c r="BI453" s="52"/>
      <c r="BJ453" s="52"/>
    </row>
    <row r="454" spans="1:62" ht="12.75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  <c r="BH454" s="52"/>
      <c r="BI454" s="52"/>
      <c r="BJ454" s="52"/>
    </row>
    <row r="455" spans="1:62" ht="12.7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  <c r="BH455" s="52"/>
      <c r="BI455" s="52"/>
      <c r="BJ455" s="52"/>
    </row>
    <row r="456" spans="1:62" ht="12.75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  <c r="BH456" s="52"/>
      <c r="BI456" s="52"/>
      <c r="BJ456" s="52"/>
    </row>
    <row r="457" spans="1:62" ht="12.75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  <c r="BH457" s="52"/>
      <c r="BI457" s="52"/>
      <c r="BJ457" s="52"/>
    </row>
    <row r="458" spans="1:62" ht="12.75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  <c r="BH458" s="52"/>
      <c r="BI458" s="52"/>
      <c r="BJ458" s="52"/>
    </row>
    <row r="459" spans="1:62" ht="12.7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  <c r="BH459" s="52"/>
      <c r="BI459" s="52"/>
      <c r="BJ459" s="52"/>
    </row>
    <row r="460" spans="1:62" ht="12.75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  <c r="AU460" s="52"/>
      <c r="AV460" s="52"/>
      <c r="AW460" s="52"/>
      <c r="AX460" s="52"/>
      <c r="AY460" s="52"/>
      <c r="AZ460" s="52"/>
      <c r="BA460" s="52"/>
      <c r="BB460" s="52"/>
      <c r="BC460" s="52"/>
      <c r="BD460" s="52"/>
      <c r="BE460" s="52"/>
      <c r="BF460" s="52"/>
      <c r="BG460" s="52"/>
      <c r="BH460" s="52"/>
      <c r="BI460" s="52"/>
      <c r="BJ460" s="52"/>
    </row>
    <row r="461" spans="1:62" ht="12.75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  <c r="AU461" s="52"/>
      <c r="AV461" s="52"/>
      <c r="AW461" s="52"/>
      <c r="AX461" s="52"/>
      <c r="AY461" s="52"/>
      <c r="AZ461" s="52"/>
      <c r="BA461" s="52"/>
      <c r="BB461" s="52"/>
      <c r="BC461" s="52"/>
      <c r="BD461" s="52"/>
      <c r="BE461" s="52"/>
      <c r="BF461" s="52"/>
      <c r="BG461" s="52"/>
      <c r="BH461" s="52"/>
      <c r="BI461" s="52"/>
      <c r="BJ461" s="52"/>
    </row>
    <row r="462" spans="1:62" ht="12.75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  <c r="AU462" s="52"/>
      <c r="AV462" s="52"/>
      <c r="AW462" s="52"/>
      <c r="AX462" s="52"/>
      <c r="AY462" s="52"/>
      <c r="AZ462" s="52"/>
      <c r="BA462" s="52"/>
      <c r="BB462" s="52"/>
      <c r="BC462" s="52"/>
      <c r="BD462" s="52"/>
      <c r="BE462" s="52"/>
      <c r="BF462" s="52"/>
      <c r="BG462" s="52"/>
      <c r="BH462" s="52"/>
      <c r="BI462" s="52"/>
      <c r="BJ462" s="52"/>
    </row>
    <row r="463" spans="1:62" ht="12.75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  <c r="AU463" s="52"/>
      <c r="AV463" s="52"/>
      <c r="AW463" s="52"/>
      <c r="AX463" s="52"/>
      <c r="AY463" s="52"/>
      <c r="AZ463" s="52"/>
      <c r="BA463" s="52"/>
      <c r="BB463" s="52"/>
      <c r="BC463" s="52"/>
      <c r="BD463" s="52"/>
      <c r="BE463" s="52"/>
      <c r="BF463" s="52"/>
      <c r="BG463" s="52"/>
      <c r="BH463" s="52"/>
      <c r="BI463" s="52"/>
      <c r="BJ463" s="52"/>
    </row>
    <row r="464" spans="1:62" ht="12.75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  <c r="AU464" s="52"/>
      <c r="AV464" s="52"/>
      <c r="AW464" s="52"/>
      <c r="AX464" s="52"/>
      <c r="AY464" s="52"/>
      <c r="AZ464" s="52"/>
      <c r="BA464" s="52"/>
      <c r="BB464" s="52"/>
      <c r="BC464" s="52"/>
      <c r="BD464" s="52"/>
      <c r="BE464" s="52"/>
      <c r="BF464" s="52"/>
      <c r="BG464" s="52"/>
      <c r="BH464" s="52"/>
      <c r="BI464" s="52"/>
      <c r="BJ464" s="52"/>
    </row>
    <row r="465" spans="1:62" ht="12.7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  <c r="AU465" s="52"/>
      <c r="AV465" s="52"/>
      <c r="AW465" s="52"/>
      <c r="AX465" s="52"/>
      <c r="AY465" s="52"/>
      <c r="AZ465" s="52"/>
      <c r="BA465" s="52"/>
      <c r="BB465" s="52"/>
      <c r="BC465" s="52"/>
      <c r="BD465" s="52"/>
      <c r="BE465" s="52"/>
      <c r="BF465" s="52"/>
      <c r="BG465" s="52"/>
      <c r="BH465" s="52"/>
      <c r="BI465" s="52"/>
      <c r="BJ465" s="52"/>
    </row>
    <row r="466" spans="1:62" ht="12.75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  <c r="AU466" s="52"/>
      <c r="AV466" s="52"/>
      <c r="AW466" s="52"/>
      <c r="AX466" s="52"/>
      <c r="AY466" s="52"/>
      <c r="AZ466" s="52"/>
      <c r="BA466" s="52"/>
      <c r="BB466" s="52"/>
      <c r="BC466" s="52"/>
      <c r="BD466" s="52"/>
      <c r="BE466" s="52"/>
      <c r="BF466" s="52"/>
      <c r="BG466" s="52"/>
      <c r="BH466" s="52"/>
      <c r="BI466" s="52"/>
      <c r="BJ466" s="52"/>
    </row>
    <row r="467" spans="1:62" ht="12.75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  <c r="AU467" s="52"/>
      <c r="AV467" s="52"/>
      <c r="AW467" s="52"/>
      <c r="AX467" s="52"/>
      <c r="AY467" s="52"/>
      <c r="AZ467" s="52"/>
      <c r="BA467" s="52"/>
      <c r="BB467" s="52"/>
      <c r="BC467" s="52"/>
      <c r="BD467" s="52"/>
      <c r="BE467" s="52"/>
      <c r="BF467" s="52"/>
      <c r="BG467" s="52"/>
      <c r="BH467" s="52"/>
      <c r="BI467" s="52"/>
      <c r="BJ467" s="52"/>
    </row>
    <row r="468" spans="1:62" ht="12.75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  <c r="AU468" s="52"/>
      <c r="AV468" s="52"/>
      <c r="AW468" s="52"/>
      <c r="AX468" s="52"/>
      <c r="AY468" s="52"/>
      <c r="AZ468" s="52"/>
      <c r="BA468" s="52"/>
      <c r="BB468" s="52"/>
      <c r="BC468" s="52"/>
      <c r="BD468" s="52"/>
      <c r="BE468" s="52"/>
      <c r="BF468" s="52"/>
      <c r="BG468" s="52"/>
      <c r="BH468" s="52"/>
      <c r="BI468" s="52"/>
      <c r="BJ468" s="52"/>
    </row>
    <row r="469" spans="1:62" ht="12.75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  <c r="AU469" s="52"/>
      <c r="AV469" s="52"/>
      <c r="AW469" s="52"/>
      <c r="AX469" s="52"/>
      <c r="AY469" s="52"/>
      <c r="AZ469" s="52"/>
      <c r="BA469" s="52"/>
      <c r="BB469" s="52"/>
      <c r="BC469" s="52"/>
      <c r="BD469" s="52"/>
      <c r="BE469" s="52"/>
      <c r="BF469" s="52"/>
      <c r="BG469" s="52"/>
      <c r="BH469" s="52"/>
      <c r="BI469" s="52"/>
      <c r="BJ469" s="52"/>
    </row>
    <row r="470" spans="1:62" ht="12.75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  <c r="AU470" s="52"/>
      <c r="AV470" s="52"/>
      <c r="AW470" s="52"/>
      <c r="AX470" s="52"/>
      <c r="AY470" s="52"/>
      <c r="AZ470" s="52"/>
      <c r="BA470" s="52"/>
      <c r="BB470" s="52"/>
      <c r="BC470" s="52"/>
      <c r="BD470" s="52"/>
      <c r="BE470" s="52"/>
      <c r="BF470" s="52"/>
      <c r="BG470" s="52"/>
      <c r="BH470" s="52"/>
      <c r="BI470" s="52"/>
      <c r="BJ470" s="52"/>
    </row>
    <row r="471" spans="1:62" ht="12.75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  <c r="AU471" s="52"/>
      <c r="AV471" s="52"/>
      <c r="AW471" s="52"/>
      <c r="AX471" s="52"/>
      <c r="AY471" s="52"/>
      <c r="AZ471" s="52"/>
      <c r="BA471" s="52"/>
      <c r="BB471" s="52"/>
      <c r="BC471" s="52"/>
      <c r="BD471" s="52"/>
      <c r="BE471" s="52"/>
      <c r="BF471" s="52"/>
      <c r="BG471" s="52"/>
      <c r="BH471" s="52"/>
      <c r="BI471" s="52"/>
      <c r="BJ471" s="52"/>
    </row>
    <row r="472" spans="1:62" ht="12.75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  <c r="AU472" s="52"/>
      <c r="AV472" s="52"/>
      <c r="AW472" s="52"/>
      <c r="AX472" s="52"/>
      <c r="AY472" s="52"/>
      <c r="AZ472" s="52"/>
      <c r="BA472" s="52"/>
      <c r="BB472" s="52"/>
      <c r="BC472" s="52"/>
      <c r="BD472" s="52"/>
      <c r="BE472" s="52"/>
      <c r="BF472" s="52"/>
      <c r="BG472" s="52"/>
      <c r="BH472" s="52"/>
      <c r="BI472" s="52"/>
      <c r="BJ472" s="52"/>
    </row>
    <row r="473" spans="1:62" ht="12.75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  <c r="AU473" s="52"/>
      <c r="AV473" s="52"/>
      <c r="AW473" s="52"/>
      <c r="AX473" s="52"/>
      <c r="AY473" s="52"/>
      <c r="AZ473" s="52"/>
      <c r="BA473" s="52"/>
      <c r="BB473" s="52"/>
      <c r="BC473" s="52"/>
      <c r="BD473" s="52"/>
      <c r="BE473" s="52"/>
      <c r="BF473" s="52"/>
      <c r="BG473" s="52"/>
      <c r="BH473" s="52"/>
      <c r="BI473" s="52"/>
      <c r="BJ473" s="52"/>
    </row>
    <row r="474" spans="1:62" ht="12.75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  <c r="AU474" s="52"/>
      <c r="AV474" s="52"/>
      <c r="AW474" s="52"/>
      <c r="AX474" s="52"/>
      <c r="AY474" s="52"/>
      <c r="AZ474" s="52"/>
      <c r="BA474" s="52"/>
      <c r="BB474" s="52"/>
      <c r="BC474" s="52"/>
      <c r="BD474" s="52"/>
      <c r="BE474" s="52"/>
      <c r="BF474" s="52"/>
      <c r="BG474" s="52"/>
      <c r="BH474" s="52"/>
      <c r="BI474" s="52"/>
      <c r="BJ474" s="52"/>
    </row>
    <row r="475" spans="1:62" ht="12.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  <c r="AU475" s="52"/>
      <c r="AV475" s="52"/>
      <c r="AW475" s="52"/>
      <c r="AX475" s="52"/>
      <c r="AY475" s="52"/>
      <c r="AZ475" s="52"/>
      <c r="BA475" s="52"/>
      <c r="BB475" s="52"/>
      <c r="BC475" s="52"/>
      <c r="BD475" s="52"/>
      <c r="BE475" s="52"/>
      <c r="BF475" s="52"/>
      <c r="BG475" s="52"/>
      <c r="BH475" s="52"/>
      <c r="BI475" s="52"/>
      <c r="BJ475" s="52"/>
    </row>
    <row r="476" spans="1:62" ht="12.75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  <c r="AU476" s="52"/>
      <c r="AV476" s="52"/>
      <c r="AW476" s="52"/>
      <c r="AX476" s="52"/>
      <c r="AY476" s="52"/>
      <c r="AZ476" s="52"/>
      <c r="BA476" s="52"/>
      <c r="BB476" s="52"/>
      <c r="BC476" s="52"/>
      <c r="BD476" s="52"/>
      <c r="BE476" s="52"/>
      <c r="BF476" s="52"/>
      <c r="BG476" s="52"/>
      <c r="BH476" s="52"/>
      <c r="BI476" s="52"/>
      <c r="BJ476" s="52"/>
    </row>
    <row r="477" spans="1:62" ht="12.75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  <c r="AU477" s="52"/>
      <c r="AV477" s="52"/>
      <c r="AW477" s="52"/>
      <c r="AX477" s="52"/>
      <c r="AY477" s="52"/>
      <c r="AZ477" s="52"/>
      <c r="BA477" s="52"/>
      <c r="BB477" s="52"/>
      <c r="BC477" s="52"/>
      <c r="BD477" s="52"/>
      <c r="BE477" s="52"/>
      <c r="BF477" s="52"/>
      <c r="BG477" s="52"/>
      <c r="BH477" s="52"/>
      <c r="BI477" s="52"/>
      <c r="BJ477" s="52"/>
    </row>
    <row r="478" spans="1:62" ht="12.75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  <c r="AU478" s="52"/>
      <c r="AV478" s="52"/>
      <c r="AW478" s="52"/>
      <c r="AX478" s="52"/>
      <c r="AY478" s="52"/>
      <c r="AZ478" s="52"/>
      <c r="BA478" s="52"/>
      <c r="BB478" s="52"/>
      <c r="BC478" s="52"/>
      <c r="BD478" s="52"/>
      <c r="BE478" s="52"/>
      <c r="BF478" s="52"/>
      <c r="BG478" s="52"/>
      <c r="BH478" s="52"/>
      <c r="BI478" s="52"/>
      <c r="BJ478" s="52"/>
    </row>
    <row r="479" spans="1:62" ht="12.75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  <c r="AU479" s="52"/>
      <c r="AV479" s="52"/>
      <c r="AW479" s="52"/>
      <c r="AX479" s="52"/>
      <c r="AY479" s="52"/>
      <c r="AZ479" s="52"/>
      <c r="BA479" s="52"/>
      <c r="BB479" s="52"/>
      <c r="BC479" s="52"/>
      <c r="BD479" s="52"/>
      <c r="BE479" s="52"/>
      <c r="BF479" s="52"/>
      <c r="BG479" s="52"/>
      <c r="BH479" s="52"/>
      <c r="BI479" s="52"/>
      <c r="BJ479" s="52"/>
    </row>
    <row r="480" spans="1:62" ht="12.75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  <c r="AU480" s="52"/>
      <c r="AV480" s="52"/>
      <c r="AW480" s="52"/>
      <c r="AX480" s="52"/>
      <c r="AY480" s="52"/>
      <c r="AZ480" s="52"/>
      <c r="BA480" s="52"/>
      <c r="BB480" s="52"/>
      <c r="BC480" s="52"/>
      <c r="BD480" s="52"/>
      <c r="BE480" s="52"/>
      <c r="BF480" s="52"/>
      <c r="BG480" s="52"/>
      <c r="BH480" s="52"/>
      <c r="BI480" s="52"/>
      <c r="BJ480" s="52"/>
    </row>
    <row r="481" spans="1:62" ht="12.75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  <c r="AU481" s="52"/>
      <c r="AV481" s="52"/>
      <c r="AW481" s="52"/>
      <c r="AX481" s="52"/>
      <c r="AY481" s="52"/>
      <c r="AZ481" s="52"/>
      <c r="BA481" s="52"/>
      <c r="BB481" s="52"/>
      <c r="BC481" s="52"/>
      <c r="BD481" s="52"/>
      <c r="BE481" s="52"/>
      <c r="BF481" s="52"/>
      <c r="BG481" s="52"/>
      <c r="BH481" s="52"/>
      <c r="BI481" s="52"/>
      <c r="BJ481" s="52"/>
    </row>
    <row r="482" spans="1:62" ht="12.75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  <c r="AU482" s="52"/>
      <c r="AV482" s="52"/>
      <c r="AW482" s="52"/>
      <c r="AX482" s="52"/>
      <c r="AY482" s="52"/>
      <c r="AZ482" s="52"/>
      <c r="BA482" s="52"/>
      <c r="BB482" s="52"/>
      <c r="BC482" s="52"/>
      <c r="BD482" s="52"/>
      <c r="BE482" s="52"/>
      <c r="BF482" s="52"/>
      <c r="BG482" s="52"/>
      <c r="BH482" s="52"/>
      <c r="BI482" s="52"/>
      <c r="BJ482" s="52"/>
    </row>
    <row r="483" spans="1:62" ht="12.75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  <c r="AU483" s="52"/>
      <c r="AV483" s="52"/>
      <c r="AW483" s="52"/>
      <c r="AX483" s="52"/>
      <c r="AY483" s="52"/>
      <c r="AZ483" s="52"/>
      <c r="BA483" s="52"/>
      <c r="BB483" s="52"/>
      <c r="BC483" s="52"/>
      <c r="BD483" s="52"/>
      <c r="BE483" s="52"/>
      <c r="BF483" s="52"/>
      <c r="BG483" s="52"/>
      <c r="BH483" s="52"/>
      <c r="BI483" s="52"/>
      <c r="BJ483" s="52"/>
    </row>
    <row r="484" spans="1:62" ht="12.75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  <c r="AU484" s="52"/>
      <c r="AV484" s="52"/>
      <c r="AW484" s="52"/>
      <c r="AX484" s="52"/>
      <c r="AY484" s="52"/>
      <c r="AZ484" s="52"/>
      <c r="BA484" s="52"/>
      <c r="BB484" s="52"/>
      <c r="BC484" s="52"/>
      <c r="BD484" s="52"/>
      <c r="BE484" s="52"/>
      <c r="BF484" s="52"/>
      <c r="BG484" s="52"/>
      <c r="BH484" s="52"/>
      <c r="BI484" s="52"/>
      <c r="BJ484" s="52"/>
    </row>
    <row r="485" spans="1:62" ht="12.7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  <c r="AU485" s="52"/>
      <c r="AV485" s="52"/>
      <c r="AW485" s="52"/>
      <c r="AX485" s="52"/>
      <c r="AY485" s="52"/>
      <c r="AZ485" s="52"/>
      <c r="BA485" s="52"/>
      <c r="BB485" s="52"/>
      <c r="BC485" s="52"/>
      <c r="BD485" s="52"/>
      <c r="BE485" s="52"/>
      <c r="BF485" s="52"/>
      <c r="BG485" s="52"/>
      <c r="BH485" s="52"/>
      <c r="BI485" s="52"/>
      <c r="BJ485" s="52"/>
    </row>
    <row r="486" spans="1:62" ht="12.75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  <c r="AU486" s="52"/>
      <c r="AV486" s="52"/>
      <c r="AW486" s="52"/>
      <c r="AX486" s="52"/>
      <c r="AY486" s="52"/>
      <c r="AZ486" s="52"/>
      <c r="BA486" s="52"/>
      <c r="BB486" s="52"/>
      <c r="BC486" s="52"/>
      <c r="BD486" s="52"/>
      <c r="BE486" s="52"/>
      <c r="BF486" s="52"/>
      <c r="BG486" s="52"/>
      <c r="BH486" s="52"/>
      <c r="BI486" s="52"/>
      <c r="BJ486" s="52"/>
    </row>
    <row r="487" spans="1:62" ht="12.75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  <c r="AU487" s="52"/>
      <c r="AV487" s="52"/>
      <c r="AW487" s="52"/>
      <c r="AX487" s="52"/>
      <c r="AY487" s="52"/>
      <c r="AZ487" s="52"/>
      <c r="BA487" s="52"/>
      <c r="BB487" s="52"/>
      <c r="BC487" s="52"/>
      <c r="BD487" s="52"/>
      <c r="BE487" s="52"/>
      <c r="BF487" s="52"/>
      <c r="BG487" s="52"/>
      <c r="BH487" s="52"/>
      <c r="BI487" s="52"/>
      <c r="BJ487" s="52"/>
    </row>
    <row r="488" spans="1:62" ht="12.75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  <c r="AU488" s="52"/>
      <c r="AV488" s="52"/>
      <c r="AW488" s="52"/>
      <c r="AX488" s="52"/>
      <c r="AY488" s="52"/>
      <c r="AZ488" s="52"/>
      <c r="BA488" s="52"/>
      <c r="BB488" s="52"/>
      <c r="BC488" s="52"/>
      <c r="BD488" s="52"/>
      <c r="BE488" s="52"/>
      <c r="BF488" s="52"/>
      <c r="BG488" s="52"/>
      <c r="BH488" s="52"/>
      <c r="BI488" s="52"/>
      <c r="BJ488" s="52"/>
    </row>
    <row r="489" spans="1:62" ht="12.75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  <c r="AU489" s="52"/>
      <c r="AV489" s="52"/>
      <c r="AW489" s="52"/>
      <c r="AX489" s="52"/>
      <c r="AY489" s="52"/>
      <c r="AZ489" s="52"/>
      <c r="BA489" s="52"/>
      <c r="BB489" s="52"/>
      <c r="BC489" s="52"/>
      <c r="BD489" s="52"/>
      <c r="BE489" s="52"/>
      <c r="BF489" s="52"/>
      <c r="BG489" s="52"/>
      <c r="BH489" s="52"/>
      <c r="BI489" s="52"/>
      <c r="BJ489" s="52"/>
    </row>
    <row r="490" spans="1:62" ht="12.75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</row>
    <row r="491" spans="1:62" ht="12.75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  <c r="AU491" s="52"/>
      <c r="AV491" s="52"/>
      <c r="AW491" s="52"/>
      <c r="AX491" s="52"/>
      <c r="AY491" s="52"/>
      <c r="AZ491" s="52"/>
      <c r="BA491" s="52"/>
      <c r="BB491" s="52"/>
      <c r="BC491" s="52"/>
      <c r="BD491" s="52"/>
      <c r="BE491" s="52"/>
      <c r="BF491" s="52"/>
      <c r="BG491" s="52"/>
      <c r="BH491" s="52"/>
      <c r="BI491" s="52"/>
      <c r="BJ491" s="52"/>
    </row>
    <row r="492" spans="1:62" ht="12.75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  <c r="AU492" s="52"/>
      <c r="AV492" s="52"/>
      <c r="AW492" s="52"/>
      <c r="AX492" s="52"/>
      <c r="AY492" s="52"/>
      <c r="AZ492" s="52"/>
      <c r="BA492" s="52"/>
      <c r="BB492" s="52"/>
      <c r="BC492" s="52"/>
      <c r="BD492" s="52"/>
      <c r="BE492" s="52"/>
      <c r="BF492" s="52"/>
      <c r="BG492" s="52"/>
      <c r="BH492" s="52"/>
      <c r="BI492" s="52"/>
      <c r="BJ492" s="52"/>
    </row>
    <row r="493" spans="1:62" ht="12.75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  <c r="AU493" s="52"/>
      <c r="AV493" s="52"/>
      <c r="AW493" s="52"/>
      <c r="AX493" s="52"/>
      <c r="AY493" s="52"/>
      <c r="AZ493" s="52"/>
      <c r="BA493" s="52"/>
      <c r="BB493" s="52"/>
      <c r="BC493" s="52"/>
      <c r="BD493" s="52"/>
      <c r="BE493" s="52"/>
      <c r="BF493" s="52"/>
      <c r="BG493" s="52"/>
      <c r="BH493" s="52"/>
      <c r="BI493" s="52"/>
      <c r="BJ493" s="52"/>
    </row>
    <row r="494" spans="1:62" ht="12.75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  <c r="AU494" s="52"/>
      <c r="AV494" s="52"/>
      <c r="AW494" s="52"/>
      <c r="AX494" s="52"/>
      <c r="AY494" s="52"/>
      <c r="AZ494" s="52"/>
      <c r="BA494" s="52"/>
      <c r="BB494" s="52"/>
      <c r="BC494" s="52"/>
      <c r="BD494" s="52"/>
      <c r="BE494" s="52"/>
      <c r="BF494" s="52"/>
      <c r="BG494" s="52"/>
      <c r="BH494" s="52"/>
      <c r="BI494" s="52"/>
      <c r="BJ494" s="52"/>
    </row>
    <row r="495" spans="1:62" ht="12.7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  <c r="AU495" s="52"/>
      <c r="AV495" s="52"/>
      <c r="AW495" s="52"/>
      <c r="AX495" s="52"/>
      <c r="AY495" s="52"/>
      <c r="AZ495" s="52"/>
      <c r="BA495" s="52"/>
      <c r="BB495" s="52"/>
      <c r="BC495" s="52"/>
      <c r="BD495" s="52"/>
      <c r="BE495" s="52"/>
      <c r="BF495" s="52"/>
      <c r="BG495" s="52"/>
      <c r="BH495" s="52"/>
      <c r="BI495" s="52"/>
      <c r="BJ495" s="52"/>
    </row>
    <row r="496" spans="1:62" ht="12.75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  <c r="AU496" s="52"/>
      <c r="AV496" s="52"/>
      <c r="AW496" s="52"/>
      <c r="AX496" s="52"/>
      <c r="AY496" s="52"/>
      <c r="AZ496" s="52"/>
      <c r="BA496" s="52"/>
      <c r="BB496" s="52"/>
      <c r="BC496" s="52"/>
      <c r="BD496" s="52"/>
      <c r="BE496" s="52"/>
      <c r="BF496" s="52"/>
      <c r="BG496" s="52"/>
      <c r="BH496" s="52"/>
      <c r="BI496" s="52"/>
      <c r="BJ496" s="52"/>
    </row>
    <row r="497" spans="1:62" ht="12.75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  <c r="AU497" s="52"/>
      <c r="AV497" s="52"/>
      <c r="AW497" s="52"/>
      <c r="AX497" s="52"/>
      <c r="AY497" s="52"/>
      <c r="AZ497" s="52"/>
      <c r="BA497" s="52"/>
      <c r="BB497" s="52"/>
      <c r="BC497" s="52"/>
      <c r="BD497" s="52"/>
      <c r="BE497" s="52"/>
      <c r="BF497" s="52"/>
      <c r="BG497" s="52"/>
      <c r="BH497" s="52"/>
      <c r="BI497" s="52"/>
      <c r="BJ497" s="52"/>
    </row>
    <row r="498" spans="1:62" ht="12.75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  <c r="AU498" s="52"/>
      <c r="AV498" s="52"/>
      <c r="AW498" s="52"/>
      <c r="AX498" s="52"/>
      <c r="AY498" s="52"/>
      <c r="AZ498" s="52"/>
      <c r="BA498" s="52"/>
      <c r="BB498" s="52"/>
      <c r="BC498" s="52"/>
      <c r="BD498" s="52"/>
      <c r="BE498" s="52"/>
      <c r="BF498" s="52"/>
      <c r="BG498" s="52"/>
      <c r="BH498" s="52"/>
      <c r="BI498" s="52"/>
      <c r="BJ498" s="52"/>
    </row>
    <row r="499" spans="1:62" ht="12.7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  <c r="AU499" s="52"/>
      <c r="AV499" s="52"/>
      <c r="AW499" s="52"/>
      <c r="AX499" s="52"/>
      <c r="AY499" s="52"/>
      <c r="AZ499" s="52"/>
      <c r="BA499" s="52"/>
      <c r="BB499" s="52"/>
      <c r="BC499" s="52"/>
      <c r="BD499" s="52"/>
      <c r="BE499" s="52"/>
      <c r="BF499" s="52"/>
      <c r="BG499" s="52"/>
      <c r="BH499" s="52"/>
      <c r="BI499" s="52"/>
      <c r="BJ499" s="52"/>
    </row>
    <row r="500" spans="1:62" ht="12.75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  <c r="AU500" s="52"/>
      <c r="AV500" s="52"/>
      <c r="AW500" s="52"/>
      <c r="AX500" s="52"/>
      <c r="AY500" s="52"/>
      <c r="AZ500" s="52"/>
      <c r="BA500" s="52"/>
      <c r="BB500" s="52"/>
      <c r="BC500" s="52"/>
      <c r="BD500" s="52"/>
      <c r="BE500" s="52"/>
      <c r="BF500" s="52"/>
      <c r="BG500" s="52"/>
      <c r="BH500" s="52"/>
      <c r="BI500" s="52"/>
      <c r="BJ500" s="52"/>
    </row>
    <row r="501" spans="1:62" ht="12.75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  <c r="AG501" s="52"/>
      <c r="AH501" s="52"/>
      <c r="AI501" s="52"/>
      <c r="AJ501" s="52"/>
      <c r="AK501" s="52"/>
      <c r="AL501" s="52"/>
      <c r="AM501" s="52"/>
      <c r="AN501" s="52"/>
      <c r="AO501" s="52"/>
      <c r="AP501" s="52"/>
      <c r="AQ501" s="52"/>
      <c r="AR501" s="52"/>
      <c r="AS501" s="52"/>
      <c r="AT501" s="52"/>
      <c r="AU501" s="52"/>
      <c r="AV501" s="52"/>
      <c r="AW501" s="52"/>
      <c r="AX501" s="52"/>
      <c r="AY501" s="52"/>
      <c r="AZ501" s="52"/>
      <c r="BA501" s="52"/>
      <c r="BB501" s="52"/>
      <c r="BC501" s="52"/>
      <c r="BD501" s="52"/>
      <c r="BE501" s="52"/>
      <c r="BF501" s="52"/>
      <c r="BG501" s="52"/>
      <c r="BH501" s="52"/>
      <c r="BI501" s="52"/>
      <c r="BJ501" s="52"/>
    </row>
    <row r="502" spans="1:62" ht="12.75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  <c r="AU502" s="52"/>
      <c r="AV502" s="52"/>
      <c r="AW502" s="52"/>
      <c r="AX502" s="52"/>
      <c r="AY502" s="52"/>
      <c r="AZ502" s="52"/>
      <c r="BA502" s="52"/>
      <c r="BB502" s="52"/>
      <c r="BC502" s="52"/>
      <c r="BD502" s="52"/>
      <c r="BE502" s="52"/>
      <c r="BF502" s="52"/>
      <c r="BG502" s="52"/>
      <c r="BH502" s="52"/>
      <c r="BI502" s="52"/>
      <c r="BJ502" s="52"/>
    </row>
    <row r="503" spans="1:62" ht="12.75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  <c r="AU503" s="52"/>
      <c r="AV503" s="52"/>
      <c r="AW503" s="52"/>
      <c r="AX503" s="52"/>
      <c r="AY503" s="52"/>
      <c r="AZ503" s="52"/>
      <c r="BA503" s="52"/>
      <c r="BB503" s="52"/>
      <c r="BC503" s="52"/>
      <c r="BD503" s="52"/>
      <c r="BE503" s="52"/>
      <c r="BF503" s="52"/>
      <c r="BG503" s="52"/>
      <c r="BH503" s="52"/>
      <c r="BI503" s="52"/>
      <c r="BJ503" s="52"/>
    </row>
    <row r="504" spans="1:62" ht="12.75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  <c r="AU504" s="52"/>
      <c r="AV504" s="52"/>
      <c r="AW504" s="52"/>
      <c r="AX504" s="52"/>
      <c r="AY504" s="52"/>
      <c r="AZ504" s="52"/>
      <c r="BA504" s="52"/>
      <c r="BB504" s="52"/>
      <c r="BC504" s="52"/>
      <c r="BD504" s="52"/>
      <c r="BE504" s="52"/>
      <c r="BF504" s="52"/>
      <c r="BG504" s="52"/>
      <c r="BH504" s="52"/>
      <c r="BI504" s="52"/>
      <c r="BJ504" s="52"/>
    </row>
    <row r="505" spans="1:62" ht="12.7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  <c r="AU505" s="52"/>
      <c r="AV505" s="52"/>
      <c r="AW505" s="52"/>
      <c r="AX505" s="52"/>
      <c r="AY505" s="52"/>
      <c r="AZ505" s="52"/>
      <c r="BA505" s="52"/>
      <c r="BB505" s="52"/>
      <c r="BC505" s="52"/>
      <c r="BD505" s="52"/>
      <c r="BE505" s="52"/>
      <c r="BF505" s="52"/>
      <c r="BG505" s="52"/>
      <c r="BH505" s="52"/>
      <c r="BI505" s="52"/>
      <c r="BJ505" s="52"/>
    </row>
    <row r="506" spans="1:62" ht="12.75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  <c r="AU506" s="52"/>
      <c r="AV506" s="52"/>
      <c r="AW506" s="52"/>
      <c r="AX506" s="52"/>
      <c r="AY506" s="52"/>
      <c r="AZ506" s="52"/>
      <c r="BA506" s="52"/>
      <c r="BB506" s="52"/>
      <c r="BC506" s="52"/>
      <c r="BD506" s="52"/>
      <c r="BE506" s="52"/>
      <c r="BF506" s="52"/>
      <c r="BG506" s="52"/>
      <c r="BH506" s="52"/>
      <c r="BI506" s="52"/>
      <c r="BJ506" s="52"/>
    </row>
    <row r="507" spans="1:62" ht="12.75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  <c r="AU507" s="52"/>
      <c r="AV507" s="52"/>
      <c r="AW507" s="52"/>
      <c r="AX507" s="52"/>
      <c r="AY507" s="52"/>
      <c r="AZ507" s="52"/>
      <c r="BA507" s="52"/>
      <c r="BB507" s="52"/>
      <c r="BC507" s="52"/>
      <c r="BD507" s="52"/>
      <c r="BE507" s="52"/>
      <c r="BF507" s="52"/>
      <c r="BG507" s="52"/>
      <c r="BH507" s="52"/>
      <c r="BI507" s="52"/>
      <c r="BJ507" s="52"/>
    </row>
    <row r="508" spans="1:62" ht="12.75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  <c r="AU508" s="52"/>
      <c r="AV508" s="52"/>
      <c r="AW508" s="52"/>
      <c r="AX508" s="52"/>
      <c r="AY508" s="52"/>
      <c r="AZ508" s="52"/>
      <c r="BA508" s="52"/>
      <c r="BB508" s="52"/>
      <c r="BC508" s="52"/>
      <c r="BD508" s="52"/>
      <c r="BE508" s="52"/>
      <c r="BF508" s="52"/>
      <c r="BG508" s="52"/>
      <c r="BH508" s="52"/>
      <c r="BI508" s="52"/>
      <c r="BJ508" s="52"/>
    </row>
    <row r="509" spans="1:62" ht="12.75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  <c r="AU509" s="52"/>
      <c r="AV509" s="52"/>
      <c r="AW509" s="52"/>
      <c r="AX509" s="52"/>
      <c r="AY509" s="52"/>
      <c r="AZ509" s="52"/>
      <c r="BA509" s="52"/>
      <c r="BB509" s="52"/>
      <c r="BC509" s="52"/>
      <c r="BD509" s="52"/>
      <c r="BE509" s="52"/>
      <c r="BF509" s="52"/>
      <c r="BG509" s="52"/>
      <c r="BH509" s="52"/>
      <c r="BI509" s="52"/>
      <c r="BJ509" s="52"/>
    </row>
    <row r="510" spans="1:62" ht="12.75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  <c r="AU510" s="52"/>
      <c r="AV510" s="52"/>
      <c r="AW510" s="52"/>
      <c r="AX510" s="52"/>
      <c r="AY510" s="52"/>
      <c r="AZ510" s="52"/>
      <c r="BA510" s="52"/>
      <c r="BB510" s="52"/>
      <c r="BC510" s="52"/>
      <c r="BD510" s="52"/>
      <c r="BE510" s="52"/>
      <c r="BF510" s="52"/>
      <c r="BG510" s="52"/>
      <c r="BH510" s="52"/>
      <c r="BI510" s="52"/>
      <c r="BJ510" s="52"/>
    </row>
    <row r="511" spans="1:62" ht="12.75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  <c r="AU511" s="52"/>
      <c r="AV511" s="52"/>
      <c r="AW511" s="52"/>
      <c r="AX511" s="52"/>
      <c r="AY511" s="52"/>
      <c r="AZ511" s="52"/>
      <c r="BA511" s="52"/>
      <c r="BB511" s="52"/>
      <c r="BC511" s="52"/>
      <c r="BD511" s="52"/>
      <c r="BE511" s="52"/>
      <c r="BF511" s="52"/>
      <c r="BG511" s="52"/>
      <c r="BH511" s="52"/>
      <c r="BI511" s="52"/>
      <c r="BJ511" s="52"/>
    </row>
    <row r="512" spans="1:62" ht="12.75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  <c r="AU512" s="52"/>
      <c r="AV512" s="52"/>
      <c r="AW512" s="52"/>
      <c r="AX512" s="52"/>
      <c r="AY512" s="52"/>
      <c r="AZ512" s="52"/>
      <c r="BA512" s="52"/>
      <c r="BB512" s="52"/>
      <c r="BC512" s="52"/>
      <c r="BD512" s="52"/>
      <c r="BE512" s="52"/>
      <c r="BF512" s="52"/>
      <c r="BG512" s="52"/>
      <c r="BH512" s="52"/>
      <c r="BI512" s="52"/>
      <c r="BJ512" s="52"/>
    </row>
    <row r="513" spans="1:62" ht="12.75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  <c r="AU513" s="52"/>
      <c r="AV513" s="52"/>
      <c r="AW513" s="52"/>
      <c r="AX513" s="52"/>
      <c r="AY513" s="52"/>
      <c r="AZ513" s="52"/>
      <c r="BA513" s="52"/>
      <c r="BB513" s="52"/>
      <c r="BC513" s="52"/>
      <c r="BD513" s="52"/>
      <c r="BE513" s="52"/>
      <c r="BF513" s="52"/>
      <c r="BG513" s="52"/>
      <c r="BH513" s="52"/>
      <c r="BI513" s="52"/>
      <c r="BJ513" s="52"/>
    </row>
    <row r="514" spans="1:62" ht="12.75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  <c r="AU514" s="52"/>
      <c r="AV514" s="52"/>
      <c r="AW514" s="52"/>
      <c r="AX514" s="52"/>
      <c r="AY514" s="52"/>
      <c r="AZ514" s="52"/>
      <c r="BA514" s="52"/>
      <c r="BB514" s="52"/>
      <c r="BC514" s="52"/>
      <c r="BD514" s="52"/>
      <c r="BE514" s="52"/>
      <c r="BF514" s="52"/>
      <c r="BG514" s="52"/>
      <c r="BH514" s="52"/>
      <c r="BI514" s="52"/>
      <c r="BJ514" s="52"/>
    </row>
    <row r="515" spans="1:62" ht="12.7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  <c r="AU515" s="52"/>
      <c r="AV515" s="52"/>
      <c r="AW515" s="52"/>
      <c r="AX515" s="52"/>
      <c r="AY515" s="52"/>
      <c r="AZ515" s="52"/>
      <c r="BA515" s="52"/>
      <c r="BB515" s="52"/>
      <c r="BC515" s="52"/>
      <c r="BD515" s="52"/>
      <c r="BE515" s="52"/>
      <c r="BF515" s="52"/>
      <c r="BG515" s="52"/>
      <c r="BH515" s="52"/>
      <c r="BI515" s="52"/>
      <c r="BJ515" s="52"/>
    </row>
    <row r="516" spans="1:62" ht="12.75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  <c r="AU516" s="52"/>
      <c r="AV516" s="52"/>
      <c r="AW516" s="52"/>
      <c r="AX516" s="52"/>
      <c r="AY516" s="52"/>
      <c r="AZ516" s="52"/>
      <c r="BA516" s="52"/>
      <c r="BB516" s="52"/>
      <c r="BC516" s="52"/>
      <c r="BD516" s="52"/>
      <c r="BE516" s="52"/>
      <c r="BF516" s="52"/>
      <c r="BG516" s="52"/>
      <c r="BH516" s="52"/>
      <c r="BI516" s="52"/>
      <c r="BJ516" s="52"/>
    </row>
    <row r="517" spans="1:62" ht="12.75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  <c r="AU517" s="52"/>
      <c r="AV517" s="52"/>
      <c r="AW517" s="52"/>
      <c r="AX517" s="52"/>
      <c r="AY517" s="52"/>
      <c r="AZ517" s="52"/>
      <c r="BA517" s="52"/>
      <c r="BB517" s="52"/>
      <c r="BC517" s="52"/>
      <c r="BD517" s="52"/>
      <c r="BE517" s="52"/>
      <c r="BF517" s="52"/>
      <c r="BG517" s="52"/>
      <c r="BH517" s="52"/>
      <c r="BI517" s="52"/>
      <c r="BJ517" s="52"/>
    </row>
    <row r="518" spans="1:62" ht="12.75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  <c r="AU518" s="52"/>
      <c r="AV518" s="52"/>
      <c r="AW518" s="52"/>
      <c r="AX518" s="52"/>
      <c r="AY518" s="52"/>
      <c r="AZ518" s="52"/>
      <c r="BA518" s="52"/>
      <c r="BB518" s="52"/>
      <c r="BC518" s="52"/>
      <c r="BD518" s="52"/>
      <c r="BE518" s="52"/>
      <c r="BF518" s="52"/>
      <c r="BG518" s="52"/>
      <c r="BH518" s="52"/>
      <c r="BI518" s="52"/>
      <c r="BJ518" s="52"/>
    </row>
    <row r="519" spans="1:62" ht="12.75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  <c r="AU519" s="52"/>
      <c r="AV519" s="52"/>
      <c r="AW519" s="52"/>
      <c r="AX519" s="52"/>
      <c r="AY519" s="52"/>
      <c r="AZ519" s="52"/>
      <c r="BA519" s="52"/>
      <c r="BB519" s="52"/>
      <c r="BC519" s="52"/>
      <c r="BD519" s="52"/>
      <c r="BE519" s="52"/>
      <c r="BF519" s="52"/>
      <c r="BG519" s="52"/>
      <c r="BH519" s="52"/>
      <c r="BI519" s="52"/>
      <c r="BJ519" s="52"/>
    </row>
    <row r="520" spans="1:62" ht="12.75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  <c r="AU520" s="52"/>
      <c r="AV520" s="52"/>
      <c r="AW520" s="52"/>
      <c r="AX520" s="52"/>
      <c r="AY520" s="52"/>
      <c r="AZ520" s="52"/>
      <c r="BA520" s="52"/>
      <c r="BB520" s="52"/>
      <c r="BC520" s="52"/>
      <c r="BD520" s="52"/>
      <c r="BE520" s="52"/>
      <c r="BF520" s="52"/>
      <c r="BG520" s="52"/>
      <c r="BH520" s="52"/>
      <c r="BI520" s="52"/>
      <c r="BJ520" s="52"/>
    </row>
    <row r="521" spans="1:62" ht="12.75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  <c r="AU521" s="52"/>
      <c r="AV521" s="52"/>
      <c r="AW521" s="52"/>
      <c r="AX521" s="52"/>
      <c r="AY521" s="52"/>
      <c r="AZ521" s="52"/>
      <c r="BA521" s="52"/>
      <c r="BB521" s="52"/>
      <c r="BC521" s="52"/>
      <c r="BD521" s="52"/>
      <c r="BE521" s="52"/>
      <c r="BF521" s="52"/>
      <c r="BG521" s="52"/>
      <c r="BH521" s="52"/>
      <c r="BI521" s="52"/>
      <c r="BJ521" s="52"/>
    </row>
    <row r="522" spans="1:62" ht="12.75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  <c r="AU522" s="52"/>
      <c r="AV522" s="52"/>
      <c r="AW522" s="52"/>
      <c r="AX522" s="52"/>
      <c r="AY522" s="52"/>
      <c r="AZ522" s="52"/>
      <c r="BA522" s="52"/>
      <c r="BB522" s="52"/>
      <c r="BC522" s="52"/>
      <c r="BD522" s="52"/>
      <c r="BE522" s="52"/>
      <c r="BF522" s="52"/>
      <c r="BG522" s="52"/>
      <c r="BH522" s="52"/>
      <c r="BI522" s="52"/>
      <c r="BJ522" s="52"/>
    </row>
    <row r="523" spans="1:62" ht="12.75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  <c r="AU523" s="52"/>
      <c r="AV523" s="52"/>
      <c r="AW523" s="52"/>
      <c r="AX523" s="52"/>
      <c r="AY523" s="52"/>
      <c r="AZ523" s="52"/>
      <c r="BA523" s="52"/>
      <c r="BB523" s="52"/>
      <c r="BC523" s="52"/>
      <c r="BD523" s="52"/>
      <c r="BE523" s="52"/>
      <c r="BF523" s="52"/>
      <c r="BG523" s="52"/>
      <c r="BH523" s="52"/>
      <c r="BI523" s="52"/>
      <c r="BJ523" s="52"/>
    </row>
    <row r="524" spans="1:62" ht="12.75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  <c r="BH524" s="52"/>
      <c r="BI524" s="52"/>
      <c r="BJ524" s="52"/>
    </row>
    <row r="525" spans="1:62" ht="12.7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  <c r="AU525" s="52"/>
      <c r="AV525" s="52"/>
      <c r="AW525" s="52"/>
      <c r="AX525" s="52"/>
      <c r="AY525" s="52"/>
      <c r="AZ525" s="52"/>
      <c r="BA525" s="52"/>
      <c r="BB525" s="52"/>
      <c r="BC525" s="52"/>
      <c r="BD525" s="52"/>
      <c r="BE525" s="52"/>
      <c r="BF525" s="52"/>
      <c r="BG525" s="52"/>
      <c r="BH525" s="52"/>
      <c r="BI525" s="52"/>
      <c r="BJ525" s="52"/>
    </row>
    <row r="526" spans="1:62" ht="12.75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  <c r="AU526" s="52"/>
      <c r="AV526" s="52"/>
      <c r="AW526" s="52"/>
      <c r="AX526" s="52"/>
      <c r="AY526" s="52"/>
      <c r="AZ526" s="52"/>
      <c r="BA526" s="52"/>
      <c r="BB526" s="52"/>
      <c r="BC526" s="52"/>
      <c r="BD526" s="52"/>
      <c r="BE526" s="52"/>
      <c r="BF526" s="52"/>
      <c r="BG526" s="52"/>
      <c r="BH526" s="52"/>
      <c r="BI526" s="52"/>
      <c r="BJ526" s="52"/>
    </row>
    <row r="527" spans="1:62" ht="12.75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  <c r="AU527" s="52"/>
      <c r="AV527" s="52"/>
      <c r="AW527" s="52"/>
      <c r="AX527" s="52"/>
      <c r="AY527" s="52"/>
      <c r="AZ527" s="52"/>
      <c r="BA527" s="52"/>
      <c r="BB527" s="52"/>
      <c r="BC527" s="52"/>
      <c r="BD527" s="52"/>
      <c r="BE527" s="52"/>
      <c r="BF527" s="52"/>
      <c r="BG527" s="52"/>
      <c r="BH527" s="52"/>
      <c r="BI527" s="52"/>
      <c r="BJ527" s="52"/>
    </row>
    <row r="528" spans="1:62" ht="12.75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  <c r="AU528" s="52"/>
      <c r="AV528" s="52"/>
      <c r="AW528" s="52"/>
      <c r="AX528" s="52"/>
      <c r="AY528" s="52"/>
      <c r="AZ528" s="52"/>
      <c r="BA528" s="52"/>
      <c r="BB528" s="52"/>
      <c r="BC528" s="52"/>
      <c r="BD528" s="52"/>
      <c r="BE528" s="52"/>
      <c r="BF528" s="52"/>
      <c r="BG528" s="52"/>
      <c r="BH528" s="52"/>
      <c r="BI528" s="52"/>
      <c r="BJ528" s="52"/>
    </row>
    <row r="529" spans="1:62" ht="12.75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  <c r="AU529" s="52"/>
      <c r="AV529" s="52"/>
      <c r="AW529" s="52"/>
      <c r="AX529" s="52"/>
      <c r="AY529" s="52"/>
      <c r="AZ529" s="52"/>
      <c r="BA529" s="52"/>
      <c r="BB529" s="52"/>
      <c r="BC529" s="52"/>
      <c r="BD529" s="52"/>
      <c r="BE529" s="52"/>
      <c r="BF529" s="52"/>
      <c r="BG529" s="52"/>
      <c r="BH529" s="52"/>
      <c r="BI529" s="52"/>
      <c r="BJ529" s="52"/>
    </row>
    <row r="530" spans="1:62" ht="12.75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  <c r="AU530" s="52"/>
      <c r="AV530" s="52"/>
      <c r="AW530" s="52"/>
      <c r="AX530" s="52"/>
      <c r="AY530" s="52"/>
      <c r="AZ530" s="52"/>
      <c r="BA530" s="52"/>
      <c r="BB530" s="52"/>
      <c r="BC530" s="52"/>
      <c r="BD530" s="52"/>
      <c r="BE530" s="52"/>
      <c r="BF530" s="52"/>
      <c r="BG530" s="52"/>
      <c r="BH530" s="52"/>
      <c r="BI530" s="52"/>
      <c r="BJ530" s="52"/>
    </row>
    <row r="531" spans="1:62" ht="12.75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  <c r="AU531" s="52"/>
      <c r="AV531" s="52"/>
      <c r="AW531" s="52"/>
      <c r="AX531" s="52"/>
      <c r="AY531" s="52"/>
      <c r="AZ531" s="52"/>
      <c r="BA531" s="52"/>
      <c r="BB531" s="52"/>
      <c r="BC531" s="52"/>
      <c r="BD531" s="52"/>
      <c r="BE531" s="52"/>
      <c r="BF531" s="52"/>
      <c r="BG531" s="52"/>
      <c r="BH531" s="52"/>
      <c r="BI531" s="52"/>
      <c r="BJ531" s="52"/>
    </row>
    <row r="532" spans="1:62" ht="12.75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  <c r="AU532" s="52"/>
      <c r="AV532" s="52"/>
      <c r="AW532" s="52"/>
      <c r="AX532" s="52"/>
      <c r="AY532" s="52"/>
      <c r="AZ532" s="52"/>
      <c r="BA532" s="52"/>
      <c r="BB532" s="52"/>
      <c r="BC532" s="52"/>
      <c r="BD532" s="52"/>
      <c r="BE532" s="52"/>
      <c r="BF532" s="52"/>
      <c r="BG532" s="52"/>
      <c r="BH532" s="52"/>
      <c r="BI532" s="52"/>
      <c r="BJ532" s="52"/>
    </row>
    <row r="533" spans="1:62" ht="12.75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  <c r="AU533" s="52"/>
      <c r="AV533" s="52"/>
      <c r="AW533" s="52"/>
      <c r="AX533" s="52"/>
      <c r="AY533" s="52"/>
      <c r="AZ533" s="52"/>
      <c r="BA533" s="52"/>
      <c r="BB533" s="52"/>
      <c r="BC533" s="52"/>
      <c r="BD533" s="52"/>
      <c r="BE533" s="52"/>
      <c r="BF533" s="52"/>
      <c r="BG533" s="52"/>
      <c r="BH533" s="52"/>
      <c r="BI533" s="52"/>
      <c r="BJ533" s="52"/>
    </row>
    <row r="534" spans="1:62" ht="12.75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  <c r="AU534" s="52"/>
      <c r="AV534" s="52"/>
      <c r="AW534" s="52"/>
      <c r="AX534" s="52"/>
      <c r="AY534" s="52"/>
      <c r="AZ534" s="52"/>
      <c r="BA534" s="52"/>
      <c r="BB534" s="52"/>
      <c r="BC534" s="52"/>
      <c r="BD534" s="52"/>
      <c r="BE534" s="52"/>
      <c r="BF534" s="52"/>
      <c r="BG534" s="52"/>
      <c r="BH534" s="52"/>
      <c r="BI534" s="52"/>
      <c r="BJ534" s="52"/>
    </row>
    <row r="535" spans="1:62" ht="12.7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  <c r="AU535" s="52"/>
      <c r="AV535" s="52"/>
      <c r="AW535" s="52"/>
      <c r="AX535" s="52"/>
      <c r="AY535" s="52"/>
      <c r="AZ535" s="52"/>
      <c r="BA535" s="52"/>
      <c r="BB535" s="52"/>
      <c r="BC535" s="52"/>
      <c r="BD535" s="52"/>
      <c r="BE535" s="52"/>
      <c r="BF535" s="52"/>
      <c r="BG535" s="52"/>
      <c r="BH535" s="52"/>
      <c r="BI535" s="52"/>
      <c r="BJ535" s="52"/>
    </row>
    <row r="536" spans="1:62" ht="12.75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  <c r="AU536" s="52"/>
      <c r="AV536" s="52"/>
      <c r="AW536" s="52"/>
      <c r="AX536" s="52"/>
      <c r="AY536" s="52"/>
      <c r="AZ536" s="52"/>
      <c r="BA536" s="52"/>
      <c r="BB536" s="52"/>
      <c r="BC536" s="52"/>
      <c r="BD536" s="52"/>
      <c r="BE536" s="52"/>
      <c r="BF536" s="52"/>
      <c r="BG536" s="52"/>
      <c r="BH536" s="52"/>
      <c r="BI536" s="52"/>
      <c r="BJ536" s="52"/>
    </row>
    <row r="537" spans="1:62" ht="12.75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  <c r="AU537" s="52"/>
      <c r="AV537" s="52"/>
      <c r="AW537" s="52"/>
      <c r="AX537" s="52"/>
      <c r="AY537" s="52"/>
      <c r="AZ537" s="52"/>
      <c r="BA537" s="52"/>
      <c r="BB537" s="52"/>
      <c r="BC537" s="52"/>
      <c r="BD537" s="52"/>
      <c r="BE537" s="52"/>
      <c r="BF537" s="52"/>
      <c r="BG537" s="52"/>
      <c r="BH537" s="52"/>
      <c r="BI537" s="52"/>
      <c r="BJ537" s="52"/>
    </row>
    <row r="538" spans="1:62" ht="12.75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  <c r="AU538" s="52"/>
      <c r="AV538" s="52"/>
      <c r="AW538" s="52"/>
      <c r="AX538" s="52"/>
      <c r="AY538" s="52"/>
      <c r="AZ538" s="52"/>
      <c r="BA538" s="52"/>
      <c r="BB538" s="52"/>
      <c r="BC538" s="52"/>
      <c r="BD538" s="52"/>
      <c r="BE538" s="52"/>
      <c r="BF538" s="52"/>
      <c r="BG538" s="52"/>
      <c r="BH538" s="52"/>
      <c r="BI538" s="52"/>
      <c r="BJ538" s="52"/>
    </row>
    <row r="539" spans="1:62" ht="12.7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  <c r="AU539" s="52"/>
      <c r="AV539" s="52"/>
      <c r="AW539" s="52"/>
      <c r="AX539" s="52"/>
      <c r="AY539" s="52"/>
      <c r="AZ539" s="52"/>
      <c r="BA539" s="52"/>
      <c r="BB539" s="52"/>
      <c r="BC539" s="52"/>
      <c r="BD539" s="52"/>
      <c r="BE539" s="52"/>
      <c r="BF539" s="52"/>
      <c r="BG539" s="52"/>
      <c r="BH539" s="52"/>
      <c r="BI539" s="52"/>
      <c r="BJ539" s="52"/>
    </row>
    <row r="540" spans="1:62" ht="12.75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  <c r="BG540" s="52"/>
      <c r="BH540" s="52"/>
      <c r="BI540" s="52"/>
      <c r="BJ540" s="52"/>
    </row>
    <row r="541" spans="1:62" ht="12.75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  <c r="AU541" s="52"/>
      <c r="AV541" s="52"/>
      <c r="AW541" s="52"/>
      <c r="AX541" s="52"/>
      <c r="AY541" s="52"/>
      <c r="AZ541" s="52"/>
      <c r="BA541" s="52"/>
      <c r="BB541" s="52"/>
      <c r="BC541" s="52"/>
      <c r="BD541" s="52"/>
      <c r="BE541" s="52"/>
      <c r="BF541" s="52"/>
      <c r="BG541" s="52"/>
      <c r="BH541" s="52"/>
      <c r="BI541" s="52"/>
      <c r="BJ541" s="52"/>
    </row>
    <row r="542" spans="1:62" ht="12.75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  <c r="BG542" s="52"/>
      <c r="BH542" s="52"/>
      <c r="BI542" s="52"/>
      <c r="BJ542" s="52"/>
    </row>
    <row r="543" spans="1:62" ht="12.75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  <c r="BG543" s="52"/>
      <c r="BH543" s="52"/>
      <c r="BI543" s="52"/>
      <c r="BJ543" s="52"/>
    </row>
    <row r="544" spans="1:62" ht="12.75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  <c r="BG544" s="52"/>
      <c r="BH544" s="52"/>
      <c r="BI544" s="52"/>
      <c r="BJ544" s="52"/>
    </row>
    <row r="545" spans="1:62" ht="12.7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  <c r="BG545" s="52"/>
      <c r="BH545" s="52"/>
      <c r="BI545" s="52"/>
      <c r="BJ545" s="52"/>
    </row>
    <row r="546" spans="1:62" ht="12.75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  <c r="BG546" s="52"/>
      <c r="BH546" s="52"/>
      <c r="BI546" s="52"/>
      <c r="BJ546" s="52"/>
    </row>
    <row r="547" spans="1:62" ht="12.75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  <c r="BG547" s="52"/>
      <c r="BH547" s="52"/>
      <c r="BI547" s="52"/>
      <c r="BJ547" s="52"/>
    </row>
    <row r="548" spans="1:62" ht="12.75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  <c r="BG548" s="52"/>
      <c r="BH548" s="52"/>
      <c r="BI548" s="52"/>
      <c r="BJ548" s="52"/>
    </row>
    <row r="549" spans="1:62" ht="12.75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  <c r="BG549" s="52"/>
      <c r="BH549" s="52"/>
      <c r="BI549" s="52"/>
      <c r="BJ549" s="52"/>
    </row>
    <row r="550" spans="1:62" ht="12.75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  <c r="BG550" s="52"/>
      <c r="BH550" s="52"/>
      <c r="BI550" s="52"/>
      <c r="BJ550" s="52"/>
    </row>
    <row r="551" spans="1:62" ht="12.75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  <c r="AU551" s="52"/>
      <c r="AV551" s="52"/>
      <c r="AW551" s="52"/>
      <c r="AX551" s="52"/>
      <c r="AY551" s="52"/>
      <c r="AZ551" s="52"/>
      <c r="BA551" s="52"/>
      <c r="BB551" s="52"/>
      <c r="BC551" s="52"/>
      <c r="BD551" s="52"/>
      <c r="BE551" s="52"/>
      <c r="BF551" s="52"/>
      <c r="BG551" s="52"/>
      <c r="BH551" s="52"/>
      <c r="BI551" s="52"/>
      <c r="BJ551" s="52"/>
    </row>
    <row r="552" spans="1:62" ht="12.75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  <c r="AU552" s="52"/>
      <c r="AV552" s="52"/>
      <c r="AW552" s="52"/>
      <c r="AX552" s="52"/>
      <c r="AY552" s="52"/>
      <c r="AZ552" s="52"/>
      <c r="BA552" s="52"/>
      <c r="BB552" s="52"/>
      <c r="BC552" s="52"/>
      <c r="BD552" s="52"/>
      <c r="BE552" s="52"/>
      <c r="BF552" s="52"/>
      <c r="BG552" s="52"/>
      <c r="BH552" s="52"/>
      <c r="BI552" s="52"/>
      <c r="BJ552" s="52"/>
    </row>
    <row r="553" spans="1:62" ht="12.75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  <c r="AU553" s="52"/>
      <c r="AV553" s="52"/>
      <c r="AW553" s="52"/>
      <c r="AX553" s="52"/>
      <c r="AY553" s="52"/>
      <c r="AZ553" s="52"/>
      <c r="BA553" s="52"/>
      <c r="BB553" s="52"/>
      <c r="BC553" s="52"/>
      <c r="BD553" s="52"/>
      <c r="BE553" s="52"/>
      <c r="BF553" s="52"/>
      <c r="BG553" s="52"/>
      <c r="BH553" s="52"/>
      <c r="BI553" s="52"/>
      <c r="BJ553" s="52"/>
    </row>
    <row r="554" spans="1:62" ht="12.75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  <c r="AU554" s="52"/>
      <c r="AV554" s="52"/>
      <c r="AW554" s="52"/>
      <c r="AX554" s="52"/>
      <c r="AY554" s="52"/>
      <c r="AZ554" s="52"/>
      <c r="BA554" s="52"/>
      <c r="BB554" s="52"/>
      <c r="BC554" s="52"/>
      <c r="BD554" s="52"/>
      <c r="BE554" s="52"/>
      <c r="BF554" s="52"/>
      <c r="BG554" s="52"/>
      <c r="BH554" s="52"/>
      <c r="BI554" s="52"/>
      <c r="BJ554" s="52"/>
    </row>
    <row r="555" spans="1:62" ht="12.7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  <c r="AU555" s="52"/>
      <c r="AV555" s="52"/>
      <c r="AW555" s="52"/>
      <c r="AX555" s="52"/>
      <c r="AY555" s="52"/>
      <c r="AZ555" s="52"/>
      <c r="BA555" s="52"/>
      <c r="BB555" s="52"/>
      <c r="BC555" s="52"/>
      <c r="BD555" s="52"/>
      <c r="BE555" s="52"/>
      <c r="BF555" s="52"/>
      <c r="BG555" s="52"/>
      <c r="BH555" s="52"/>
      <c r="BI555" s="52"/>
      <c r="BJ555" s="52"/>
    </row>
    <row r="556" spans="1:62" ht="12.75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  <c r="AU556" s="52"/>
      <c r="AV556" s="52"/>
      <c r="AW556" s="52"/>
      <c r="AX556" s="52"/>
      <c r="AY556" s="52"/>
      <c r="AZ556" s="52"/>
      <c r="BA556" s="52"/>
      <c r="BB556" s="52"/>
      <c r="BC556" s="52"/>
      <c r="BD556" s="52"/>
      <c r="BE556" s="52"/>
      <c r="BF556" s="52"/>
      <c r="BG556" s="52"/>
      <c r="BH556" s="52"/>
      <c r="BI556" s="52"/>
      <c r="BJ556" s="52"/>
    </row>
    <row r="557" spans="1:62" ht="12.75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  <c r="AU557" s="52"/>
      <c r="AV557" s="52"/>
      <c r="AW557" s="52"/>
      <c r="AX557" s="52"/>
      <c r="AY557" s="52"/>
      <c r="AZ557" s="52"/>
      <c r="BA557" s="52"/>
      <c r="BB557" s="52"/>
      <c r="BC557" s="52"/>
      <c r="BD557" s="52"/>
      <c r="BE557" s="52"/>
      <c r="BF557" s="52"/>
      <c r="BG557" s="52"/>
      <c r="BH557" s="52"/>
      <c r="BI557" s="52"/>
      <c r="BJ557" s="52"/>
    </row>
    <row r="558" spans="1:62" ht="12.75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  <c r="AU558" s="52"/>
      <c r="AV558" s="52"/>
      <c r="AW558" s="52"/>
      <c r="AX558" s="52"/>
      <c r="AY558" s="52"/>
      <c r="AZ558" s="52"/>
      <c r="BA558" s="52"/>
      <c r="BB558" s="52"/>
      <c r="BC558" s="52"/>
      <c r="BD558" s="52"/>
      <c r="BE558" s="52"/>
      <c r="BF558" s="52"/>
      <c r="BG558" s="52"/>
      <c r="BH558" s="52"/>
      <c r="BI558" s="52"/>
      <c r="BJ558" s="52"/>
    </row>
    <row r="559" spans="1:62" ht="12.75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  <c r="AU559" s="52"/>
      <c r="AV559" s="52"/>
      <c r="AW559" s="52"/>
      <c r="AX559" s="52"/>
      <c r="AY559" s="52"/>
      <c r="AZ559" s="52"/>
      <c r="BA559" s="52"/>
      <c r="BB559" s="52"/>
      <c r="BC559" s="52"/>
      <c r="BD559" s="52"/>
      <c r="BE559" s="52"/>
      <c r="BF559" s="52"/>
      <c r="BG559" s="52"/>
      <c r="BH559" s="52"/>
      <c r="BI559" s="52"/>
      <c r="BJ559" s="52"/>
    </row>
    <row r="560" spans="1:62" ht="12.75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  <c r="AU560" s="52"/>
      <c r="AV560" s="52"/>
      <c r="AW560" s="52"/>
      <c r="AX560" s="52"/>
      <c r="AY560" s="52"/>
      <c r="AZ560" s="52"/>
      <c r="BA560" s="52"/>
      <c r="BB560" s="52"/>
      <c r="BC560" s="52"/>
      <c r="BD560" s="52"/>
      <c r="BE560" s="52"/>
      <c r="BF560" s="52"/>
      <c r="BG560" s="52"/>
      <c r="BH560" s="52"/>
      <c r="BI560" s="52"/>
      <c r="BJ560" s="52"/>
    </row>
    <row r="561" spans="1:62" ht="12.75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  <c r="AU561" s="52"/>
      <c r="AV561" s="52"/>
      <c r="AW561" s="52"/>
      <c r="AX561" s="52"/>
      <c r="AY561" s="52"/>
      <c r="AZ561" s="52"/>
      <c r="BA561" s="52"/>
      <c r="BB561" s="52"/>
      <c r="BC561" s="52"/>
      <c r="BD561" s="52"/>
      <c r="BE561" s="52"/>
      <c r="BF561" s="52"/>
      <c r="BG561" s="52"/>
      <c r="BH561" s="52"/>
      <c r="BI561" s="52"/>
      <c r="BJ561" s="52"/>
    </row>
    <row r="562" spans="1:62" ht="12.75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  <c r="AU562" s="52"/>
      <c r="AV562" s="52"/>
      <c r="AW562" s="52"/>
      <c r="AX562" s="52"/>
      <c r="AY562" s="52"/>
      <c r="AZ562" s="52"/>
      <c r="BA562" s="52"/>
      <c r="BB562" s="52"/>
      <c r="BC562" s="52"/>
      <c r="BD562" s="52"/>
      <c r="BE562" s="52"/>
      <c r="BF562" s="52"/>
      <c r="BG562" s="52"/>
      <c r="BH562" s="52"/>
      <c r="BI562" s="52"/>
      <c r="BJ562" s="52"/>
    </row>
    <row r="563" spans="1:62" ht="12.75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  <c r="AU563" s="52"/>
      <c r="AV563" s="52"/>
      <c r="AW563" s="52"/>
      <c r="AX563" s="52"/>
      <c r="AY563" s="52"/>
      <c r="AZ563" s="52"/>
      <c r="BA563" s="52"/>
      <c r="BB563" s="52"/>
      <c r="BC563" s="52"/>
      <c r="BD563" s="52"/>
      <c r="BE563" s="52"/>
      <c r="BF563" s="52"/>
      <c r="BG563" s="52"/>
      <c r="BH563" s="52"/>
      <c r="BI563" s="52"/>
      <c r="BJ563" s="52"/>
    </row>
    <row r="564" spans="1:62" ht="12.75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  <c r="AU564" s="52"/>
      <c r="AV564" s="52"/>
      <c r="AW564" s="52"/>
      <c r="AX564" s="52"/>
      <c r="AY564" s="52"/>
      <c r="AZ564" s="52"/>
      <c r="BA564" s="52"/>
      <c r="BB564" s="52"/>
      <c r="BC564" s="52"/>
      <c r="BD564" s="52"/>
      <c r="BE564" s="52"/>
      <c r="BF564" s="52"/>
      <c r="BG564" s="52"/>
      <c r="BH564" s="52"/>
      <c r="BI564" s="52"/>
      <c r="BJ564" s="52"/>
    </row>
    <row r="565" spans="1:62" ht="12.7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  <c r="AU565" s="52"/>
      <c r="AV565" s="52"/>
      <c r="AW565" s="52"/>
      <c r="AX565" s="52"/>
      <c r="AY565" s="52"/>
      <c r="AZ565" s="52"/>
      <c r="BA565" s="52"/>
      <c r="BB565" s="52"/>
      <c r="BC565" s="52"/>
      <c r="BD565" s="52"/>
      <c r="BE565" s="52"/>
      <c r="BF565" s="52"/>
      <c r="BG565" s="52"/>
      <c r="BH565" s="52"/>
      <c r="BI565" s="52"/>
      <c r="BJ565" s="52"/>
    </row>
    <row r="566" spans="1:62" ht="12.75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  <c r="AU566" s="52"/>
      <c r="AV566" s="52"/>
      <c r="AW566" s="52"/>
      <c r="AX566" s="52"/>
      <c r="AY566" s="52"/>
      <c r="AZ566" s="52"/>
      <c r="BA566" s="52"/>
      <c r="BB566" s="52"/>
      <c r="BC566" s="52"/>
      <c r="BD566" s="52"/>
      <c r="BE566" s="52"/>
      <c r="BF566" s="52"/>
      <c r="BG566" s="52"/>
      <c r="BH566" s="52"/>
      <c r="BI566" s="52"/>
      <c r="BJ566" s="52"/>
    </row>
    <row r="567" spans="1:62" ht="12.75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  <c r="AU567" s="52"/>
      <c r="AV567" s="52"/>
      <c r="AW567" s="52"/>
      <c r="AX567" s="52"/>
      <c r="AY567" s="52"/>
      <c r="AZ567" s="52"/>
      <c r="BA567" s="52"/>
      <c r="BB567" s="52"/>
      <c r="BC567" s="52"/>
      <c r="BD567" s="52"/>
      <c r="BE567" s="52"/>
      <c r="BF567" s="52"/>
      <c r="BG567" s="52"/>
      <c r="BH567" s="52"/>
      <c r="BI567" s="52"/>
      <c r="BJ567" s="52"/>
    </row>
    <row r="568" spans="1:62" ht="12.75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  <c r="AU568" s="52"/>
      <c r="AV568" s="52"/>
      <c r="AW568" s="52"/>
      <c r="AX568" s="52"/>
      <c r="AY568" s="52"/>
      <c r="AZ568" s="52"/>
      <c r="BA568" s="52"/>
      <c r="BB568" s="52"/>
      <c r="BC568" s="52"/>
      <c r="BD568" s="52"/>
      <c r="BE568" s="52"/>
      <c r="BF568" s="52"/>
      <c r="BG568" s="52"/>
      <c r="BH568" s="52"/>
      <c r="BI568" s="52"/>
      <c r="BJ568" s="52"/>
    </row>
    <row r="569" spans="1:62" ht="12.75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  <c r="AU569" s="52"/>
      <c r="AV569" s="52"/>
      <c r="AW569" s="52"/>
      <c r="AX569" s="52"/>
      <c r="AY569" s="52"/>
      <c r="AZ569" s="52"/>
      <c r="BA569" s="52"/>
      <c r="BB569" s="52"/>
      <c r="BC569" s="52"/>
      <c r="BD569" s="52"/>
      <c r="BE569" s="52"/>
      <c r="BF569" s="52"/>
      <c r="BG569" s="52"/>
      <c r="BH569" s="52"/>
      <c r="BI569" s="52"/>
      <c r="BJ569" s="52"/>
    </row>
    <row r="570" spans="1:62" ht="12.75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  <c r="AU570" s="52"/>
      <c r="AV570" s="52"/>
      <c r="AW570" s="52"/>
      <c r="AX570" s="52"/>
      <c r="AY570" s="52"/>
      <c r="AZ570" s="52"/>
      <c r="BA570" s="52"/>
      <c r="BB570" s="52"/>
      <c r="BC570" s="52"/>
      <c r="BD570" s="52"/>
      <c r="BE570" s="52"/>
      <c r="BF570" s="52"/>
      <c r="BG570" s="52"/>
      <c r="BH570" s="52"/>
      <c r="BI570" s="52"/>
      <c r="BJ570" s="52"/>
    </row>
    <row r="571" spans="1:62" ht="12.75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  <c r="AU571" s="52"/>
      <c r="AV571" s="52"/>
      <c r="AW571" s="52"/>
      <c r="AX571" s="52"/>
      <c r="AY571" s="52"/>
      <c r="AZ571" s="52"/>
      <c r="BA571" s="52"/>
      <c r="BB571" s="52"/>
      <c r="BC571" s="52"/>
      <c r="BD571" s="52"/>
      <c r="BE571" s="52"/>
      <c r="BF571" s="52"/>
      <c r="BG571" s="52"/>
      <c r="BH571" s="52"/>
      <c r="BI571" s="52"/>
      <c r="BJ571" s="52"/>
    </row>
    <row r="572" spans="1:62" ht="12.75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  <c r="AU572" s="52"/>
      <c r="AV572" s="52"/>
      <c r="AW572" s="52"/>
      <c r="AX572" s="52"/>
      <c r="AY572" s="52"/>
      <c r="AZ572" s="52"/>
      <c r="BA572" s="52"/>
      <c r="BB572" s="52"/>
      <c r="BC572" s="52"/>
      <c r="BD572" s="52"/>
      <c r="BE572" s="52"/>
      <c r="BF572" s="52"/>
      <c r="BG572" s="52"/>
      <c r="BH572" s="52"/>
      <c r="BI572" s="52"/>
      <c r="BJ572" s="52"/>
    </row>
    <row r="573" spans="1:62" ht="12.75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  <c r="AU573" s="52"/>
      <c r="AV573" s="52"/>
      <c r="AW573" s="52"/>
      <c r="AX573" s="52"/>
      <c r="AY573" s="52"/>
      <c r="AZ573" s="52"/>
      <c r="BA573" s="52"/>
      <c r="BB573" s="52"/>
      <c r="BC573" s="52"/>
      <c r="BD573" s="52"/>
      <c r="BE573" s="52"/>
      <c r="BF573" s="52"/>
      <c r="BG573" s="52"/>
      <c r="BH573" s="52"/>
      <c r="BI573" s="52"/>
      <c r="BJ573" s="52"/>
    </row>
    <row r="574" spans="1:62" ht="12.75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  <c r="AU574" s="52"/>
      <c r="AV574" s="52"/>
      <c r="AW574" s="52"/>
      <c r="AX574" s="52"/>
      <c r="AY574" s="52"/>
      <c r="AZ574" s="52"/>
      <c r="BA574" s="52"/>
      <c r="BB574" s="52"/>
      <c r="BC574" s="52"/>
      <c r="BD574" s="52"/>
      <c r="BE574" s="52"/>
      <c r="BF574" s="52"/>
      <c r="BG574" s="52"/>
      <c r="BH574" s="52"/>
      <c r="BI574" s="52"/>
      <c r="BJ574" s="52"/>
    </row>
    <row r="575" spans="1:62" ht="12.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  <c r="AU575" s="52"/>
      <c r="AV575" s="52"/>
      <c r="AW575" s="52"/>
      <c r="AX575" s="52"/>
      <c r="AY575" s="52"/>
      <c r="AZ575" s="52"/>
      <c r="BA575" s="52"/>
      <c r="BB575" s="52"/>
      <c r="BC575" s="52"/>
      <c r="BD575" s="52"/>
      <c r="BE575" s="52"/>
      <c r="BF575" s="52"/>
      <c r="BG575" s="52"/>
      <c r="BH575" s="52"/>
      <c r="BI575" s="52"/>
      <c r="BJ575" s="52"/>
    </row>
    <row r="576" spans="1:62" ht="12.75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  <c r="AU576" s="52"/>
      <c r="AV576" s="52"/>
      <c r="AW576" s="52"/>
      <c r="AX576" s="52"/>
      <c r="AY576" s="52"/>
      <c r="AZ576" s="52"/>
      <c r="BA576" s="52"/>
      <c r="BB576" s="52"/>
      <c r="BC576" s="52"/>
      <c r="BD576" s="52"/>
      <c r="BE576" s="52"/>
      <c r="BF576" s="52"/>
      <c r="BG576" s="52"/>
      <c r="BH576" s="52"/>
      <c r="BI576" s="52"/>
      <c r="BJ576" s="52"/>
    </row>
    <row r="577" spans="1:62" ht="12.75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  <c r="AU577" s="52"/>
      <c r="AV577" s="52"/>
      <c r="AW577" s="52"/>
      <c r="AX577" s="52"/>
      <c r="AY577" s="52"/>
      <c r="AZ577" s="52"/>
      <c r="BA577" s="52"/>
      <c r="BB577" s="52"/>
      <c r="BC577" s="52"/>
      <c r="BD577" s="52"/>
      <c r="BE577" s="52"/>
      <c r="BF577" s="52"/>
      <c r="BG577" s="52"/>
      <c r="BH577" s="52"/>
      <c r="BI577" s="52"/>
      <c r="BJ577" s="52"/>
    </row>
    <row r="578" spans="1:62" ht="12.75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  <c r="AU578" s="52"/>
      <c r="AV578" s="52"/>
      <c r="AW578" s="52"/>
      <c r="AX578" s="52"/>
      <c r="AY578" s="52"/>
      <c r="AZ578" s="52"/>
      <c r="BA578" s="52"/>
      <c r="BB578" s="52"/>
      <c r="BC578" s="52"/>
      <c r="BD578" s="52"/>
      <c r="BE578" s="52"/>
      <c r="BF578" s="52"/>
      <c r="BG578" s="52"/>
      <c r="BH578" s="52"/>
      <c r="BI578" s="52"/>
      <c r="BJ578" s="52"/>
    </row>
    <row r="579" spans="1:62" ht="12.7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  <c r="AU579" s="52"/>
      <c r="AV579" s="52"/>
      <c r="AW579" s="52"/>
      <c r="AX579" s="52"/>
      <c r="AY579" s="52"/>
      <c r="AZ579" s="52"/>
      <c r="BA579" s="52"/>
      <c r="BB579" s="52"/>
      <c r="BC579" s="52"/>
      <c r="BD579" s="52"/>
      <c r="BE579" s="52"/>
      <c r="BF579" s="52"/>
      <c r="BG579" s="52"/>
      <c r="BH579" s="52"/>
      <c r="BI579" s="52"/>
      <c r="BJ579" s="52"/>
    </row>
    <row r="580" spans="1:62" ht="12.75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  <c r="AU580" s="52"/>
      <c r="AV580" s="52"/>
      <c r="AW580" s="52"/>
      <c r="AX580" s="52"/>
      <c r="AY580" s="52"/>
      <c r="AZ580" s="52"/>
      <c r="BA580" s="52"/>
      <c r="BB580" s="52"/>
      <c r="BC580" s="52"/>
      <c r="BD580" s="52"/>
      <c r="BE580" s="52"/>
      <c r="BF580" s="52"/>
      <c r="BG580" s="52"/>
      <c r="BH580" s="52"/>
      <c r="BI580" s="52"/>
      <c r="BJ580" s="52"/>
    </row>
    <row r="581" spans="1:62" ht="12.75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  <c r="AU581" s="52"/>
      <c r="AV581" s="52"/>
      <c r="AW581" s="52"/>
      <c r="AX581" s="52"/>
      <c r="AY581" s="52"/>
      <c r="AZ581" s="52"/>
      <c r="BA581" s="52"/>
      <c r="BB581" s="52"/>
      <c r="BC581" s="52"/>
      <c r="BD581" s="52"/>
      <c r="BE581" s="52"/>
      <c r="BF581" s="52"/>
      <c r="BG581" s="52"/>
      <c r="BH581" s="52"/>
      <c r="BI581" s="52"/>
      <c r="BJ581" s="52"/>
    </row>
    <row r="582" spans="1:62" ht="12.75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  <c r="BG582" s="52"/>
      <c r="BH582" s="52"/>
      <c r="BI582" s="52"/>
      <c r="BJ582" s="52"/>
    </row>
    <row r="583" spans="1:62" ht="12.75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  <c r="BG583" s="52"/>
      <c r="BH583" s="52"/>
      <c r="BI583" s="52"/>
      <c r="BJ583" s="52"/>
    </row>
    <row r="584" spans="1:62" ht="12.75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  <c r="AU584" s="52"/>
      <c r="AV584" s="52"/>
      <c r="AW584" s="52"/>
      <c r="AX584" s="52"/>
      <c r="AY584" s="52"/>
      <c r="AZ584" s="52"/>
      <c r="BA584" s="52"/>
      <c r="BB584" s="52"/>
      <c r="BC584" s="52"/>
      <c r="BD584" s="52"/>
      <c r="BE584" s="52"/>
      <c r="BF584" s="52"/>
      <c r="BG584" s="52"/>
      <c r="BH584" s="52"/>
      <c r="BI584" s="52"/>
      <c r="BJ584" s="52"/>
    </row>
    <row r="585" spans="1:62" ht="12.7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  <c r="AU585" s="52"/>
      <c r="AV585" s="52"/>
      <c r="AW585" s="52"/>
      <c r="AX585" s="52"/>
      <c r="AY585" s="52"/>
      <c r="AZ585" s="52"/>
      <c r="BA585" s="52"/>
      <c r="BB585" s="52"/>
      <c r="BC585" s="52"/>
      <c r="BD585" s="52"/>
      <c r="BE585" s="52"/>
      <c r="BF585" s="52"/>
      <c r="BG585" s="52"/>
      <c r="BH585" s="52"/>
      <c r="BI585" s="52"/>
      <c r="BJ585" s="52"/>
    </row>
    <row r="586" spans="1:62" ht="12.75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  <c r="AU586" s="52"/>
      <c r="AV586" s="52"/>
      <c r="AW586" s="52"/>
      <c r="AX586" s="52"/>
      <c r="AY586" s="52"/>
      <c r="AZ586" s="52"/>
      <c r="BA586" s="52"/>
      <c r="BB586" s="52"/>
      <c r="BC586" s="52"/>
      <c r="BD586" s="52"/>
      <c r="BE586" s="52"/>
      <c r="BF586" s="52"/>
      <c r="BG586" s="52"/>
      <c r="BH586" s="52"/>
      <c r="BI586" s="52"/>
      <c r="BJ586" s="52"/>
    </row>
    <row r="587" spans="1:62" ht="12.75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  <c r="AU587" s="52"/>
      <c r="AV587" s="52"/>
      <c r="AW587" s="52"/>
      <c r="AX587" s="52"/>
      <c r="AY587" s="52"/>
      <c r="AZ587" s="52"/>
      <c r="BA587" s="52"/>
      <c r="BB587" s="52"/>
      <c r="BC587" s="52"/>
      <c r="BD587" s="52"/>
      <c r="BE587" s="52"/>
      <c r="BF587" s="52"/>
      <c r="BG587" s="52"/>
      <c r="BH587" s="52"/>
      <c r="BI587" s="52"/>
      <c r="BJ587" s="52"/>
    </row>
    <row r="588" spans="1:62" ht="12.75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  <c r="AU588" s="52"/>
      <c r="AV588" s="52"/>
      <c r="AW588" s="52"/>
      <c r="AX588" s="52"/>
      <c r="AY588" s="52"/>
      <c r="AZ588" s="52"/>
      <c r="BA588" s="52"/>
      <c r="BB588" s="52"/>
      <c r="BC588" s="52"/>
      <c r="BD588" s="52"/>
      <c r="BE588" s="52"/>
      <c r="BF588" s="52"/>
      <c r="BG588" s="52"/>
      <c r="BH588" s="52"/>
      <c r="BI588" s="52"/>
      <c r="BJ588" s="52"/>
    </row>
    <row r="589" spans="1:62" ht="12.75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  <c r="AU589" s="52"/>
      <c r="AV589" s="52"/>
      <c r="AW589" s="52"/>
      <c r="AX589" s="52"/>
      <c r="AY589" s="52"/>
      <c r="AZ589" s="52"/>
      <c r="BA589" s="52"/>
      <c r="BB589" s="52"/>
      <c r="BC589" s="52"/>
      <c r="BD589" s="52"/>
      <c r="BE589" s="52"/>
      <c r="BF589" s="52"/>
      <c r="BG589" s="52"/>
      <c r="BH589" s="52"/>
      <c r="BI589" s="52"/>
      <c r="BJ589" s="52"/>
    </row>
    <row r="590" spans="1:62" ht="12.75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  <c r="AU590" s="52"/>
      <c r="AV590" s="52"/>
      <c r="AW590" s="52"/>
      <c r="AX590" s="52"/>
      <c r="AY590" s="52"/>
      <c r="AZ590" s="52"/>
      <c r="BA590" s="52"/>
      <c r="BB590" s="52"/>
      <c r="BC590" s="52"/>
      <c r="BD590" s="52"/>
      <c r="BE590" s="52"/>
      <c r="BF590" s="52"/>
      <c r="BG590" s="52"/>
      <c r="BH590" s="52"/>
      <c r="BI590" s="52"/>
      <c r="BJ590" s="52"/>
    </row>
    <row r="591" spans="1:62" ht="12.75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  <c r="AU591" s="52"/>
      <c r="AV591" s="52"/>
      <c r="AW591" s="52"/>
      <c r="AX591" s="52"/>
      <c r="AY591" s="52"/>
      <c r="AZ591" s="52"/>
      <c r="BA591" s="52"/>
      <c r="BB591" s="52"/>
      <c r="BC591" s="52"/>
      <c r="BD591" s="52"/>
      <c r="BE591" s="52"/>
      <c r="BF591" s="52"/>
      <c r="BG591" s="52"/>
      <c r="BH591" s="52"/>
      <c r="BI591" s="52"/>
      <c r="BJ591" s="52"/>
    </row>
    <row r="592" spans="1:62" ht="12.75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  <c r="AU592" s="52"/>
      <c r="AV592" s="52"/>
      <c r="AW592" s="52"/>
      <c r="AX592" s="52"/>
      <c r="AY592" s="52"/>
      <c r="AZ592" s="52"/>
      <c r="BA592" s="52"/>
      <c r="BB592" s="52"/>
      <c r="BC592" s="52"/>
      <c r="BD592" s="52"/>
      <c r="BE592" s="52"/>
      <c r="BF592" s="52"/>
      <c r="BG592" s="52"/>
      <c r="BH592" s="52"/>
      <c r="BI592" s="52"/>
      <c r="BJ592" s="52"/>
    </row>
    <row r="593" spans="1:62" ht="12.75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  <c r="AU593" s="52"/>
      <c r="AV593" s="52"/>
      <c r="AW593" s="52"/>
      <c r="AX593" s="52"/>
      <c r="AY593" s="52"/>
      <c r="AZ593" s="52"/>
      <c r="BA593" s="52"/>
      <c r="BB593" s="52"/>
      <c r="BC593" s="52"/>
      <c r="BD593" s="52"/>
      <c r="BE593" s="52"/>
      <c r="BF593" s="52"/>
      <c r="BG593" s="52"/>
      <c r="BH593" s="52"/>
      <c r="BI593" s="52"/>
      <c r="BJ593" s="52"/>
    </row>
    <row r="594" spans="1:62" ht="12.75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  <c r="AU594" s="52"/>
      <c r="AV594" s="52"/>
      <c r="AW594" s="52"/>
      <c r="AX594" s="52"/>
      <c r="AY594" s="52"/>
      <c r="AZ594" s="52"/>
      <c r="BA594" s="52"/>
      <c r="BB594" s="52"/>
      <c r="BC594" s="52"/>
      <c r="BD594" s="52"/>
      <c r="BE594" s="52"/>
      <c r="BF594" s="52"/>
      <c r="BG594" s="52"/>
      <c r="BH594" s="52"/>
      <c r="BI594" s="52"/>
      <c r="BJ594" s="52"/>
    </row>
    <row r="595" spans="1:62" ht="12.7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  <c r="AU595" s="52"/>
      <c r="AV595" s="52"/>
      <c r="AW595" s="52"/>
      <c r="AX595" s="52"/>
      <c r="AY595" s="52"/>
      <c r="AZ595" s="52"/>
      <c r="BA595" s="52"/>
      <c r="BB595" s="52"/>
      <c r="BC595" s="52"/>
      <c r="BD595" s="52"/>
      <c r="BE595" s="52"/>
      <c r="BF595" s="52"/>
      <c r="BG595" s="52"/>
      <c r="BH595" s="52"/>
      <c r="BI595" s="52"/>
      <c r="BJ595" s="52"/>
    </row>
    <row r="596" spans="1:62" ht="12.75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  <c r="AU596" s="52"/>
      <c r="AV596" s="52"/>
      <c r="AW596" s="52"/>
      <c r="AX596" s="52"/>
      <c r="AY596" s="52"/>
      <c r="AZ596" s="52"/>
      <c r="BA596" s="52"/>
      <c r="BB596" s="52"/>
      <c r="BC596" s="52"/>
      <c r="BD596" s="52"/>
      <c r="BE596" s="52"/>
      <c r="BF596" s="52"/>
      <c r="BG596" s="52"/>
      <c r="BH596" s="52"/>
      <c r="BI596" s="52"/>
      <c r="BJ596" s="52"/>
    </row>
    <row r="597" spans="1:62" ht="12.75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  <c r="AU597" s="52"/>
      <c r="AV597" s="52"/>
      <c r="AW597" s="52"/>
      <c r="AX597" s="52"/>
      <c r="AY597" s="52"/>
      <c r="AZ597" s="52"/>
      <c r="BA597" s="52"/>
      <c r="BB597" s="52"/>
      <c r="BC597" s="52"/>
      <c r="BD597" s="52"/>
      <c r="BE597" s="52"/>
      <c r="BF597" s="52"/>
      <c r="BG597" s="52"/>
      <c r="BH597" s="52"/>
      <c r="BI597" s="52"/>
      <c r="BJ597" s="52"/>
    </row>
    <row r="598" spans="1:62" ht="12.75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  <c r="AU598" s="52"/>
      <c r="AV598" s="52"/>
      <c r="AW598" s="52"/>
      <c r="AX598" s="52"/>
      <c r="AY598" s="52"/>
      <c r="AZ598" s="52"/>
      <c r="BA598" s="52"/>
      <c r="BB598" s="52"/>
      <c r="BC598" s="52"/>
      <c r="BD598" s="52"/>
      <c r="BE598" s="52"/>
      <c r="BF598" s="52"/>
      <c r="BG598" s="52"/>
      <c r="BH598" s="52"/>
      <c r="BI598" s="52"/>
      <c r="BJ598" s="52"/>
    </row>
    <row r="599" spans="1:62" ht="12.75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  <c r="AU599" s="52"/>
      <c r="AV599" s="52"/>
      <c r="AW599" s="52"/>
      <c r="AX599" s="52"/>
      <c r="AY599" s="52"/>
      <c r="AZ599" s="52"/>
      <c r="BA599" s="52"/>
      <c r="BB599" s="52"/>
      <c r="BC599" s="52"/>
      <c r="BD599" s="52"/>
      <c r="BE599" s="52"/>
      <c r="BF599" s="52"/>
      <c r="BG599" s="52"/>
      <c r="BH599" s="52"/>
      <c r="BI599" s="52"/>
      <c r="BJ599" s="52"/>
    </row>
    <row r="600" spans="1:62" ht="12.75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  <c r="AU600" s="52"/>
      <c r="AV600" s="52"/>
      <c r="AW600" s="52"/>
      <c r="AX600" s="52"/>
      <c r="AY600" s="52"/>
      <c r="AZ600" s="52"/>
      <c r="BA600" s="52"/>
      <c r="BB600" s="52"/>
      <c r="BC600" s="52"/>
      <c r="BD600" s="52"/>
      <c r="BE600" s="52"/>
      <c r="BF600" s="52"/>
      <c r="BG600" s="52"/>
      <c r="BH600" s="52"/>
      <c r="BI600" s="52"/>
      <c r="BJ600" s="52"/>
    </row>
    <row r="601" spans="1:62" ht="12.75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  <c r="AU601" s="52"/>
      <c r="AV601" s="52"/>
      <c r="AW601" s="52"/>
      <c r="AX601" s="52"/>
      <c r="AY601" s="52"/>
      <c r="AZ601" s="52"/>
      <c r="BA601" s="52"/>
      <c r="BB601" s="52"/>
      <c r="BC601" s="52"/>
      <c r="BD601" s="52"/>
      <c r="BE601" s="52"/>
      <c r="BF601" s="52"/>
      <c r="BG601" s="52"/>
      <c r="BH601" s="52"/>
      <c r="BI601" s="52"/>
      <c r="BJ601" s="52"/>
    </row>
    <row r="602" spans="1:62" ht="12.75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  <c r="AU602" s="52"/>
      <c r="AV602" s="52"/>
      <c r="AW602" s="52"/>
      <c r="AX602" s="52"/>
      <c r="AY602" s="52"/>
      <c r="AZ602" s="52"/>
      <c r="BA602" s="52"/>
      <c r="BB602" s="52"/>
      <c r="BC602" s="52"/>
      <c r="BD602" s="52"/>
      <c r="BE602" s="52"/>
      <c r="BF602" s="52"/>
      <c r="BG602" s="52"/>
      <c r="BH602" s="52"/>
      <c r="BI602" s="52"/>
      <c r="BJ602" s="52"/>
    </row>
    <row r="603" spans="1:62" ht="12.75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  <c r="AU603" s="52"/>
      <c r="AV603" s="52"/>
      <c r="AW603" s="52"/>
      <c r="AX603" s="52"/>
      <c r="AY603" s="52"/>
      <c r="AZ603" s="52"/>
      <c r="BA603" s="52"/>
      <c r="BB603" s="52"/>
      <c r="BC603" s="52"/>
      <c r="BD603" s="52"/>
      <c r="BE603" s="52"/>
      <c r="BF603" s="52"/>
      <c r="BG603" s="52"/>
      <c r="BH603" s="52"/>
      <c r="BI603" s="52"/>
      <c r="BJ603" s="52"/>
    </row>
    <row r="604" spans="1:62" ht="12.75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  <c r="AU604" s="52"/>
      <c r="AV604" s="52"/>
      <c r="AW604" s="52"/>
      <c r="AX604" s="52"/>
      <c r="AY604" s="52"/>
      <c r="AZ604" s="52"/>
      <c r="BA604" s="52"/>
      <c r="BB604" s="52"/>
      <c r="BC604" s="52"/>
      <c r="BD604" s="52"/>
      <c r="BE604" s="52"/>
      <c r="BF604" s="52"/>
      <c r="BG604" s="52"/>
      <c r="BH604" s="52"/>
      <c r="BI604" s="52"/>
      <c r="BJ604" s="52"/>
    </row>
    <row r="605" spans="1:62" ht="12.7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  <c r="AU605" s="52"/>
      <c r="AV605" s="52"/>
      <c r="AW605" s="52"/>
      <c r="AX605" s="52"/>
      <c r="AY605" s="52"/>
      <c r="AZ605" s="52"/>
      <c r="BA605" s="52"/>
      <c r="BB605" s="52"/>
      <c r="BC605" s="52"/>
      <c r="BD605" s="52"/>
      <c r="BE605" s="52"/>
      <c r="BF605" s="52"/>
      <c r="BG605" s="52"/>
      <c r="BH605" s="52"/>
      <c r="BI605" s="52"/>
      <c r="BJ605" s="52"/>
    </row>
    <row r="606" spans="1:62" ht="12.75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  <c r="AU606" s="52"/>
      <c r="AV606" s="52"/>
      <c r="AW606" s="52"/>
      <c r="AX606" s="52"/>
      <c r="AY606" s="52"/>
      <c r="AZ606" s="52"/>
      <c r="BA606" s="52"/>
      <c r="BB606" s="52"/>
      <c r="BC606" s="52"/>
      <c r="BD606" s="52"/>
      <c r="BE606" s="52"/>
      <c r="BF606" s="52"/>
      <c r="BG606" s="52"/>
      <c r="BH606" s="52"/>
      <c r="BI606" s="52"/>
      <c r="BJ606" s="52"/>
    </row>
    <row r="607" spans="1:62" ht="12.75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  <c r="AU607" s="52"/>
      <c r="AV607" s="52"/>
      <c r="AW607" s="52"/>
      <c r="AX607" s="52"/>
      <c r="AY607" s="52"/>
      <c r="AZ607" s="52"/>
      <c r="BA607" s="52"/>
      <c r="BB607" s="52"/>
      <c r="BC607" s="52"/>
      <c r="BD607" s="52"/>
      <c r="BE607" s="52"/>
      <c r="BF607" s="52"/>
      <c r="BG607" s="52"/>
      <c r="BH607" s="52"/>
      <c r="BI607" s="52"/>
      <c r="BJ607" s="52"/>
    </row>
    <row r="608" spans="1:62" ht="12.75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  <c r="AU608" s="52"/>
      <c r="AV608" s="52"/>
      <c r="AW608" s="52"/>
      <c r="AX608" s="52"/>
      <c r="AY608" s="52"/>
      <c r="AZ608" s="52"/>
      <c r="BA608" s="52"/>
      <c r="BB608" s="52"/>
      <c r="BC608" s="52"/>
      <c r="BD608" s="52"/>
      <c r="BE608" s="52"/>
      <c r="BF608" s="52"/>
      <c r="BG608" s="52"/>
      <c r="BH608" s="52"/>
      <c r="BI608" s="52"/>
      <c r="BJ608" s="52"/>
    </row>
    <row r="609" spans="1:62" ht="12.75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  <c r="AU609" s="52"/>
      <c r="AV609" s="52"/>
      <c r="AW609" s="52"/>
      <c r="AX609" s="52"/>
      <c r="AY609" s="52"/>
      <c r="AZ609" s="52"/>
      <c r="BA609" s="52"/>
      <c r="BB609" s="52"/>
      <c r="BC609" s="52"/>
      <c r="BD609" s="52"/>
      <c r="BE609" s="52"/>
      <c r="BF609" s="52"/>
      <c r="BG609" s="52"/>
      <c r="BH609" s="52"/>
      <c r="BI609" s="52"/>
      <c r="BJ609" s="52"/>
    </row>
    <row r="610" spans="1:62" ht="12.75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  <c r="AU610" s="52"/>
      <c r="AV610" s="52"/>
      <c r="AW610" s="52"/>
      <c r="AX610" s="52"/>
      <c r="AY610" s="52"/>
      <c r="AZ610" s="52"/>
      <c r="BA610" s="52"/>
      <c r="BB610" s="52"/>
      <c r="BC610" s="52"/>
      <c r="BD610" s="52"/>
      <c r="BE610" s="52"/>
      <c r="BF610" s="52"/>
      <c r="BG610" s="52"/>
      <c r="BH610" s="52"/>
      <c r="BI610" s="52"/>
      <c r="BJ610" s="52"/>
    </row>
    <row r="611" spans="1:62" ht="12.75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  <c r="AU611" s="52"/>
      <c r="AV611" s="52"/>
      <c r="AW611" s="52"/>
      <c r="AX611" s="52"/>
      <c r="AY611" s="52"/>
      <c r="AZ611" s="52"/>
      <c r="BA611" s="52"/>
      <c r="BB611" s="52"/>
      <c r="BC611" s="52"/>
      <c r="BD611" s="52"/>
      <c r="BE611" s="52"/>
      <c r="BF611" s="52"/>
      <c r="BG611" s="52"/>
      <c r="BH611" s="52"/>
      <c r="BI611" s="52"/>
      <c r="BJ611" s="52"/>
    </row>
    <row r="612" spans="1:62" ht="12.75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  <c r="AU612" s="52"/>
      <c r="AV612" s="52"/>
      <c r="AW612" s="52"/>
      <c r="AX612" s="52"/>
      <c r="AY612" s="52"/>
      <c r="AZ612" s="52"/>
      <c r="BA612" s="52"/>
      <c r="BB612" s="52"/>
      <c r="BC612" s="52"/>
      <c r="BD612" s="52"/>
      <c r="BE612" s="52"/>
      <c r="BF612" s="52"/>
      <c r="BG612" s="52"/>
      <c r="BH612" s="52"/>
      <c r="BI612" s="52"/>
      <c r="BJ612" s="52"/>
    </row>
    <row r="613" spans="1:62" ht="12.75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  <c r="AU613" s="52"/>
      <c r="AV613" s="52"/>
      <c r="AW613" s="52"/>
      <c r="AX613" s="52"/>
      <c r="AY613" s="52"/>
      <c r="AZ613" s="52"/>
      <c r="BA613" s="52"/>
      <c r="BB613" s="52"/>
      <c r="BC613" s="52"/>
      <c r="BD613" s="52"/>
      <c r="BE613" s="52"/>
      <c r="BF613" s="52"/>
      <c r="BG613" s="52"/>
      <c r="BH613" s="52"/>
      <c r="BI613" s="52"/>
      <c r="BJ613" s="52"/>
    </row>
    <row r="614" spans="1:62" ht="12.75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  <c r="AU614" s="52"/>
      <c r="AV614" s="52"/>
      <c r="AW614" s="52"/>
      <c r="AX614" s="52"/>
      <c r="AY614" s="52"/>
      <c r="AZ614" s="52"/>
      <c r="BA614" s="52"/>
      <c r="BB614" s="52"/>
      <c r="BC614" s="52"/>
      <c r="BD614" s="52"/>
      <c r="BE614" s="52"/>
      <c r="BF614" s="52"/>
      <c r="BG614" s="52"/>
      <c r="BH614" s="52"/>
      <c r="BI614" s="52"/>
      <c r="BJ614" s="52"/>
    </row>
    <row r="615" spans="1:62" ht="12.7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  <c r="AU615" s="52"/>
      <c r="AV615" s="52"/>
      <c r="AW615" s="52"/>
      <c r="AX615" s="52"/>
      <c r="AY615" s="52"/>
      <c r="AZ615" s="52"/>
      <c r="BA615" s="52"/>
      <c r="BB615" s="52"/>
      <c r="BC615" s="52"/>
      <c r="BD615" s="52"/>
      <c r="BE615" s="52"/>
      <c r="BF615" s="52"/>
      <c r="BG615" s="52"/>
      <c r="BH615" s="52"/>
      <c r="BI615" s="52"/>
      <c r="BJ615" s="52"/>
    </row>
    <row r="616" spans="1:62" ht="12.75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  <c r="BG616" s="52"/>
      <c r="BH616" s="52"/>
      <c r="BI616" s="52"/>
      <c r="BJ616" s="52"/>
    </row>
    <row r="617" spans="1:62" ht="12.75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  <c r="BG617" s="52"/>
      <c r="BH617" s="52"/>
      <c r="BI617" s="52"/>
      <c r="BJ617" s="52"/>
    </row>
    <row r="618" spans="1:62" ht="12.75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  <c r="BG618" s="52"/>
      <c r="BH618" s="52"/>
      <c r="BI618" s="52"/>
      <c r="BJ618" s="52"/>
    </row>
    <row r="619" spans="1:62" ht="12.7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  <c r="AU619" s="52"/>
      <c r="AV619" s="52"/>
      <c r="AW619" s="52"/>
      <c r="AX619" s="52"/>
      <c r="AY619" s="52"/>
      <c r="AZ619" s="52"/>
      <c r="BA619" s="52"/>
      <c r="BB619" s="52"/>
      <c r="BC619" s="52"/>
      <c r="BD619" s="52"/>
      <c r="BE619" s="52"/>
      <c r="BF619" s="52"/>
      <c r="BG619" s="52"/>
      <c r="BH619" s="52"/>
      <c r="BI619" s="52"/>
      <c r="BJ619" s="52"/>
    </row>
    <row r="620" spans="1:62" ht="12.75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  <c r="AU620" s="52"/>
      <c r="AV620" s="52"/>
      <c r="AW620" s="52"/>
      <c r="AX620" s="52"/>
      <c r="AY620" s="52"/>
      <c r="AZ620" s="52"/>
      <c r="BA620" s="52"/>
      <c r="BB620" s="52"/>
      <c r="BC620" s="52"/>
      <c r="BD620" s="52"/>
      <c r="BE620" s="52"/>
      <c r="BF620" s="52"/>
      <c r="BG620" s="52"/>
      <c r="BH620" s="52"/>
      <c r="BI620" s="52"/>
      <c r="BJ620" s="52"/>
    </row>
    <row r="621" spans="1:62" ht="12.75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  <c r="AU621" s="52"/>
      <c r="AV621" s="52"/>
      <c r="AW621" s="52"/>
      <c r="AX621" s="52"/>
      <c r="AY621" s="52"/>
      <c r="AZ621" s="52"/>
      <c r="BA621" s="52"/>
      <c r="BB621" s="52"/>
      <c r="BC621" s="52"/>
      <c r="BD621" s="52"/>
      <c r="BE621" s="52"/>
      <c r="BF621" s="52"/>
      <c r="BG621" s="52"/>
      <c r="BH621" s="52"/>
      <c r="BI621" s="52"/>
      <c r="BJ621" s="52"/>
    </row>
    <row r="622" spans="1:62" ht="12.75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  <c r="AU622" s="52"/>
      <c r="AV622" s="52"/>
      <c r="AW622" s="52"/>
      <c r="AX622" s="52"/>
      <c r="AY622" s="52"/>
      <c r="AZ622" s="52"/>
      <c r="BA622" s="52"/>
      <c r="BB622" s="52"/>
      <c r="BC622" s="52"/>
      <c r="BD622" s="52"/>
      <c r="BE622" s="52"/>
      <c r="BF622" s="52"/>
      <c r="BG622" s="52"/>
      <c r="BH622" s="52"/>
      <c r="BI622" s="52"/>
      <c r="BJ622" s="52"/>
    </row>
    <row r="623" spans="1:62" ht="12.75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  <c r="AU623" s="52"/>
      <c r="AV623" s="52"/>
      <c r="AW623" s="52"/>
      <c r="AX623" s="52"/>
      <c r="AY623" s="52"/>
      <c r="AZ623" s="52"/>
      <c r="BA623" s="52"/>
      <c r="BB623" s="52"/>
      <c r="BC623" s="52"/>
      <c r="BD623" s="52"/>
      <c r="BE623" s="52"/>
      <c r="BF623" s="52"/>
      <c r="BG623" s="52"/>
      <c r="BH623" s="52"/>
      <c r="BI623" s="52"/>
      <c r="BJ623" s="52"/>
    </row>
    <row r="624" spans="1:62" ht="12.75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  <c r="AU624" s="52"/>
      <c r="AV624" s="52"/>
      <c r="AW624" s="52"/>
      <c r="AX624" s="52"/>
      <c r="AY624" s="52"/>
      <c r="AZ624" s="52"/>
      <c r="BA624" s="52"/>
      <c r="BB624" s="52"/>
      <c r="BC624" s="52"/>
      <c r="BD624" s="52"/>
      <c r="BE624" s="52"/>
      <c r="BF624" s="52"/>
      <c r="BG624" s="52"/>
      <c r="BH624" s="52"/>
      <c r="BI624" s="52"/>
      <c r="BJ624" s="52"/>
    </row>
    <row r="625" spans="1:62" ht="12.7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  <c r="AU625" s="52"/>
      <c r="AV625" s="52"/>
      <c r="AW625" s="52"/>
      <c r="AX625" s="52"/>
      <c r="AY625" s="52"/>
      <c r="AZ625" s="52"/>
      <c r="BA625" s="52"/>
      <c r="BB625" s="52"/>
      <c r="BC625" s="52"/>
      <c r="BD625" s="52"/>
      <c r="BE625" s="52"/>
      <c r="BF625" s="52"/>
      <c r="BG625" s="52"/>
      <c r="BH625" s="52"/>
      <c r="BI625" s="52"/>
      <c r="BJ625" s="52"/>
    </row>
    <row r="626" spans="1:62" ht="12.75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  <c r="AU626" s="52"/>
      <c r="AV626" s="52"/>
      <c r="AW626" s="52"/>
      <c r="AX626" s="52"/>
      <c r="AY626" s="52"/>
      <c r="AZ626" s="52"/>
      <c r="BA626" s="52"/>
      <c r="BB626" s="52"/>
      <c r="BC626" s="52"/>
      <c r="BD626" s="52"/>
      <c r="BE626" s="52"/>
      <c r="BF626" s="52"/>
      <c r="BG626" s="52"/>
      <c r="BH626" s="52"/>
      <c r="BI626" s="52"/>
      <c r="BJ626" s="52"/>
    </row>
    <row r="627" spans="1:62" ht="12.75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  <c r="AU627" s="52"/>
      <c r="AV627" s="52"/>
      <c r="AW627" s="52"/>
      <c r="AX627" s="52"/>
      <c r="AY627" s="52"/>
      <c r="AZ627" s="52"/>
      <c r="BA627" s="52"/>
      <c r="BB627" s="52"/>
      <c r="BC627" s="52"/>
      <c r="BD627" s="52"/>
      <c r="BE627" s="52"/>
      <c r="BF627" s="52"/>
      <c r="BG627" s="52"/>
      <c r="BH627" s="52"/>
      <c r="BI627" s="52"/>
      <c r="BJ627" s="52"/>
    </row>
    <row r="628" spans="1:62" ht="12.75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  <c r="AU628" s="52"/>
      <c r="AV628" s="52"/>
      <c r="AW628" s="52"/>
      <c r="AX628" s="52"/>
      <c r="AY628" s="52"/>
      <c r="AZ628" s="52"/>
      <c r="BA628" s="52"/>
      <c r="BB628" s="52"/>
      <c r="BC628" s="52"/>
      <c r="BD628" s="52"/>
      <c r="BE628" s="52"/>
      <c r="BF628" s="52"/>
      <c r="BG628" s="52"/>
      <c r="BH628" s="52"/>
      <c r="BI628" s="52"/>
      <c r="BJ628" s="52"/>
    </row>
    <row r="629" spans="1:62" ht="12.75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  <c r="BG629" s="52"/>
      <c r="BH629" s="52"/>
      <c r="BI629" s="52"/>
      <c r="BJ629" s="52"/>
    </row>
    <row r="630" spans="1:62" ht="12.75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  <c r="BG630" s="52"/>
      <c r="BH630" s="52"/>
      <c r="BI630" s="52"/>
      <c r="BJ630" s="52"/>
    </row>
    <row r="631" spans="1:62" ht="12.75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  <c r="BG631" s="52"/>
      <c r="BH631" s="52"/>
      <c r="BI631" s="52"/>
      <c r="BJ631" s="52"/>
    </row>
    <row r="632" spans="1:62" ht="12.75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  <c r="BG632" s="52"/>
      <c r="BH632" s="52"/>
      <c r="BI632" s="52"/>
      <c r="BJ632" s="52"/>
    </row>
    <row r="633" spans="1:62" ht="12.75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  <c r="BG633" s="52"/>
      <c r="BH633" s="52"/>
      <c r="BI633" s="52"/>
      <c r="BJ633" s="52"/>
    </row>
    <row r="634" spans="1:62" ht="12.75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  <c r="BG634" s="52"/>
      <c r="BH634" s="52"/>
      <c r="BI634" s="52"/>
      <c r="BJ634" s="52"/>
    </row>
    <row r="635" spans="1:62" ht="12.7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  <c r="BG635" s="52"/>
      <c r="BH635" s="52"/>
      <c r="BI635" s="52"/>
      <c r="BJ635" s="52"/>
    </row>
    <row r="636" spans="1:62" ht="12.75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  <c r="AU636" s="52"/>
      <c r="AV636" s="52"/>
      <c r="AW636" s="52"/>
      <c r="AX636" s="52"/>
      <c r="AY636" s="52"/>
      <c r="AZ636" s="52"/>
      <c r="BA636" s="52"/>
      <c r="BB636" s="52"/>
      <c r="BC636" s="52"/>
      <c r="BD636" s="52"/>
      <c r="BE636" s="52"/>
      <c r="BF636" s="52"/>
      <c r="BG636" s="52"/>
      <c r="BH636" s="52"/>
      <c r="BI636" s="52"/>
      <c r="BJ636" s="52"/>
    </row>
    <row r="637" spans="1:62" ht="12.75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  <c r="AU637" s="52"/>
      <c r="AV637" s="52"/>
      <c r="AW637" s="52"/>
      <c r="AX637" s="52"/>
      <c r="AY637" s="52"/>
      <c r="AZ637" s="52"/>
      <c r="BA637" s="52"/>
      <c r="BB637" s="52"/>
      <c r="BC637" s="52"/>
      <c r="BD637" s="52"/>
      <c r="BE637" s="52"/>
      <c r="BF637" s="52"/>
      <c r="BG637" s="52"/>
      <c r="BH637" s="52"/>
      <c r="BI637" s="52"/>
      <c r="BJ637" s="52"/>
    </row>
    <row r="638" spans="1:62" ht="12.75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  <c r="AU638" s="52"/>
      <c r="AV638" s="52"/>
      <c r="AW638" s="52"/>
      <c r="AX638" s="52"/>
      <c r="AY638" s="52"/>
      <c r="AZ638" s="52"/>
      <c r="BA638" s="52"/>
      <c r="BB638" s="52"/>
      <c r="BC638" s="52"/>
      <c r="BD638" s="52"/>
      <c r="BE638" s="52"/>
      <c r="BF638" s="52"/>
      <c r="BG638" s="52"/>
      <c r="BH638" s="52"/>
      <c r="BI638" s="52"/>
      <c r="BJ638" s="52"/>
    </row>
    <row r="639" spans="1:62" ht="12.75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  <c r="AU639" s="52"/>
      <c r="AV639" s="52"/>
      <c r="AW639" s="52"/>
      <c r="AX639" s="52"/>
      <c r="AY639" s="52"/>
      <c r="AZ639" s="52"/>
      <c r="BA639" s="52"/>
      <c r="BB639" s="52"/>
      <c r="BC639" s="52"/>
      <c r="BD639" s="52"/>
      <c r="BE639" s="52"/>
      <c r="BF639" s="52"/>
      <c r="BG639" s="52"/>
      <c r="BH639" s="52"/>
      <c r="BI639" s="52"/>
      <c r="BJ639" s="52"/>
    </row>
    <row r="640" spans="1:62" ht="12.75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  <c r="AU640" s="52"/>
      <c r="AV640" s="52"/>
      <c r="AW640" s="52"/>
      <c r="AX640" s="52"/>
      <c r="AY640" s="52"/>
      <c r="AZ640" s="52"/>
      <c r="BA640" s="52"/>
      <c r="BB640" s="52"/>
      <c r="BC640" s="52"/>
      <c r="BD640" s="52"/>
      <c r="BE640" s="52"/>
      <c r="BF640" s="52"/>
      <c r="BG640" s="52"/>
      <c r="BH640" s="52"/>
      <c r="BI640" s="52"/>
      <c r="BJ640" s="52"/>
    </row>
    <row r="641" spans="1:62" ht="12.75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  <c r="AU641" s="52"/>
      <c r="AV641" s="52"/>
      <c r="AW641" s="52"/>
      <c r="AX641" s="52"/>
      <c r="AY641" s="52"/>
      <c r="AZ641" s="52"/>
      <c r="BA641" s="52"/>
      <c r="BB641" s="52"/>
      <c r="BC641" s="52"/>
      <c r="BD641" s="52"/>
      <c r="BE641" s="52"/>
      <c r="BF641" s="52"/>
      <c r="BG641" s="52"/>
      <c r="BH641" s="52"/>
      <c r="BI641" s="52"/>
      <c r="BJ641" s="52"/>
    </row>
    <row r="642" spans="1:62" ht="12.75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  <c r="AU642" s="52"/>
      <c r="AV642" s="52"/>
      <c r="AW642" s="52"/>
      <c r="AX642" s="52"/>
      <c r="AY642" s="52"/>
      <c r="AZ642" s="52"/>
      <c r="BA642" s="52"/>
      <c r="BB642" s="52"/>
      <c r="BC642" s="52"/>
      <c r="BD642" s="52"/>
      <c r="BE642" s="52"/>
      <c r="BF642" s="52"/>
      <c r="BG642" s="52"/>
      <c r="BH642" s="52"/>
      <c r="BI642" s="52"/>
      <c r="BJ642" s="52"/>
    </row>
    <row r="643" spans="1:62" ht="12.75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  <c r="AU643" s="52"/>
      <c r="AV643" s="52"/>
      <c r="AW643" s="52"/>
      <c r="AX643" s="52"/>
      <c r="AY643" s="52"/>
      <c r="AZ643" s="52"/>
      <c r="BA643" s="52"/>
      <c r="BB643" s="52"/>
      <c r="BC643" s="52"/>
      <c r="BD643" s="52"/>
      <c r="BE643" s="52"/>
      <c r="BF643" s="52"/>
      <c r="BG643" s="52"/>
      <c r="BH643" s="52"/>
      <c r="BI643" s="52"/>
      <c r="BJ643" s="52"/>
    </row>
    <row r="644" spans="1:62" ht="12.75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  <c r="AU644" s="52"/>
      <c r="AV644" s="52"/>
      <c r="AW644" s="52"/>
      <c r="AX644" s="52"/>
      <c r="AY644" s="52"/>
      <c r="AZ644" s="52"/>
      <c r="BA644" s="52"/>
      <c r="BB644" s="52"/>
      <c r="BC644" s="52"/>
      <c r="BD644" s="52"/>
      <c r="BE644" s="52"/>
      <c r="BF644" s="52"/>
      <c r="BG644" s="52"/>
      <c r="BH644" s="52"/>
      <c r="BI644" s="52"/>
      <c r="BJ644" s="52"/>
    </row>
    <row r="645" spans="1:62" ht="12.7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  <c r="AU645" s="52"/>
      <c r="AV645" s="52"/>
      <c r="AW645" s="52"/>
      <c r="AX645" s="52"/>
      <c r="AY645" s="52"/>
      <c r="AZ645" s="52"/>
      <c r="BA645" s="52"/>
      <c r="BB645" s="52"/>
      <c r="BC645" s="52"/>
      <c r="BD645" s="52"/>
      <c r="BE645" s="52"/>
      <c r="BF645" s="52"/>
      <c r="BG645" s="52"/>
      <c r="BH645" s="52"/>
      <c r="BI645" s="52"/>
      <c r="BJ645" s="52"/>
    </row>
    <row r="646" spans="1:62" ht="12.75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  <c r="AU646" s="52"/>
      <c r="AV646" s="52"/>
      <c r="AW646" s="52"/>
      <c r="AX646" s="52"/>
      <c r="AY646" s="52"/>
      <c r="AZ646" s="52"/>
      <c r="BA646" s="52"/>
      <c r="BB646" s="52"/>
      <c r="BC646" s="52"/>
      <c r="BD646" s="52"/>
      <c r="BE646" s="52"/>
      <c r="BF646" s="52"/>
      <c r="BG646" s="52"/>
      <c r="BH646" s="52"/>
      <c r="BI646" s="52"/>
      <c r="BJ646" s="52"/>
    </row>
    <row r="647" spans="1:62" ht="12.75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  <c r="AU647" s="52"/>
      <c r="AV647" s="52"/>
      <c r="AW647" s="52"/>
      <c r="AX647" s="52"/>
      <c r="AY647" s="52"/>
      <c r="AZ647" s="52"/>
      <c r="BA647" s="52"/>
      <c r="BB647" s="52"/>
      <c r="BC647" s="52"/>
      <c r="BD647" s="52"/>
      <c r="BE647" s="52"/>
      <c r="BF647" s="52"/>
      <c r="BG647" s="52"/>
      <c r="BH647" s="52"/>
      <c r="BI647" s="52"/>
      <c r="BJ647" s="52"/>
    </row>
    <row r="648" spans="1:62" ht="12.75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  <c r="AU648" s="52"/>
      <c r="AV648" s="52"/>
      <c r="AW648" s="52"/>
      <c r="AX648" s="52"/>
      <c r="AY648" s="52"/>
      <c r="AZ648" s="52"/>
      <c r="BA648" s="52"/>
      <c r="BB648" s="52"/>
      <c r="BC648" s="52"/>
      <c r="BD648" s="52"/>
      <c r="BE648" s="52"/>
      <c r="BF648" s="52"/>
      <c r="BG648" s="52"/>
      <c r="BH648" s="52"/>
      <c r="BI648" s="52"/>
      <c r="BJ648" s="52"/>
    </row>
    <row r="649" spans="1:62" ht="12.75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  <c r="AU649" s="52"/>
      <c r="AV649" s="52"/>
      <c r="AW649" s="52"/>
      <c r="AX649" s="52"/>
      <c r="AY649" s="52"/>
      <c r="AZ649" s="52"/>
      <c r="BA649" s="52"/>
      <c r="BB649" s="52"/>
      <c r="BC649" s="52"/>
      <c r="BD649" s="52"/>
      <c r="BE649" s="52"/>
      <c r="BF649" s="52"/>
      <c r="BG649" s="52"/>
      <c r="BH649" s="52"/>
      <c r="BI649" s="52"/>
      <c r="BJ649" s="52"/>
    </row>
    <row r="650" spans="1:62" ht="12.75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  <c r="AU650" s="52"/>
      <c r="AV650" s="52"/>
      <c r="AW650" s="52"/>
      <c r="AX650" s="52"/>
      <c r="AY650" s="52"/>
      <c r="AZ650" s="52"/>
      <c r="BA650" s="52"/>
      <c r="BB650" s="52"/>
      <c r="BC650" s="52"/>
      <c r="BD650" s="52"/>
      <c r="BE650" s="52"/>
      <c r="BF650" s="52"/>
      <c r="BG650" s="52"/>
      <c r="BH650" s="52"/>
      <c r="BI650" s="52"/>
      <c r="BJ650" s="52"/>
    </row>
    <row r="651" spans="1:62" ht="12.75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  <c r="AU651" s="52"/>
      <c r="AV651" s="52"/>
      <c r="AW651" s="52"/>
      <c r="AX651" s="52"/>
      <c r="AY651" s="52"/>
      <c r="AZ651" s="52"/>
      <c r="BA651" s="52"/>
      <c r="BB651" s="52"/>
      <c r="BC651" s="52"/>
      <c r="BD651" s="52"/>
      <c r="BE651" s="52"/>
      <c r="BF651" s="52"/>
      <c r="BG651" s="52"/>
      <c r="BH651" s="52"/>
      <c r="BI651" s="52"/>
      <c r="BJ651" s="52"/>
    </row>
    <row r="652" spans="1:62" ht="12.75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  <c r="AU652" s="52"/>
      <c r="AV652" s="52"/>
      <c r="AW652" s="52"/>
      <c r="AX652" s="52"/>
      <c r="AY652" s="52"/>
      <c r="AZ652" s="52"/>
      <c r="BA652" s="52"/>
      <c r="BB652" s="52"/>
      <c r="BC652" s="52"/>
      <c r="BD652" s="52"/>
      <c r="BE652" s="52"/>
      <c r="BF652" s="52"/>
      <c r="BG652" s="52"/>
      <c r="BH652" s="52"/>
      <c r="BI652" s="52"/>
      <c r="BJ652" s="52"/>
    </row>
    <row r="653" spans="1:62" ht="12.75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  <c r="AU653" s="52"/>
      <c r="AV653" s="52"/>
      <c r="AW653" s="52"/>
      <c r="AX653" s="52"/>
      <c r="AY653" s="52"/>
      <c r="AZ653" s="52"/>
      <c r="BA653" s="52"/>
      <c r="BB653" s="52"/>
      <c r="BC653" s="52"/>
      <c r="BD653" s="52"/>
      <c r="BE653" s="52"/>
      <c r="BF653" s="52"/>
      <c r="BG653" s="52"/>
      <c r="BH653" s="52"/>
      <c r="BI653" s="52"/>
      <c r="BJ653" s="52"/>
    </row>
    <row r="654" spans="1:62" ht="12.75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  <c r="AU654" s="52"/>
      <c r="AV654" s="52"/>
      <c r="AW654" s="52"/>
      <c r="AX654" s="52"/>
      <c r="AY654" s="52"/>
      <c r="AZ654" s="52"/>
      <c r="BA654" s="52"/>
      <c r="BB654" s="52"/>
      <c r="BC654" s="52"/>
      <c r="BD654" s="52"/>
      <c r="BE654" s="52"/>
      <c r="BF654" s="52"/>
      <c r="BG654" s="52"/>
      <c r="BH654" s="52"/>
      <c r="BI654" s="52"/>
      <c r="BJ654" s="52"/>
    </row>
    <row r="655" spans="1:62" ht="12.7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  <c r="AU655" s="52"/>
      <c r="AV655" s="52"/>
      <c r="AW655" s="52"/>
      <c r="AX655" s="52"/>
      <c r="AY655" s="52"/>
      <c r="AZ655" s="52"/>
      <c r="BA655" s="52"/>
      <c r="BB655" s="52"/>
      <c r="BC655" s="52"/>
      <c r="BD655" s="52"/>
      <c r="BE655" s="52"/>
      <c r="BF655" s="52"/>
      <c r="BG655" s="52"/>
      <c r="BH655" s="52"/>
      <c r="BI655" s="52"/>
      <c r="BJ655" s="52"/>
    </row>
    <row r="656" spans="1:62" ht="12.75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  <c r="AU656" s="52"/>
      <c r="AV656" s="52"/>
      <c r="AW656" s="52"/>
      <c r="AX656" s="52"/>
      <c r="AY656" s="52"/>
      <c r="AZ656" s="52"/>
      <c r="BA656" s="52"/>
      <c r="BB656" s="52"/>
      <c r="BC656" s="52"/>
      <c r="BD656" s="52"/>
      <c r="BE656" s="52"/>
      <c r="BF656" s="52"/>
      <c r="BG656" s="52"/>
      <c r="BH656" s="52"/>
      <c r="BI656" s="52"/>
      <c r="BJ656" s="52"/>
    </row>
    <row r="657" spans="1:62" ht="12.75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  <c r="AU657" s="52"/>
      <c r="AV657" s="52"/>
      <c r="AW657" s="52"/>
      <c r="AX657" s="52"/>
      <c r="AY657" s="52"/>
      <c r="AZ657" s="52"/>
      <c r="BA657" s="52"/>
      <c r="BB657" s="52"/>
      <c r="BC657" s="52"/>
      <c r="BD657" s="52"/>
      <c r="BE657" s="52"/>
      <c r="BF657" s="52"/>
      <c r="BG657" s="52"/>
      <c r="BH657" s="52"/>
      <c r="BI657" s="52"/>
      <c r="BJ657" s="52"/>
    </row>
    <row r="658" spans="1:62" ht="12.75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  <c r="AU658" s="52"/>
      <c r="AV658" s="52"/>
      <c r="AW658" s="52"/>
      <c r="AX658" s="52"/>
      <c r="AY658" s="52"/>
      <c r="AZ658" s="52"/>
      <c r="BA658" s="52"/>
      <c r="BB658" s="52"/>
      <c r="BC658" s="52"/>
      <c r="BD658" s="52"/>
      <c r="BE658" s="52"/>
      <c r="BF658" s="52"/>
      <c r="BG658" s="52"/>
      <c r="BH658" s="52"/>
      <c r="BI658" s="52"/>
      <c r="BJ658" s="52"/>
    </row>
    <row r="659" spans="1:62" ht="12.7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  <c r="AU659" s="52"/>
      <c r="AV659" s="52"/>
      <c r="AW659" s="52"/>
      <c r="AX659" s="52"/>
      <c r="AY659" s="52"/>
      <c r="AZ659" s="52"/>
      <c r="BA659" s="52"/>
      <c r="BB659" s="52"/>
      <c r="BC659" s="52"/>
      <c r="BD659" s="52"/>
      <c r="BE659" s="52"/>
      <c r="BF659" s="52"/>
      <c r="BG659" s="52"/>
      <c r="BH659" s="52"/>
      <c r="BI659" s="52"/>
      <c r="BJ659" s="52"/>
    </row>
    <row r="660" spans="1:62" ht="12.75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  <c r="AU660" s="52"/>
      <c r="AV660" s="52"/>
      <c r="AW660" s="52"/>
      <c r="AX660" s="52"/>
      <c r="AY660" s="52"/>
      <c r="AZ660" s="52"/>
      <c r="BA660" s="52"/>
      <c r="BB660" s="52"/>
      <c r="BC660" s="52"/>
      <c r="BD660" s="52"/>
      <c r="BE660" s="52"/>
      <c r="BF660" s="52"/>
      <c r="BG660" s="52"/>
      <c r="BH660" s="52"/>
      <c r="BI660" s="52"/>
      <c r="BJ660" s="52"/>
    </row>
    <row r="661" spans="1:62" ht="12.75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  <c r="AU661" s="52"/>
      <c r="AV661" s="52"/>
      <c r="AW661" s="52"/>
      <c r="AX661" s="52"/>
      <c r="AY661" s="52"/>
      <c r="AZ661" s="52"/>
      <c r="BA661" s="52"/>
      <c r="BB661" s="52"/>
      <c r="BC661" s="52"/>
      <c r="BD661" s="52"/>
      <c r="BE661" s="52"/>
      <c r="BF661" s="52"/>
      <c r="BG661" s="52"/>
      <c r="BH661" s="52"/>
      <c r="BI661" s="52"/>
      <c r="BJ661" s="52"/>
    </row>
    <row r="662" spans="1:62" ht="12.75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  <c r="AU662" s="52"/>
      <c r="AV662" s="52"/>
      <c r="AW662" s="52"/>
      <c r="AX662" s="52"/>
      <c r="AY662" s="52"/>
      <c r="AZ662" s="52"/>
      <c r="BA662" s="52"/>
      <c r="BB662" s="52"/>
      <c r="BC662" s="52"/>
      <c r="BD662" s="52"/>
      <c r="BE662" s="52"/>
      <c r="BF662" s="52"/>
      <c r="BG662" s="52"/>
      <c r="BH662" s="52"/>
      <c r="BI662" s="52"/>
      <c r="BJ662" s="52"/>
    </row>
    <row r="663" spans="1:62" ht="12.75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  <c r="AU663" s="52"/>
      <c r="AV663" s="52"/>
      <c r="AW663" s="52"/>
      <c r="AX663" s="52"/>
      <c r="AY663" s="52"/>
      <c r="AZ663" s="52"/>
      <c r="BA663" s="52"/>
      <c r="BB663" s="52"/>
      <c r="BC663" s="52"/>
      <c r="BD663" s="52"/>
      <c r="BE663" s="52"/>
      <c r="BF663" s="52"/>
      <c r="BG663" s="52"/>
      <c r="BH663" s="52"/>
      <c r="BI663" s="52"/>
      <c r="BJ663" s="52"/>
    </row>
    <row r="664" spans="1:62" ht="12.75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  <c r="AU664" s="52"/>
      <c r="AV664" s="52"/>
      <c r="AW664" s="52"/>
      <c r="AX664" s="52"/>
      <c r="AY664" s="52"/>
      <c r="AZ664" s="52"/>
      <c r="BA664" s="52"/>
      <c r="BB664" s="52"/>
      <c r="BC664" s="52"/>
      <c r="BD664" s="52"/>
      <c r="BE664" s="52"/>
      <c r="BF664" s="52"/>
      <c r="BG664" s="52"/>
      <c r="BH664" s="52"/>
      <c r="BI664" s="52"/>
      <c r="BJ664" s="52"/>
    </row>
    <row r="665" spans="1:62" ht="12.7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  <c r="AU665" s="52"/>
      <c r="AV665" s="52"/>
      <c r="AW665" s="52"/>
      <c r="AX665" s="52"/>
      <c r="AY665" s="52"/>
      <c r="AZ665" s="52"/>
      <c r="BA665" s="52"/>
      <c r="BB665" s="52"/>
      <c r="BC665" s="52"/>
      <c r="BD665" s="52"/>
      <c r="BE665" s="52"/>
      <c r="BF665" s="52"/>
      <c r="BG665" s="52"/>
      <c r="BH665" s="52"/>
      <c r="BI665" s="52"/>
      <c r="BJ665" s="52"/>
    </row>
    <row r="666" spans="1:62" ht="12.75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  <c r="AU666" s="52"/>
      <c r="AV666" s="52"/>
      <c r="AW666" s="52"/>
      <c r="AX666" s="52"/>
      <c r="AY666" s="52"/>
      <c r="AZ666" s="52"/>
      <c r="BA666" s="52"/>
      <c r="BB666" s="52"/>
      <c r="BC666" s="52"/>
      <c r="BD666" s="52"/>
      <c r="BE666" s="52"/>
      <c r="BF666" s="52"/>
      <c r="BG666" s="52"/>
      <c r="BH666" s="52"/>
      <c r="BI666" s="52"/>
      <c r="BJ666" s="52"/>
    </row>
    <row r="667" spans="1:62" ht="12.75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  <c r="AU667" s="52"/>
      <c r="AV667" s="52"/>
      <c r="AW667" s="52"/>
      <c r="AX667" s="52"/>
      <c r="AY667" s="52"/>
      <c r="AZ667" s="52"/>
      <c r="BA667" s="52"/>
      <c r="BB667" s="52"/>
      <c r="BC667" s="52"/>
      <c r="BD667" s="52"/>
      <c r="BE667" s="52"/>
      <c r="BF667" s="52"/>
      <c r="BG667" s="52"/>
      <c r="BH667" s="52"/>
      <c r="BI667" s="52"/>
      <c r="BJ667" s="52"/>
    </row>
    <row r="668" spans="1:62" ht="12.75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  <c r="AU668" s="52"/>
      <c r="AV668" s="52"/>
      <c r="AW668" s="52"/>
      <c r="AX668" s="52"/>
      <c r="AY668" s="52"/>
      <c r="AZ668" s="52"/>
      <c r="BA668" s="52"/>
      <c r="BB668" s="52"/>
      <c r="BC668" s="52"/>
      <c r="BD668" s="52"/>
      <c r="BE668" s="52"/>
      <c r="BF668" s="52"/>
      <c r="BG668" s="52"/>
      <c r="BH668" s="52"/>
      <c r="BI668" s="52"/>
      <c r="BJ668" s="52"/>
    </row>
    <row r="669" spans="1:62" ht="12.75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  <c r="AU669" s="52"/>
      <c r="AV669" s="52"/>
      <c r="AW669" s="52"/>
      <c r="AX669" s="52"/>
      <c r="AY669" s="52"/>
      <c r="AZ669" s="52"/>
      <c r="BA669" s="52"/>
      <c r="BB669" s="52"/>
      <c r="BC669" s="52"/>
      <c r="BD669" s="52"/>
      <c r="BE669" s="52"/>
      <c r="BF669" s="52"/>
      <c r="BG669" s="52"/>
      <c r="BH669" s="52"/>
      <c r="BI669" s="52"/>
      <c r="BJ669" s="52"/>
    </row>
    <row r="670" spans="1:62" ht="12.75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  <c r="AU670" s="52"/>
      <c r="AV670" s="52"/>
      <c r="AW670" s="52"/>
      <c r="AX670" s="52"/>
      <c r="AY670" s="52"/>
      <c r="AZ670" s="52"/>
      <c r="BA670" s="52"/>
      <c r="BB670" s="52"/>
      <c r="BC670" s="52"/>
      <c r="BD670" s="52"/>
      <c r="BE670" s="52"/>
      <c r="BF670" s="52"/>
      <c r="BG670" s="52"/>
      <c r="BH670" s="52"/>
      <c r="BI670" s="52"/>
      <c r="BJ670" s="52"/>
    </row>
    <row r="671" spans="1:62" ht="12.75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  <c r="AU671" s="52"/>
      <c r="AV671" s="52"/>
      <c r="AW671" s="52"/>
      <c r="AX671" s="52"/>
      <c r="AY671" s="52"/>
      <c r="AZ671" s="52"/>
      <c r="BA671" s="52"/>
      <c r="BB671" s="52"/>
      <c r="BC671" s="52"/>
      <c r="BD671" s="52"/>
      <c r="BE671" s="52"/>
      <c r="BF671" s="52"/>
      <c r="BG671" s="52"/>
      <c r="BH671" s="52"/>
      <c r="BI671" s="52"/>
      <c r="BJ671" s="52"/>
    </row>
    <row r="672" spans="1:62" ht="12.75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  <c r="AU672" s="52"/>
      <c r="AV672" s="52"/>
      <c r="AW672" s="52"/>
      <c r="AX672" s="52"/>
      <c r="AY672" s="52"/>
      <c r="AZ672" s="52"/>
      <c r="BA672" s="52"/>
      <c r="BB672" s="52"/>
      <c r="BC672" s="52"/>
      <c r="BD672" s="52"/>
      <c r="BE672" s="52"/>
      <c r="BF672" s="52"/>
      <c r="BG672" s="52"/>
      <c r="BH672" s="52"/>
      <c r="BI672" s="52"/>
      <c r="BJ672" s="52"/>
    </row>
    <row r="673" spans="1:62" ht="12.75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  <c r="AU673" s="52"/>
      <c r="AV673" s="52"/>
      <c r="AW673" s="52"/>
      <c r="AX673" s="52"/>
      <c r="AY673" s="52"/>
      <c r="AZ673" s="52"/>
      <c r="BA673" s="52"/>
      <c r="BB673" s="52"/>
      <c r="BC673" s="52"/>
      <c r="BD673" s="52"/>
      <c r="BE673" s="52"/>
      <c r="BF673" s="52"/>
      <c r="BG673" s="52"/>
      <c r="BH673" s="52"/>
      <c r="BI673" s="52"/>
      <c r="BJ673" s="52"/>
    </row>
    <row r="674" spans="1:62" ht="12.75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  <c r="AU674" s="52"/>
      <c r="AV674" s="52"/>
      <c r="AW674" s="52"/>
      <c r="AX674" s="52"/>
      <c r="AY674" s="52"/>
      <c r="AZ674" s="52"/>
      <c r="BA674" s="52"/>
      <c r="BB674" s="52"/>
      <c r="BC674" s="52"/>
      <c r="BD674" s="52"/>
      <c r="BE674" s="52"/>
      <c r="BF674" s="52"/>
      <c r="BG674" s="52"/>
      <c r="BH674" s="52"/>
      <c r="BI674" s="52"/>
      <c r="BJ674" s="52"/>
    </row>
    <row r="675" spans="1:62" ht="12.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  <c r="AU675" s="52"/>
      <c r="AV675" s="52"/>
      <c r="AW675" s="52"/>
      <c r="AX675" s="52"/>
      <c r="AY675" s="52"/>
      <c r="AZ675" s="52"/>
      <c r="BA675" s="52"/>
      <c r="BB675" s="52"/>
      <c r="BC675" s="52"/>
      <c r="BD675" s="52"/>
      <c r="BE675" s="52"/>
      <c r="BF675" s="52"/>
      <c r="BG675" s="52"/>
      <c r="BH675" s="52"/>
      <c r="BI675" s="52"/>
      <c r="BJ675" s="52"/>
    </row>
    <row r="676" spans="1:62" ht="12.75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  <c r="AU676" s="52"/>
      <c r="AV676" s="52"/>
      <c r="AW676" s="52"/>
      <c r="AX676" s="52"/>
      <c r="AY676" s="52"/>
      <c r="AZ676" s="52"/>
      <c r="BA676" s="52"/>
      <c r="BB676" s="52"/>
      <c r="BC676" s="52"/>
      <c r="BD676" s="52"/>
      <c r="BE676" s="52"/>
      <c r="BF676" s="52"/>
      <c r="BG676" s="52"/>
      <c r="BH676" s="52"/>
      <c r="BI676" s="52"/>
      <c r="BJ676" s="52"/>
    </row>
    <row r="677" spans="1:62" ht="12.75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  <c r="AU677" s="52"/>
      <c r="AV677" s="52"/>
      <c r="AW677" s="52"/>
      <c r="AX677" s="52"/>
      <c r="AY677" s="52"/>
      <c r="AZ677" s="52"/>
      <c r="BA677" s="52"/>
      <c r="BB677" s="52"/>
      <c r="BC677" s="52"/>
      <c r="BD677" s="52"/>
      <c r="BE677" s="52"/>
      <c r="BF677" s="52"/>
      <c r="BG677" s="52"/>
      <c r="BH677" s="52"/>
      <c r="BI677" s="52"/>
      <c r="BJ677" s="52"/>
    </row>
    <row r="678" spans="1:62" ht="12.75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  <c r="AU678" s="52"/>
      <c r="AV678" s="52"/>
      <c r="AW678" s="52"/>
      <c r="AX678" s="52"/>
      <c r="AY678" s="52"/>
      <c r="AZ678" s="52"/>
      <c r="BA678" s="52"/>
      <c r="BB678" s="52"/>
      <c r="BC678" s="52"/>
      <c r="BD678" s="52"/>
      <c r="BE678" s="52"/>
      <c r="BF678" s="52"/>
      <c r="BG678" s="52"/>
      <c r="BH678" s="52"/>
      <c r="BI678" s="52"/>
      <c r="BJ678" s="52"/>
    </row>
    <row r="679" spans="1:62" ht="12.75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  <c r="AU679" s="52"/>
      <c r="AV679" s="52"/>
      <c r="AW679" s="52"/>
      <c r="AX679" s="52"/>
      <c r="AY679" s="52"/>
      <c r="AZ679" s="52"/>
      <c r="BA679" s="52"/>
      <c r="BB679" s="52"/>
      <c r="BC679" s="52"/>
      <c r="BD679" s="52"/>
      <c r="BE679" s="52"/>
      <c r="BF679" s="52"/>
      <c r="BG679" s="52"/>
      <c r="BH679" s="52"/>
      <c r="BI679" s="52"/>
      <c r="BJ679" s="52"/>
    </row>
    <row r="680" spans="1:62" ht="12.75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  <c r="AU680" s="52"/>
      <c r="AV680" s="52"/>
      <c r="AW680" s="52"/>
      <c r="AX680" s="52"/>
      <c r="AY680" s="52"/>
      <c r="AZ680" s="52"/>
      <c r="BA680" s="52"/>
      <c r="BB680" s="52"/>
      <c r="BC680" s="52"/>
      <c r="BD680" s="52"/>
      <c r="BE680" s="52"/>
      <c r="BF680" s="52"/>
      <c r="BG680" s="52"/>
      <c r="BH680" s="52"/>
      <c r="BI680" s="52"/>
      <c r="BJ680" s="52"/>
    </row>
    <row r="681" spans="1:62" ht="12.75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  <c r="AU681" s="52"/>
      <c r="AV681" s="52"/>
      <c r="AW681" s="52"/>
      <c r="AX681" s="52"/>
      <c r="AY681" s="52"/>
      <c r="AZ681" s="52"/>
      <c r="BA681" s="52"/>
      <c r="BB681" s="52"/>
      <c r="BC681" s="52"/>
      <c r="BD681" s="52"/>
      <c r="BE681" s="52"/>
      <c r="BF681" s="52"/>
      <c r="BG681" s="52"/>
      <c r="BH681" s="52"/>
      <c r="BI681" s="52"/>
      <c r="BJ681" s="52"/>
    </row>
    <row r="682" spans="1:62" ht="12.75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  <c r="AU682" s="52"/>
      <c r="AV682" s="52"/>
      <c r="AW682" s="52"/>
      <c r="AX682" s="52"/>
      <c r="AY682" s="52"/>
      <c r="AZ682" s="52"/>
      <c r="BA682" s="52"/>
      <c r="BB682" s="52"/>
      <c r="BC682" s="52"/>
      <c r="BD682" s="52"/>
      <c r="BE682" s="52"/>
      <c r="BF682" s="52"/>
      <c r="BG682" s="52"/>
      <c r="BH682" s="52"/>
      <c r="BI682" s="52"/>
      <c r="BJ682" s="52"/>
    </row>
    <row r="683" spans="1:62" ht="12.75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  <c r="AU683" s="52"/>
      <c r="AV683" s="52"/>
      <c r="AW683" s="52"/>
      <c r="AX683" s="52"/>
      <c r="AY683" s="52"/>
      <c r="AZ683" s="52"/>
      <c r="BA683" s="52"/>
      <c r="BB683" s="52"/>
      <c r="BC683" s="52"/>
      <c r="BD683" s="52"/>
      <c r="BE683" s="52"/>
      <c r="BF683" s="52"/>
      <c r="BG683" s="52"/>
      <c r="BH683" s="52"/>
      <c r="BI683" s="52"/>
      <c r="BJ683" s="52"/>
    </row>
    <row r="684" spans="1:62" ht="12.75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  <c r="AU684" s="52"/>
      <c r="AV684" s="52"/>
      <c r="AW684" s="52"/>
      <c r="AX684" s="52"/>
      <c r="AY684" s="52"/>
      <c r="AZ684" s="52"/>
      <c r="BA684" s="52"/>
      <c r="BB684" s="52"/>
      <c r="BC684" s="52"/>
      <c r="BD684" s="52"/>
      <c r="BE684" s="52"/>
      <c r="BF684" s="52"/>
      <c r="BG684" s="52"/>
      <c r="BH684" s="52"/>
      <c r="BI684" s="52"/>
      <c r="BJ684" s="52"/>
    </row>
    <row r="685" spans="1:62" ht="12.7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  <c r="AU685" s="52"/>
      <c r="AV685" s="52"/>
      <c r="AW685" s="52"/>
      <c r="AX685" s="52"/>
      <c r="AY685" s="52"/>
      <c r="AZ685" s="52"/>
      <c r="BA685" s="52"/>
      <c r="BB685" s="52"/>
      <c r="BC685" s="52"/>
      <c r="BD685" s="52"/>
      <c r="BE685" s="52"/>
      <c r="BF685" s="52"/>
      <c r="BG685" s="52"/>
      <c r="BH685" s="52"/>
      <c r="BI685" s="52"/>
      <c r="BJ685" s="52"/>
    </row>
    <row r="686" spans="1:62" ht="12.75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  <c r="AU686" s="52"/>
      <c r="AV686" s="52"/>
      <c r="AW686" s="52"/>
      <c r="AX686" s="52"/>
      <c r="AY686" s="52"/>
      <c r="AZ686" s="52"/>
      <c r="BA686" s="52"/>
      <c r="BB686" s="52"/>
      <c r="BC686" s="52"/>
      <c r="BD686" s="52"/>
      <c r="BE686" s="52"/>
      <c r="BF686" s="52"/>
      <c r="BG686" s="52"/>
      <c r="BH686" s="52"/>
      <c r="BI686" s="52"/>
      <c r="BJ686" s="52"/>
    </row>
    <row r="687" spans="1:62" ht="12.75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  <c r="AU687" s="52"/>
      <c r="AV687" s="52"/>
      <c r="AW687" s="52"/>
      <c r="AX687" s="52"/>
      <c r="AY687" s="52"/>
      <c r="AZ687" s="52"/>
      <c r="BA687" s="52"/>
      <c r="BB687" s="52"/>
      <c r="BC687" s="52"/>
      <c r="BD687" s="52"/>
      <c r="BE687" s="52"/>
      <c r="BF687" s="52"/>
      <c r="BG687" s="52"/>
      <c r="BH687" s="52"/>
      <c r="BI687" s="52"/>
      <c r="BJ687" s="52"/>
    </row>
    <row r="688" spans="1:62" ht="12.75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  <c r="AU688" s="52"/>
      <c r="AV688" s="52"/>
      <c r="AW688" s="52"/>
      <c r="AX688" s="52"/>
      <c r="AY688" s="52"/>
      <c r="AZ688" s="52"/>
      <c r="BA688" s="52"/>
      <c r="BB688" s="52"/>
      <c r="BC688" s="52"/>
      <c r="BD688" s="52"/>
      <c r="BE688" s="52"/>
      <c r="BF688" s="52"/>
      <c r="BG688" s="52"/>
      <c r="BH688" s="52"/>
      <c r="BI688" s="52"/>
      <c r="BJ688" s="52"/>
    </row>
    <row r="689" spans="1:62" ht="12.75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  <c r="AU689" s="52"/>
      <c r="AV689" s="52"/>
      <c r="AW689" s="52"/>
      <c r="AX689" s="52"/>
      <c r="AY689" s="52"/>
      <c r="AZ689" s="52"/>
      <c r="BA689" s="52"/>
      <c r="BB689" s="52"/>
      <c r="BC689" s="52"/>
      <c r="BD689" s="52"/>
      <c r="BE689" s="52"/>
      <c r="BF689" s="52"/>
      <c r="BG689" s="52"/>
      <c r="BH689" s="52"/>
      <c r="BI689" s="52"/>
      <c r="BJ689" s="52"/>
    </row>
    <row r="690" spans="1:62" ht="12.75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  <c r="AU690" s="52"/>
      <c r="AV690" s="52"/>
      <c r="AW690" s="52"/>
      <c r="AX690" s="52"/>
      <c r="AY690" s="52"/>
      <c r="AZ690" s="52"/>
      <c r="BA690" s="52"/>
      <c r="BB690" s="52"/>
      <c r="BC690" s="52"/>
      <c r="BD690" s="52"/>
      <c r="BE690" s="52"/>
      <c r="BF690" s="52"/>
      <c r="BG690" s="52"/>
      <c r="BH690" s="52"/>
      <c r="BI690" s="52"/>
      <c r="BJ690" s="52"/>
    </row>
    <row r="691" spans="1:62" ht="12.75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  <c r="AU691" s="52"/>
      <c r="AV691" s="52"/>
      <c r="AW691" s="52"/>
      <c r="AX691" s="52"/>
      <c r="AY691" s="52"/>
      <c r="AZ691" s="52"/>
      <c r="BA691" s="52"/>
      <c r="BB691" s="52"/>
      <c r="BC691" s="52"/>
      <c r="BD691" s="52"/>
      <c r="BE691" s="52"/>
      <c r="BF691" s="52"/>
      <c r="BG691" s="52"/>
      <c r="BH691" s="52"/>
      <c r="BI691" s="52"/>
      <c r="BJ691" s="52"/>
    </row>
    <row r="692" spans="1:62" ht="12.75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  <c r="AU692" s="52"/>
      <c r="AV692" s="52"/>
      <c r="AW692" s="52"/>
      <c r="AX692" s="52"/>
      <c r="AY692" s="52"/>
      <c r="AZ692" s="52"/>
      <c r="BA692" s="52"/>
      <c r="BB692" s="52"/>
      <c r="BC692" s="52"/>
      <c r="BD692" s="52"/>
      <c r="BE692" s="52"/>
      <c r="BF692" s="52"/>
      <c r="BG692" s="52"/>
      <c r="BH692" s="52"/>
      <c r="BI692" s="52"/>
      <c r="BJ692" s="52"/>
    </row>
    <row r="693" spans="1:62" ht="12.75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  <c r="AU693" s="52"/>
      <c r="AV693" s="52"/>
      <c r="AW693" s="52"/>
      <c r="AX693" s="52"/>
      <c r="AY693" s="52"/>
      <c r="AZ693" s="52"/>
      <c r="BA693" s="52"/>
      <c r="BB693" s="52"/>
      <c r="BC693" s="52"/>
      <c r="BD693" s="52"/>
      <c r="BE693" s="52"/>
      <c r="BF693" s="52"/>
      <c r="BG693" s="52"/>
      <c r="BH693" s="52"/>
      <c r="BI693" s="52"/>
      <c r="BJ693" s="52"/>
    </row>
    <row r="694" spans="1:62" ht="12.75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  <c r="AU694" s="52"/>
      <c r="AV694" s="52"/>
      <c r="AW694" s="52"/>
      <c r="AX694" s="52"/>
      <c r="AY694" s="52"/>
      <c r="AZ694" s="52"/>
      <c r="BA694" s="52"/>
      <c r="BB694" s="52"/>
      <c r="BC694" s="52"/>
      <c r="BD694" s="52"/>
      <c r="BE694" s="52"/>
      <c r="BF694" s="52"/>
      <c r="BG694" s="52"/>
      <c r="BH694" s="52"/>
      <c r="BI694" s="52"/>
      <c r="BJ694" s="52"/>
    </row>
    <row r="695" spans="1:62" ht="12.7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  <c r="AU695" s="52"/>
      <c r="AV695" s="52"/>
      <c r="AW695" s="52"/>
      <c r="AX695" s="52"/>
      <c r="AY695" s="52"/>
      <c r="AZ695" s="52"/>
      <c r="BA695" s="52"/>
      <c r="BB695" s="52"/>
      <c r="BC695" s="52"/>
      <c r="BD695" s="52"/>
      <c r="BE695" s="52"/>
      <c r="BF695" s="52"/>
      <c r="BG695" s="52"/>
      <c r="BH695" s="52"/>
      <c r="BI695" s="52"/>
      <c r="BJ695" s="52"/>
    </row>
    <row r="696" spans="1:62" ht="12.75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  <c r="AU696" s="52"/>
      <c r="AV696" s="52"/>
      <c r="AW696" s="52"/>
      <c r="AX696" s="52"/>
      <c r="AY696" s="52"/>
      <c r="AZ696" s="52"/>
      <c r="BA696" s="52"/>
      <c r="BB696" s="52"/>
      <c r="BC696" s="52"/>
      <c r="BD696" s="52"/>
      <c r="BE696" s="52"/>
      <c r="BF696" s="52"/>
      <c r="BG696" s="52"/>
      <c r="BH696" s="52"/>
      <c r="BI696" s="52"/>
      <c r="BJ696" s="52"/>
    </row>
    <row r="697" spans="1:62" ht="12.75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  <c r="AU697" s="52"/>
      <c r="AV697" s="52"/>
      <c r="AW697" s="52"/>
      <c r="AX697" s="52"/>
      <c r="AY697" s="52"/>
      <c r="AZ697" s="52"/>
      <c r="BA697" s="52"/>
      <c r="BB697" s="52"/>
      <c r="BC697" s="52"/>
      <c r="BD697" s="52"/>
      <c r="BE697" s="52"/>
      <c r="BF697" s="52"/>
      <c r="BG697" s="52"/>
      <c r="BH697" s="52"/>
      <c r="BI697" s="52"/>
      <c r="BJ697" s="52"/>
    </row>
    <row r="698" spans="1:62" ht="12.75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  <c r="AU698" s="52"/>
      <c r="AV698" s="52"/>
      <c r="AW698" s="52"/>
      <c r="AX698" s="52"/>
      <c r="AY698" s="52"/>
      <c r="AZ698" s="52"/>
      <c r="BA698" s="52"/>
      <c r="BB698" s="52"/>
      <c r="BC698" s="52"/>
      <c r="BD698" s="52"/>
      <c r="BE698" s="52"/>
      <c r="BF698" s="52"/>
      <c r="BG698" s="52"/>
      <c r="BH698" s="52"/>
      <c r="BI698" s="52"/>
      <c r="BJ698" s="52"/>
    </row>
    <row r="699" spans="1:62" ht="12.7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  <c r="AU699" s="52"/>
      <c r="AV699" s="52"/>
      <c r="AW699" s="52"/>
      <c r="AX699" s="52"/>
      <c r="AY699" s="52"/>
      <c r="AZ699" s="52"/>
      <c r="BA699" s="52"/>
      <c r="BB699" s="52"/>
      <c r="BC699" s="52"/>
      <c r="BD699" s="52"/>
      <c r="BE699" s="52"/>
      <c r="BF699" s="52"/>
      <c r="BG699" s="52"/>
      <c r="BH699" s="52"/>
      <c r="BI699" s="52"/>
      <c r="BJ699" s="52"/>
    </row>
    <row r="700" spans="1:62" ht="12.75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  <c r="AU700" s="52"/>
      <c r="AV700" s="52"/>
      <c r="AW700" s="52"/>
      <c r="AX700" s="52"/>
      <c r="AY700" s="52"/>
      <c r="AZ700" s="52"/>
      <c r="BA700" s="52"/>
      <c r="BB700" s="52"/>
      <c r="BC700" s="52"/>
      <c r="BD700" s="52"/>
      <c r="BE700" s="52"/>
      <c r="BF700" s="52"/>
      <c r="BG700" s="52"/>
      <c r="BH700" s="52"/>
      <c r="BI700" s="52"/>
      <c r="BJ700" s="52"/>
    </row>
    <row r="701" spans="1:62" ht="12.75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  <c r="AU701" s="52"/>
      <c r="AV701" s="52"/>
      <c r="AW701" s="52"/>
      <c r="AX701" s="52"/>
      <c r="AY701" s="52"/>
      <c r="AZ701" s="52"/>
      <c r="BA701" s="52"/>
      <c r="BB701" s="52"/>
      <c r="BC701" s="52"/>
      <c r="BD701" s="52"/>
      <c r="BE701" s="52"/>
      <c r="BF701" s="52"/>
      <c r="BG701" s="52"/>
      <c r="BH701" s="52"/>
      <c r="BI701" s="52"/>
      <c r="BJ701" s="52"/>
    </row>
    <row r="702" spans="1:62" ht="12.75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  <c r="AU702" s="52"/>
      <c r="AV702" s="52"/>
      <c r="AW702" s="52"/>
      <c r="AX702" s="52"/>
      <c r="AY702" s="52"/>
      <c r="AZ702" s="52"/>
      <c r="BA702" s="52"/>
      <c r="BB702" s="52"/>
      <c r="BC702" s="52"/>
      <c r="BD702" s="52"/>
      <c r="BE702" s="52"/>
      <c r="BF702" s="52"/>
      <c r="BG702" s="52"/>
      <c r="BH702" s="52"/>
      <c r="BI702" s="52"/>
      <c r="BJ702" s="52"/>
    </row>
    <row r="703" spans="1:62" ht="12.75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  <c r="AU703" s="52"/>
      <c r="AV703" s="52"/>
      <c r="AW703" s="52"/>
      <c r="AX703" s="52"/>
      <c r="AY703" s="52"/>
      <c r="AZ703" s="52"/>
      <c r="BA703" s="52"/>
      <c r="BB703" s="52"/>
      <c r="BC703" s="52"/>
      <c r="BD703" s="52"/>
      <c r="BE703" s="52"/>
      <c r="BF703" s="52"/>
      <c r="BG703" s="52"/>
      <c r="BH703" s="52"/>
      <c r="BI703" s="52"/>
      <c r="BJ703" s="52"/>
    </row>
    <row r="704" spans="1:62" ht="12.75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  <c r="AU704" s="52"/>
      <c r="AV704" s="52"/>
      <c r="AW704" s="52"/>
      <c r="AX704" s="52"/>
      <c r="AY704" s="52"/>
      <c r="AZ704" s="52"/>
      <c r="BA704" s="52"/>
      <c r="BB704" s="52"/>
      <c r="BC704" s="52"/>
      <c r="BD704" s="52"/>
      <c r="BE704" s="52"/>
      <c r="BF704" s="52"/>
      <c r="BG704" s="52"/>
      <c r="BH704" s="52"/>
      <c r="BI704" s="52"/>
      <c r="BJ704" s="52"/>
    </row>
    <row r="705" spans="1:62" ht="12.7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  <c r="AU705" s="52"/>
      <c r="AV705" s="52"/>
      <c r="AW705" s="52"/>
      <c r="AX705" s="52"/>
      <c r="AY705" s="52"/>
      <c r="AZ705" s="52"/>
      <c r="BA705" s="52"/>
      <c r="BB705" s="52"/>
      <c r="BC705" s="52"/>
      <c r="BD705" s="52"/>
      <c r="BE705" s="52"/>
      <c r="BF705" s="52"/>
      <c r="BG705" s="52"/>
      <c r="BH705" s="52"/>
      <c r="BI705" s="52"/>
      <c r="BJ705" s="52"/>
    </row>
    <row r="706" spans="1:62" ht="12.75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  <c r="AU706" s="52"/>
      <c r="AV706" s="52"/>
      <c r="AW706" s="52"/>
      <c r="AX706" s="52"/>
      <c r="AY706" s="52"/>
      <c r="AZ706" s="52"/>
      <c r="BA706" s="52"/>
      <c r="BB706" s="52"/>
      <c r="BC706" s="52"/>
      <c r="BD706" s="52"/>
      <c r="BE706" s="52"/>
      <c r="BF706" s="52"/>
      <c r="BG706" s="52"/>
      <c r="BH706" s="52"/>
      <c r="BI706" s="52"/>
      <c r="BJ706" s="52"/>
    </row>
    <row r="707" spans="1:62" ht="12.75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  <c r="AU707" s="52"/>
      <c r="AV707" s="52"/>
      <c r="AW707" s="52"/>
      <c r="AX707" s="52"/>
      <c r="AY707" s="52"/>
      <c r="AZ707" s="52"/>
      <c r="BA707" s="52"/>
      <c r="BB707" s="52"/>
      <c r="BC707" s="52"/>
      <c r="BD707" s="52"/>
      <c r="BE707" s="52"/>
      <c r="BF707" s="52"/>
      <c r="BG707" s="52"/>
      <c r="BH707" s="52"/>
      <c r="BI707" s="52"/>
      <c r="BJ707" s="52"/>
    </row>
    <row r="708" spans="1:62" ht="12.75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  <c r="AU708" s="52"/>
      <c r="AV708" s="52"/>
      <c r="AW708" s="52"/>
      <c r="AX708" s="52"/>
      <c r="AY708" s="52"/>
      <c r="AZ708" s="52"/>
      <c r="BA708" s="52"/>
      <c r="BB708" s="52"/>
      <c r="BC708" s="52"/>
      <c r="BD708" s="52"/>
      <c r="BE708" s="52"/>
      <c r="BF708" s="52"/>
      <c r="BG708" s="52"/>
      <c r="BH708" s="52"/>
      <c r="BI708" s="52"/>
      <c r="BJ708" s="52"/>
    </row>
    <row r="709" spans="1:62" ht="12.75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  <c r="AU709" s="52"/>
      <c r="AV709" s="52"/>
      <c r="AW709" s="52"/>
      <c r="AX709" s="52"/>
      <c r="AY709" s="52"/>
      <c r="AZ709" s="52"/>
      <c r="BA709" s="52"/>
      <c r="BB709" s="52"/>
      <c r="BC709" s="52"/>
      <c r="BD709" s="52"/>
      <c r="BE709" s="52"/>
      <c r="BF709" s="52"/>
      <c r="BG709" s="52"/>
      <c r="BH709" s="52"/>
      <c r="BI709" s="52"/>
      <c r="BJ709" s="52"/>
    </row>
    <row r="710" spans="1:62" ht="12.75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  <c r="AU710" s="52"/>
      <c r="AV710" s="52"/>
      <c r="AW710" s="52"/>
      <c r="AX710" s="52"/>
      <c r="AY710" s="52"/>
      <c r="AZ710" s="52"/>
      <c r="BA710" s="52"/>
      <c r="BB710" s="52"/>
      <c r="BC710" s="52"/>
      <c r="BD710" s="52"/>
      <c r="BE710" s="52"/>
      <c r="BF710" s="52"/>
      <c r="BG710" s="52"/>
      <c r="BH710" s="52"/>
      <c r="BI710" s="52"/>
      <c r="BJ710" s="52"/>
    </row>
    <row r="711" spans="1:62" ht="12.75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  <c r="AU711" s="52"/>
      <c r="AV711" s="52"/>
      <c r="AW711" s="52"/>
      <c r="AX711" s="52"/>
      <c r="AY711" s="52"/>
      <c r="AZ711" s="52"/>
      <c r="BA711" s="52"/>
      <c r="BB711" s="52"/>
      <c r="BC711" s="52"/>
      <c r="BD711" s="52"/>
      <c r="BE711" s="52"/>
      <c r="BF711" s="52"/>
      <c r="BG711" s="52"/>
      <c r="BH711" s="52"/>
      <c r="BI711" s="52"/>
      <c r="BJ711" s="52"/>
    </row>
    <row r="712" spans="1:62" ht="12.75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  <c r="AU712" s="52"/>
      <c r="AV712" s="52"/>
      <c r="AW712" s="52"/>
      <c r="AX712" s="52"/>
      <c r="AY712" s="52"/>
      <c r="AZ712" s="52"/>
      <c r="BA712" s="52"/>
      <c r="BB712" s="52"/>
      <c r="BC712" s="52"/>
      <c r="BD712" s="52"/>
      <c r="BE712" s="52"/>
      <c r="BF712" s="52"/>
      <c r="BG712" s="52"/>
      <c r="BH712" s="52"/>
      <c r="BI712" s="52"/>
      <c r="BJ712" s="52"/>
    </row>
    <row r="713" spans="1:62" ht="12.75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  <c r="AU713" s="52"/>
      <c r="AV713" s="52"/>
      <c r="AW713" s="52"/>
      <c r="AX713" s="52"/>
      <c r="AY713" s="52"/>
      <c r="AZ713" s="52"/>
      <c r="BA713" s="52"/>
      <c r="BB713" s="52"/>
      <c r="BC713" s="52"/>
      <c r="BD713" s="52"/>
      <c r="BE713" s="52"/>
      <c r="BF713" s="52"/>
      <c r="BG713" s="52"/>
      <c r="BH713" s="52"/>
      <c r="BI713" s="52"/>
      <c r="BJ713" s="52"/>
    </row>
    <row r="714" spans="1:62" ht="12.75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  <c r="AU714" s="52"/>
      <c r="AV714" s="52"/>
      <c r="AW714" s="52"/>
      <c r="AX714" s="52"/>
      <c r="AY714" s="52"/>
      <c r="AZ714" s="52"/>
      <c r="BA714" s="52"/>
      <c r="BB714" s="52"/>
      <c r="BC714" s="52"/>
      <c r="BD714" s="52"/>
      <c r="BE714" s="52"/>
      <c r="BF714" s="52"/>
      <c r="BG714" s="52"/>
      <c r="BH714" s="52"/>
      <c r="BI714" s="52"/>
      <c r="BJ714" s="52"/>
    </row>
    <row r="715" spans="1:62" ht="12.7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  <c r="AU715" s="52"/>
      <c r="AV715" s="52"/>
      <c r="AW715" s="52"/>
      <c r="AX715" s="52"/>
      <c r="AY715" s="52"/>
      <c r="AZ715" s="52"/>
      <c r="BA715" s="52"/>
      <c r="BB715" s="52"/>
      <c r="BC715" s="52"/>
      <c r="BD715" s="52"/>
      <c r="BE715" s="52"/>
      <c r="BF715" s="52"/>
      <c r="BG715" s="52"/>
      <c r="BH715" s="52"/>
      <c r="BI715" s="52"/>
      <c r="BJ715" s="52"/>
    </row>
    <row r="716" spans="1:62" ht="12.75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  <c r="AU716" s="52"/>
      <c r="AV716" s="52"/>
      <c r="AW716" s="52"/>
      <c r="AX716" s="52"/>
      <c r="AY716" s="52"/>
      <c r="AZ716" s="52"/>
      <c r="BA716" s="52"/>
      <c r="BB716" s="52"/>
      <c r="BC716" s="52"/>
      <c r="BD716" s="52"/>
      <c r="BE716" s="52"/>
      <c r="BF716" s="52"/>
      <c r="BG716" s="52"/>
      <c r="BH716" s="52"/>
      <c r="BI716" s="52"/>
      <c r="BJ716" s="52"/>
    </row>
    <row r="717" spans="1:62" ht="12.75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  <c r="AU717" s="52"/>
      <c r="AV717" s="52"/>
      <c r="AW717" s="52"/>
      <c r="AX717" s="52"/>
      <c r="AY717" s="52"/>
      <c r="AZ717" s="52"/>
      <c r="BA717" s="52"/>
      <c r="BB717" s="52"/>
      <c r="BC717" s="52"/>
      <c r="BD717" s="52"/>
      <c r="BE717" s="52"/>
      <c r="BF717" s="52"/>
      <c r="BG717" s="52"/>
      <c r="BH717" s="52"/>
      <c r="BI717" s="52"/>
      <c r="BJ717" s="52"/>
    </row>
    <row r="718" spans="1:62" ht="12.75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  <c r="AU718" s="52"/>
      <c r="AV718" s="52"/>
      <c r="AW718" s="52"/>
      <c r="AX718" s="52"/>
      <c r="AY718" s="52"/>
      <c r="AZ718" s="52"/>
      <c r="BA718" s="52"/>
      <c r="BB718" s="52"/>
      <c r="BC718" s="52"/>
      <c r="BD718" s="52"/>
      <c r="BE718" s="52"/>
      <c r="BF718" s="52"/>
      <c r="BG718" s="52"/>
      <c r="BH718" s="52"/>
      <c r="BI718" s="52"/>
      <c r="BJ718" s="52"/>
    </row>
    <row r="719" spans="1:62" ht="12.75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  <c r="AU719" s="52"/>
      <c r="AV719" s="52"/>
      <c r="AW719" s="52"/>
      <c r="AX719" s="52"/>
      <c r="AY719" s="52"/>
      <c r="AZ719" s="52"/>
      <c r="BA719" s="52"/>
      <c r="BB719" s="52"/>
      <c r="BC719" s="52"/>
      <c r="BD719" s="52"/>
      <c r="BE719" s="52"/>
      <c r="BF719" s="52"/>
      <c r="BG719" s="52"/>
      <c r="BH719" s="52"/>
      <c r="BI719" s="52"/>
      <c r="BJ719" s="52"/>
    </row>
    <row r="720" spans="1:62" ht="12.75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  <c r="AU720" s="52"/>
      <c r="AV720" s="52"/>
      <c r="AW720" s="52"/>
      <c r="AX720" s="52"/>
      <c r="AY720" s="52"/>
      <c r="AZ720" s="52"/>
      <c r="BA720" s="52"/>
      <c r="BB720" s="52"/>
      <c r="BC720" s="52"/>
      <c r="BD720" s="52"/>
      <c r="BE720" s="52"/>
      <c r="BF720" s="52"/>
      <c r="BG720" s="52"/>
      <c r="BH720" s="52"/>
      <c r="BI720" s="52"/>
      <c r="BJ720" s="52"/>
    </row>
    <row r="721" spans="1:62" ht="12.75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  <c r="AU721" s="52"/>
      <c r="AV721" s="52"/>
      <c r="AW721" s="52"/>
      <c r="AX721" s="52"/>
      <c r="AY721" s="52"/>
      <c r="AZ721" s="52"/>
      <c r="BA721" s="52"/>
      <c r="BB721" s="52"/>
      <c r="BC721" s="52"/>
      <c r="BD721" s="52"/>
      <c r="BE721" s="52"/>
      <c r="BF721" s="52"/>
      <c r="BG721" s="52"/>
      <c r="BH721" s="52"/>
      <c r="BI721" s="52"/>
      <c r="BJ721" s="52"/>
    </row>
    <row r="722" spans="1:62" ht="12.75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  <c r="AU722" s="52"/>
      <c r="AV722" s="52"/>
      <c r="AW722" s="52"/>
      <c r="AX722" s="52"/>
      <c r="AY722" s="52"/>
      <c r="AZ722" s="52"/>
      <c r="BA722" s="52"/>
      <c r="BB722" s="52"/>
      <c r="BC722" s="52"/>
      <c r="BD722" s="52"/>
      <c r="BE722" s="52"/>
      <c r="BF722" s="52"/>
      <c r="BG722" s="52"/>
      <c r="BH722" s="52"/>
      <c r="BI722" s="52"/>
      <c r="BJ722" s="52"/>
    </row>
    <row r="723" spans="1:62" ht="12.75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  <c r="AU723" s="52"/>
      <c r="AV723" s="52"/>
      <c r="AW723" s="52"/>
      <c r="AX723" s="52"/>
      <c r="AY723" s="52"/>
      <c r="AZ723" s="52"/>
      <c r="BA723" s="52"/>
      <c r="BB723" s="52"/>
      <c r="BC723" s="52"/>
      <c r="BD723" s="52"/>
      <c r="BE723" s="52"/>
      <c r="BF723" s="52"/>
      <c r="BG723" s="52"/>
      <c r="BH723" s="52"/>
      <c r="BI723" s="52"/>
      <c r="BJ723" s="52"/>
    </row>
    <row r="724" spans="1:62" ht="12.75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  <c r="AU724" s="52"/>
      <c r="AV724" s="52"/>
      <c r="AW724" s="52"/>
      <c r="AX724" s="52"/>
      <c r="AY724" s="52"/>
      <c r="AZ724" s="52"/>
      <c r="BA724" s="52"/>
      <c r="BB724" s="52"/>
      <c r="BC724" s="52"/>
      <c r="BD724" s="52"/>
      <c r="BE724" s="52"/>
      <c r="BF724" s="52"/>
      <c r="BG724" s="52"/>
      <c r="BH724" s="52"/>
      <c r="BI724" s="52"/>
      <c r="BJ724" s="52"/>
    </row>
    <row r="725" spans="1:62" ht="12.7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  <c r="AU725" s="52"/>
      <c r="AV725" s="52"/>
      <c r="AW725" s="52"/>
      <c r="AX725" s="52"/>
      <c r="AY725" s="52"/>
      <c r="AZ725" s="52"/>
      <c r="BA725" s="52"/>
      <c r="BB725" s="52"/>
      <c r="BC725" s="52"/>
      <c r="BD725" s="52"/>
      <c r="BE725" s="52"/>
      <c r="BF725" s="52"/>
      <c r="BG725" s="52"/>
      <c r="BH725" s="52"/>
      <c r="BI725" s="52"/>
      <c r="BJ725" s="52"/>
    </row>
    <row r="726" spans="1:62" ht="12.75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  <c r="AU726" s="52"/>
      <c r="AV726" s="52"/>
      <c r="AW726" s="52"/>
      <c r="AX726" s="52"/>
      <c r="AY726" s="52"/>
      <c r="AZ726" s="52"/>
      <c r="BA726" s="52"/>
      <c r="BB726" s="52"/>
      <c r="BC726" s="52"/>
      <c r="BD726" s="52"/>
      <c r="BE726" s="52"/>
      <c r="BF726" s="52"/>
      <c r="BG726" s="52"/>
      <c r="BH726" s="52"/>
      <c r="BI726" s="52"/>
      <c r="BJ726" s="52"/>
    </row>
    <row r="727" spans="1:62" ht="12.75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  <c r="AU727" s="52"/>
      <c r="AV727" s="52"/>
      <c r="AW727" s="52"/>
      <c r="AX727" s="52"/>
      <c r="AY727" s="52"/>
      <c r="AZ727" s="52"/>
      <c r="BA727" s="52"/>
      <c r="BB727" s="52"/>
      <c r="BC727" s="52"/>
      <c r="BD727" s="52"/>
      <c r="BE727" s="52"/>
      <c r="BF727" s="52"/>
      <c r="BG727" s="52"/>
      <c r="BH727" s="52"/>
      <c r="BI727" s="52"/>
      <c r="BJ727" s="52"/>
    </row>
    <row r="728" spans="1:62" ht="12.75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  <c r="AU728" s="52"/>
      <c r="AV728" s="52"/>
      <c r="AW728" s="52"/>
      <c r="AX728" s="52"/>
      <c r="AY728" s="52"/>
      <c r="AZ728" s="52"/>
      <c r="BA728" s="52"/>
      <c r="BB728" s="52"/>
      <c r="BC728" s="52"/>
      <c r="BD728" s="52"/>
      <c r="BE728" s="52"/>
      <c r="BF728" s="52"/>
      <c r="BG728" s="52"/>
      <c r="BH728" s="52"/>
      <c r="BI728" s="52"/>
      <c r="BJ728" s="52"/>
    </row>
    <row r="729" spans="1:62" ht="12.75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  <c r="AU729" s="52"/>
      <c r="AV729" s="52"/>
      <c r="AW729" s="52"/>
      <c r="AX729" s="52"/>
      <c r="AY729" s="52"/>
      <c r="AZ729" s="52"/>
      <c r="BA729" s="52"/>
      <c r="BB729" s="52"/>
      <c r="BC729" s="52"/>
      <c r="BD729" s="52"/>
      <c r="BE729" s="52"/>
      <c r="BF729" s="52"/>
      <c r="BG729" s="52"/>
      <c r="BH729" s="52"/>
      <c r="BI729" s="52"/>
      <c r="BJ729" s="52"/>
    </row>
    <row r="730" spans="1:62" ht="12.75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  <c r="AU730" s="52"/>
      <c r="AV730" s="52"/>
      <c r="AW730" s="52"/>
      <c r="AX730" s="52"/>
      <c r="AY730" s="52"/>
      <c r="AZ730" s="52"/>
      <c r="BA730" s="52"/>
      <c r="BB730" s="52"/>
      <c r="BC730" s="52"/>
      <c r="BD730" s="52"/>
      <c r="BE730" s="52"/>
      <c r="BF730" s="52"/>
      <c r="BG730" s="52"/>
      <c r="BH730" s="52"/>
      <c r="BI730" s="52"/>
      <c r="BJ730" s="52"/>
    </row>
    <row r="731" spans="1:62" ht="12.75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  <c r="AU731" s="52"/>
      <c r="AV731" s="52"/>
      <c r="AW731" s="52"/>
      <c r="AX731" s="52"/>
      <c r="AY731" s="52"/>
      <c r="AZ731" s="52"/>
      <c r="BA731" s="52"/>
      <c r="BB731" s="52"/>
      <c r="BC731" s="52"/>
      <c r="BD731" s="52"/>
      <c r="BE731" s="52"/>
      <c r="BF731" s="52"/>
      <c r="BG731" s="52"/>
      <c r="BH731" s="52"/>
      <c r="BI731" s="52"/>
      <c r="BJ731" s="52"/>
    </row>
    <row r="732" spans="1:62" ht="12.75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  <c r="AU732" s="52"/>
      <c r="AV732" s="52"/>
      <c r="AW732" s="52"/>
      <c r="AX732" s="52"/>
      <c r="AY732" s="52"/>
      <c r="AZ732" s="52"/>
      <c r="BA732" s="52"/>
      <c r="BB732" s="52"/>
      <c r="BC732" s="52"/>
      <c r="BD732" s="52"/>
      <c r="BE732" s="52"/>
      <c r="BF732" s="52"/>
      <c r="BG732" s="52"/>
      <c r="BH732" s="52"/>
      <c r="BI732" s="52"/>
      <c r="BJ732" s="52"/>
    </row>
    <row r="733" spans="1:62" ht="12.75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  <c r="AU733" s="52"/>
      <c r="AV733" s="52"/>
      <c r="AW733" s="52"/>
      <c r="AX733" s="52"/>
      <c r="AY733" s="52"/>
      <c r="AZ733" s="52"/>
      <c r="BA733" s="52"/>
      <c r="BB733" s="52"/>
      <c r="BC733" s="52"/>
      <c r="BD733" s="52"/>
      <c r="BE733" s="52"/>
      <c r="BF733" s="52"/>
      <c r="BG733" s="52"/>
      <c r="BH733" s="52"/>
      <c r="BI733" s="52"/>
      <c r="BJ733" s="52"/>
    </row>
    <row r="734" spans="1:62" ht="12.75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  <c r="AU734" s="52"/>
      <c r="AV734" s="52"/>
      <c r="AW734" s="52"/>
      <c r="AX734" s="52"/>
      <c r="AY734" s="52"/>
      <c r="AZ734" s="52"/>
      <c r="BA734" s="52"/>
      <c r="BB734" s="52"/>
      <c r="BC734" s="52"/>
      <c r="BD734" s="52"/>
      <c r="BE734" s="52"/>
      <c r="BF734" s="52"/>
      <c r="BG734" s="52"/>
      <c r="BH734" s="52"/>
      <c r="BI734" s="52"/>
      <c r="BJ734" s="52"/>
    </row>
    <row r="735" spans="1:62" ht="12.7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  <c r="AU735" s="52"/>
      <c r="AV735" s="52"/>
      <c r="AW735" s="52"/>
      <c r="AX735" s="52"/>
      <c r="AY735" s="52"/>
      <c r="AZ735" s="52"/>
      <c r="BA735" s="52"/>
      <c r="BB735" s="52"/>
      <c r="BC735" s="52"/>
      <c r="BD735" s="52"/>
      <c r="BE735" s="52"/>
      <c r="BF735" s="52"/>
      <c r="BG735" s="52"/>
      <c r="BH735" s="52"/>
      <c r="BI735" s="52"/>
      <c r="BJ735" s="52"/>
    </row>
    <row r="736" spans="1:62" ht="12.75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  <c r="AU736" s="52"/>
      <c r="AV736" s="52"/>
      <c r="AW736" s="52"/>
      <c r="AX736" s="52"/>
      <c r="AY736" s="52"/>
      <c r="AZ736" s="52"/>
      <c r="BA736" s="52"/>
      <c r="BB736" s="52"/>
      <c r="BC736" s="52"/>
      <c r="BD736" s="52"/>
      <c r="BE736" s="52"/>
      <c r="BF736" s="52"/>
      <c r="BG736" s="52"/>
      <c r="BH736" s="52"/>
      <c r="BI736" s="52"/>
      <c r="BJ736" s="52"/>
    </row>
    <row r="737" spans="1:62" ht="12.75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  <c r="AU737" s="52"/>
      <c r="AV737" s="52"/>
      <c r="AW737" s="52"/>
      <c r="AX737" s="52"/>
      <c r="AY737" s="52"/>
      <c r="AZ737" s="52"/>
      <c r="BA737" s="52"/>
      <c r="BB737" s="52"/>
      <c r="BC737" s="52"/>
      <c r="BD737" s="52"/>
      <c r="BE737" s="52"/>
      <c r="BF737" s="52"/>
      <c r="BG737" s="52"/>
      <c r="BH737" s="52"/>
      <c r="BI737" s="52"/>
      <c r="BJ737" s="52"/>
    </row>
    <row r="738" spans="1:62" ht="12.75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  <c r="AU738" s="52"/>
      <c r="AV738" s="52"/>
      <c r="AW738" s="52"/>
      <c r="AX738" s="52"/>
      <c r="AY738" s="52"/>
      <c r="AZ738" s="52"/>
      <c r="BA738" s="52"/>
      <c r="BB738" s="52"/>
      <c r="BC738" s="52"/>
      <c r="BD738" s="52"/>
      <c r="BE738" s="52"/>
      <c r="BF738" s="52"/>
      <c r="BG738" s="52"/>
      <c r="BH738" s="52"/>
      <c r="BI738" s="52"/>
      <c r="BJ738" s="52"/>
    </row>
    <row r="739" spans="1:62" ht="12.7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  <c r="AU739" s="52"/>
      <c r="AV739" s="52"/>
      <c r="AW739" s="52"/>
      <c r="AX739" s="52"/>
      <c r="AY739" s="52"/>
      <c r="AZ739" s="52"/>
      <c r="BA739" s="52"/>
      <c r="BB739" s="52"/>
      <c r="BC739" s="52"/>
      <c r="BD739" s="52"/>
      <c r="BE739" s="52"/>
      <c r="BF739" s="52"/>
      <c r="BG739" s="52"/>
      <c r="BH739" s="52"/>
      <c r="BI739" s="52"/>
      <c r="BJ739" s="52"/>
    </row>
    <row r="740" spans="1:62" ht="12.75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  <c r="AU740" s="52"/>
      <c r="AV740" s="52"/>
      <c r="AW740" s="52"/>
      <c r="AX740" s="52"/>
      <c r="AY740" s="52"/>
      <c r="AZ740" s="52"/>
      <c r="BA740" s="52"/>
      <c r="BB740" s="52"/>
      <c r="BC740" s="52"/>
      <c r="BD740" s="52"/>
      <c r="BE740" s="52"/>
      <c r="BF740" s="52"/>
      <c r="BG740" s="52"/>
      <c r="BH740" s="52"/>
      <c r="BI740" s="52"/>
      <c r="BJ740" s="52"/>
    </row>
    <row r="741" spans="1:62" ht="12.75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  <c r="AU741" s="52"/>
      <c r="AV741" s="52"/>
      <c r="AW741" s="52"/>
      <c r="AX741" s="52"/>
      <c r="AY741" s="52"/>
      <c r="AZ741" s="52"/>
      <c r="BA741" s="52"/>
      <c r="BB741" s="52"/>
      <c r="BC741" s="52"/>
      <c r="BD741" s="52"/>
      <c r="BE741" s="52"/>
      <c r="BF741" s="52"/>
      <c r="BG741" s="52"/>
      <c r="BH741" s="52"/>
      <c r="BI741" s="52"/>
      <c r="BJ741" s="52"/>
    </row>
    <row r="742" spans="1:62" ht="12.75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  <c r="AU742" s="52"/>
      <c r="AV742" s="52"/>
      <c r="AW742" s="52"/>
      <c r="AX742" s="52"/>
      <c r="AY742" s="52"/>
      <c r="AZ742" s="52"/>
      <c r="BA742" s="52"/>
      <c r="BB742" s="52"/>
      <c r="BC742" s="52"/>
      <c r="BD742" s="52"/>
      <c r="BE742" s="52"/>
      <c r="BF742" s="52"/>
      <c r="BG742" s="52"/>
      <c r="BH742" s="52"/>
      <c r="BI742" s="52"/>
      <c r="BJ742" s="52"/>
    </row>
    <row r="743" spans="1:62" ht="12.75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  <c r="AU743" s="52"/>
      <c r="AV743" s="52"/>
      <c r="AW743" s="52"/>
      <c r="AX743" s="52"/>
      <c r="AY743" s="52"/>
      <c r="AZ743" s="52"/>
      <c r="BA743" s="52"/>
      <c r="BB743" s="52"/>
      <c r="BC743" s="52"/>
      <c r="BD743" s="52"/>
      <c r="BE743" s="52"/>
      <c r="BF743" s="52"/>
      <c r="BG743" s="52"/>
      <c r="BH743" s="52"/>
      <c r="BI743" s="52"/>
      <c r="BJ743" s="52"/>
    </row>
    <row r="744" spans="1:62" ht="12.75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  <c r="AU744" s="52"/>
      <c r="AV744" s="52"/>
      <c r="AW744" s="52"/>
      <c r="AX744" s="52"/>
      <c r="AY744" s="52"/>
      <c r="AZ744" s="52"/>
      <c r="BA744" s="52"/>
      <c r="BB744" s="52"/>
      <c r="BC744" s="52"/>
      <c r="BD744" s="52"/>
      <c r="BE744" s="52"/>
      <c r="BF744" s="52"/>
      <c r="BG744" s="52"/>
      <c r="BH744" s="52"/>
      <c r="BI744" s="52"/>
      <c r="BJ744" s="52"/>
    </row>
    <row r="745" spans="1:62" ht="12.7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  <c r="AU745" s="52"/>
      <c r="AV745" s="52"/>
      <c r="AW745" s="52"/>
      <c r="AX745" s="52"/>
      <c r="AY745" s="52"/>
      <c r="AZ745" s="52"/>
      <c r="BA745" s="52"/>
      <c r="BB745" s="52"/>
      <c r="BC745" s="52"/>
      <c r="BD745" s="52"/>
      <c r="BE745" s="52"/>
      <c r="BF745" s="52"/>
      <c r="BG745" s="52"/>
      <c r="BH745" s="52"/>
      <c r="BI745" s="52"/>
      <c r="BJ745" s="52"/>
    </row>
    <row r="746" spans="1:62" ht="12.75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  <c r="AU746" s="52"/>
      <c r="AV746" s="52"/>
      <c r="AW746" s="52"/>
      <c r="AX746" s="52"/>
      <c r="AY746" s="52"/>
      <c r="AZ746" s="52"/>
      <c r="BA746" s="52"/>
      <c r="BB746" s="52"/>
      <c r="BC746" s="52"/>
      <c r="BD746" s="52"/>
      <c r="BE746" s="52"/>
      <c r="BF746" s="52"/>
      <c r="BG746" s="52"/>
      <c r="BH746" s="52"/>
      <c r="BI746" s="52"/>
      <c r="BJ746" s="52"/>
    </row>
    <row r="747" spans="1:62" ht="12.75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  <c r="AU747" s="52"/>
      <c r="AV747" s="52"/>
      <c r="AW747" s="52"/>
      <c r="AX747" s="52"/>
      <c r="AY747" s="52"/>
      <c r="AZ747" s="52"/>
      <c r="BA747" s="52"/>
      <c r="BB747" s="52"/>
      <c r="BC747" s="52"/>
      <c r="BD747" s="52"/>
      <c r="BE747" s="52"/>
      <c r="BF747" s="52"/>
      <c r="BG747" s="52"/>
      <c r="BH747" s="52"/>
      <c r="BI747" s="52"/>
      <c r="BJ747" s="52"/>
    </row>
    <row r="748" spans="1:62" ht="12.75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  <c r="AU748" s="52"/>
      <c r="AV748" s="52"/>
      <c r="AW748" s="52"/>
      <c r="AX748" s="52"/>
      <c r="AY748" s="52"/>
      <c r="AZ748" s="52"/>
      <c r="BA748" s="52"/>
      <c r="BB748" s="52"/>
      <c r="BC748" s="52"/>
      <c r="BD748" s="52"/>
      <c r="BE748" s="52"/>
      <c r="BF748" s="52"/>
      <c r="BG748" s="52"/>
      <c r="BH748" s="52"/>
      <c r="BI748" s="52"/>
      <c r="BJ748" s="52"/>
    </row>
    <row r="749" spans="1:62" ht="12.75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  <c r="AU749" s="52"/>
      <c r="AV749" s="52"/>
      <c r="AW749" s="52"/>
      <c r="AX749" s="52"/>
      <c r="AY749" s="52"/>
      <c r="AZ749" s="52"/>
      <c r="BA749" s="52"/>
      <c r="BB749" s="52"/>
      <c r="BC749" s="52"/>
      <c r="BD749" s="52"/>
      <c r="BE749" s="52"/>
      <c r="BF749" s="52"/>
      <c r="BG749" s="52"/>
      <c r="BH749" s="52"/>
      <c r="BI749" s="52"/>
      <c r="BJ749" s="52"/>
    </row>
    <row r="750" spans="1:62" ht="12.75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  <c r="AU750" s="52"/>
      <c r="AV750" s="52"/>
      <c r="AW750" s="52"/>
      <c r="AX750" s="52"/>
      <c r="AY750" s="52"/>
      <c r="AZ750" s="52"/>
      <c r="BA750" s="52"/>
      <c r="BB750" s="52"/>
      <c r="BC750" s="52"/>
      <c r="BD750" s="52"/>
      <c r="BE750" s="52"/>
      <c r="BF750" s="52"/>
      <c r="BG750" s="52"/>
      <c r="BH750" s="52"/>
      <c r="BI750" s="52"/>
      <c r="BJ750" s="52"/>
    </row>
    <row r="751" spans="1:62" ht="12.75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  <c r="AU751" s="52"/>
      <c r="AV751" s="52"/>
      <c r="AW751" s="52"/>
      <c r="AX751" s="52"/>
      <c r="AY751" s="52"/>
      <c r="AZ751" s="52"/>
      <c r="BA751" s="52"/>
      <c r="BB751" s="52"/>
      <c r="BC751" s="52"/>
      <c r="BD751" s="52"/>
      <c r="BE751" s="52"/>
      <c r="BF751" s="52"/>
      <c r="BG751" s="52"/>
      <c r="BH751" s="52"/>
      <c r="BI751" s="52"/>
      <c r="BJ751" s="52"/>
    </row>
    <row r="752" spans="1:62" ht="12.75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  <c r="AU752" s="52"/>
      <c r="AV752" s="52"/>
      <c r="AW752" s="52"/>
      <c r="AX752" s="52"/>
      <c r="AY752" s="52"/>
      <c r="AZ752" s="52"/>
      <c r="BA752" s="52"/>
      <c r="BB752" s="52"/>
      <c r="BC752" s="52"/>
      <c r="BD752" s="52"/>
      <c r="BE752" s="52"/>
      <c r="BF752" s="52"/>
      <c r="BG752" s="52"/>
      <c r="BH752" s="52"/>
      <c r="BI752" s="52"/>
      <c r="BJ752" s="52"/>
    </row>
    <row r="753" spans="1:62" ht="12.75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  <c r="AU753" s="52"/>
      <c r="AV753" s="52"/>
      <c r="AW753" s="52"/>
      <c r="AX753" s="52"/>
      <c r="AY753" s="52"/>
      <c r="AZ753" s="52"/>
      <c r="BA753" s="52"/>
      <c r="BB753" s="52"/>
      <c r="BC753" s="52"/>
      <c r="BD753" s="52"/>
      <c r="BE753" s="52"/>
      <c r="BF753" s="52"/>
      <c r="BG753" s="52"/>
      <c r="BH753" s="52"/>
      <c r="BI753" s="52"/>
      <c r="BJ753" s="52"/>
    </row>
    <row r="754" spans="1:62" ht="12.75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  <c r="AU754" s="52"/>
      <c r="AV754" s="52"/>
      <c r="AW754" s="52"/>
      <c r="AX754" s="52"/>
      <c r="AY754" s="52"/>
      <c r="AZ754" s="52"/>
      <c r="BA754" s="52"/>
      <c r="BB754" s="52"/>
      <c r="BC754" s="52"/>
      <c r="BD754" s="52"/>
      <c r="BE754" s="52"/>
      <c r="BF754" s="52"/>
      <c r="BG754" s="52"/>
      <c r="BH754" s="52"/>
      <c r="BI754" s="52"/>
      <c r="BJ754" s="52"/>
    </row>
    <row r="755" spans="1:62" ht="12.7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  <c r="AU755" s="52"/>
      <c r="AV755" s="52"/>
      <c r="AW755" s="52"/>
      <c r="AX755" s="52"/>
      <c r="AY755" s="52"/>
      <c r="AZ755" s="52"/>
      <c r="BA755" s="52"/>
      <c r="BB755" s="52"/>
      <c r="BC755" s="52"/>
      <c r="BD755" s="52"/>
      <c r="BE755" s="52"/>
      <c r="BF755" s="52"/>
      <c r="BG755" s="52"/>
      <c r="BH755" s="52"/>
      <c r="BI755" s="52"/>
      <c r="BJ755" s="52"/>
    </row>
    <row r="756" spans="1:62" ht="12.75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  <c r="AU756" s="52"/>
      <c r="AV756" s="52"/>
      <c r="AW756" s="52"/>
      <c r="AX756" s="52"/>
      <c r="AY756" s="52"/>
      <c r="AZ756" s="52"/>
      <c r="BA756" s="52"/>
      <c r="BB756" s="52"/>
      <c r="BC756" s="52"/>
      <c r="BD756" s="52"/>
      <c r="BE756" s="52"/>
      <c r="BF756" s="52"/>
      <c r="BG756" s="52"/>
      <c r="BH756" s="52"/>
      <c r="BI756" s="52"/>
      <c r="BJ756" s="52"/>
    </row>
    <row r="757" spans="1:62" ht="12.75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  <c r="AU757" s="52"/>
      <c r="AV757" s="52"/>
      <c r="AW757" s="52"/>
      <c r="AX757" s="52"/>
      <c r="AY757" s="52"/>
      <c r="AZ757" s="52"/>
      <c r="BA757" s="52"/>
      <c r="BB757" s="52"/>
      <c r="BC757" s="52"/>
      <c r="BD757" s="52"/>
      <c r="BE757" s="52"/>
      <c r="BF757" s="52"/>
      <c r="BG757" s="52"/>
      <c r="BH757" s="52"/>
      <c r="BI757" s="52"/>
      <c r="BJ757" s="52"/>
    </row>
    <row r="758" spans="1:62" ht="12.75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  <c r="AU758" s="52"/>
      <c r="AV758" s="52"/>
      <c r="AW758" s="52"/>
      <c r="AX758" s="52"/>
      <c r="AY758" s="52"/>
      <c r="AZ758" s="52"/>
      <c r="BA758" s="52"/>
      <c r="BB758" s="52"/>
      <c r="BC758" s="52"/>
      <c r="BD758" s="52"/>
      <c r="BE758" s="52"/>
      <c r="BF758" s="52"/>
      <c r="BG758" s="52"/>
      <c r="BH758" s="52"/>
      <c r="BI758" s="52"/>
      <c r="BJ758" s="52"/>
    </row>
    <row r="759" spans="1:62" ht="12.75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  <c r="AU759" s="52"/>
      <c r="AV759" s="52"/>
      <c r="AW759" s="52"/>
      <c r="AX759" s="52"/>
      <c r="AY759" s="52"/>
      <c r="AZ759" s="52"/>
      <c r="BA759" s="52"/>
      <c r="BB759" s="52"/>
      <c r="BC759" s="52"/>
      <c r="BD759" s="52"/>
      <c r="BE759" s="52"/>
      <c r="BF759" s="52"/>
      <c r="BG759" s="52"/>
      <c r="BH759" s="52"/>
      <c r="BI759" s="52"/>
      <c r="BJ759" s="52"/>
    </row>
    <row r="760" spans="1:62" ht="12.75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  <c r="AU760" s="52"/>
      <c r="AV760" s="52"/>
      <c r="AW760" s="52"/>
      <c r="AX760" s="52"/>
      <c r="AY760" s="52"/>
      <c r="AZ760" s="52"/>
      <c r="BA760" s="52"/>
      <c r="BB760" s="52"/>
      <c r="BC760" s="52"/>
      <c r="BD760" s="52"/>
      <c r="BE760" s="52"/>
      <c r="BF760" s="52"/>
      <c r="BG760" s="52"/>
      <c r="BH760" s="52"/>
      <c r="BI760" s="52"/>
      <c r="BJ760" s="52"/>
    </row>
    <row r="761" spans="1:62" ht="12.75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  <c r="AU761" s="52"/>
      <c r="AV761" s="52"/>
      <c r="AW761" s="52"/>
      <c r="AX761" s="52"/>
      <c r="AY761" s="52"/>
      <c r="AZ761" s="52"/>
      <c r="BA761" s="52"/>
      <c r="BB761" s="52"/>
      <c r="BC761" s="52"/>
      <c r="BD761" s="52"/>
      <c r="BE761" s="52"/>
      <c r="BF761" s="52"/>
      <c r="BG761" s="52"/>
      <c r="BH761" s="52"/>
      <c r="BI761" s="52"/>
      <c r="BJ761" s="52"/>
    </row>
    <row r="762" spans="1:62" ht="12.75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  <c r="AU762" s="52"/>
      <c r="AV762" s="52"/>
      <c r="AW762" s="52"/>
      <c r="AX762" s="52"/>
      <c r="AY762" s="52"/>
      <c r="AZ762" s="52"/>
      <c r="BA762" s="52"/>
      <c r="BB762" s="52"/>
      <c r="BC762" s="52"/>
      <c r="BD762" s="52"/>
      <c r="BE762" s="52"/>
      <c r="BF762" s="52"/>
      <c r="BG762" s="52"/>
      <c r="BH762" s="52"/>
      <c r="BI762" s="52"/>
      <c r="BJ762" s="52"/>
    </row>
    <row r="763" spans="1:62" ht="12.75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  <c r="AU763" s="52"/>
      <c r="AV763" s="52"/>
      <c r="AW763" s="52"/>
      <c r="AX763" s="52"/>
      <c r="AY763" s="52"/>
      <c r="AZ763" s="52"/>
      <c r="BA763" s="52"/>
      <c r="BB763" s="52"/>
      <c r="BC763" s="52"/>
      <c r="BD763" s="52"/>
      <c r="BE763" s="52"/>
      <c r="BF763" s="52"/>
      <c r="BG763" s="52"/>
      <c r="BH763" s="52"/>
      <c r="BI763" s="52"/>
      <c r="BJ763" s="52"/>
    </row>
    <row r="764" spans="1:62" ht="12.75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  <c r="AU764" s="52"/>
      <c r="AV764" s="52"/>
      <c r="AW764" s="52"/>
      <c r="AX764" s="52"/>
      <c r="AY764" s="52"/>
      <c r="AZ764" s="52"/>
      <c r="BA764" s="52"/>
      <c r="BB764" s="52"/>
      <c r="BC764" s="52"/>
      <c r="BD764" s="52"/>
      <c r="BE764" s="52"/>
      <c r="BF764" s="52"/>
      <c r="BG764" s="52"/>
      <c r="BH764" s="52"/>
      <c r="BI764" s="52"/>
      <c r="BJ764" s="52"/>
    </row>
    <row r="765" spans="1:62" ht="12.7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  <c r="AU765" s="52"/>
      <c r="AV765" s="52"/>
      <c r="AW765" s="52"/>
      <c r="AX765" s="52"/>
      <c r="AY765" s="52"/>
      <c r="AZ765" s="52"/>
      <c r="BA765" s="52"/>
      <c r="BB765" s="52"/>
      <c r="BC765" s="52"/>
      <c r="BD765" s="52"/>
      <c r="BE765" s="52"/>
      <c r="BF765" s="52"/>
      <c r="BG765" s="52"/>
      <c r="BH765" s="52"/>
      <c r="BI765" s="52"/>
      <c r="BJ765" s="52"/>
    </row>
    <row r="766" spans="1:62" ht="12.75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  <c r="AU766" s="52"/>
      <c r="AV766" s="52"/>
      <c r="AW766" s="52"/>
      <c r="AX766" s="52"/>
      <c r="AY766" s="52"/>
      <c r="AZ766" s="52"/>
      <c r="BA766" s="52"/>
      <c r="BB766" s="52"/>
      <c r="BC766" s="52"/>
      <c r="BD766" s="52"/>
      <c r="BE766" s="52"/>
      <c r="BF766" s="52"/>
      <c r="BG766" s="52"/>
      <c r="BH766" s="52"/>
      <c r="BI766" s="52"/>
      <c r="BJ766" s="52"/>
    </row>
    <row r="767" spans="1:62" ht="12.75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  <c r="AU767" s="52"/>
      <c r="AV767" s="52"/>
      <c r="AW767" s="52"/>
      <c r="AX767" s="52"/>
      <c r="AY767" s="52"/>
      <c r="AZ767" s="52"/>
      <c r="BA767" s="52"/>
      <c r="BB767" s="52"/>
      <c r="BC767" s="52"/>
      <c r="BD767" s="52"/>
      <c r="BE767" s="52"/>
      <c r="BF767" s="52"/>
      <c r="BG767" s="52"/>
      <c r="BH767" s="52"/>
      <c r="BI767" s="52"/>
      <c r="BJ767" s="52"/>
    </row>
    <row r="768" spans="1:62" ht="12.75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  <c r="AU768" s="52"/>
      <c r="AV768" s="52"/>
      <c r="AW768" s="52"/>
      <c r="AX768" s="52"/>
      <c r="AY768" s="52"/>
      <c r="AZ768" s="52"/>
      <c r="BA768" s="52"/>
      <c r="BB768" s="52"/>
      <c r="BC768" s="52"/>
      <c r="BD768" s="52"/>
      <c r="BE768" s="52"/>
      <c r="BF768" s="52"/>
      <c r="BG768" s="52"/>
      <c r="BH768" s="52"/>
      <c r="BI768" s="52"/>
      <c r="BJ768" s="52"/>
    </row>
    <row r="769" spans="1:62" ht="12.75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  <c r="AU769" s="52"/>
      <c r="AV769" s="52"/>
      <c r="AW769" s="52"/>
      <c r="AX769" s="52"/>
      <c r="AY769" s="52"/>
      <c r="AZ769" s="52"/>
      <c r="BA769" s="52"/>
      <c r="BB769" s="52"/>
      <c r="BC769" s="52"/>
      <c r="BD769" s="52"/>
      <c r="BE769" s="52"/>
      <c r="BF769" s="52"/>
      <c r="BG769" s="52"/>
      <c r="BH769" s="52"/>
      <c r="BI769" s="52"/>
      <c r="BJ769" s="52"/>
    </row>
    <row r="770" spans="1:62" ht="12.75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  <c r="AU770" s="52"/>
      <c r="AV770" s="52"/>
      <c r="AW770" s="52"/>
      <c r="AX770" s="52"/>
      <c r="AY770" s="52"/>
      <c r="AZ770" s="52"/>
      <c r="BA770" s="52"/>
      <c r="BB770" s="52"/>
      <c r="BC770" s="52"/>
      <c r="BD770" s="52"/>
      <c r="BE770" s="52"/>
      <c r="BF770" s="52"/>
      <c r="BG770" s="52"/>
      <c r="BH770" s="52"/>
      <c r="BI770" s="52"/>
      <c r="BJ770" s="52"/>
    </row>
    <row r="771" spans="1:62" ht="12.75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  <c r="AU771" s="52"/>
      <c r="AV771" s="52"/>
      <c r="AW771" s="52"/>
      <c r="AX771" s="52"/>
      <c r="AY771" s="52"/>
      <c r="AZ771" s="52"/>
      <c r="BA771" s="52"/>
      <c r="BB771" s="52"/>
      <c r="BC771" s="52"/>
      <c r="BD771" s="52"/>
      <c r="BE771" s="52"/>
      <c r="BF771" s="52"/>
      <c r="BG771" s="52"/>
      <c r="BH771" s="52"/>
      <c r="BI771" s="52"/>
      <c r="BJ771" s="52"/>
    </row>
    <row r="772" spans="1:62" ht="12.75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  <c r="AU772" s="52"/>
      <c r="AV772" s="52"/>
      <c r="AW772" s="52"/>
      <c r="AX772" s="52"/>
      <c r="AY772" s="52"/>
      <c r="AZ772" s="52"/>
      <c r="BA772" s="52"/>
      <c r="BB772" s="52"/>
      <c r="BC772" s="52"/>
      <c r="BD772" s="52"/>
      <c r="BE772" s="52"/>
      <c r="BF772" s="52"/>
      <c r="BG772" s="52"/>
      <c r="BH772" s="52"/>
      <c r="BI772" s="52"/>
      <c r="BJ772" s="52"/>
    </row>
    <row r="773" spans="1:62" ht="12.75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  <c r="AU773" s="52"/>
      <c r="AV773" s="52"/>
      <c r="AW773" s="52"/>
      <c r="AX773" s="52"/>
      <c r="AY773" s="52"/>
      <c r="AZ773" s="52"/>
      <c r="BA773" s="52"/>
      <c r="BB773" s="52"/>
      <c r="BC773" s="52"/>
      <c r="BD773" s="52"/>
      <c r="BE773" s="52"/>
      <c r="BF773" s="52"/>
      <c r="BG773" s="52"/>
      <c r="BH773" s="52"/>
      <c r="BI773" s="52"/>
      <c r="BJ773" s="52"/>
    </row>
    <row r="774" spans="1:62" ht="12.75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  <c r="AU774" s="52"/>
      <c r="AV774" s="52"/>
      <c r="AW774" s="52"/>
      <c r="AX774" s="52"/>
      <c r="AY774" s="52"/>
      <c r="AZ774" s="52"/>
      <c r="BA774" s="52"/>
      <c r="BB774" s="52"/>
      <c r="BC774" s="52"/>
      <c r="BD774" s="52"/>
      <c r="BE774" s="52"/>
      <c r="BF774" s="52"/>
      <c r="BG774" s="52"/>
      <c r="BH774" s="52"/>
      <c r="BI774" s="52"/>
      <c r="BJ774" s="52"/>
    </row>
    <row r="775" spans="1:62" ht="12.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  <c r="AU775" s="52"/>
      <c r="AV775" s="52"/>
      <c r="AW775" s="52"/>
      <c r="AX775" s="52"/>
      <c r="AY775" s="52"/>
      <c r="AZ775" s="52"/>
      <c r="BA775" s="52"/>
      <c r="BB775" s="52"/>
      <c r="BC775" s="52"/>
      <c r="BD775" s="52"/>
      <c r="BE775" s="52"/>
      <c r="BF775" s="52"/>
      <c r="BG775" s="52"/>
      <c r="BH775" s="52"/>
      <c r="BI775" s="52"/>
      <c r="BJ775" s="52"/>
    </row>
    <row r="776" spans="1:62" ht="12.75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  <c r="AU776" s="52"/>
      <c r="AV776" s="52"/>
      <c r="AW776" s="52"/>
      <c r="AX776" s="52"/>
      <c r="AY776" s="52"/>
      <c r="AZ776" s="52"/>
      <c r="BA776" s="52"/>
      <c r="BB776" s="52"/>
      <c r="BC776" s="52"/>
      <c r="BD776" s="52"/>
      <c r="BE776" s="52"/>
      <c r="BF776" s="52"/>
      <c r="BG776" s="52"/>
      <c r="BH776" s="52"/>
      <c r="BI776" s="52"/>
      <c r="BJ776" s="52"/>
    </row>
    <row r="777" spans="1:62" ht="12.75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  <c r="AU777" s="52"/>
      <c r="AV777" s="52"/>
      <c r="AW777" s="52"/>
      <c r="AX777" s="52"/>
      <c r="AY777" s="52"/>
      <c r="AZ777" s="52"/>
      <c r="BA777" s="52"/>
      <c r="BB777" s="52"/>
      <c r="BC777" s="52"/>
      <c r="BD777" s="52"/>
      <c r="BE777" s="52"/>
      <c r="BF777" s="52"/>
      <c r="BG777" s="52"/>
      <c r="BH777" s="52"/>
      <c r="BI777" s="52"/>
      <c r="BJ777" s="52"/>
    </row>
    <row r="778" spans="1:62" ht="12.75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  <c r="AU778" s="52"/>
      <c r="AV778" s="52"/>
      <c r="AW778" s="52"/>
      <c r="AX778" s="52"/>
      <c r="AY778" s="52"/>
      <c r="AZ778" s="52"/>
      <c r="BA778" s="52"/>
      <c r="BB778" s="52"/>
      <c r="BC778" s="52"/>
      <c r="BD778" s="52"/>
      <c r="BE778" s="52"/>
      <c r="BF778" s="52"/>
      <c r="BG778" s="52"/>
      <c r="BH778" s="52"/>
      <c r="BI778" s="52"/>
      <c r="BJ778" s="52"/>
    </row>
    <row r="779" spans="1:62" ht="12.7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  <c r="AU779" s="52"/>
      <c r="AV779" s="52"/>
      <c r="AW779" s="52"/>
      <c r="AX779" s="52"/>
      <c r="AY779" s="52"/>
      <c r="AZ779" s="52"/>
      <c r="BA779" s="52"/>
      <c r="BB779" s="52"/>
      <c r="BC779" s="52"/>
      <c r="BD779" s="52"/>
      <c r="BE779" s="52"/>
      <c r="BF779" s="52"/>
      <c r="BG779" s="52"/>
      <c r="BH779" s="52"/>
      <c r="BI779" s="52"/>
      <c r="BJ779" s="52"/>
    </row>
    <row r="780" spans="1:62" ht="12.75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  <c r="AU780" s="52"/>
      <c r="AV780" s="52"/>
      <c r="AW780" s="52"/>
      <c r="AX780" s="52"/>
      <c r="AY780" s="52"/>
      <c r="AZ780" s="52"/>
      <c r="BA780" s="52"/>
      <c r="BB780" s="52"/>
      <c r="BC780" s="52"/>
      <c r="BD780" s="52"/>
      <c r="BE780" s="52"/>
      <c r="BF780" s="52"/>
      <c r="BG780" s="52"/>
      <c r="BH780" s="52"/>
      <c r="BI780" s="52"/>
      <c r="BJ780" s="52"/>
    </row>
    <row r="781" spans="1:62" ht="12.75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  <c r="AU781" s="52"/>
      <c r="AV781" s="52"/>
      <c r="AW781" s="52"/>
      <c r="AX781" s="52"/>
      <c r="AY781" s="52"/>
      <c r="AZ781" s="52"/>
      <c r="BA781" s="52"/>
      <c r="BB781" s="52"/>
      <c r="BC781" s="52"/>
      <c r="BD781" s="52"/>
      <c r="BE781" s="52"/>
      <c r="BF781" s="52"/>
      <c r="BG781" s="52"/>
      <c r="BH781" s="52"/>
      <c r="BI781" s="52"/>
      <c r="BJ781" s="52"/>
    </row>
    <row r="782" spans="1:62" ht="12.75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  <c r="AU782" s="52"/>
      <c r="AV782" s="52"/>
      <c r="AW782" s="52"/>
      <c r="AX782" s="52"/>
      <c r="AY782" s="52"/>
      <c r="AZ782" s="52"/>
      <c r="BA782" s="52"/>
      <c r="BB782" s="52"/>
      <c r="BC782" s="52"/>
      <c r="BD782" s="52"/>
      <c r="BE782" s="52"/>
      <c r="BF782" s="52"/>
      <c r="BG782" s="52"/>
      <c r="BH782" s="52"/>
      <c r="BI782" s="52"/>
      <c r="BJ782" s="52"/>
    </row>
    <row r="783" spans="1:62" ht="12.75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  <c r="AU783" s="52"/>
      <c r="AV783" s="52"/>
      <c r="AW783" s="52"/>
      <c r="AX783" s="52"/>
      <c r="AY783" s="52"/>
      <c r="AZ783" s="52"/>
      <c r="BA783" s="52"/>
      <c r="BB783" s="52"/>
      <c r="BC783" s="52"/>
      <c r="BD783" s="52"/>
      <c r="BE783" s="52"/>
      <c r="BF783" s="52"/>
      <c r="BG783" s="52"/>
      <c r="BH783" s="52"/>
      <c r="BI783" s="52"/>
      <c r="BJ783" s="52"/>
    </row>
    <row r="784" spans="1:62" ht="12.75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  <c r="AU784" s="52"/>
      <c r="AV784" s="52"/>
      <c r="AW784" s="52"/>
      <c r="AX784" s="52"/>
      <c r="AY784" s="52"/>
      <c r="AZ784" s="52"/>
      <c r="BA784" s="52"/>
      <c r="BB784" s="52"/>
      <c r="BC784" s="52"/>
      <c r="BD784" s="52"/>
      <c r="BE784" s="52"/>
      <c r="BF784" s="52"/>
      <c r="BG784" s="52"/>
      <c r="BH784" s="52"/>
      <c r="BI784" s="52"/>
      <c r="BJ784" s="52"/>
    </row>
    <row r="785" spans="1:62" ht="12.7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  <c r="AU785" s="52"/>
      <c r="AV785" s="52"/>
      <c r="AW785" s="52"/>
      <c r="AX785" s="52"/>
      <c r="AY785" s="52"/>
      <c r="AZ785" s="52"/>
      <c r="BA785" s="52"/>
      <c r="BB785" s="52"/>
      <c r="BC785" s="52"/>
      <c r="BD785" s="52"/>
      <c r="BE785" s="52"/>
      <c r="BF785" s="52"/>
      <c r="BG785" s="52"/>
      <c r="BH785" s="52"/>
      <c r="BI785" s="52"/>
      <c r="BJ785" s="52"/>
    </row>
    <row r="786" spans="1:62" ht="12.75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  <c r="AU786" s="52"/>
      <c r="AV786" s="52"/>
      <c r="AW786" s="52"/>
      <c r="AX786" s="52"/>
      <c r="AY786" s="52"/>
      <c r="AZ786" s="52"/>
      <c r="BA786" s="52"/>
      <c r="BB786" s="52"/>
      <c r="BC786" s="52"/>
      <c r="BD786" s="52"/>
      <c r="BE786" s="52"/>
      <c r="BF786" s="52"/>
      <c r="BG786" s="52"/>
      <c r="BH786" s="52"/>
      <c r="BI786" s="52"/>
      <c r="BJ786" s="52"/>
    </row>
    <row r="787" spans="1:62" ht="12.75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  <c r="AU787" s="52"/>
      <c r="AV787" s="52"/>
      <c r="AW787" s="52"/>
      <c r="AX787" s="52"/>
      <c r="AY787" s="52"/>
      <c r="AZ787" s="52"/>
      <c r="BA787" s="52"/>
      <c r="BB787" s="52"/>
      <c r="BC787" s="52"/>
      <c r="BD787" s="52"/>
      <c r="BE787" s="52"/>
      <c r="BF787" s="52"/>
      <c r="BG787" s="52"/>
      <c r="BH787" s="52"/>
      <c r="BI787" s="52"/>
      <c r="BJ787" s="52"/>
    </row>
    <row r="788" spans="1:62" ht="12.75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  <c r="AU788" s="52"/>
      <c r="AV788" s="52"/>
      <c r="AW788" s="52"/>
      <c r="AX788" s="52"/>
      <c r="AY788" s="52"/>
      <c r="AZ788" s="52"/>
      <c r="BA788" s="52"/>
      <c r="BB788" s="52"/>
      <c r="BC788" s="52"/>
      <c r="BD788" s="52"/>
      <c r="BE788" s="52"/>
      <c r="BF788" s="52"/>
      <c r="BG788" s="52"/>
      <c r="BH788" s="52"/>
      <c r="BI788" s="52"/>
      <c r="BJ788" s="52"/>
    </row>
    <row r="789" spans="1:62" ht="12.75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  <c r="AU789" s="52"/>
      <c r="AV789" s="52"/>
      <c r="AW789" s="52"/>
      <c r="AX789" s="52"/>
      <c r="AY789" s="52"/>
      <c r="AZ789" s="52"/>
      <c r="BA789" s="52"/>
      <c r="BB789" s="52"/>
      <c r="BC789" s="52"/>
      <c r="BD789" s="52"/>
      <c r="BE789" s="52"/>
      <c r="BF789" s="52"/>
      <c r="BG789" s="52"/>
      <c r="BH789" s="52"/>
      <c r="BI789" s="52"/>
      <c r="BJ789" s="52"/>
    </row>
    <row r="790" spans="1:62" ht="12.75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  <c r="AU790" s="52"/>
      <c r="AV790" s="52"/>
      <c r="AW790" s="52"/>
      <c r="AX790" s="52"/>
      <c r="AY790" s="52"/>
      <c r="AZ790" s="52"/>
      <c r="BA790" s="52"/>
      <c r="BB790" s="52"/>
      <c r="BC790" s="52"/>
      <c r="BD790" s="52"/>
      <c r="BE790" s="52"/>
      <c r="BF790" s="52"/>
      <c r="BG790" s="52"/>
      <c r="BH790" s="52"/>
      <c r="BI790" s="52"/>
      <c r="BJ790" s="52"/>
    </row>
    <row r="791" spans="1:62" ht="12.75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  <c r="AU791" s="52"/>
      <c r="AV791" s="52"/>
      <c r="AW791" s="52"/>
      <c r="AX791" s="52"/>
      <c r="AY791" s="52"/>
      <c r="AZ791" s="52"/>
      <c r="BA791" s="52"/>
      <c r="BB791" s="52"/>
      <c r="BC791" s="52"/>
      <c r="BD791" s="52"/>
      <c r="BE791" s="52"/>
      <c r="BF791" s="52"/>
      <c r="BG791" s="52"/>
      <c r="BH791" s="52"/>
      <c r="BI791" s="52"/>
      <c r="BJ791" s="52"/>
    </row>
    <row r="792" spans="1:62" ht="12.75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  <c r="AU792" s="52"/>
      <c r="AV792" s="52"/>
      <c r="AW792" s="52"/>
      <c r="AX792" s="52"/>
      <c r="AY792" s="52"/>
      <c r="AZ792" s="52"/>
      <c r="BA792" s="52"/>
      <c r="BB792" s="52"/>
      <c r="BC792" s="52"/>
      <c r="BD792" s="52"/>
      <c r="BE792" s="52"/>
      <c r="BF792" s="52"/>
      <c r="BG792" s="52"/>
      <c r="BH792" s="52"/>
      <c r="BI792" s="52"/>
      <c r="BJ792" s="52"/>
    </row>
    <row r="793" spans="1:62" ht="12.75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  <c r="AU793" s="52"/>
      <c r="AV793" s="52"/>
      <c r="AW793" s="52"/>
      <c r="AX793" s="52"/>
      <c r="AY793" s="52"/>
      <c r="AZ793" s="52"/>
      <c r="BA793" s="52"/>
      <c r="BB793" s="52"/>
      <c r="BC793" s="52"/>
      <c r="BD793" s="52"/>
      <c r="BE793" s="52"/>
      <c r="BF793" s="52"/>
      <c r="BG793" s="52"/>
      <c r="BH793" s="52"/>
      <c r="BI793" s="52"/>
      <c r="BJ793" s="52"/>
    </row>
    <row r="794" spans="1:62" ht="12.75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  <c r="AU794" s="52"/>
      <c r="AV794" s="52"/>
      <c r="AW794" s="52"/>
      <c r="AX794" s="52"/>
      <c r="AY794" s="52"/>
      <c r="AZ794" s="52"/>
      <c r="BA794" s="52"/>
      <c r="BB794" s="52"/>
      <c r="BC794" s="52"/>
      <c r="BD794" s="52"/>
      <c r="BE794" s="52"/>
      <c r="BF794" s="52"/>
      <c r="BG794" s="52"/>
      <c r="BH794" s="52"/>
      <c r="BI794" s="52"/>
      <c r="BJ794" s="52"/>
    </row>
    <row r="795" spans="1:62" ht="12.7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  <c r="AU795" s="52"/>
      <c r="AV795" s="52"/>
      <c r="AW795" s="52"/>
      <c r="AX795" s="52"/>
      <c r="AY795" s="52"/>
      <c r="AZ795" s="52"/>
      <c r="BA795" s="52"/>
      <c r="BB795" s="52"/>
      <c r="BC795" s="52"/>
      <c r="BD795" s="52"/>
      <c r="BE795" s="52"/>
      <c r="BF795" s="52"/>
      <c r="BG795" s="52"/>
      <c r="BH795" s="52"/>
      <c r="BI795" s="52"/>
      <c r="BJ795" s="52"/>
    </row>
    <row r="796" spans="1:62" ht="12.75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  <c r="AU796" s="52"/>
      <c r="AV796" s="52"/>
      <c r="AW796" s="52"/>
      <c r="AX796" s="52"/>
      <c r="AY796" s="52"/>
      <c r="AZ796" s="52"/>
      <c r="BA796" s="52"/>
      <c r="BB796" s="52"/>
      <c r="BC796" s="52"/>
      <c r="BD796" s="52"/>
      <c r="BE796" s="52"/>
      <c r="BF796" s="52"/>
      <c r="BG796" s="52"/>
      <c r="BH796" s="52"/>
      <c r="BI796" s="52"/>
      <c r="BJ796" s="52"/>
    </row>
    <row r="797" spans="1:62" ht="12.75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  <c r="AU797" s="52"/>
      <c r="AV797" s="52"/>
      <c r="AW797" s="52"/>
      <c r="AX797" s="52"/>
      <c r="AY797" s="52"/>
      <c r="AZ797" s="52"/>
      <c r="BA797" s="52"/>
      <c r="BB797" s="52"/>
      <c r="BC797" s="52"/>
      <c r="BD797" s="52"/>
      <c r="BE797" s="52"/>
      <c r="BF797" s="52"/>
      <c r="BG797" s="52"/>
      <c r="BH797" s="52"/>
      <c r="BI797" s="52"/>
      <c r="BJ797" s="52"/>
    </row>
    <row r="798" spans="1:62" ht="12.75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  <c r="AU798" s="52"/>
      <c r="AV798" s="52"/>
      <c r="AW798" s="52"/>
      <c r="AX798" s="52"/>
      <c r="AY798" s="52"/>
      <c r="AZ798" s="52"/>
      <c r="BA798" s="52"/>
      <c r="BB798" s="52"/>
      <c r="BC798" s="52"/>
      <c r="BD798" s="52"/>
      <c r="BE798" s="52"/>
      <c r="BF798" s="52"/>
      <c r="BG798" s="52"/>
      <c r="BH798" s="52"/>
      <c r="BI798" s="52"/>
      <c r="BJ798" s="52"/>
    </row>
    <row r="799" spans="1:62" ht="12.75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  <c r="AI799" s="52"/>
      <c r="AJ799" s="52"/>
      <c r="AK799" s="52"/>
      <c r="AL799" s="52"/>
      <c r="AM799" s="52"/>
      <c r="AN799" s="52"/>
      <c r="AO799" s="52"/>
      <c r="AP799" s="52"/>
      <c r="AQ799" s="52"/>
      <c r="AR799" s="52"/>
      <c r="AS799" s="52"/>
      <c r="AT799" s="52"/>
      <c r="AU799" s="52"/>
      <c r="AV799" s="52"/>
      <c r="AW799" s="52"/>
      <c r="AX799" s="52"/>
      <c r="AY799" s="52"/>
      <c r="AZ799" s="52"/>
      <c r="BA799" s="52"/>
      <c r="BB799" s="52"/>
      <c r="BC799" s="52"/>
      <c r="BD799" s="52"/>
      <c r="BE799" s="52"/>
      <c r="BF799" s="52"/>
      <c r="BG799" s="52"/>
      <c r="BH799" s="52"/>
      <c r="BI799" s="52"/>
      <c r="BJ799" s="52"/>
    </row>
    <row r="800" spans="1:62" ht="12.75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  <c r="AI800" s="52"/>
      <c r="AJ800" s="52"/>
      <c r="AK800" s="52"/>
      <c r="AL800" s="52"/>
      <c r="AM800" s="52"/>
      <c r="AN800" s="52"/>
      <c r="AO800" s="52"/>
      <c r="AP800" s="52"/>
      <c r="AQ800" s="52"/>
      <c r="AR800" s="52"/>
      <c r="AS800" s="52"/>
      <c r="AT800" s="52"/>
      <c r="AU800" s="52"/>
      <c r="AV800" s="52"/>
      <c r="AW800" s="52"/>
      <c r="AX800" s="52"/>
      <c r="AY800" s="52"/>
      <c r="AZ800" s="52"/>
      <c r="BA800" s="52"/>
      <c r="BB800" s="52"/>
      <c r="BC800" s="52"/>
      <c r="BD800" s="52"/>
      <c r="BE800" s="52"/>
      <c r="BF800" s="52"/>
      <c r="BG800" s="52"/>
      <c r="BH800" s="52"/>
      <c r="BI800" s="52"/>
      <c r="BJ800" s="52"/>
    </row>
    <row r="801" spans="1:62" ht="12.75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  <c r="AI801" s="52"/>
      <c r="AJ801" s="52"/>
      <c r="AK801" s="52"/>
      <c r="AL801" s="52"/>
      <c r="AM801" s="52"/>
      <c r="AN801" s="52"/>
      <c r="AO801" s="52"/>
      <c r="AP801" s="52"/>
      <c r="AQ801" s="52"/>
      <c r="AR801" s="52"/>
      <c r="AS801" s="52"/>
      <c r="AT801" s="52"/>
      <c r="AU801" s="52"/>
      <c r="AV801" s="52"/>
      <c r="AW801" s="52"/>
      <c r="AX801" s="52"/>
      <c r="AY801" s="52"/>
      <c r="AZ801" s="52"/>
      <c r="BA801" s="52"/>
      <c r="BB801" s="52"/>
      <c r="BC801" s="52"/>
      <c r="BD801" s="52"/>
      <c r="BE801" s="52"/>
      <c r="BF801" s="52"/>
      <c r="BG801" s="52"/>
      <c r="BH801" s="52"/>
      <c r="BI801" s="52"/>
      <c r="BJ801" s="52"/>
    </row>
    <row r="802" spans="1:62" ht="12.75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  <c r="AI802" s="52"/>
      <c r="AJ802" s="52"/>
      <c r="AK802" s="52"/>
      <c r="AL802" s="52"/>
      <c r="AM802" s="52"/>
      <c r="AN802" s="52"/>
      <c r="AO802" s="52"/>
      <c r="AP802" s="52"/>
      <c r="AQ802" s="52"/>
      <c r="AR802" s="52"/>
      <c r="AS802" s="52"/>
      <c r="AT802" s="52"/>
      <c r="AU802" s="52"/>
      <c r="AV802" s="52"/>
      <c r="AW802" s="52"/>
      <c r="AX802" s="52"/>
      <c r="AY802" s="52"/>
      <c r="AZ802" s="52"/>
      <c r="BA802" s="52"/>
      <c r="BB802" s="52"/>
      <c r="BC802" s="52"/>
      <c r="BD802" s="52"/>
      <c r="BE802" s="52"/>
      <c r="BF802" s="52"/>
      <c r="BG802" s="52"/>
      <c r="BH802" s="52"/>
      <c r="BI802" s="52"/>
      <c r="BJ802" s="52"/>
    </row>
    <row r="803" spans="1:62" ht="12.75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  <c r="AI803" s="52"/>
      <c r="AJ803" s="52"/>
      <c r="AK803" s="52"/>
      <c r="AL803" s="52"/>
      <c r="AM803" s="52"/>
      <c r="AN803" s="52"/>
      <c r="AO803" s="52"/>
      <c r="AP803" s="52"/>
      <c r="AQ803" s="52"/>
      <c r="AR803" s="52"/>
      <c r="AS803" s="52"/>
      <c r="AT803" s="52"/>
      <c r="AU803" s="52"/>
      <c r="AV803" s="52"/>
      <c r="AW803" s="52"/>
      <c r="AX803" s="52"/>
      <c r="AY803" s="52"/>
      <c r="AZ803" s="52"/>
      <c r="BA803" s="52"/>
      <c r="BB803" s="52"/>
      <c r="BC803" s="52"/>
      <c r="BD803" s="52"/>
      <c r="BE803" s="52"/>
      <c r="BF803" s="52"/>
      <c r="BG803" s="52"/>
      <c r="BH803" s="52"/>
      <c r="BI803" s="52"/>
      <c r="BJ803" s="52"/>
    </row>
    <row r="804" spans="1:62" ht="12.75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  <c r="AI804" s="52"/>
      <c r="AJ804" s="52"/>
      <c r="AK804" s="52"/>
      <c r="AL804" s="52"/>
      <c r="AM804" s="52"/>
      <c r="AN804" s="52"/>
      <c r="AO804" s="52"/>
      <c r="AP804" s="52"/>
      <c r="AQ804" s="52"/>
      <c r="AR804" s="52"/>
      <c r="AS804" s="52"/>
      <c r="AT804" s="52"/>
      <c r="AU804" s="52"/>
      <c r="AV804" s="52"/>
      <c r="AW804" s="52"/>
      <c r="AX804" s="52"/>
      <c r="AY804" s="52"/>
      <c r="AZ804" s="52"/>
      <c r="BA804" s="52"/>
      <c r="BB804" s="52"/>
      <c r="BC804" s="52"/>
      <c r="BD804" s="52"/>
      <c r="BE804" s="52"/>
      <c r="BF804" s="52"/>
      <c r="BG804" s="52"/>
      <c r="BH804" s="52"/>
      <c r="BI804" s="52"/>
      <c r="BJ804" s="52"/>
    </row>
    <row r="805" spans="1:62" ht="12.7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  <c r="AI805" s="52"/>
      <c r="AJ805" s="52"/>
      <c r="AK805" s="52"/>
      <c r="AL805" s="52"/>
      <c r="AM805" s="52"/>
      <c r="AN805" s="52"/>
      <c r="AO805" s="52"/>
      <c r="AP805" s="52"/>
      <c r="AQ805" s="52"/>
      <c r="AR805" s="52"/>
      <c r="AS805" s="52"/>
      <c r="AT805" s="52"/>
      <c r="AU805" s="52"/>
      <c r="AV805" s="52"/>
      <c r="AW805" s="52"/>
      <c r="AX805" s="52"/>
      <c r="AY805" s="52"/>
      <c r="AZ805" s="52"/>
      <c r="BA805" s="52"/>
      <c r="BB805" s="52"/>
      <c r="BC805" s="52"/>
      <c r="BD805" s="52"/>
      <c r="BE805" s="52"/>
      <c r="BF805" s="52"/>
      <c r="BG805" s="52"/>
      <c r="BH805" s="52"/>
      <c r="BI805" s="52"/>
      <c r="BJ805" s="52"/>
    </row>
    <row r="806" spans="1:62" ht="12.75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  <c r="AI806" s="52"/>
      <c r="AJ806" s="52"/>
      <c r="AK806" s="52"/>
      <c r="AL806" s="52"/>
      <c r="AM806" s="52"/>
      <c r="AN806" s="52"/>
      <c r="AO806" s="52"/>
      <c r="AP806" s="52"/>
      <c r="AQ806" s="52"/>
      <c r="AR806" s="52"/>
      <c r="AS806" s="52"/>
      <c r="AT806" s="52"/>
      <c r="AU806" s="52"/>
      <c r="AV806" s="52"/>
      <c r="AW806" s="52"/>
      <c r="AX806" s="52"/>
      <c r="AY806" s="52"/>
      <c r="AZ806" s="52"/>
      <c r="BA806" s="52"/>
      <c r="BB806" s="52"/>
      <c r="BC806" s="52"/>
      <c r="BD806" s="52"/>
      <c r="BE806" s="52"/>
      <c r="BF806" s="52"/>
      <c r="BG806" s="52"/>
      <c r="BH806" s="52"/>
      <c r="BI806" s="52"/>
      <c r="BJ806" s="52"/>
    </row>
    <row r="807" spans="1:62" ht="12.75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  <c r="AI807" s="52"/>
      <c r="AJ807" s="52"/>
      <c r="AK807" s="52"/>
      <c r="AL807" s="52"/>
      <c r="AM807" s="52"/>
      <c r="AN807" s="52"/>
      <c r="AO807" s="52"/>
      <c r="AP807" s="52"/>
      <c r="AQ807" s="52"/>
      <c r="AR807" s="52"/>
      <c r="AS807" s="52"/>
      <c r="AT807" s="52"/>
      <c r="AU807" s="52"/>
      <c r="AV807" s="52"/>
      <c r="AW807" s="52"/>
      <c r="AX807" s="52"/>
      <c r="AY807" s="52"/>
      <c r="AZ807" s="52"/>
      <c r="BA807" s="52"/>
      <c r="BB807" s="52"/>
      <c r="BC807" s="52"/>
      <c r="BD807" s="52"/>
      <c r="BE807" s="52"/>
      <c r="BF807" s="52"/>
      <c r="BG807" s="52"/>
      <c r="BH807" s="52"/>
      <c r="BI807" s="52"/>
      <c r="BJ807" s="52"/>
    </row>
    <row r="808" spans="1:62" ht="12.75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  <c r="AI808" s="52"/>
      <c r="AJ808" s="52"/>
      <c r="AK808" s="52"/>
      <c r="AL808" s="52"/>
      <c r="AM808" s="52"/>
      <c r="AN808" s="52"/>
      <c r="AO808" s="52"/>
      <c r="AP808" s="52"/>
      <c r="AQ808" s="52"/>
      <c r="AR808" s="52"/>
      <c r="AS808" s="52"/>
      <c r="AT808" s="52"/>
      <c r="AU808" s="52"/>
      <c r="AV808" s="52"/>
      <c r="AW808" s="52"/>
      <c r="AX808" s="52"/>
      <c r="AY808" s="52"/>
      <c r="AZ808" s="52"/>
      <c r="BA808" s="52"/>
      <c r="BB808" s="52"/>
      <c r="BC808" s="52"/>
      <c r="BD808" s="52"/>
      <c r="BE808" s="52"/>
      <c r="BF808" s="52"/>
      <c r="BG808" s="52"/>
      <c r="BH808" s="52"/>
      <c r="BI808" s="52"/>
      <c r="BJ808" s="52"/>
    </row>
    <row r="809" spans="1:62" ht="12.75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  <c r="AI809" s="52"/>
      <c r="AJ809" s="52"/>
      <c r="AK809" s="52"/>
      <c r="AL809" s="52"/>
      <c r="AM809" s="52"/>
      <c r="AN809" s="52"/>
      <c r="AO809" s="52"/>
      <c r="AP809" s="52"/>
      <c r="AQ809" s="52"/>
      <c r="AR809" s="52"/>
      <c r="AS809" s="52"/>
      <c r="AT809" s="52"/>
      <c r="AU809" s="52"/>
      <c r="AV809" s="52"/>
      <c r="AW809" s="52"/>
      <c r="AX809" s="52"/>
      <c r="AY809" s="52"/>
      <c r="AZ809" s="52"/>
      <c r="BA809" s="52"/>
      <c r="BB809" s="52"/>
      <c r="BC809" s="52"/>
      <c r="BD809" s="52"/>
      <c r="BE809" s="52"/>
      <c r="BF809" s="52"/>
      <c r="BG809" s="52"/>
      <c r="BH809" s="52"/>
      <c r="BI809" s="52"/>
      <c r="BJ809" s="52"/>
    </row>
    <row r="810" spans="1:62" ht="12.75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  <c r="AI810" s="52"/>
      <c r="AJ810" s="52"/>
      <c r="AK810" s="52"/>
      <c r="AL810" s="52"/>
      <c r="AM810" s="52"/>
      <c r="AN810" s="52"/>
      <c r="AO810" s="52"/>
      <c r="AP810" s="52"/>
      <c r="AQ810" s="52"/>
      <c r="AR810" s="52"/>
      <c r="AS810" s="52"/>
      <c r="AT810" s="52"/>
      <c r="AU810" s="52"/>
      <c r="AV810" s="52"/>
      <c r="AW810" s="52"/>
      <c r="AX810" s="52"/>
      <c r="AY810" s="52"/>
      <c r="AZ810" s="52"/>
      <c r="BA810" s="52"/>
      <c r="BB810" s="52"/>
      <c r="BC810" s="52"/>
      <c r="BD810" s="52"/>
      <c r="BE810" s="52"/>
      <c r="BF810" s="52"/>
      <c r="BG810" s="52"/>
      <c r="BH810" s="52"/>
      <c r="BI810" s="52"/>
      <c r="BJ810" s="52"/>
    </row>
    <row r="811" spans="1:62" ht="12.75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  <c r="AI811" s="52"/>
      <c r="AJ811" s="52"/>
      <c r="AK811" s="52"/>
      <c r="AL811" s="52"/>
      <c r="AM811" s="52"/>
      <c r="AN811" s="52"/>
      <c r="AO811" s="52"/>
      <c r="AP811" s="52"/>
      <c r="AQ811" s="52"/>
      <c r="AR811" s="52"/>
      <c r="AS811" s="52"/>
      <c r="AT811" s="52"/>
      <c r="AU811" s="52"/>
      <c r="AV811" s="52"/>
      <c r="AW811" s="52"/>
      <c r="AX811" s="52"/>
      <c r="AY811" s="52"/>
      <c r="AZ811" s="52"/>
      <c r="BA811" s="52"/>
      <c r="BB811" s="52"/>
      <c r="BC811" s="52"/>
      <c r="BD811" s="52"/>
      <c r="BE811" s="52"/>
      <c r="BF811" s="52"/>
      <c r="BG811" s="52"/>
      <c r="BH811" s="52"/>
      <c r="BI811" s="52"/>
      <c r="BJ811" s="52"/>
    </row>
    <row r="812" spans="1:62" ht="12.75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  <c r="AI812" s="52"/>
      <c r="AJ812" s="52"/>
      <c r="AK812" s="52"/>
      <c r="AL812" s="52"/>
      <c r="AM812" s="52"/>
      <c r="AN812" s="52"/>
      <c r="AO812" s="52"/>
      <c r="AP812" s="52"/>
      <c r="AQ812" s="52"/>
      <c r="AR812" s="52"/>
      <c r="AS812" s="52"/>
      <c r="AT812" s="52"/>
      <c r="AU812" s="52"/>
      <c r="AV812" s="52"/>
      <c r="AW812" s="52"/>
      <c r="AX812" s="52"/>
      <c r="AY812" s="52"/>
      <c r="AZ812" s="52"/>
      <c r="BA812" s="52"/>
      <c r="BB812" s="52"/>
      <c r="BC812" s="52"/>
      <c r="BD812" s="52"/>
      <c r="BE812" s="52"/>
      <c r="BF812" s="52"/>
      <c r="BG812" s="52"/>
      <c r="BH812" s="52"/>
      <c r="BI812" s="52"/>
      <c r="BJ812" s="52"/>
    </row>
    <row r="813" spans="1:62" ht="12.75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  <c r="AI813" s="52"/>
      <c r="AJ813" s="52"/>
      <c r="AK813" s="52"/>
      <c r="AL813" s="52"/>
      <c r="AM813" s="52"/>
      <c r="AN813" s="52"/>
      <c r="AO813" s="52"/>
      <c r="AP813" s="52"/>
      <c r="AQ813" s="52"/>
      <c r="AR813" s="52"/>
      <c r="AS813" s="52"/>
      <c r="AT813" s="52"/>
      <c r="AU813" s="52"/>
      <c r="AV813" s="52"/>
      <c r="AW813" s="52"/>
      <c r="AX813" s="52"/>
      <c r="AY813" s="52"/>
      <c r="AZ813" s="52"/>
      <c r="BA813" s="52"/>
      <c r="BB813" s="52"/>
      <c r="BC813" s="52"/>
      <c r="BD813" s="52"/>
      <c r="BE813" s="52"/>
      <c r="BF813" s="52"/>
      <c r="BG813" s="52"/>
      <c r="BH813" s="52"/>
      <c r="BI813" s="52"/>
      <c r="BJ813" s="52"/>
    </row>
    <row r="814" spans="1:62" ht="12.75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  <c r="AI814" s="52"/>
      <c r="AJ814" s="52"/>
      <c r="AK814" s="52"/>
      <c r="AL814" s="52"/>
      <c r="AM814" s="52"/>
      <c r="AN814" s="52"/>
      <c r="AO814" s="52"/>
      <c r="AP814" s="52"/>
      <c r="AQ814" s="52"/>
      <c r="AR814" s="52"/>
      <c r="AS814" s="52"/>
      <c r="AT814" s="52"/>
      <c r="AU814" s="52"/>
      <c r="AV814" s="52"/>
      <c r="AW814" s="52"/>
      <c r="AX814" s="52"/>
      <c r="AY814" s="52"/>
      <c r="AZ814" s="52"/>
      <c r="BA814" s="52"/>
      <c r="BB814" s="52"/>
      <c r="BC814" s="52"/>
      <c r="BD814" s="52"/>
      <c r="BE814" s="52"/>
      <c r="BF814" s="52"/>
      <c r="BG814" s="52"/>
      <c r="BH814" s="52"/>
      <c r="BI814" s="52"/>
      <c r="BJ814" s="52"/>
    </row>
    <row r="815" spans="1:62" ht="12.7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  <c r="AU815" s="52"/>
      <c r="AV815" s="52"/>
      <c r="AW815" s="52"/>
      <c r="AX815" s="52"/>
      <c r="AY815" s="52"/>
      <c r="AZ815" s="52"/>
      <c r="BA815" s="52"/>
      <c r="BB815" s="52"/>
      <c r="BC815" s="52"/>
      <c r="BD815" s="52"/>
      <c r="BE815" s="52"/>
      <c r="BF815" s="52"/>
      <c r="BG815" s="52"/>
      <c r="BH815" s="52"/>
      <c r="BI815" s="52"/>
      <c r="BJ815" s="52"/>
    </row>
    <row r="816" spans="1:62" ht="12.75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  <c r="AU816" s="52"/>
      <c r="AV816" s="52"/>
      <c r="AW816" s="52"/>
      <c r="AX816" s="52"/>
      <c r="AY816" s="52"/>
      <c r="AZ816" s="52"/>
      <c r="BA816" s="52"/>
      <c r="BB816" s="52"/>
      <c r="BC816" s="52"/>
      <c r="BD816" s="52"/>
      <c r="BE816" s="52"/>
      <c r="BF816" s="52"/>
      <c r="BG816" s="52"/>
      <c r="BH816" s="52"/>
      <c r="BI816" s="52"/>
      <c r="BJ816" s="52"/>
    </row>
    <row r="817" spans="1:62" ht="12.75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  <c r="AU817" s="52"/>
      <c r="AV817" s="52"/>
      <c r="AW817" s="52"/>
      <c r="AX817" s="52"/>
      <c r="AY817" s="52"/>
      <c r="AZ817" s="52"/>
      <c r="BA817" s="52"/>
      <c r="BB817" s="52"/>
      <c r="BC817" s="52"/>
      <c r="BD817" s="52"/>
      <c r="BE817" s="52"/>
      <c r="BF817" s="52"/>
      <c r="BG817" s="52"/>
      <c r="BH817" s="52"/>
      <c r="BI817" s="52"/>
      <c r="BJ817" s="52"/>
    </row>
    <row r="818" spans="1:62" ht="12.75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  <c r="AU818" s="52"/>
      <c r="AV818" s="52"/>
      <c r="AW818" s="52"/>
      <c r="AX818" s="52"/>
      <c r="AY818" s="52"/>
      <c r="AZ818" s="52"/>
      <c r="BA818" s="52"/>
      <c r="BB818" s="52"/>
      <c r="BC818" s="52"/>
      <c r="BD818" s="52"/>
      <c r="BE818" s="52"/>
      <c r="BF818" s="52"/>
      <c r="BG818" s="52"/>
      <c r="BH818" s="52"/>
      <c r="BI818" s="52"/>
      <c r="BJ818" s="52"/>
    </row>
    <row r="819" spans="1:62" ht="12.7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  <c r="AU819" s="52"/>
      <c r="AV819" s="52"/>
      <c r="AW819" s="52"/>
      <c r="AX819" s="52"/>
      <c r="AY819" s="52"/>
      <c r="AZ819" s="52"/>
      <c r="BA819" s="52"/>
      <c r="BB819" s="52"/>
      <c r="BC819" s="52"/>
      <c r="BD819" s="52"/>
      <c r="BE819" s="52"/>
      <c r="BF819" s="52"/>
      <c r="BG819" s="52"/>
      <c r="BH819" s="52"/>
      <c r="BI819" s="52"/>
      <c r="BJ819" s="52"/>
    </row>
    <row r="820" spans="1:62" ht="12.75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  <c r="AU820" s="52"/>
      <c r="AV820" s="52"/>
      <c r="AW820" s="52"/>
      <c r="AX820" s="52"/>
      <c r="AY820" s="52"/>
      <c r="AZ820" s="52"/>
      <c r="BA820" s="52"/>
      <c r="BB820" s="52"/>
      <c r="BC820" s="52"/>
      <c r="BD820" s="52"/>
      <c r="BE820" s="52"/>
      <c r="BF820" s="52"/>
      <c r="BG820" s="52"/>
      <c r="BH820" s="52"/>
      <c r="BI820" s="52"/>
      <c r="BJ820" s="52"/>
    </row>
    <row r="821" spans="1:62" ht="12.75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  <c r="AU821" s="52"/>
      <c r="AV821" s="52"/>
      <c r="AW821" s="52"/>
      <c r="AX821" s="52"/>
      <c r="AY821" s="52"/>
      <c r="AZ821" s="52"/>
      <c r="BA821" s="52"/>
      <c r="BB821" s="52"/>
      <c r="BC821" s="52"/>
      <c r="BD821" s="52"/>
      <c r="BE821" s="52"/>
      <c r="BF821" s="52"/>
      <c r="BG821" s="52"/>
      <c r="BH821" s="52"/>
      <c r="BI821" s="52"/>
      <c r="BJ821" s="52"/>
    </row>
    <row r="822" spans="1:62" ht="12.75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  <c r="AU822" s="52"/>
      <c r="AV822" s="52"/>
      <c r="AW822" s="52"/>
      <c r="AX822" s="52"/>
      <c r="AY822" s="52"/>
      <c r="AZ822" s="52"/>
      <c r="BA822" s="52"/>
      <c r="BB822" s="52"/>
      <c r="BC822" s="52"/>
      <c r="BD822" s="52"/>
      <c r="BE822" s="52"/>
      <c r="BF822" s="52"/>
      <c r="BG822" s="52"/>
      <c r="BH822" s="52"/>
      <c r="BI822" s="52"/>
      <c r="BJ822" s="52"/>
    </row>
    <row r="823" spans="1:62" ht="12.75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  <c r="AU823" s="52"/>
      <c r="AV823" s="52"/>
      <c r="AW823" s="52"/>
      <c r="AX823" s="52"/>
      <c r="AY823" s="52"/>
      <c r="AZ823" s="52"/>
      <c r="BA823" s="52"/>
      <c r="BB823" s="52"/>
      <c r="BC823" s="52"/>
      <c r="BD823" s="52"/>
      <c r="BE823" s="52"/>
      <c r="BF823" s="52"/>
      <c r="BG823" s="52"/>
      <c r="BH823" s="52"/>
      <c r="BI823" s="52"/>
      <c r="BJ823" s="52"/>
    </row>
    <row r="824" spans="1:62" ht="12.75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  <c r="AU824" s="52"/>
      <c r="AV824" s="52"/>
      <c r="AW824" s="52"/>
      <c r="AX824" s="52"/>
      <c r="AY824" s="52"/>
      <c r="AZ824" s="52"/>
      <c r="BA824" s="52"/>
      <c r="BB824" s="52"/>
      <c r="BC824" s="52"/>
      <c r="BD824" s="52"/>
      <c r="BE824" s="52"/>
      <c r="BF824" s="52"/>
      <c r="BG824" s="52"/>
      <c r="BH824" s="52"/>
      <c r="BI824" s="52"/>
      <c r="BJ824" s="52"/>
    </row>
    <row r="825" spans="1:62" ht="12.7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  <c r="AU825" s="52"/>
      <c r="AV825" s="52"/>
      <c r="AW825" s="52"/>
      <c r="AX825" s="52"/>
      <c r="AY825" s="52"/>
      <c r="AZ825" s="52"/>
      <c r="BA825" s="52"/>
      <c r="BB825" s="52"/>
      <c r="BC825" s="52"/>
      <c r="BD825" s="52"/>
      <c r="BE825" s="52"/>
      <c r="BF825" s="52"/>
      <c r="BG825" s="52"/>
      <c r="BH825" s="52"/>
      <c r="BI825" s="52"/>
      <c r="BJ825" s="52"/>
    </row>
    <row r="826" spans="1:62" ht="12.75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  <c r="AU826" s="52"/>
      <c r="AV826" s="52"/>
      <c r="AW826" s="52"/>
      <c r="AX826" s="52"/>
      <c r="AY826" s="52"/>
      <c r="AZ826" s="52"/>
      <c r="BA826" s="52"/>
      <c r="BB826" s="52"/>
      <c r="BC826" s="52"/>
      <c r="BD826" s="52"/>
      <c r="BE826" s="52"/>
      <c r="BF826" s="52"/>
      <c r="BG826" s="52"/>
      <c r="BH826" s="52"/>
      <c r="BI826" s="52"/>
      <c r="BJ826" s="52"/>
    </row>
    <row r="827" spans="1:62" ht="12.75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  <c r="AU827" s="52"/>
      <c r="AV827" s="52"/>
      <c r="AW827" s="52"/>
      <c r="AX827" s="52"/>
      <c r="AY827" s="52"/>
      <c r="AZ827" s="52"/>
      <c r="BA827" s="52"/>
      <c r="BB827" s="52"/>
      <c r="BC827" s="52"/>
      <c r="BD827" s="52"/>
      <c r="BE827" s="52"/>
      <c r="BF827" s="52"/>
      <c r="BG827" s="52"/>
      <c r="BH827" s="52"/>
      <c r="BI827" s="52"/>
      <c r="BJ827" s="52"/>
    </row>
    <row r="828" spans="1:62" ht="12.75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  <c r="AU828" s="52"/>
      <c r="AV828" s="52"/>
      <c r="AW828" s="52"/>
      <c r="AX828" s="52"/>
      <c r="AY828" s="52"/>
      <c r="AZ828" s="52"/>
      <c r="BA828" s="52"/>
      <c r="BB828" s="52"/>
      <c r="BC828" s="52"/>
      <c r="BD828" s="52"/>
      <c r="BE828" s="52"/>
      <c r="BF828" s="52"/>
      <c r="BG828" s="52"/>
      <c r="BH828" s="52"/>
      <c r="BI828" s="52"/>
      <c r="BJ828" s="52"/>
    </row>
    <row r="829" spans="1:62" ht="12.75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  <c r="AU829" s="52"/>
      <c r="AV829" s="52"/>
      <c r="AW829" s="52"/>
      <c r="AX829" s="52"/>
      <c r="AY829" s="52"/>
      <c r="AZ829" s="52"/>
      <c r="BA829" s="52"/>
      <c r="BB829" s="52"/>
      <c r="BC829" s="52"/>
      <c r="BD829" s="52"/>
      <c r="BE829" s="52"/>
      <c r="BF829" s="52"/>
      <c r="BG829" s="52"/>
      <c r="BH829" s="52"/>
      <c r="BI829" s="52"/>
      <c r="BJ829" s="52"/>
    </row>
    <row r="830" spans="1:62" ht="12.75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  <c r="AU830" s="52"/>
      <c r="AV830" s="52"/>
      <c r="AW830" s="52"/>
      <c r="AX830" s="52"/>
      <c r="AY830" s="52"/>
      <c r="AZ830" s="52"/>
      <c r="BA830" s="52"/>
      <c r="BB830" s="52"/>
      <c r="BC830" s="52"/>
      <c r="BD830" s="52"/>
      <c r="BE830" s="52"/>
      <c r="BF830" s="52"/>
      <c r="BG830" s="52"/>
      <c r="BH830" s="52"/>
      <c r="BI830" s="52"/>
      <c r="BJ830" s="52"/>
    </row>
    <row r="831" spans="1:62" ht="12.75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  <c r="AU831" s="52"/>
      <c r="AV831" s="52"/>
      <c r="AW831" s="52"/>
      <c r="AX831" s="52"/>
      <c r="AY831" s="52"/>
      <c r="AZ831" s="52"/>
      <c r="BA831" s="52"/>
      <c r="BB831" s="52"/>
      <c r="BC831" s="52"/>
      <c r="BD831" s="52"/>
      <c r="BE831" s="52"/>
      <c r="BF831" s="52"/>
      <c r="BG831" s="52"/>
      <c r="BH831" s="52"/>
      <c r="BI831" s="52"/>
      <c r="BJ831" s="52"/>
    </row>
    <row r="832" spans="1:62" ht="12.75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  <c r="AU832" s="52"/>
      <c r="AV832" s="52"/>
      <c r="AW832" s="52"/>
      <c r="AX832" s="52"/>
      <c r="AY832" s="52"/>
      <c r="AZ832" s="52"/>
      <c r="BA832" s="52"/>
      <c r="BB832" s="52"/>
      <c r="BC832" s="52"/>
      <c r="BD832" s="52"/>
      <c r="BE832" s="52"/>
      <c r="BF832" s="52"/>
      <c r="BG832" s="52"/>
      <c r="BH832" s="52"/>
      <c r="BI832" s="52"/>
      <c r="BJ832" s="52"/>
    </row>
    <row r="833" spans="1:62" ht="12.75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  <c r="AU833" s="52"/>
      <c r="AV833" s="52"/>
      <c r="AW833" s="52"/>
      <c r="AX833" s="52"/>
      <c r="AY833" s="52"/>
      <c r="AZ833" s="52"/>
      <c r="BA833" s="52"/>
      <c r="BB833" s="52"/>
      <c r="BC833" s="52"/>
      <c r="BD833" s="52"/>
      <c r="BE833" s="52"/>
      <c r="BF833" s="52"/>
      <c r="BG833" s="52"/>
      <c r="BH833" s="52"/>
      <c r="BI833" s="52"/>
      <c r="BJ833" s="52"/>
    </row>
    <row r="834" spans="1:62" ht="12.75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  <c r="AU834" s="52"/>
      <c r="AV834" s="52"/>
      <c r="AW834" s="52"/>
      <c r="AX834" s="52"/>
      <c r="AY834" s="52"/>
      <c r="AZ834" s="52"/>
      <c r="BA834" s="52"/>
      <c r="BB834" s="52"/>
      <c r="BC834" s="52"/>
      <c r="BD834" s="52"/>
      <c r="BE834" s="52"/>
      <c r="BF834" s="52"/>
      <c r="BG834" s="52"/>
      <c r="BH834" s="52"/>
      <c r="BI834" s="52"/>
      <c r="BJ834" s="52"/>
    </row>
    <row r="835" spans="1:62" ht="12.7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  <c r="AU835" s="52"/>
      <c r="AV835" s="52"/>
      <c r="AW835" s="52"/>
      <c r="AX835" s="52"/>
      <c r="AY835" s="52"/>
      <c r="AZ835" s="52"/>
      <c r="BA835" s="52"/>
      <c r="BB835" s="52"/>
      <c r="BC835" s="52"/>
      <c r="BD835" s="52"/>
      <c r="BE835" s="52"/>
      <c r="BF835" s="52"/>
      <c r="BG835" s="52"/>
      <c r="BH835" s="52"/>
      <c r="BI835" s="52"/>
      <c r="BJ835" s="52"/>
    </row>
    <row r="836" spans="1:62" ht="12.75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  <c r="AU836" s="52"/>
      <c r="AV836" s="52"/>
      <c r="AW836" s="52"/>
      <c r="AX836" s="52"/>
      <c r="AY836" s="52"/>
      <c r="AZ836" s="52"/>
      <c r="BA836" s="52"/>
      <c r="BB836" s="52"/>
      <c r="BC836" s="52"/>
      <c r="BD836" s="52"/>
      <c r="BE836" s="52"/>
      <c r="BF836" s="52"/>
      <c r="BG836" s="52"/>
      <c r="BH836" s="52"/>
      <c r="BI836" s="52"/>
      <c r="BJ836" s="52"/>
    </row>
    <row r="837" spans="1:62" ht="12.75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  <c r="AU837" s="52"/>
      <c r="AV837" s="52"/>
      <c r="AW837" s="52"/>
      <c r="AX837" s="52"/>
      <c r="AY837" s="52"/>
      <c r="AZ837" s="52"/>
      <c r="BA837" s="52"/>
      <c r="BB837" s="52"/>
      <c r="BC837" s="52"/>
      <c r="BD837" s="52"/>
      <c r="BE837" s="52"/>
      <c r="BF837" s="52"/>
      <c r="BG837" s="52"/>
      <c r="BH837" s="52"/>
      <c r="BI837" s="52"/>
      <c r="BJ837" s="52"/>
    </row>
    <row r="838" spans="1:62" ht="12.75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  <c r="AU838" s="52"/>
      <c r="AV838" s="52"/>
      <c r="AW838" s="52"/>
      <c r="AX838" s="52"/>
      <c r="AY838" s="52"/>
      <c r="AZ838" s="52"/>
      <c r="BA838" s="52"/>
      <c r="BB838" s="52"/>
      <c r="BC838" s="52"/>
      <c r="BD838" s="52"/>
      <c r="BE838" s="52"/>
      <c r="BF838" s="52"/>
      <c r="BG838" s="52"/>
      <c r="BH838" s="52"/>
      <c r="BI838" s="52"/>
      <c r="BJ838" s="52"/>
    </row>
    <row r="839" spans="1:62" ht="12.75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  <c r="AU839" s="52"/>
      <c r="AV839" s="52"/>
      <c r="AW839" s="52"/>
      <c r="AX839" s="52"/>
      <c r="AY839" s="52"/>
      <c r="AZ839" s="52"/>
      <c r="BA839" s="52"/>
      <c r="BB839" s="52"/>
      <c r="BC839" s="52"/>
      <c r="BD839" s="52"/>
      <c r="BE839" s="52"/>
      <c r="BF839" s="52"/>
      <c r="BG839" s="52"/>
      <c r="BH839" s="52"/>
      <c r="BI839" s="52"/>
      <c r="BJ839" s="52"/>
    </row>
    <row r="840" spans="1:62" ht="12.75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  <c r="AU840" s="52"/>
      <c r="AV840" s="52"/>
      <c r="AW840" s="52"/>
      <c r="AX840" s="52"/>
      <c r="AY840" s="52"/>
      <c r="AZ840" s="52"/>
      <c r="BA840" s="52"/>
      <c r="BB840" s="52"/>
      <c r="BC840" s="52"/>
      <c r="BD840" s="52"/>
      <c r="BE840" s="52"/>
      <c r="BF840" s="52"/>
      <c r="BG840" s="52"/>
      <c r="BH840" s="52"/>
      <c r="BI840" s="52"/>
      <c r="BJ840" s="52"/>
    </row>
    <row r="841" spans="1:62" ht="12.75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  <c r="AU841" s="52"/>
      <c r="AV841" s="52"/>
      <c r="AW841" s="52"/>
      <c r="AX841" s="52"/>
      <c r="AY841" s="52"/>
      <c r="AZ841" s="52"/>
      <c r="BA841" s="52"/>
      <c r="BB841" s="52"/>
      <c r="BC841" s="52"/>
      <c r="BD841" s="52"/>
      <c r="BE841" s="52"/>
      <c r="BF841" s="52"/>
      <c r="BG841" s="52"/>
      <c r="BH841" s="52"/>
      <c r="BI841" s="52"/>
      <c r="BJ841" s="52"/>
    </row>
    <row r="842" spans="1:62" ht="12.75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  <c r="AU842" s="52"/>
      <c r="AV842" s="52"/>
      <c r="AW842" s="52"/>
      <c r="AX842" s="52"/>
      <c r="AY842" s="52"/>
      <c r="AZ842" s="52"/>
      <c r="BA842" s="52"/>
      <c r="BB842" s="52"/>
      <c r="BC842" s="52"/>
      <c r="BD842" s="52"/>
      <c r="BE842" s="52"/>
      <c r="BF842" s="52"/>
      <c r="BG842" s="52"/>
      <c r="BH842" s="52"/>
      <c r="BI842" s="52"/>
      <c r="BJ842" s="52"/>
    </row>
    <row r="843" spans="1:62" ht="12.75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  <c r="AU843" s="52"/>
      <c r="AV843" s="52"/>
      <c r="AW843" s="52"/>
      <c r="AX843" s="52"/>
      <c r="AY843" s="52"/>
      <c r="AZ843" s="52"/>
      <c r="BA843" s="52"/>
      <c r="BB843" s="52"/>
      <c r="BC843" s="52"/>
      <c r="BD843" s="52"/>
      <c r="BE843" s="52"/>
      <c r="BF843" s="52"/>
      <c r="BG843" s="52"/>
      <c r="BH843" s="52"/>
      <c r="BI843" s="52"/>
      <c r="BJ843" s="52"/>
    </row>
    <row r="844" spans="1:62" ht="12.75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  <c r="AU844" s="52"/>
      <c r="AV844" s="52"/>
      <c r="AW844" s="52"/>
      <c r="AX844" s="52"/>
      <c r="AY844" s="52"/>
      <c r="AZ844" s="52"/>
      <c r="BA844" s="52"/>
      <c r="BB844" s="52"/>
      <c r="BC844" s="52"/>
      <c r="BD844" s="52"/>
      <c r="BE844" s="52"/>
      <c r="BF844" s="52"/>
      <c r="BG844" s="52"/>
      <c r="BH844" s="52"/>
      <c r="BI844" s="52"/>
      <c r="BJ844" s="52"/>
    </row>
    <row r="845" spans="1:62" ht="12.7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  <c r="AU845" s="52"/>
      <c r="AV845" s="52"/>
      <c r="AW845" s="52"/>
      <c r="AX845" s="52"/>
      <c r="AY845" s="52"/>
      <c r="AZ845" s="52"/>
      <c r="BA845" s="52"/>
      <c r="BB845" s="52"/>
      <c r="BC845" s="52"/>
      <c r="BD845" s="52"/>
      <c r="BE845" s="52"/>
      <c r="BF845" s="52"/>
      <c r="BG845" s="52"/>
      <c r="BH845" s="52"/>
      <c r="BI845" s="52"/>
      <c r="BJ845" s="52"/>
    </row>
    <row r="846" spans="1:62" ht="12.75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  <c r="AU846" s="52"/>
      <c r="AV846" s="52"/>
      <c r="AW846" s="52"/>
      <c r="AX846" s="52"/>
      <c r="AY846" s="52"/>
      <c r="AZ846" s="52"/>
      <c r="BA846" s="52"/>
      <c r="BB846" s="52"/>
      <c r="BC846" s="52"/>
      <c r="BD846" s="52"/>
      <c r="BE846" s="52"/>
      <c r="BF846" s="52"/>
      <c r="BG846" s="52"/>
      <c r="BH846" s="52"/>
      <c r="BI846" s="52"/>
      <c r="BJ846" s="52"/>
    </row>
    <row r="847" spans="1:62" ht="12.75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  <c r="AU847" s="52"/>
      <c r="AV847" s="52"/>
      <c r="AW847" s="52"/>
      <c r="AX847" s="52"/>
      <c r="AY847" s="52"/>
      <c r="AZ847" s="52"/>
      <c r="BA847" s="52"/>
      <c r="BB847" s="52"/>
      <c r="BC847" s="52"/>
      <c r="BD847" s="52"/>
      <c r="BE847" s="52"/>
      <c r="BF847" s="52"/>
      <c r="BG847" s="52"/>
      <c r="BH847" s="52"/>
      <c r="BI847" s="52"/>
      <c r="BJ847" s="52"/>
    </row>
    <row r="848" spans="1:62" ht="12.75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  <c r="AU848" s="52"/>
      <c r="AV848" s="52"/>
      <c r="AW848" s="52"/>
      <c r="AX848" s="52"/>
      <c r="AY848" s="52"/>
      <c r="AZ848" s="52"/>
      <c r="BA848" s="52"/>
      <c r="BB848" s="52"/>
      <c r="BC848" s="52"/>
      <c r="BD848" s="52"/>
      <c r="BE848" s="52"/>
      <c r="BF848" s="52"/>
      <c r="BG848" s="52"/>
      <c r="BH848" s="52"/>
      <c r="BI848" s="52"/>
      <c r="BJ848" s="52"/>
    </row>
    <row r="849" spans="1:62" ht="12.75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  <c r="AU849" s="52"/>
      <c r="AV849" s="52"/>
      <c r="AW849" s="52"/>
      <c r="AX849" s="52"/>
      <c r="AY849" s="52"/>
      <c r="AZ849" s="52"/>
      <c r="BA849" s="52"/>
      <c r="BB849" s="52"/>
      <c r="BC849" s="52"/>
      <c r="BD849" s="52"/>
      <c r="BE849" s="52"/>
      <c r="BF849" s="52"/>
      <c r="BG849" s="52"/>
      <c r="BH849" s="52"/>
      <c r="BI849" s="52"/>
      <c r="BJ849" s="52"/>
    </row>
    <row r="850" spans="1:62" ht="12.75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  <c r="AU850" s="52"/>
      <c r="AV850" s="52"/>
      <c r="AW850" s="52"/>
      <c r="AX850" s="52"/>
      <c r="AY850" s="52"/>
      <c r="AZ850" s="52"/>
      <c r="BA850" s="52"/>
      <c r="BB850" s="52"/>
      <c r="BC850" s="52"/>
      <c r="BD850" s="52"/>
      <c r="BE850" s="52"/>
      <c r="BF850" s="52"/>
      <c r="BG850" s="52"/>
      <c r="BH850" s="52"/>
      <c r="BI850" s="52"/>
      <c r="BJ850" s="52"/>
    </row>
    <row r="851" spans="1:62" ht="12.75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  <c r="AU851" s="52"/>
      <c r="AV851" s="52"/>
      <c r="AW851" s="52"/>
      <c r="AX851" s="52"/>
      <c r="AY851" s="52"/>
      <c r="AZ851" s="52"/>
      <c r="BA851" s="52"/>
      <c r="BB851" s="52"/>
      <c r="BC851" s="52"/>
      <c r="BD851" s="52"/>
      <c r="BE851" s="52"/>
      <c r="BF851" s="52"/>
      <c r="BG851" s="52"/>
      <c r="BH851" s="52"/>
      <c r="BI851" s="52"/>
      <c r="BJ851" s="52"/>
    </row>
    <row r="852" spans="1:62" ht="12.75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  <c r="AU852" s="52"/>
      <c r="AV852" s="52"/>
      <c r="AW852" s="52"/>
      <c r="AX852" s="52"/>
      <c r="AY852" s="52"/>
      <c r="AZ852" s="52"/>
      <c r="BA852" s="52"/>
      <c r="BB852" s="52"/>
      <c r="BC852" s="52"/>
      <c r="BD852" s="52"/>
      <c r="BE852" s="52"/>
      <c r="BF852" s="52"/>
      <c r="BG852" s="52"/>
      <c r="BH852" s="52"/>
      <c r="BI852" s="52"/>
      <c r="BJ852" s="52"/>
    </row>
    <row r="853" spans="1:62" ht="12.75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  <c r="AU853" s="52"/>
      <c r="AV853" s="52"/>
      <c r="AW853" s="52"/>
      <c r="AX853" s="52"/>
      <c r="AY853" s="52"/>
      <c r="AZ853" s="52"/>
      <c r="BA853" s="52"/>
      <c r="BB853" s="52"/>
      <c r="BC853" s="52"/>
      <c r="BD853" s="52"/>
      <c r="BE853" s="52"/>
      <c r="BF853" s="52"/>
      <c r="BG853" s="52"/>
      <c r="BH853" s="52"/>
      <c r="BI853" s="52"/>
      <c r="BJ853" s="52"/>
    </row>
    <row r="854" spans="1:62" ht="12.75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  <c r="AU854" s="52"/>
      <c r="AV854" s="52"/>
      <c r="AW854" s="52"/>
      <c r="AX854" s="52"/>
      <c r="AY854" s="52"/>
      <c r="AZ854" s="52"/>
      <c r="BA854" s="52"/>
      <c r="BB854" s="52"/>
      <c r="BC854" s="52"/>
      <c r="BD854" s="52"/>
      <c r="BE854" s="52"/>
      <c r="BF854" s="52"/>
      <c r="BG854" s="52"/>
      <c r="BH854" s="52"/>
      <c r="BI854" s="52"/>
      <c r="BJ854" s="52"/>
    </row>
    <row r="855" spans="1:62" ht="12.7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  <c r="AU855" s="52"/>
      <c r="AV855" s="52"/>
      <c r="AW855" s="52"/>
      <c r="AX855" s="52"/>
      <c r="AY855" s="52"/>
      <c r="AZ855" s="52"/>
      <c r="BA855" s="52"/>
      <c r="BB855" s="52"/>
      <c r="BC855" s="52"/>
      <c r="BD855" s="52"/>
      <c r="BE855" s="52"/>
      <c r="BF855" s="52"/>
      <c r="BG855" s="52"/>
      <c r="BH855" s="52"/>
      <c r="BI855" s="52"/>
      <c r="BJ855" s="52"/>
    </row>
    <row r="856" spans="1:62" ht="12.75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  <c r="AU856" s="52"/>
      <c r="AV856" s="52"/>
      <c r="AW856" s="52"/>
      <c r="AX856" s="52"/>
      <c r="AY856" s="52"/>
      <c r="AZ856" s="52"/>
      <c r="BA856" s="52"/>
      <c r="BB856" s="52"/>
      <c r="BC856" s="52"/>
      <c r="BD856" s="52"/>
      <c r="BE856" s="52"/>
      <c r="BF856" s="52"/>
      <c r="BG856" s="52"/>
      <c r="BH856" s="52"/>
      <c r="BI856" s="52"/>
      <c r="BJ856" s="52"/>
    </row>
    <row r="857" spans="1:62" ht="12.75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  <c r="AU857" s="52"/>
      <c r="AV857" s="52"/>
      <c r="AW857" s="52"/>
      <c r="AX857" s="52"/>
      <c r="AY857" s="52"/>
      <c r="AZ857" s="52"/>
      <c r="BA857" s="52"/>
      <c r="BB857" s="52"/>
      <c r="BC857" s="52"/>
      <c r="BD857" s="52"/>
      <c r="BE857" s="52"/>
      <c r="BF857" s="52"/>
      <c r="BG857" s="52"/>
      <c r="BH857" s="52"/>
      <c r="BI857" s="52"/>
      <c r="BJ857" s="52"/>
    </row>
    <row r="858" spans="1:62" ht="12.75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  <c r="AU858" s="52"/>
      <c r="AV858" s="52"/>
      <c r="AW858" s="52"/>
      <c r="AX858" s="52"/>
      <c r="AY858" s="52"/>
      <c r="AZ858" s="52"/>
      <c r="BA858" s="52"/>
      <c r="BB858" s="52"/>
      <c r="BC858" s="52"/>
      <c r="BD858" s="52"/>
      <c r="BE858" s="52"/>
      <c r="BF858" s="52"/>
      <c r="BG858" s="52"/>
      <c r="BH858" s="52"/>
      <c r="BI858" s="52"/>
      <c r="BJ858" s="52"/>
    </row>
    <row r="859" spans="1:62" ht="12.7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  <c r="AU859" s="52"/>
      <c r="AV859" s="52"/>
      <c r="AW859" s="52"/>
      <c r="AX859" s="52"/>
      <c r="AY859" s="52"/>
      <c r="AZ859" s="52"/>
      <c r="BA859" s="52"/>
      <c r="BB859" s="52"/>
      <c r="BC859" s="52"/>
      <c r="BD859" s="52"/>
      <c r="BE859" s="52"/>
      <c r="BF859" s="52"/>
      <c r="BG859" s="52"/>
      <c r="BH859" s="52"/>
      <c r="BI859" s="52"/>
      <c r="BJ859" s="52"/>
    </row>
    <row r="860" spans="1:62" ht="12.75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  <c r="AU860" s="52"/>
      <c r="AV860" s="52"/>
      <c r="AW860" s="52"/>
      <c r="AX860" s="52"/>
      <c r="AY860" s="52"/>
      <c r="AZ860" s="52"/>
      <c r="BA860" s="52"/>
      <c r="BB860" s="52"/>
      <c r="BC860" s="52"/>
      <c r="BD860" s="52"/>
      <c r="BE860" s="52"/>
      <c r="BF860" s="52"/>
      <c r="BG860" s="52"/>
      <c r="BH860" s="52"/>
      <c r="BI860" s="52"/>
      <c r="BJ860" s="52"/>
    </row>
    <row r="861" spans="1:62" ht="12.75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  <c r="AU861" s="52"/>
      <c r="AV861" s="52"/>
      <c r="AW861" s="52"/>
      <c r="AX861" s="52"/>
      <c r="AY861" s="52"/>
      <c r="AZ861" s="52"/>
      <c r="BA861" s="52"/>
      <c r="BB861" s="52"/>
      <c r="BC861" s="52"/>
      <c r="BD861" s="52"/>
      <c r="BE861" s="52"/>
      <c r="BF861" s="52"/>
      <c r="BG861" s="52"/>
      <c r="BH861" s="52"/>
      <c r="BI861" s="52"/>
      <c r="BJ861" s="52"/>
    </row>
    <row r="862" spans="1:62" ht="12.75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  <c r="AU862" s="52"/>
      <c r="AV862" s="52"/>
      <c r="AW862" s="52"/>
      <c r="AX862" s="52"/>
      <c r="AY862" s="52"/>
      <c r="AZ862" s="52"/>
      <c r="BA862" s="52"/>
      <c r="BB862" s="52"/>
      <c r="BC862" s="52"/>
      <c r="BD862" s="52"/>
      <c r="BE862" s="52"/>
      <c r="BF862" s="52"/>
      <c r="BG862" s="52"/>
      <c r="BH862" s="52"/>
      <c r="BI862" s="52"/>
      <c r="BJ862" s="52"/>
    </row>
    <row r="863" spans="1:62" ht="12.75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  <c r="AU863" s="52"/>
      <c r="AV863" s="52"/>
      <c r="AW863" s="52"/>
      <c r="AX863" s="52"/>
      <c r="AY863" s="52"/>
      <c r="AZ863" s="52"/>
      <c r="BA863" s="52"/>
      <c r="BB863" s="52"/>
      <c r="BC863" s="52"/>
      <c r="BD863" s="52"/>
      <c r="BE863" s="52"/>
      <c r="BF863" s="52"/>
      <c r="BG863" s="52"/>
      <c r="BH863" s="52"/>
      <c r="BI863" s="52"/>
      <c r="BJ863" s="52"/>
    </row>
    <row r="864" spans="1:62" ht="12.75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  <c r="AU864" s="52"/>
      <c r="AV864" s="52"/>
      <c r="AW864" s="52"/>
      <c r="AX864" s="52"/>
      <c r="AY864" s="52"/>
      <c r="AZ864" s="52"/>
      <c r="BA864" s="52"/>
      <c r="BB864" s="52"/>
      <c r="BC864" s="52"/>
      <c r="BD864" s="52"/>
      <c r="BE864" s="52"/>
      <c r="BF864" s="52"/>
      <c r="BG864" s="52"/>
      <c r="BH864" s="52"/>
      <c r="BI864" s="52"/>
      <c r="BJ864" s="52"/>
    </row>
    <row r="865" spans="1:62" ht="12.7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  <c r="AU865" s="52"/>
      <c r="AV865" s="52"/>
      <c r="AW865" s="52"/>
      <c r="AX865" s="52"/>
      <c r="AY865" s="52"/>
      <c r="AZ865" s="52"/>
      <c r="BA865" s="52"/>
      <c r="BB865" s="52"/>
      <c r="BC865" s="52"/>
      <c r="BD865" s="52"/>
      <c r="BE865" s="52"/>
      <c r="BF865" s="52"/>
      <c r="BG865" s="52"/>
      <c r="BH865" s="52"/>
      <c r="BI865" s="52"/>
      <c r="BJ865" s="52"/>
    </row>
    <row r="866" spans="1:62" ht="12.75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  <c r="AU866" s="52"/>
      <c r="AV866" s="52"/>
      <c r="AW866" s="52"/>
      <c r="AX866" s="52"/>
      <c r="AY866" s="52"/>
      <c r="AZ866" s="52"/>
      <c r="BA866" s="52"/>
      <c r="BB866" s="52"/>
      <c r="BC866" s="52"/>
      <c r="BD866" s="52"/>
      <c r="BE866" s="52"/>
      <c r="BF866" s="52"/>
      <c r="BG866" s="52"/>
      <c r="BH866" s="52"/>
      <c r="BI866" s="52"/>
      <c r="BJ866" s="52"/>
    </row>
    <row r="867" spans="1:62" ht="12.75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  <c r="AU867" s="52"/>
      <c r="AV867" s="52"/>
      <c r="AW867" s="52"/>
      <c r="AX867" s="52"/>
      <c r="AY867" s="52"/>
      <c r="AZ867" s="52"/>
      <c r="BA867" s="52"/>
      <c r="BB867" s="52"/>
      <c r="BC867" s="52"/>
      <c r="BD867" s="52"/>
      <c r="BE867" s="52"/>
      <c r="BF867" s="52"/>
      <c r="BG867" s="52"/>
      <c r="BH867" s="52"/>
      <c r="BI867" s="52"/>
      <c r="BJ867" s="52"/>
    </row>
    <row r="868" spans="1:62" ht="12.75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  <c r="AU868" s="52"/>
      <c r="AV868" s="52"/>
      <c r="AW868" s="52"/>
      <c r="AX868" s="52"/>
      <c r="AY868" s="52"/>
      <c r="AZ868" s="52"/>
      <c r="BA868" s="52"/>
      <c r="BB868" s="52"/>
      <c r="BC868" s="52"/>
      <c r="BD868" s="52"/>
      <c r="BE868" s="52"/>
      <c r="BF868" s="52"/>
      <c r="BG868" s="52"/>
      <c r="BH868" s="52"/>
      <c r="BI868" s="52"/>
      <c r="BJ868" s="52"/>
    </row>
    <row r="869" spans="1:62" ht="12.75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  <c r="AU869" s="52"/>
      <c r="AV869" s="52"/>
      <c r="AW869" s="52"/>
      <c r="AX869" s="52"/>
      <c r="AY869" s="52"/>
      <c r="AZ869" s="52"/>
      <c r="BA869" s="52"/>
      <c r="BB869" s="52"/>
      <c r="BC869" s="52"/>
      <c r="BD869" s="52"/>
      <c r="BE869" s="52"/>
      <c r="BF869" s="52"/>
      <c r="BG869" s="52"/>
      <c r="BH869" s="52"/>
      <c r="BI869" s="52"/>
      <c r="BJ869" s="52"/>
    </row>
    <row r="870" spans="1:62" ht="12.75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  <c r="AU870" s="52"/>
      <c r="AV870" s="52"/>
      <c r="AW870" s="52"/>
      <c r="AX870" s="52"/>
      <c r="AY870" s="52"/>
      <c r="AZ870" s="52"/>
      <c r="BA870" s="52"/>
      <c r="BB870" s="52"/>
      <c r="BC870" s="52"/>
      <c r="BD870" s="52"/>
      <c r="BE870" s="52"/>
      <c r="BF870" s="52"/>
      <c r="BG870" s="52"/>
      <c r="BH870" s="52"/>
      <c r="BI870" s="52"/>
      <c r="BJ870" s="52"/>
    </row>
    <row r="871" spans="1:62" ht="12.75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  <c r="AU871" s="52"/>
      <c r="AV871" s="52"/>
      <c r="AW871" s="52"/>
      <c r="AX871" s="52"/>
      <c r="AY871" s="52"/>
      <c r="AZ871" s="52"/>
      <c r="BA871" s="52"/>
      <c r="BB871" s="52"/>
      <c r="BC871" s="52"/>
      <c r="BD871" s="52"/>
      <c r="BE871" s="52"/>
      <c r="BF871" s="52"/>
      <c r="BG871" s="52"/>
      <c r="BH871" s="52"/>
      <c r="BI871" s="52"/>
      <c r="BJ871" s="52"/>
    </row>
    <row r="872" spans="1:62" ht="12.75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  <c r="AU872" s="52"/>
      <c r="AV872" s="52"/>
      <c r="AW872" s="52"/>
      <c r="AX872" s="52"/>
      <c r="AY872" s="52"/>
      <c r="AZ872" s="52"/>
      <c r="BA872" s="52"/>
      <c r="BB872" s="52"/>
      <c r="BC872" s="52"/>
      <c r="BD872" s="52"/>
      <c r="BE872" s="52"/>
      <c r="BF872" s="52"/>
      <c r="BG872" s="52"/>
      <c r="BH872" s="52"/>
      <c r="BI872" s="52"/>
      <c r="BJ872" s="52"/>
    </row>
    <row r="873" spans="1:62" ht="12.75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  <c r="AU873" s="52"/>
      <c r="AV873" s="52"/>
      <c r="AW873" s="52"/>
      <c r="AX873" s="52"/>
      <c r="AY873" s="52"/>
      <c r="AZ873" s="52"/>
      <c r="BA873" s="52"/>
      <c r="BB873" s="52"/>
      <c r="BC873" s="52"/>
      <c r="BD873" s="52"/>
      <c r="BE873" s="52"/>
      <c r="BF873" s="52"/>
      <c r="BG873" s="52"/>
      <c r="BH873" s="52"/>
      <c r="BI873" s="52"/>
      <c r="BJ873" s="52"/>
    </row>
    <row r="874" spans="1:62" ht="12.75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  <c r="AU874" s="52"/>
      <c r="AV874" s="52"/>
      <c r="AW874" s="52"/>
      <c r="AX874" s="52"/>
      <c r="AY874" s="52"/>
      <c r="AZ874" s="52"/>
      <c r="BA874" s="52"/>
      <c r="BB874" s="52"/>
      <c r="BC874" s="52"/>
      <c r="BD874" s="52"/>
      <c r="BE874" s="52"/>
      <c r="BF874" s="52"/>
      <c r="BG874" s="52"/>
      <c r="BH874" s="52"/>
      <c r="BI874" s="52"/>
      <c r="BJ874" s="52"/>
    </row>
    <row r="875" spans="1:62" ht="12.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  <c r="AU875" s="52"/>
      <c r="AV875" s="52"/>
      <c r="AW875" s="52"/>
      <c r="AX875" s="52"/>
      <c r="AY875" s="52"/>
      <c r="AZ875" s="52"/>
      <c r="BA875" s="52"/>
      <c r="BB875" s="52"/>
      <c r="BC875" s="52"/>
      <c r="BD875" s="52"/>
      <c r="BE875" s="52"/>
      <c r="BF875" s="52"/>
      <c r="BG875" s="52"/>
      <c r="BH875" s="52"/>
      <c r="BI875" s="52"/>
      <c r="BJ875" s="52"/>
    </row>
    <row r="876" spans="1:62" ht="12.75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  <c r="AU876" s="52"/>
      <c r="AV876" s="52"/>
      <c r="AW876" s="52"/>
      <c r="AX876" s="52"/>
      <c r="AY876" s="52"/>
      <c r="AZ876" s="52"/>
      <c r="BA876" s="52"/>
      <c r="BB876" s="52"/>
      <c r="BC876" s="52"/>
      <c r="BD876" s="52"/>
      <c r="BE876" s="52"/>
      <c r="BF876" s="52"/>
      <c r="BG876" s="52"/>
      <c r="BH876" s="52"/>
      <c r="BI876" s="52"/>
      <c r="BJ876" s="52"/>
    </row>
    <row r="877" spans="1:62" ht="12.75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  <c r="AU877" s="52"/>
      <c r="AV877" s="52"/>
      <c r="AW877" s="52"/>
      <c r="AX877" s="52"/>
      <c r="AY877" s="52"/>
      <c r="AZ877" s="52"/>
      <c r="BA877" s="52"/>
      <c r="BB877" s="52"/>
      <c r="BC877" s="52"/>
      <c r="BD877" s="52"/>
      <c r="BE877" s="52"/>
      <c r="BF877" s="52"/>
      <c r="BG877" s="52"/>
      <c r="BH877" s="52"/>
      <c r="BI877" s="52"/>
      <c r="BJ877" s="52"/>
    </row>
    <row r="878" spans="1:62" ht="12.75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  <c r="AU878" s="52"/>
      <c r="AV878" s="52"/>
      <c r="AW878" s="52"/>
      <c r="AX878" s="52"/>
      <c r="AY878" s="52"/>
      <c r="AZ878" s="52"/>
      <c r="BA878" s="52"/>
      <c r="BB878" s="52"/>
      <c r="BC878" s="52"/>
      <c r="BD878" s="52"/>
      <c r="BE878" s="52"/>
      <c r="BF878" s="52"/>
      <c r="BG878" s="52"/>
      <c r="BH878" s="52"/>
      <c r="BI878" s="52"/>
      <c r="BJ878" s="52"/>
    </row>
    <row r="879" spans="1:62" ht="12.75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  <c r="AU879" s="52"/>
      <c r="AV879" s="52"/>
      <c r="AW879" s="52"/>
      <c r="AX879" s="52"/>
      <c r="AY879" s="52"/>
      <c r="AZ879" s="52"/>
      <c r="BA879" s="52"/>
      <c r="BB879" s="52"/>
      <c r="BC879" s="52"/>
      <c r="BD879" s="52"/>
      <c r="BE879" s="52"/>
      <c r="BF879" s="52"/>
      <c r="BG879" s="52"/>
      <c r="BH879" s="52"/>
      <c r="BI879" s="52"/>
      <c r="BJ879" s="52"/>
    </row>
    <row r="880" spans="1:62" ht="12.75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  <c r="AU880" s="52"/>
      <c r="AV880" s="52"/>
      <c r="AW880" s="52"/>
      <c r="AX880" s="52"/>
      <c r="AY880" s="52"/>
      <c r="AZ880" s="52"/>
      <c r="BA880" s="52"/>
      <c r="BB880" s="52"/>
      <c r="BC880" s="52"/>
      <c r="BD880" s="52"/>
      <c r="BE880" s="52"/>
      <c r="BF880" s="52"/>
      <c r="BG880" s="52"/>
      <c r="BH880" s="52"/>
      <c r="BI880" s="52"/>
      <c r="BJ880" s="52"/>
    </row>
    <row r="881" spans="1:62" ht="12.75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  <c r="AU881" s="52"/>
      <c r="AV881" s="52"/>
      <c r="AW881" s="52"/>
      <c r="AX881" s="52"/>
      <c r="AY881" s="52"/>
      <c r="AZ881" s="52"/>
      <c r="BA881" s="52"/>
      <c r="BB881" s="52"/>
      <c r="BC881" s="52"/>
      <c r="BD881" s="52"/>
      <c r="BE881" s="52"/>
      <c r="BF881" s="52"/>
      <c r="BG881" s="52"/>
      <c r="BH881" s="52"/>
      <c r="BI881" s="52"/>
      <c r="BJ881" s="52"/>
    </row>
    <row r="882" spans="1:62" ht="12.75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  <c r="AU882" s="52"/>
      <c r="AV882" s="52"/>
      <c r="AW882" s="52"/>
      <c r="AX882" s="52"/>
      <c r="AY882" s="52"/>
      <c r="AZ882" s="52"/>
      <c r="BA882" s="52"/>
      <c r="BB882" s="52"/>
      <c r="BC882" s="52"/>
      <c r="BD882" s="52"/>
      <c r="BE882" s="52"/>
      <c r="BF882" s="52"/>
      <c r="BG882" s="52"/>
      <c r="BH882" s="52"/>
      <c r="BI882" s="52"/>
      <c r="BJ882" s="52"/>
    </row>
    <row r="883" spans="1:62" ht="12.75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  <c r="AU883" s="52"/>
      <c r="AV883" s="52"/>
      <c r="AW883" s="52"/>
      <c r="AX883" s="52"/>
      <c r="AY883" s="52"/>
      <c r="AZ883" s="52"/>
      <c r="BA883" s="52"/>
      <c r="BB883" s="52"/>
      <c r="BC883" s="52"/>
      <c r="BD883" s="52"/>
      <c r="BE883" s="52"/>
      <c r="BF883" s="52"/>
      <c r="BG883" s="52"/>
      <c r="BH883" s="52"/>
      <c r="BI883" s="52"/>
      <c r="BJ883" s="52"/>
    </row>
    <row r="884" spans="1:62" ht="12.75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  <c r="AU884" s="52"/>
      <c r="AV884" s="52"/>
      <c r="AW884" s="52"/>
      <c r="AX884" s="52"/>
      <c r="AY884" s="52"/>
      <c r="AZ884" s="52"/>
      <c r="BA884" s="52"/>
      <c r="BB884" s="52"/>
      <c r="BC884" s="52"/>
      <c r="BD884" s="52"/>
      <c r="BE884" s="52"/>
      <c r="BF884" s="52"/>
      <c r="BG884" s="52"/>
      <c r="BH884" s="52"/>
      <c r="BI884" s="52"/>
      <c r="BJ884" s="52"/>
    </row>
    <row r="885" spans="1:62" ht="12.7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  <c r="AU885" s="52"/>
      <c r="AV885" s="52"/>
      <c r="AW885" s="52"/>
      <c r="AX885" s="52"/>
      <c r="AY885" s="52"/>
      <c r="AZ885" s="52"/>
      <c r="BA885" s="52"/>
      <c r="BB885" s="52"/>
      <c r="BC885" s="52"/>
      <c r="BD885" s="52"/>
      <c r="BE885" s="52"/>
      <c r="BF885" s="52"/>
      <c r="BG885" s="52"/>
      <c r="BH885" s="52"/>
      <c r="BI885" s="52"/>
      <c r="BJ885" s="52"/>
    </row>
    <row r="886" spans="1:62" ht="12.75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  <c r="AU886" s="52"/>
      <c r="AV886" s="52"/>
      <c r="AW886" s="52"/>
      <c r="AX886" s="52"/>
      <c r="AY886" s="52"/>
      <c r="AZ886" s="52"/>
      <c r="BA886" s="52"/>
      <c r="BB886" s="52"/>
      <c r="BC886" s="52"/>
      <c r="BD886" s="52"/>
      <c r="BE886" s="52"/>
      <c r="BF886" s="52"/>
      <c r="BG886" s="52"/>
      <c r="BH886" s="52"/>
      <c r="BI886" s="52"/>
      <c r="BJ886" s="52"/>
    </row>
    <row r="887" spans="1:62" ht="12.75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  <c r="AU887" s="52"/>
      <c r="AV887" s="52"/>
      <c r="AW887" s="52"/>
      <c r="AX887" s="52"/>
      <c r="AY887" s="52"/>
      <c r="AZ887" s="52"/>
      <c r="BA887" s="52"/>
      <c r="BB887" s="52"/>
      <c r="BC887" s="52"/>
      <c r="BD887" s="52"/>
      <c r="BE887" s="52"/>
      <c r="BF887" s="52"/>
      <c r="BG887" s="52"/>
      <c r="BH887" s="52"/>
      <c r="BI887" s="52"/>
      <c r="BJ887" s="52"/>
    </row>
    <row r="888" spans="1:62" ht="12.75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  <c r="AU888" s="52"/>
      <c r="AV888" s="52"/>
      <c r="AW888" s="52"/>
      <c r="AX888" s="52"/>
      <c r="AY888" s="52"/>
      <c r="AZ888" s="52"/>
      <c r="BA888" s="52"/>
      <c r="BB888" s="52"/>
      <c r="BC888" s="52"/>
      <c r="BD888" s="52"/>
      <c r="BE888" s="52"/>
      <c r="BF888" s="52"/>
      <c r="BG888" s="52"/>
      <c r="BH888" s="52"/>
      <c r="BI888" s="52"/>
      <c r="BJ888" s="52"/>
    </row>
    <row r="889" spans="1:62" ht="12.75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  <c r="AU889" s="52"/>
      <c r="AV889" s="52"/>
      <c r="AW889" s="52"/>
      <c r="AX889" s="52"/>
      <c r="AY889" s="52"/>
      <c r="AZ889" s="52"/>
      <c r="BA889" s="52"/>
      <c r="BB889" s="52"/>
      <c r="BC889" s="52"/>
      <c r="BD889" s="52"/>
      <c r="BE889" s="52"/>
      <c r="BF889" s="52"/>
      <c r="BG889" s="52"/>
      <c r="BH889" s="52"/>
      <c r="BI889" s="52"/>
      <c r="BJ889" s="52"/>
    </row>
    <row r="890" spans="1:62" ht="12.75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  <c r="AU890" s="52"/>
      <c r="AV890" s="52"/>
      <c r="AW890" s="52"/>
      <c r="AX890" s="52"/>
      <c r="AY890" s="52"/>
      <c r="AZ890" s="52"/>
      <c r="BA890" s="52"/>
      <c r="BB890" s="52"/>
      <c r="BC890" s="52"/>
      <c r="BD890" s="52"/>
      <c r="BE890" s="52"/>
      <c r="BF890" s="52"/>
      <c r="BG890" s="52"/>
      <c r="BH890" s="52"/>
      <c r="BI890" s="52"/>
      <c r="BJ890" s="52"/>
    </row>
    <row r="891" spans="1:62" ht="12.75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  <c r="AU891" s="52"/>
      <c r="AV891" s="52"/>
      <c r="AW891" s="52"/>
      <c r="AX891" s="52"/>
      <c r="AY891" s="52"/>
      <c r="AZ891" s="52"/>
      <c r="BA891" s="52"/>
      <c r="BB891" s="52"/>
      <c r="BC891" s="52"/>
      <c r="BD891" s="52"/>
      <c r="BE891" s="52"/>
      <c r="BF891" s="52"/>
      <c r="BG891" s="52"/>
      <c r="BH891" s="52"/>
      <c r="BI891" s="52"/>
      <c r="BJ891" s="52"/>
    </row>
    <row r="892" spans="1:62" ht="12.75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  <c r="AU892" s="52"/>
      <c r="AV892" s="52"/>
      <c r="AW892" s="52"/>
      <c r="AX892" s="52"/>
      <c r="AY892" s="52"/>
      <c r="AZ892" s="52"/>
      <c r="BA892" s="52"/>
      <c r="BB892" s="52"/>
      <c r="BC892" s="52"/>
      <c r="BD892" s="52"/>
      <c r="BE892" s="52"/>
      <c r="BF892" s="52"/>
      <c r="BG892" s="52"/>
      <c r="BH892" s="52"/>
      <c r="BI892" s="52"/>
      <c r="BJ892" s="52"/>
    </row>
    <row r="893" spans="1:62" ht="12.75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  <c r="AU893" s="52"/>
      <c r="AV893" s="52"/>
      <c r="AW893" s="52"/>
      <c r="AX893" s="52"/>
      <c r="AY893" s="52"/>
      <c r="AZ893" s="52"/>
      <c r="BA893" s="52"/>
      <c r="BB893" s="52"/>
      <c r="BC893" s="52"/>
      <c r="BD893" s="52"/>
      <c r="BE893" s="52"/>
      <c r="BF893" s="52"/>
      <c r="BG893" s="52"/>
      <c r="BH893" s="52"/>
      <c r="BI893" s="52"/>
      <c r="BJ893" s="52"/>
    </row>
    <row r="894" spans="1:62" ht="12.75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  <c r="AU894" s="52"/>
      <c r="AV894" s="52"/>
      <c r="AW894" s="52"/>
      <c r="AX894" s="52"/>
      <c r="AY894" s="52"/>
      <c r="AZ894" s="52"/>
      <c r="BA894" s="52"/>
      <c r="BB894" s="52"/>
      <c r="BC894" s="52"/>
      <c r="BD894" s="52"/>
      <c r="BE894" s="52"/>
      <c r="BF894" s="52"/>
      <c r="BG894" s="52"/>
      <c r="BH894" s="52"/>
      <c r="BI894" s="52"/>
      <c r="BJ894" s="52"/>
    </row>
    <row r="895" spans="1:62" ht="12.7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  <c r="AU895" s="52"/>
      <c r="AV895" s="52"/>
      <c r="AW895" s="52"/>
      <c r="AX895" s="52"/>
      <c r="AY895" s="52"/>
      <c r="AZ895" s="52"/>
      <c r="BA895" s="52"/>
      <c r="BB895" s="52"/>
      <c r="BC895" s="52"/>
      <c r="BD895" s="52"/>
      <c r="BE895" s="52"/>
      <c r="BF895" s="52"/>
      <c r="BG895" s="52"/>
      <c r="BH895" s="52"/>
      <c r="BI895" s="52"/>
      <c r="BJ895" s="52"/>
    </row>
    <row r="896" spans="1:62" ht="12.75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  <c r="AU896" s="52"/>
      <c r="AV896" s="52"/>
      <c r="AW896" s="52"/>
      <c r="AX896" s="52"/>
      <c r="AY896" s="52"/>
      <c r="AZ896" s="52"/>
      <c r="BA896" s="52"/>
      <c r="BB896" s="52"/>
      <c r="BC896" s="52"/>
      <c r="BD896" s="52"/>
      <c r="BE896" s="52"/>
      <c r="BF896" s="52"/>
      <c r="BG896" s="52"/>
      <c r="BH896" s="52"/>
      <c r="BI896" s="52"/>
      <c r="BJ896" s="52"/>
    </row>
    <row r="897" spans="1:62" ht="12.75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  <c r="AU897" s="52"/>
      <c r="AV897" s="52"/>
      <c r="AW897" s="52"/>
      <c r="AX897" s="52"/>
      <c r="AY897" s="52"/>
      <c r="AZ897" s="52"/>
      <c r="BA897" s="52"/>
      <c r="BB897" s="52"/>
      <c r="BC897" s="52"/>
      <c r="BD897" s="52"/>
      <c r="BE897" s="52"/>
      <c r="BF897" s="52"/>
      <c r="BG897" s="52"/>
      <c r="BH897" s="52"/>
      <c r="BI897" s="52"/>
      <c r="BJ897" s="52"/>
    </row>
    <row r="898" spans="1:62" ht="12.75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  <c r="AU898" s="52"/>
      <c r="AV898" s="52"/>
      <c r="AW898" s="52"/>
      <c r="AX898" s="52"/>
      <c r="AY898" s="52"/>
      <c r="AZ898" s="52"/>
      <c r="BA898" s="52"/>
      <c r="BB898" s="52"/>
      <c r="BC898" s="52"/>
      <c r="BD898" s="52"/>
      <c r="BE898" s="52"/>
      <c r="BF898" s="52"/>
      <c r="BG898" s="52"/>
      <c r="BH898" s="52"/>
      <c r="BI898" s="52"/>
      <c r="BJ898" s="52"/>
    </row>
    <row r="899" spans="1:62" ht="12.7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  <c r="AU899" s="52"/>
      <c r="AV899" s="52"/>
      <c r="AW899" s="52"/>
      <c r="AX899" s="52"/>
      <c r="AY899" s="52"/>
      <c r="AZ899" s="52"/>
      <c r="BA899" s="52"/>
      <c r="BB899" s="52"/>
      <c r="BC899" s="52"/>
      <c r="BD899" s="52"/>
      <c r="BE899" s="52"/>
      <c r="BF899" s="52"/>
      <c r="BG899" s="52"/>
      <c r="BH899" s="52"/>
      <c r="BI899" s="52"/>
      <c r="BJ899" s="52"/>
    </row>
    <row r="900" spans="1:62" ht="12.75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  <c r="AU900" s="52"/>
      <c r="AV900" s="52"/>
      <c r="AW900" s="52"/>
      <c r="AX900" s="52"/>
      <c r="AY900" s="52"/>
      <c r="AZ900" s="52"/>
      <c r="BA900" s="52"/>
      <c r="BB900" s="52"/>
      <c r="BC900" s="52"/>
      <c r="BD900" s="52"/>
      <c r="BE900" s="52"/>
      <c r="BF900" s="52"/>
      <c r="BG900" s="52"/>
      <c r="BH900" s="52"/>
      <c r="BI900" s="52"/>
      <c r="BJ900" s="52"/>
    </row>
    <row r="901" spans="1:62" ht="12.75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  <c r="AU901" s="52"/>
      <c r="AV901" s="52"/>
      <c r="AW901" s="52"/>
      <c r="AX901" s="52"/>
      <c r="AY901" s="52"/>
      <c r="AZ901" s="52"/>
      <c r="BA901" s="52"/>
      <c r="BB901" s="52"/>
      <c r="BC901" s="52"/>
      <c r="BD901" s="52"/>
      <c r="BE901" s="52"/>
      <c r="BF901" s="52"/>
      <c r="BG901" s="52"/>
      <c r="BH901" s="52"/>
      <c r="BI901" s="52"/>
      <c r="BJ901" s="52"/>
    </row>
    <row r="902" spans="1:62" ht="12.75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  <c r="AU902" s="52"/>
      <c r="AV902" s="52"/>
      <c r="AW902" s="52"/>
      <c r="AX902" s="52"/>
      <c r="AY902" s="52"/>
      <c r="AZ902" s="52"/>
      <c r="BA902" s="52"/>
      <c r="BB902" s="52"/>
      <c r="BC902" s="52"/>
      <c r="BD902" s="52"/>
      <c r="BE902" s="52"/>
      <c r="BF902" s="52"/>
      <c r="BG902" s="52"/>
      <c r="BH902" s="52"/>
      <c r="BI902" s="52"/>
      <c r="BJ902" s="52"/>
    </row>
    <row r="903" spans="1:62" ht="12.75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  <c r="AU903" s="52"/>
      <c r="AV903" s="52"/>
      <c r="AW903" s="52"/>
      <c r="AX903" s="52"/>
      <c r="AY903" s="52"/>
      <c r="AZ903" s="52"/>
      <c r="BA903" s="52"/>
      <c r="BB903" s="52"/>
      <c r="BC903" s="52"/>
      <c r="BD903" s="52"/>
      <c r="BE903" s="52"/>
      <c r="BF903" s="52"/>
      <c r="BG903" s="52"/>
      <c r="BH903" s="52"/>
      <c r="BI903" s="52"/>
      <c r="BJ903" s="52"/>
    </row>
    <row r="904" spans="1:62" ht="12.75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  <c r="AU904" s="52"/>
      <c r="AV904" s="52"/>
      <c r="AW904" s="52"/>
      <c r="AX904" s="52"/>
      <c r="AY904" s="52"/>
      <c r="AZ904" s="52"/>
      <c r="BA904" s="52"/>
      <c r="BB904" s="52"/>
      <c r="BC904" s="52"/>
      <c r="BD904" s="52"/>
      <c r="BE904" s="52"/>
      <c r="BF904" s="52"/>
      <c r="BG904" s="52"/>
      <c r="BH904" s="52"/>
      <c r="BI904" s="52"/>
      <c r="BJ904" s="52"/>
    </row>
    <row r="905" spans="1:62" ht="12.7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  <c r="AU905" s="52"/>
      <c r="AV905" s="52"/>
      <c r="AW905" s="52"/>
      <c r="AX905" s="52"/>
      <c r="AY905" s="52"/>
      <c r="AZ905" s="52"/>
      <c r="BA905" s="52"/>
      <c r="BB905" s="52"/>
      <c r="BC905" s="52"/>
      <c r="BD905" s="52"/>
      <c r="BE905" s="52"/>
      <c r="BF905" s="52"/>
      <c r="BG905" s="52"/>
      <c r="BH905" s="52"/>
      <c r="BI905" s="52"/>
      <c r="BJ905" s="52"/>
    </row>
    <row r="906" spans="1:62" ht="12.75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  <c r="AU906" s="52"/>
      <c r="AV906" s="52"/>
      <c r="AW906" s="52"/>
      <c r="AX906" s="52"/>
      <c r="AY906" s="52"/>
      <c r="AZ906" s="52"/>
      <c r="BA906" s="52"/>
      <c r="BB906" s="52"/>
      <c r="BC906" s="52"/>
      <c r="BD906" s="52"/>
      <c r="BE906" s="52"/>
      <c r="BF906" s="52"/>
      <c r="BG906" s="52"/>
      <c r="BH906" s="52"/>
      <c r="BI906" s="52"/>
      <c r="BJ906" s="52"/>
    </row>
    <row r="907" spans="1:62" ht="12.75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  <c r="AU907" s="52"/>
      <c r="AV907" s="52"/>
      <c r="AW907" s="52"/>
      <c r="AX907" s="52"/>
      <c r="AY907" s="52"/>
      <c r="AZ907" s="52"/>
      <c r="BA907" s="52"/>
      <c r="BB907" s="52"/>
      <c r="BC907" s="52"/>
      <c r="BD907" s="52"/>
      <c r="BE907" s="52"/>
      <c r="BF907" s="52"/>
      <c r="BG907" s="52"/>
      <c r="BH907" s="52"/>
      <c r="BI907" s="52"/>
      <c r="BJ907" s="52"/>
    </row>
    <row r="908" spans="1:62" ht="12.75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  <c r="AU908" s="52"/>
      <c r="AV908" s="52"/>
      <c r="AW908" s="52"/>
      <c r="AX908" s="52"/>
      <c r="AY908" s="52"/>
      <c r="AZ908" s="52"/>
      <c r="BA908" s="52"/>
      <c r="BB908" s="52"/>
      <c r="BC908" s="52"/>
      <c r="BD908" s="52"/>
      <c r="BE908" s="52"/>
      <c r="BF908" s="52"/>
      <c r="BG908" s="52"/>
      <c r="BH908" s="52"/>
      <c r="BI908" s="52"/>
      <c r="BJ908" s="52"/>
    </row>
    <row r="909" spans="1:62" ht="12.75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  <c r="AU909" s="52"/>
      <c r="AV909" s="52"/>
      <c r="AW909" s="52"/>
      <c r="AX909" s="52"/>
      <c r="AY909" s="52"/>
      <c r="AZ909" s="52"/>
      <c r="BA909" s="52"/>
      <c r="BB909" s="52"/>
      <c r="BC909" s="52"/>
      <c r="BD909" s="52"/>
      <c r="BE909" s="52"/>
      <c r="BF909" s="52"/>
      <c r="BG909" s="52"/>
      <c r="BH909" s="52"/>
      <c r="BI909" s="52"/>
      <c r="BJ909" s="52"/>
    </row>
    <row r="910" spans="1:62" ht="12.75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  <c r="AU910" s="52"/>
      <c r="AV910" s="52"/>
      <c r="AW910" s="52"/>
      <c r="AX910" s="52"/>
      <c r="AY910" s="52"/>
      <c r="AZ910" s="52"/>
      <c r="BA910" s="52"/>
      <c r="BB910" s="52"/>
      <c r="BC910" s="52"/>
      <c r="BD910" s="52"/>
      <c r="BE910" s="52"/>
      <c r="BF910" s="52"/>
      <c r="BG910" s="52"/>
      <c r="BH910" s="52"/>
      <c r="BI910" s="52"/>
      <c r="BJ910" s="52"/>
    </row>
    <row r="911" spans="1:62" ht="12.75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  <c r="AU911" s="52"/>
      <c r="AV911" s="52"/>
      <c r="AW911" s="52"/>
      <c r="AX911" s="52"/>
      <c r="AY911" s="52"/>
      <c r="AZ911" s="52"/>
      <c r="BA911" s="52"/>
      <c r="BB911" s="52"/>
      <c r="BC911" s="52"/>
      <c r="BD911" s="52"/>
      <c r="BE911" s="52"/>
      <c r="BF911" s="52"/>
      <c r="BG911" s="52"/>
      <c r="BH911" s="52"/>
      <c r="BI911" s="52"/>
      <c r="BJ911" s="52"/>
    </row>
    <row r="912" spans="1:62" ht="12.75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  <c r="AU912" s="52"/>
      <c r="AV912" s="52"/>
      <c r="AW912" s="52"/>
      <c r="AX912" s="52"/>
      <c r="AY912" s="52"/>
      <c r="AZ912" s="52"/>
      <c r="BA912" s="52"/>
      <c r="BB912" s="52"/>
      <c r="BC912" s="52"/>
      <c r="BD912" s="52"/>
      <c r="BE912" s="52"/>
      <c r="BF912" s="52"/>
      <c r="BG912" s="52"/>
      <c r="BH912" s="52"/>
      <c r="BI912" s="52"/>
      <c r="BJ912" s="52"/>
    </row>
    <row r="913" spans="1:62" ht="12.75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  <c r="AU913" s="52"/>
      <c r="AV913" s="52"/>
      <c r="AW913" s="52"/>
      <c r="AX913" s="52"/>
      <c r="AY913" s="52"/>
      <c r="AZ913" s="52"/>
      <c r="BA913" s="52"/>
      <c r="BB913" s="52"/>
      <c r="BC913" s="52"/>
      <c r="BD913" s="52"/>
      <c r="BE913" s="52"/>
      <c r="BF913" s="52"/>
      <c r="BG913" s="52"/>
      <c r="BH913" s="52"/>
      <c r="BI913" s="52"/>
      <c r="BJ913" s="52"/>
    </row>
    <row r="914" spans="1:62" ht="12.75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  <c r="AU914" s="52"/>
      <c r="AV914" s="52"/>
      <c r="AW914" s="52"/>
      <c r="AX914" s="52"/>
      <c r="AY914" s="52"/>
      <c r="AZ914" s="52"/>
      <c r="BA914" s="52"/>
      <c r="BB914" s="52"/>
      <c r="BC914" s="52"/>
      <c r="BD914" s="52"/>
      <c r="BE914" s="52"/>
      <c r="BF914" s="52"/>
      <c r="BG914" s="52"/>
      <c r="BH914" s="52"/>
      <c r="BI914" s="52"/>
      <c r="BJ914" s="52"/>
    </row>
    <row r="915" spans="1:62" ht="12.7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  <c r="AU915" s="52"/>
      <c r="AV915" s="52"/>
      <c r="AW915" s="52"/>
      <c r="AX915" s="52"/>
      <c r="AY915" s="52"/>
      <c r="AZ915" s="52"/>
      <c r="BA915" s="52"/>
      <c r="BB915" s="52"/>
      <c r="BC915" s="52"/>
      <c r="BD915" s="52"/>
      <c r="BE915" s="52"/>
      <c r="BF915" s="52"/>
      <c r="BG915" s="52"/>
      <c r="BH915" s="52"/>
      <c r="BI915" s="52"/>
      <c r="BJ915" s="52"/>
    </row>
    <row r="916" spans="1:62" ht="12.75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  <c r="AU916" s="52"/>
      <c r="AV916" s="52"/>
      <c r="AW916" s="52"/>
      <c r="AX916" s="52"/>
      <c r="AY916" s="52"/>
      <c r="AZ916" s="52"/>
      <c r="BA916" s="52"/>
      <c r="BB916" s="52"/>
      <c r="BC916" s="52"/>
      <c r="BD916" s="52"/>
      <c r="BE916" s="52"/>
      <c r="BF916" s="52"/>
      <c r="BG916" s="52"/>
      <c r="BH916" s="52"/>
      <c r="BI916" s="52"/>
      <c r="BJ916" s="52"/>
    </row>
    <row r="917" spans="1:62" ht="12.75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  <c r="AU917" s="52"/>
      <c r="AV917" s="52"/>
      <c r="AW917" s="52"/>
      <c r="AX917" s="52"/>
      <c r="AY917" s="52"/>
      <c r="AZ917" s="52"/>
      <c r="BA917" s="52"/>
      <c r="BB917" s="52"/>
      <c r="BC917" s="52"/>
      <c r="BD917" s="52"/>
      <c r="BE917" s="52"/>
      <c r="BF917" s="52"/>
      <c r="BG917" s="52"/>
      <c r="BH917" s="52"/>
      <c r="BI917" s="52"/>
      <c r="BJ917" s="52"/>
    </row>
    <row r="918" spans="1:62" ht="12.75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  <c r="AU918" s="52"/>
      <c r="AV918" s="52"/>
      <c r="AW918" s="52"/>
      <c r="AX918" s="52"/>
      <c r="AY918" s="52"/>
      <c r="AZ918" s="52"/>
      <c r="BA918" s="52"/>
      <c r="BB918" s="52"/>
      <c r="BC918" s="52"/>
      <c r="BD918" s="52"/>
      <c r="BE918" s="52"/>
      <c r="BF918" s="52"/>
      <c r="BG918" s="52"/>
      <c r="BH918" s="52"/>
      <c r="BI918" s="52"/>
      <c r="BJ918" s="52"/>
    </row>
    <row r="919" spans="1:62" ht="12.75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  <c r="AU919" s="52"/>
      <c r="AV919" s="52"/>
      <c r="AW919" s="52"/>
      <c r="AX919" s="52"/>
      <c r="AY919" s="52"/>
      <c r="AZ919" s="52"/>
      <c r="BA919" s="52"/>
      <c r="BB919" s="52"/>
      <c r="BC919" s="52"/>
      <c r="BD919" s="52"/>
      <c r="BE919" s="52"/>
      <c r="BF919" s="52"/>
      <c r="BG919" s="52"/>
      <c r="BH919" s="52"/>
      <c r="BI919" s="52"/>
      <c r="BJ919" s="52"/>
    </row>
    <row r="920" spans="1:62" ht="12.75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  <c r="AU920" s="52"/>
      <c r="AV920" s="52"/>
      <c r="AW920" s="52"/>
      <c r="AX920" s="52"/>
      <c r="AY920" s="52"/>
      <c r="AZ920" s="52"/>
      <c r="BA920" s="52"/>
      <c r="BB920" s="52"/>
      <c r="BC920" s="52"/>
      <c r="BD920" s="52"/>
      <c r="BE920" s="52"/>
      <c r="BF920" s="52"/>
      <c r="BG920" s="52"/>
      <c r="BH920" s="52"/>
      <c r="BI920" s="52"/>
      <c r="BJ920" s="52"/>
    </row>
    <row r="921" spans="1:62" ht="12.75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  <c r="AU921" s="52"/>
      <c r="AV921" s="52"/>
      <c r="AW921" s="52"/>
      <c r="AX921" s="52"/>
      <c r="AY921" s="52"/>
      <c r="AZ921" s="52"/>
      <c r="BA921" s="52"/>
      <c r="BB921" s="52"/>
      <c r="BC921" s="52"/>
      <c r="BD921" s="52"/>
      <c r="BE921" s="52"/>
      <c r="BF921" s="52"/>
      <c r="BG921" s="52"/>
      <c r="BH921" s="52"/>
      <c r="BI921" s="52"/>
      <c r="BJ921" s="52"/>
    </row>
    <row r="922" spans="1:62" ht="12.75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  <c r="AU922" s="52"/>
      <c r="AV922" s="52"/>
      <c r="AW922" s="52"/>
      <c r="AX922" s="52"/>
      <c r="AY922" s="52"/>
      <c r="AZ922" s="52"/>
      <c r="BA922" s="52"/>
      <c r="BB922" s="52"/>
      <c r="BC922" s="52"/>
      <c r="BD922" s="52"/>
      <c r="BE922" s="52"/>
      <c r="BF922" s="52"/>
      <c r="BG922" s="52"/>
      <c r="BH922" s="52"/>
      <c r="BI922" s="52"/>
      <c r="BJ922" s="52"/>
    </row>
    <row r="923" spans="1:62" ht="12.75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  <c r="AU923" s="52"/>
      <c r="AV923" s="52"/>
      <c r="AW923" s="52"/>
      <c r="AX923" s="52"/>
      <c r="AY923" s="52"/>
      <c r="AZ923" s="52"/>
      <c r="BA923" s="52"/>
      <c r="BB923" s="52"/>
      <c r="BC923" s="52"/>
      <c r="BD923" s="52"/>
      <c r="BE923" s="52"/>
      <c r="BF923" s="52"/>
      <c r="BG923" s="52"/>
      <c r="BH923" s="52"/>
      <c r="BI923" s="52"/>
      <c r="BJ923" s="52"/>
    </row>
    <row r="924" spans="1:62" ht="12.75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  <c r="AU924" s="52"/>
      <c r="AV924" s="52"/>
      <c r="AW924" s="52"/>
      <c r="AX924" s="52"/>
      <c r="AY924" s="52"/>
      <c r="AZ924" s="52"/>
      <c r="BA924" s="52"/>
      <c r="BB924" s="52"/>
      <c r="BC924" s="52"/>
      <c r="BD924" s="52"/>
      <c r="BE924" s="52"/>
      <c r="BF924" s="52"/>
      <c r="BG924" s="52"/>
      <c r="BH924" s="52"/>
      <c r="BI924" s="52"/>
      <c r="BJ924" s="52"/>
    </row>
    <row r="925" spans="1:62" ht="12.7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  <c r="AU925" s="52"/>
      <c r="AV925" s="52"/>
      <c r="AW925" s="52"/>
      <c r="AX925" s="52"/>
      <c r="AY925" s="52"/>
      <c r="AZ925" s="52"/>
      <c r="BA925" s="52"/>
      <c r="BB925" s="52"/>
      <c r="BC925" s="52"/>
      <c r="BD925" s="52"/>
      <c r="BE925" s="52"/>
      <c r="BF925" s="52"/>
      <c r="BG925" s="52"/>
      <c r="BH925" s="52"/>
      <c r="BI925" s="52"/>
      <c r="BJ925" s="52"/>
    </row>
    <row r="926" spans="1:62" ht="12.75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  <c r="AU926" s="52"/>
      <c r="AV926" s="52"/>
      <c r="AW926" s="52"/>
      <c r="AX926" s="52"/>
      <c r="AY926" s="52"/>
      <c r="AZ926" s="52"/>
      <c r="BA926" s="52"/>
      <c r="BB926" s="52"/>
      <c r="BC926" s="52"/>
      <c r="BD926" s="52"/>
      <c r="BE926" s="52"/>
      <c r="BF926" s="52"/>
      <c r="BG926" s="52"/>
      <c r="BH926" s="52"/>
      <c r="BI926" s="52"/>
      <c r="BJ926" s="52"/>
    </row>
    <row r="927" spans="1:62" ht="12.75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  <c r="AU927" s="52"/>
      <c r="AV927" s="52"/>
      <c r="AW927" s="52"/>
      <c r="AX927" s="52"/>
      <c r="AY927" s="52"/>
      <c r="AZ927" s="52"/>
      <c r="BA927" s="52"/>
      <c r="BB927" s="52"/>
      <c r="BC927" s="52"/>
      <c r="BD927" s="52"/>
      <c r="BE927" s="52"/>
      <c r="BF927" s="52"/>
      <c r="BG927" s="52"/>
      <c r="BH927" s="52"/>
      <c r="BI927" s="52"/>
      <c r="BJ927" s="52"/>
    </row>
    <row r="928" spans="1:62" ht="12.75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  <c r="AU928" s="52"/>
      <c r="AV928" s="52"/>
      <c r="AW928" s="52"/>
      <c r="AX928" s="52"/>
      <c r="AY928" s="52"/>
      <c r="AZ928" s="52"/>
      <c r="BA928" s="52"/>
      <c r="BB928" s="52"/>
      <c r="BC928" s="52"/>
      <c r="BD928" s="52"/>
      <c r="BE928" s="52"/>
      <c r="BF928" s="52"/>
      <c r="BG928" s="52"/>
      <c r="BH928" s="52"/>
      <c r="BI928" s="52"/>
      <c r="BJ928" s="52"/>
    </row>
    <row r="929" spans="1:62" ht="12.75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  <c r="AU929" s="52"/>
      <c r="AV929" s="52"/>
      <c r="AW929" s="52"/>
      <c r="AX929" s="52"/>
      <c r="AY929" s="52"/>
      <c r="AZ929" s="52"/>
      <c r="BA929" s="52"/>
      <c r="BB929" s="52"/>
      <c r="BC929" s="52"/>
      <c r="BD929" s="52"/>
      <c r="BE929" s="52"/>
      <c r="BF929" s="52"/>
      <c r="BG929" s="52"/>
      <c r="BH929" s="52"/>
      <c r="BI929" s="52"/>
      <c r="BJ929" s="52"/>
    </row>
    <row r="930" spans="1:62" ht="12.75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  <c r="AU930" s="52"/>
      <c r="AV930" s="52"/>
      <c r="AW930" s="52"/>
      <c r="AX930" s="52"/>
      <c r="AY930" s="52"/>
      <c r="AZ930" s="52"/>
      <c r="BA930" s="52"/>
      <c r="BB930" s="52"/>
      <c r="BC930" s="52"/>
      <c r="BD930" s="52"/>
      <c r="BE930" s="52"/>
      <c r="BF930" s="52"/>
      <c r="BG930" s="52"/>
      <c r="BH930" s="52"/>
      <c r="BI930" s="52"/>
      <c r="BJ930" s="52"/>
    </row>
    <row r="931" spans="1:62" ht="12.75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  <c r="AU931" s="52"/>
      <c r="AV931" s="52"/>
      <c r="AW931" s="52"/>
      <c r="AX931" s="52"/>
      <c r="AY931" s="52"/>
      <c r="AZ931" s="52"/>
      <c r="BA931" s="52"/>
      <c r="BB931" s="52"/>
      <c r="BC931" s="52"/>
      <c r="BD931" s="52"/>
      <c r="BE931" s="52"/>
      <c r="BF931" s="52"/>
      <c r="BG931" s="52"/>
      <c r="BH931" s="52"/>
      <c r="BI931" s="52"/>
      <c r="BJ931" s="52"/>
    </row>
    <row r="932" spans="1:62" ht="12.75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  <c r="AU932" s="52"/>
      <c r="AV932" s="52"/>
      <c r="AW932" s="52"/>
      <c r="AX932" s="52"/>
      <c r="AY932" s="52"/>
      <c r="AZ932" s="52"/>
      <c r="BA932" s="52"/>
      <c r="BB932" s="52"/>
      <c r="BC932" s="52"/>
      <c r="BD932" s="52"/>
      <c r="BE932" s="52"/>
      <c r="BF932" s="52"/>
      <c r="BG932" s="52"/>
      <c r="BH932" s="52"/>
      <c r="BI932" s="52"/>
      <c r="BJ932" s="52"/>
    </row>
    <row r="933" spans="1:62" ht="12.75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  <c r="AU933" s="52"/>
      <c r="AV933" s="52"/>
      <c r="AW933" s="52"/>
      <c r="AX933" s="52"/>
      <c r="AY933" s="52"/>
      <c r="AZ933" s="52"/>
      <c r="BA933" s="52"/>
      <c r="BB933" s="52"/>
      <c r="BC933" s="52"/>
      <c r="BD933" s="52"/>
      <c r="BE933" s="52"/>
      <c r="BF933" s="52"/>
      <c r="BG933" s="52"/>
      <c r="BH933" s="52"/>
      <c r="BI933" s="52"/>
      <c r="BJ933" s="52"/>
    </row>
    <row r="934" spans="1:62" ht="12.75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  <c r="AU934" s="52"/>
      <c r="AV934" s="52"/>
      <c r="AW934" s="52"/>
      <c r="AX934" s="52"/>
      <c r="AY934" s="52"/>
      <c r="AZ934" s="52"/>
      <c r="BA934" s="52"/>
      <c r="BB934" s="52"/>
      <c r="BC934" s="52"/>
      <c r="BD934" s="52"/>
      <c r="BE934" s="52"/>
      <c r="BF934" s="52"/>
      <c r="BG934" s="52"/>
      <c r="BH934" s="52"/>
      <c r="BI934" s="52"/>
      <c r="BJ934" s="52"/>
    </row>
    <row r="935" spans="1:62" ht="12.7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  <c r="AU935" s="52"/>
      <c r="AV935" s="52"/>
      <c r="AW935" s="52"/>
      <c r="AX935" s="52"/>
      <c r="AY935" s="52"/>
      <c r="AZ935" s="52"/>
      <c r="BA935" s="52"/>
      <c r="BB935" s="52"/>
      <c r="BC935" s="52"/>
      <c r="BD935" s="52"/>
      <c r="BE935" s="52"/>
      <c r="BF935" s="52"/>
      <c r="BG935" s="52"/>
      <c r="BH935" s="52"/>
      <c r="BI935" s="52"/>
      <c r="BJ935" s="52"/>
    </row>
    <row r="936" spans="1:62" ht="12.75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  <c r="AU936" s="52"/>
      <c r="AV936" s="52"/>
      <c r="AW936" s="52"/>
      <c r="AX936" s="52"/>
      <c r="AY936" s="52"/>
      <c r="AZ936" s="52"/>
      <c r="BA936" s="52"/>
      <c r="BB936" s="52"/>
      <c r="BC936" s="52"/>
      <c r="BD936" s="52"/>
      <c r="BE936" s="52"/>
      <c r="BF936" s="52"/>
      <c r="BG936" s="52"/>
      <c r="BH936" s="52"/>
      <c r="BI936" s="52"/>
      <c r="BJ936" s="52"/>
    </row>
    <row r="937" spans="1:62" ht="12.75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  <c r="AU937" s="52"/>
      <c r="AV937" s="52"/>
      <c r="AW937" s="52"/>
      <c r="AX937" s="52"/>
      <c r="AY937" s="52"/>
      <c r="AZ937" s="52"/>
      <c r="BA937" s="52"/>
      <c r="BB937" s="52"/>
      <c r="BC937" s="52"/>
      <c r="BD937" s="52"/>
      <c r="BE937" s="52"/>
      <c r="BF937" s="52"/>
      <c r="BG937" s="52"/>
      <c r="BH937" s="52"/>
      <c r="BI937" s="52"/>
      <c r="BJ937" s="52"/>
    </row>
    <row r="938" spans="1:62" ht="12.75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  <c r="AU938" s="52"/>
      <c r="AV938" s="52"/>
      <c r="AW938" s="52"/>
      <c r="AX938" s="52"/>
      <c r="AY938" s="52"/>
      <c r="AZ938" s="52"/>
      <c r="BA938" s="52"/>
      <c r="BB938" s="52"/>
      <c r="BC938" s="52"/>
      <c r="BD938" s="52"/>
      <c r="BE938" s="52"/>
      <c r="BF938" s="52"/>
      <c r="BG938" s="52"/>
      <c r="BH938" s="52"/>
      <c r="BI938" s="52"/>
      <c r="BJ938" s="52"/>
    </row>
    <row r="939" spans="1:62" ht="12.7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  <c r="AU939" s="52"/>
      <c r="AV939" s="52"/>
      <c r="AW939" s="52"/>
      <c r="AX939" s="52"/>
      <c r="AY939" s="52"/>
      <c r="AZ939" s="52"/>
      <c r="BA939" s="52"/>
      <c r="BB939" s="52"/>
      <c r="BC939" s="52"/>
      <c r="BD939" s="52"/>
      <c r="BE939" s="52"/>
      <c r="BF939" s="52"/>
      <c r="BG939" s="52"/>
      <c r="BH939" s="52"/>
      <c r="BI939" s="52"/>
      <c r="BJ939" s="52"/>
    </row>
    <row r="940" spans="1:62" ht="12.75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  <c r="AU940" s="52"/>
      <c r="AV940" s="52"/>
      <c r="AW940" s="52"/>
      <c r="AX940" s="52"/>
      <c r="AY940" s="52"/>
      <c r="AZ940" s="52"/>
      <c r="BA940" s="52"/>
      <c r="BB940" s="52"/>
      <c r="BC940" s="52"/>
      <c r="BD940" s="52"/>
      <c r="BE940" s="52"/>
      <c r="BF940" s="52"/>
      <c r="BG940" s="52"/>
      <c r="BH940" s="52"/>
      <c r="BI940" s="52"/>
      <c r="BJ940" s="52"/>
    </row>
    <row r="941" spans="1:62" ht="12.75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  <c r="AU941" s="52"/>
      <c r="AV941" s="52"/>
      <c r="AW941" s="52"/>
      <c r="AX941" s="52"/>
      <c r="AY941" s="52"/>
      <c r="AZ941" s="52"/>
      <c r="BA941" s="52"/>
      <c r="BB941" s="52"/>
      <c r="BC941" s="52"/>
      <c r="BD941" s="52"/>
      <c r="BE941" s="52"/>
      <c r="BF941" s="52"/>
      <c r="BG941" s="52"/>
      <c r="BH941" s="52"/>
      <c r="BI941" s="52"/>
      <c r="BJ941" s="52"/>
    </row>
    <row r="942" spans="1:62" ht="12.75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  <c r="AU942" s="52"/>
      <c r="AV942" s="52"/>
      <c r="AW942" s="52"/>
      <c r="AX942" s="52"/>
      <c r="AY942" s="52"/>
      <c r="AZ942" s="52"/>
      <c r="BA942" s="52"/>
      <c r="BB942" s="52"/>
      <c r="BC942" s="52"/>
      <c r="BD942" s="52"/>
      <c r="BE942" s="52"/>
      <c r="BF942" s="52"/>
      <c r="BG942" s="52"/>
      <c r="BH942" s="52"/>
      <c r="BI942" s="52"/>
      <c r="BJ942" s="52"/>
    </row>
    <row r="943" spans="1:62" ht="12.75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  <c r="AU943" s="52"/>
      <c r="AV943" s="52"/>
      <c r="AW943" s="52"/>
      <c r="AX943" s="52"/>
      <c r="AY943" s="52"/>
      <c r="AZ943" s="52"/>
      <c r="BA943" s="52"/>
      <c r="BB943" s="52"/>
      <c r="BC943" s="52"/>
      <c r="BD943" s="52"/>
      <c r="BE943" s="52"/>
      <c r="BF943" s="52"/>
      <c r="BG943" s="52"/>
      <c r="BH943" s="52"/>
      <c r="BI943" s="52"/>
      <c r="BJ943" s="52"/>
    </row>
    <row r="944" spans="1:62" ht="12.75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  <c r="AU944" s="52"/>
      <c r="AV944" s="52"/>
      <c r="AW944" s="52"/>
      <c r="AX944" s="52"/>
      <c r="AY944" s="52"/>
      <c r="AZ944" s="52"/>
      <c r="BA944" s="52"/>
      <c r="BB944" s="52"/>
      <c r="BC944" s="52"/>
      <c r="BD944" s="52"/>
      <c r="BE944" s="52"/>
      <c r="BF944" s="52"/>
      <c r="BG944" s="52"/>
      <c r="BH944" s="52"/>
      <c r="BI944" s="52"/>
      <c r="BJ944" s="52"/>
    </row>
    <row r="945" spans="1:62" ht="12.7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  <c r="AU945" s="52"/>
      <c r="AV945" s="52"/>
      <c r="AW945" s="52"/>
      <c r="AX945" s="52"/>
      <c r="AY945" s="52"/>
      <c r="AZ945" s="52"/>
      <c r="BA945" s="52"/>
      <c r="BB945" s="52"/>
      <c r="BC945" s="52"/>
      <c r="BD945" s="52"/>
      <c r="BE945" s="52"/>
      <c r="BF945" s="52"/>
      <c r="BG945" s="52"/>
      <c r="BH945" s="52"/>
      <c r="BI945" s="52"/>
      <c r="BJ945" s="52"/>
    </row>
    <row r="946" spans="1:62" ht="12.75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  <c r="AU946" s="52"/>
      <c r="AV946" s="52"/>
      <c r="AW946" s="52"/>
      <c r="AX946" s="52"/>
      <c r="AY946" s="52"/>
      <c r="AZ946" s="52"/>
      <c r="BA946" s="52"/>
      <c r="BB946" s="52"/>
      <c r="BC946" s="52"/>
      <c r="BD946" s="52"/>
      <c r="BE946" s="52"/>
      <c r="BF946" s="52"/>
      <c r="BG946" s="52"/>
      <c r="BH946" s="52"/>
      <c r="BI946" s="52"/>
      <c r="BJ946" s="52"/>
    </row>
    <row r="947" spans="1:62" ht="12.75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  <c r="AU947" s="52"/>
      <c r="AV947" s="52"/>
      <c r="AW947" s="52"/>
      <c r="AX947" s="52"/>
      <c r="AY947" s="52"/>
      <c r="AZ947" s="52"/>
      <c r="BA947" s="52"/>
      <c r="BB947" s="52"/>
      <c r="BC947" s="52"/>
      <c r="BD947" s="52"/>
      <c r="BE947" s="52"/>
      <c r="BF947" s="52"/>
      <c r="BG947" s="52"/>
      <c r="BH947" s="52"/>
      <c r="BI947" s="52"/>
      <c r="BJ947" s="52"/>
    </row>
    <row r="948" spans="1:62" ht="12.75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  <c r="AU948" s="52"/>
      <c r="AV948" s="52"/>
      <c r="AW948" s="52"/>
      <c r="AX948" s="52"/>
      <c r="AY948" s="52"/>
      <c r="AZ948" s="52"/>
      <c r="BA948" s="52"/>
      <c r="BB948" s="52"/>
      <c r="BC948" s="52"/>
      <c r="BD948" s="52"/>
      <c r="BE948" s="52"/>
      <c r="BF948" s="52"/>
      <c r="BG948" s="52"/>
      <c r="BH948" s="52"/>
      <c r="BI948" s="52"/>
      <c r="BJ948" s="52"/>
    </row>
    <row r="949" spans="1:62" ht="12.75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  <c r="AU949" s="52"/>
      <c r="AV949" s="52"/>
      <c r="AW949" s="52"/>
      <c r="AX949" s="52"/>
      <c r="AY949" s="52"/>
      <c r="AZ949" s="52"/>
      <c r="BA949" s="52"/>
      <c r="BB949" s="52"/>
      <c r="BC949" s="52"/>
      <c r="BD949" s="52"/>
      <c r="BE949" s="52"/>
      <c r="BF949" s="52"/>
      <c r="BG949" s="52"/>
      <c r="BH949" s="52"/>
      <c r="BI949" s="52"/>
      <c r="BJ949" s="52"/>
    </row>
    <row r="950" spans="1:62" ht="12.75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  <c r="AU950" s="52"/>
      <c r="AV950" s="52"/>
      <c r="AW950" s="52"/>
      <c r="AX950" s="52"/>
      <c r="AY950" s="52"/>
      <c r="AZ950" s="52"/>
      <c r="BA950" s="52"/>
      <c r="BB950" s="52"/>
      <c r="BC950" s="52"/>
      <c r="BD950" s="52"/>
      <c r="BE950" s="52"/>
      <c r="BF950" s="52"/>
      <c r="BG950" s="52"/>
      <c r="BH950" s="52"/>
      <c r="BI950" s="52"/>
      <c r="BJ950" s="52"/>
    </row>
    <row r="951" spans="1:62" ht="12.75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  <c r="AU951" s="52"/>
      <c r="AV951" s="52"/>
      <c r="AW951" s="52"/>
      <c r="AX951" s="52"/>
      <c r="AY951" s="52"/>
      <c r="AZ951" s="52"/>
      <c r="BA951" s="52"/>
      <c r="BB951" s="52"/>
      <c r="BC951" s="52"/>
      <c r="BD951" s="52"/>
      <c r="BE951" s="52"/>
      <c r="BF951" s="52"/>
      <c r="BG951" s="52"/>
      <c r="BH951" s="52"/>
      <c r="BI951" s="52"/>
      <c r="BJ951" s="52"/>
    </row>
    <row r="952" spans="1:62" ht="12.75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  <c r="AU952" s="52"/>
      <c r="AV952" s="52"/>
      <c r="AW952" s="52"/>
      <c r="AX952" s="52"/>
      <c r="AY952" s="52"/>
      <c r="AZ952" s="52"/>
      <c r="BA952" s="52"/>
      <c r="BB952" s="52"/>
      <c r="BC952" s="52"/>
      <c r="BD952" s="52"/>
      <c r="BE952" s="52"/>
      <c r="BF952" s="52"/>
      <c r="BG952" s="52"/>
      <c r="BH952" s="52"/>
      <c r="BI952" s="52"/>
      <c r="BJ952" s="52"/>
    </row>
    <row r="953" spans="1:62" ht="12.75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  <c r="AU953" s="52"/>
      <c r="AV953" s="52"/>
      <c r="AW953" s="52"/>
      <c r="AX953" s="52"/>
      <c r="AY953" s="52"/>
      <c r="AZ953" s="52"/>
      <c r="BA953" s="52"/>
      <c r="BB953" s="52"/>
      <c r="BC953" s="52"/>
      <c r="BD953" s="52"/>
      <c r="BE953" s="52"/>
      <c r="BF953" s="52"/>
      <c r="BG953" s="52"/>
      <c r="BH953" s="52"/>
      <c r="BI953" s="52"/>
      <c r="BJ953" s="52"/>
    </row>
    <row r="954" spans="1:62" ht="12.75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  <c r="AU954" s="52"/>
      <c r="AV954" s="52"/>
      <c r="AW954" s="52"/>
      <c r="AX954" s="52"/>
      <c r="AY954" s="52"/>
      <c r="AZ954" s="52"/>
      <c r="BA954" s="52"/>
      <c r="BB954" s="52"/>
      <c r="BC954" s="52"/>
      <c r="BD954" s="52"/>
      <c r="BE954" s="52"/>
      <c r="BF954" s="52"/>
      <c r="BG954" s="52"/>
      <c r="BH954" s="52"/>
      <c r="BI954" s="52"/>
      <c r="BJ954" s="52"/>
    </row>
    <row r="955" spans="1:62" ht="12.7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  <c r="AU955" s="52"/>
      <c r="AV955" s="52"/>
      <c r="AW955" s="52"/>
      <c r="AX955" s="52"/>
      <c r="AY955" s="52"/>
      <c r="AZ955" s="52"/>
      <c r="BA955" s="52"/>
      <c r="BB955" s="52"/>
      <c r="BC955" s="52"/>
      <c r="BD955" s="52"/>
      <c r="BE955" s="52"/>
      <c r="BF955" s="52"/>
      <c r="BG955" s="52"/>
      <c r="BH955" s="52"/>
      <c r="BI955" s="52"/>
      <c r="BJ955" s="52"/>
    </row>
    <row r="956" spans="1:62" ht="12.75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  <c r="AU956" s="52"/>
      <c r="AV956" s="52"/>
      <c r="AW956" s="52"/>
      <c r="AX956" s="52"/>
      <c r="AY956" s="52"/>
      <c r="AZ956" s="52"/>
      <c r="BA956" s="52"/>
      <c r="BB956" s="52"/>
      <c r="BC956" s="52"/>
      <c r="BD956" s="52"/>
      <c r="BE956" s="52"/>
      <c r="BF956" s="52"/>
      <c r="BG956" s="52"/>
      <c r="BH956" s="52"/>
      <c r="BI956" s="52"/>
      <c r="BJ956" s="52"/>
    </row>
    <row r="957" spans="1:62" ht="12.75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  <c r="AU957" s="52"/>
      <c r="AV957" s="52"/>
      <c r="AW957" s="52"/>
      <c r="AX957" s="52"/>
      <c r="AY957" s="52"/>
      <c r="AZ957" s="52"/>
      <c r="BA957" s="52"/>
      <c r="BB957" s="52"/>
      <c r="BC957" s="52"/>
      <c r="BD957" s="52"/>
      <c r="BE957" s="52"/>
      <c r="BF957" s="52"/>
      <c r="BG957" s="52"/>
      <c r="BH957" s="52"/>
      <c r="BI957" s="52"/>
      <c r="BJ957" s="52"/>
    </row>
    <row r="958" spans="1:62" ht="12.75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  <c r="AU958" s="52"/>
      <c r="AV958" s="52"/>
      <c r="AW958" s="52"/>
      <c r="AX958" s="52"/>
      <c r="AY958" s="52"/>
      <c r="AZ958" s="52"/>
      <c r="BA958" s="52"/>
      <c r="BB958" s="52"/>
      <c r="BC958" s="52"/>
      <c r="BD958" s="52"/>
      <c r="BE958" s="52"/>
      <c r="BF958" s="52"/>
      <c r="BG958" s="52"/>
      <c r="BH958" s="52"/>
      <c r="BI958" s="52"/>
      <c r="BJ958" s="52"/>
    </row>
    <row r="959" spans="1:62" ht="12.75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  <c r="AU959" s="52"/>
      <c r="AV959" s="52"/>
      <c r="AW959" s="52"/>
      <c r="AX959" s="52"/>
      <c r="AY959" s="52"/>
      <c r="AZ959" s="52"/>
      <c r="BA959" s="52"/>
      <c r="BB959" s="52"/>
      <c r="BC959" s="52"/>
      <c r="BD959" s="52"/>
      <c r="BE959" s="52"/>
      <c r="BF959" s="52"/>
      <c r="BG959" s="52"/>
      <c r="BH959" s="52"/>
      <c r="BI959" s="52"/>
      <c r="BJ959" s="52"/>
    </row>
    <row r="960" spans="1:62" ht="12.75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  <c r="AU960" s="52"/>
      <c r="AV960" s="52"/>
      <c r="AW960" s="52"/>
      <c r="AX960" s="52"/>
      <c r="AY960" s="52"/>
      <c r="AZ960" s="52"/>
      <c r="BA960" s="52"/>
      <c r="BB960" s="52"/>
      <c r="BC960" s="52"/>
      <c r="BD960" s="52"/>
      <c r="BE960" s="52"/>
      <c r="BF960" s="52"/>
      <c r="BG960" s="52"/>
      <c r="BH960" s="52"/>
      <c r="BI960" s="52"/>
      <c r="BJ960" s="52"/>
    </row>
    <row r="961" spans="1:62" ht="12.75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  <c r="AU961" s="52"/>
      <c r="AV961" s="52"/>
      <c r="AW961" s="52"/>
      <c r="AX961" s="52"/>
      <c r="AY961" s="52"/>
      <c r="AZ961" s="52"/>
      <c r="BA961" s="52"/>
      <c r="BB961" s="52"/>
      <c r="BC961" s="52"/>
      <c r="BD961" s="52"/>
      <c r="BE961" s="52"/>
      <c r="BF961" s="52"/>
      <c r="BG961" s="52"/>
      <c r="BH961" s="52"/>
      <c r="BI961" s="52"/>
      <c r="BJ961" s="52"/>
    </row>
    <row r="962" spans="1:62" ht="12.75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  <c r="AU962" s="52"/>
      <c r="AV962" s="52"/>
      <c r="AW962" s="52"/>
      <c r="AX962" s="52"/>
      <c r="AY962" s="52"/>
      <c r="AZ962" s="52"/>
      <c r="BA962" s="52"/>
      <c r="BB962" s="52"/>
      <c r="BC962" s="52"/>
      <c r="BD962" s="52"/>
      <c r="BE962" s="52"/>
      <c r="BF962" s="52"/>
      <c r="BG962" s="52"/>
      <c r="BH962" s="52"/>
      <c r="BI962" s="52"/>
      <c r="BJ962" s="52"/>
    </row>
    <row r="963" spans="1:62" ht="12.75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  <c r="AU963" s="52"/>
      <c r="AV963" s="52"/>
      <c r="AW963" s="52"/>
      <c r="AX963" s="52"/>
      <c r="AY963" s="52"/>
      <c r="AZ963" s="52"/>
      <c r="BA963" s="52"/>
      <c r="BB963" s="52"/>
      <c r="BC963" s="52"/>
      <c r="BD963" s="52"/>
      <c r="BE963" s="52"/>
      <c r="BF963" s="52"/>
      <c r="BG963" s="52"/>
      <c r="BH963" s="52"/>
      <c r="BI963" s="52"/>
      <c r="BJ963" s="52"/>
    </row>
    <row r="964" spans="1:62" ht="12.75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  <c r="AU964" s="52"/>
      <c r="AV964" s="52"/>
      <c r="AW964" s="52"/>
      <c r="AX964" s="52"/>
      <c r="AY964" s="52"/>
      <c r="AZ964" s="52"/>
      <c r="BA964" s="52"/>
      <c r="BB964" s="52"/>
      <c r="BC964" s="52"/>
      <c r="BD964" s="52"/>
      <c r="BE964" s="52"/>
      <c r="BF964" s="52"/>
      <c r="BG964" s="52"/>
      <c r="BH964" s="52"/>
      <c r="BI964" s="52"/>
      <c r="BJ964" s="52"/>
    </row>
    <row r="965" spans="1:62" ht="12.7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  <c r="AU965" s="52"/>
      <c r="AV965" s="52"/>
      <c r="AW965" s="52"/>
      <c r="AX965" s="52"/>
      <c r="AY965" s="52"/>
      <c r="AZ965" s="52"/>
      <c r="BA965" s="52"/>
      <c r="BB965" s="52"/>
      <c r="BC965" s="52"/>
      <c r="BD965" s="52"/>
      <c r="BE965" s="52"/>
      <c r="BF965" s="52"/>
      <c r="BG965" s="52"/>
      <c r="BH965" s="52"/>
      <c r="BI965" s="52"/>
      <c r="BJ965" s="52"/>
    </row>
    <row r="966" spans="1:62" ht="12.75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  <c r="AU966" s="52"/>
      <c r="AV966" s="52"/>
      <c r="AW966" s="52"/>
      <c r="AX966" s="52"/>
      <c r="AY966" s="52"/>
      <c r="AZ966" s="52"/>
      <c r="BA966" s="52"/>
      <c r="BB966" s="52"/>
      <c r="BC966" s="52"/>
      <c r="BD966" s="52"/>
      <c r="BE966" s="52"/>
      <c r="BF966" s="52"/>
      <c r="BG966" s="52"/>
      <c r="BH966" s="52"/>
      <c r="BI966" s="52"/>
      <c r="BJ966" s="52"/>
    </row>
    <row r="967" spans="1:62" ht="12.75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  <c r="AU967" s="52"/>
      <c r="AV967" s="52"/>
      <c r="AW967" s="52"/>
      <c r="AX967" s="52"/>
      <c r="AY967" s="52"/>
      <c r="AZ967" s="52"/>
      <c r="BA967" s="52"/>
      <c r="BB967" s="52"/>
      <c r="BC967" s="52"/>
      <c r="BD967" s="52"/>
      <c r="BE967" s="52"/>
      <c r="BF967" s="52"/>
      <c r="BG967" s="52"/>
      <c r="BH967" s="52"/>
      <c r="BI967" s="52"/>
      <c r="BJ967" s="52"/>
    </row>
    <row r="968" spans="1:62" ht="12.75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  <c r="AU968" s="52"/>
      <c r="AV968" s="52"/>
      <c r="AW968" s="52"/>
      <c r="AX968" s="52"/>
      <c r="AY968" s="52"/>
      <c r="AZ968" s="52"/>
      <c r="BA968" s="52"/>
      <c r="BB968" s="52"/>
      <c r="BC968" s="52"/>
      <c r="BD968" s="52"/>
      <c r="BE968" s="52"/>
      <c r="BF968" s="52"/>
      <c r="BG968" s="52"/>
      <c r="BH968" s="52"/>
      <c r="BI968" s="52"/>
      <c r="BJ968" s="52"/>
    </row>
    <row r="969" spans="1:62" ht="12.75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  <c r="AU969" s="52"/>
      <c r="AV969" s="52"/>
      <c r="AW969" s="52"/>
      <c r="AX969" s="52"/>
      <c r="AY969" s="52"/>
      <c r="AZ969" s="52"/>
      <c r="BA969" s="52"/>
      <c r="BB969" s="52"/>
      <c r="BC969" s="52"/>
      <c r="BD969" s="52"/>
      <c r="BE969" s="52"/>
      <c r="BF969" s="52"/>
      <c r="BG969" s="52"/>
      <c r="BH969" s="52"/>
      <c r="BI969" s="52"/>
      <c r="BJ969" s="52"/>
    </row>
    <row r="970" spans="1:62" ht="12.75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  <c r="AU970" s="52"/>
      <c r="AV970" s="52"/>
      <c r="AW970" s="52"/>
      <c r="AX970" s="52"/>
      <c r="AY970" s="52"/>
      <c r="AZ970" s="52"/>
      <c r="BA970" s="52"/>
      <c r="BB970" s="52"/>
      <c r="BC970" s="52"/>
      <c r="BD970" s="52"/>
      <c r="BE970" s="52"/>
      <c r="BF970" s="52"/>
      <c r="BG970" s="52"/>
      <c r="BH970" s="52"/>
      <c r="BI970" s="52"/>
      <c r="BJ970" s="52"/>
    </row>
    <row r="971" spans="1:62" ht="12.75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  <c r="AU971" s="52"/>
      <c r="AV971" s="52"/>
      <c r="AW971" s="52"/>
      <c r="AX971" s="52"/>
      <c r="AY971" s="52"/>
      <c r="AZ971" s="52"/>
      <c r="BA971" s="52"/>
      <c r="BB971" s="52"/>
      <c r="BC971" s="52"/>
      <c r="BD971" s="52"/>
      <c r="BE971" s="52"/>
      <c r="BF971" s="52"/>
      <c r="BG971" s="52"/>
      <c r="BH971" s="52"/>
      <c r="BI971" s="52"/>
      <c r="BJ971" s="52"/>
    </row>
    <row r="972" spans="1:62" ht="12.75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  <c r="AU972" s="52"/>
      <c r="AV972" s="52"/>
      <c r="AW972" s="52"/>
      <c r="AX972" s="52"/>
      <c r="AY972" s="52"/>
      <c r="AZ972" s="52"/>
      <c r="BA972" s="52"/>
      <c r="BB972" s="52"/>
      <c r="BC972" s="52"/>
      <c r="BD972" s="52"/>
      <c r="BE972" s="52"/>
      <c r="BF972" s="52"/>
      <c r="BG972" s="52"/>
      <c r="BH972" s="52"/>
      <c r="BI972" s="52"/>
      <c r="BJ972" s="52"/>
    </row>
    <row r="973" spans="1:62" ht="12.75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  <c r="AU973" s="52"/>
      <c r="AV973" s="52"/>
      <c r="AW973" s="52"/>
      <c r="AX973" s="52"/>
      <c r="AY973" s="52"/>
      <c r="AZ973" s="52"/>
      <c r="BA973" s="52"/>
      <c r="BB973" s="52"/>
      <c r="BC973" s="52"/>
      <c r="BD973" s="52"/>
      <c r="BE973" s="52"/>
      <c r="BF973" s="52"/>
      <c r="BG973" s="52"/>
      <c r="BH973" s="52"/>
      <c r="BI973" s="52"/>
      <c r="BJ973" s="52"/>
    </row>
    <row r="974" spans="1:62" ht="12.75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  <c r="AU974" s="52"/>
      <c r="AV974" s="52"/>
      <c r="AW974" s="52"/>
      <c r="AX974" s="52"/>
      <c r="AY974" s="52"/>
      <c r="AZ974" s="52"/>
      <c r="BA974" s="52"/>
      <c r="BB974" s="52"/>
      <c r="BC974" s="52"/>
      <c r="BD974" s="52"/>
      <c r="BE974" s="52"/>
      <c r="BF974" s="52"/>
      <c r="BG974" s="52"/>
      <c r="BH974" s="52"/>
      <c r="BI974" s="52"/>
      <c r="BJ974" s="52"/>
    </row>
    <row r="975" spans="1:62" ht="12.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  <c r="AU975" s="52"/>
      <c r="AV975" s="52"/>
      <c r="AW975" s="52"/>
      <c r="AX975" s="52"/>
      <c r="AY975" s="52"/>
      <c r="AZ975" s="52"/>
      <c r="BA975" s="52"/>
      <c r="BB975" s="52"/>
      <c r="BC975" s="52"/>
      <c r="BD975" s="52"/>
      <c r="BE975" s="52"/>
      <c r="BF975" s="52"/>
      <c r="BG975" s="52"/>
      <c r="BH975" s="52"/>
      <c r="BI975" s="52"/>
      <c r="BJ975" s="52"/>
    </row>
    <row r="976" spans="1:62" ht="12.75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  <c r="AU976" s="52"/>
      <c r="AV976" s="52"/>
      <c r="AW976" s="52"/>
      <c r="AX976" s="52"/>
      <c r="AY976" s="52"/>
      <c r="AZ976" s="52"/>
      <c r="BA976" s="52"/>
      <c r="BB976" s="52"/>
      <c r="BC976" s="52"/>
      <c r="BD976" s="52"/>
      <c r="BE976" s="52"/>
      <c r="BF976" s="52"/>
      <c r="BG976" s="52"/>
      <c r="BH976" s="52"/>
      <c r="BI976" s="52"/>
      <c r="BJ976" s="52"/>
    </row>
    <row r="977" spans="1:62" ht="12.75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  <c r="AU977" s="52"/>
      <c r="AV977" s="52"/>
      <c r="AW977" s="52"/>
      <c r="AX977" s="52"/>
      <c r="AY977" s="52"/>
      <c r="AZ977" s="52"/>
      <c r="BA977" s="52"/>
      <c r="BB977" s="52"/>
      <c r="BC977" s="52"/>
      <c r="BD977" s="52"/>
      <c r="BE977" s="52"/>
      <c r="BF977" s="52"/>
      <c r="BG977" s="52"/>
      <c r="BH977" s="52"/>
      <c r="BI977" s="52"/>
      <c r="BJ977" s="52"/>
    </row>
    <row r="978" spans="1:62" ht="12.75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  <c r="AU978" s="52"/>
      <c r="AV978" s="52"/>
      <c r="AW978" s="52"/>
      <c r="AX978" s="52"/>
      <c r="AY978" s="52"/>
      <c r="AZ978" s="52"/>
      <c r="BA978" s="52"/>
      <c r="BB978" s="52"/>
      <c r="BC978" s="52"/>
      <c r="BD978" s="52"/>
      <c r="BE978" s="52"/>
      <c r="BF978" s="52"/>
      <c r="BG978" s="52"/>
      <c r="BH978" s="52"/>
      <c r="BI978" s="52"/>
      <c r="BJ978" s="52"/>
    </row>
    <row r="979" spans="1:62" ht="12.75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  <c r="AU979" s="52"/>
      <c r="AV979" s="52"/>
      <c r="AW979" s="52"/>
      <c r="AX979" s="52"/>
      <c r="AY979" s="52"/>
      <c r="AZ979" s="52"/>
      <c r="BA979" s="52"/>
      <c r="BB979" s="52"/>
      <c r="BC979" s="52"/>
      <c r="BD979" s="52"/>
      <c r="BE979" s="52"/>
      <c r="BF979" s="52"/>
      <c r="BG979" s="52"/>
      <c r="BH979" s="52"/>
      <c r="BI979" s="52"/>
      <c r="BJ979" s="52"/>
    </row>
    <row r="980" spans="1:62" ht="12.75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  <c r="AU980" s="52"/>
      <c r="AV980" s="52"/>
      <c r="AW980" s="52"/>
      <c r="AX980" s="52"/>
      <c r="AY980" s="52"/>
      <c r="AZ980" s="52"/>
      <c r="BA980" s="52"/>
      <c r="BB980" s="52"/>
      <c r="BC980" s="52"/>
      <c r="BD980" s="52"/>
      <c r="BE980" s="52"/>
      <c r="BF980" s="52"/>
      <c r="BG980" s="52"/>
      <c r="BH980" s="52"/>
      <c r="BI980" s="52"/>
      <c r="BJ980" s="52"/>
    </row>
    <row r="981" spans="1:62" ht="12.75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  <c r="AU981" s="52"/>
      <c r="AV981" s="52"/>
      <c r="AW981" s="52"/>
      <c r="AX981" s="52"/>
      <c r="AY981" s="52"/>
      <c r="AZ981" s="52"/>
      <c r="BA981" s="52"/>
      <c r="BB981" s="52"/>
      <c r="BC981" s="52"/>
      <c r="BD981" s="52"/>
      <c r="BE981" s="52"/>
      <c r="BF981" s="52"/>
      <c r="BG981" s="52"/>
      <c r="BH981" s="52"/>
      <c r="BI981" s="52"/>
      <c r="BJ981" s="52"/>
    </row>
    <row r="982" spans="1:62" ht="12.75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  <c r="AU982" s="52"/>
      <c r="AV982" s="52"/>
      <c r="AW982" s="52"/>
      <c r="AX982" s="52"/>
      <c r="AY982" s="52"/>
      <c r="AZ982" s="52"/>
      <c r="BA982" s="52"/>
      <c r="BB982" s="52"/>
      <c r="BC982" s="52"/>
      <c r="BD982" s="52"/>
      <c r="BE982" s="52"/>
      <c r="BF982" s="52"/>
      <c r="BG982" s="52"/>
      <c r="BH982" s="52"/>
      <c r="BI982" s="52"/>
      <c r="BJ982" s="52"/>
    </row>
    <row r="983" spans="1:62" ht="12.75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  <c r="AU983" s="52"/>
      <c r="AV983" s="52"/>
      <c r="AW983" s="52"/>
      <c r="AX983" s="52"/>
      <c r="AY983" s="52"/>
      <c r="AZ983" s="52"/>
      <c r="BA983" s="52"/>
      <c r="BB983" s="52"/>
      <c r="BC983" s="52"/>
      <c r="BD983" s="52"/>
      <c r="BE983" s="52"/>
      <c r="BF983" s="52"/>
      <c r="BG983" s="52"/>
      <c r="BH983" s="52"/>
      <c r="BI983" s="52"/>
      <c r="BJ983" s="52"/>
    </row>
    <row r="984" spans="1:62" ht="12.75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  <c r="AU984" s="52"/>
      <c r="AV984" s="52"/>
      <c r="AW984" s="52"/>
      <c r="AX984" s="52"/>
      <c r="AY984" s="52"/>
      <c r="AZ984" s="52"/>
      <c r="BA984" s="52"/>
      <c r="BB984" s="52"/>
      <c r="BC984" s="52"/>
      <c r="BD984" s="52"/>
      <c r="BE984" s="52"/>
      <c r="BF984" s="52"/>
      <c r="BG984" s="52"/>
      <c r="BH984" s="52"/>
      <c r="BI984" s="52"/>
      <c r="BJ984" s="52"/>
    </row>
    <row r="985" spans="1:62" ht="12.7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  <c r="AU985" s="52"/>
      <c r="AV985" s="52"/>
      <c r="AW985" s="52"/>
      <c r="AX985" s="52"/>
      <c r="AY985" s="52"/>
      <c r="AZ985" s="52"/>
      <c r="BA985" s="52"/>
      <c r="BB985" s="52"/>
      <c r="BC985" s="52"/>
      <c r="BD985" s="52"/>
      <c r="BE985" s="52"/>
      <c r="BF985" s="52"/>
      <c r="BG985" s="52"/>
      <c r="BH985" s="52"/>
      <c r="BI985" s="52"/>
      <c r="BJ985" s="52"/>
    </row>
    <row r="986" spans="1:62" ht="12.75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  <c r="AU986" s="52"/>
      <c r="AV986" s="52"/>
      <c r="AW986" s="52"/>
      <c r="AX986" s="52"/>
      <c r="AY986" s="52"/>
      <c r="AZ986" s="52"/>
      <c r="BA986" s="52"/>
      <c r="BB986" s="52"/>
      <c r="BC986" s="52"/>
      <c r="BD986" s="52"/>
      <c r="BE986" s="52"/>
      <c r="BF986" s="52"/>
      <c r="BG986" s="52"/>
      <c r="BH986" s="52"/>
      <c r="BI986" s="52"/>
      <c r="BJ986" s="52"/>
    </row>
    <row r="987" spans="1:62" ht="12.75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  <c r="AU987" s="52"/>
      <c r="AV987" s="52"/>
      <c r="AW987" s="52"/>
      <c r="AX987" s="52"/>
      <c r="AY987" s="52"/>
      <c r="AZ987" s="52"/>
      <c r="BA987" s="52"/>
      <c r="BB987" s="52"/>
      <c r="BC987" s="52"/>
      <c r="BD987" s="52"/>
      <c r="BE987" s="52"/>
      <c r="BF987" s="52"/>
      <c r="BG987" s="52"/>
      <c r="BH987" s="52"/>
      <c r="BI987" s="52"/>
      <c r="BJ987" s="52"/>
    </row>
    <row r="988" spans="1:62" ht="12.75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  <c r="AU988" s="52"/>
      <c r="AV988" s="52"/>
      <c r="AW988" s="52"/>
      <c r="AX988" s="52"/>
      <c r="AY988" s="52"/>
      <c r="AZ988" s="52"/>
      <c r="BA988" s="52"/>
      <c r="BB988" s="52"/>
      <c r="BC988" s="52"/>
      <c r="BD988" s="52"/>
      <c r="BE988" s="52"/>
      <c r="BF988" s="52"/>
      <c r="BG988" s="52"/>
      <c r="BH988" s="52"/>
      <c r="BI988" s="52"/>
      <c r="BJ988" s="52"/>
    </row>
    <row r="989" spans="1:62" ht="12.75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  <c r="AU989" s="52"/>
      <c r="AV989" s="52"/>
      <c r="AW989" s="52"/>
      <c r="AX989" s="52"/>
      <c r="AY989" s="52"/>
      <c r="AZ989" s="52"/>
      <c r="BA989" s="52"/>
      <c r="BB989" s="52"/>
      <c r="BC989" s="52"/>
      <c r="BD989" s="52"/>
      <c r="BE989" s="52"/>
      <c r="BF989" s="52"/>
      <c r="BG989" s="52"/>
      <c r="BH989" s="52"/>
      <c r="BI989" s="52"/>
      <c r="BJ989" s="52"/>
    </row>
    <row r="990" spans="1:62" ht="12.75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  <c r="AU990" s="52"/>
      <c r="AV990" s="52"/>
      <c r="AW990" s="52"/>
      <c r="AX990" s="52"/>
      <c r="AY990" s="52"/>
      <c r="AZ990" s="52"/>
      <c r="BA990" s="52"/>
      <c r="BB990" s="52"/>
      <c r="BC990" s="52"/>
      <c r="BD990" s="52"/>
      <c r="BE990" s="52"/>
      <c r="BF990" s="52"/>
      <c r="BG990" s="52"/>
      <c r="BH990" s="52"/>
      <c r="BI990" s="52"/>
      <c r="BJ990" s="52"/>
    </row>
    <row r="991" spans="1:62" ht="12.75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  <c r="AU991" s="52"/>
      <c r="AV991" s="52"/>
      <c r="AW991" s="52"/>
      <c r="AX991" s="52"/>
      <c r="AY991" s="52"/>
      <c r="AZ991" s="52"/>
      <c r="BA991" s="52"/>
      <c r="BB991" s="52"/>
      <c r="BC991" s="52"/>
      <c r="BD991" s="52"/>
      <c r="BE991" s="52"/>
      <c r="BF991" s="52"/>
      <c r="BG991" s="52"/>
      <c r="BH991" s="52"/>
      <c r="BI991" s="52"/>
      <c r="BJ991" s="52"/>
    </row>
    <row r="992" spans="1:62" ht="12.75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  <c r="AU992" s="52"/>
      <c r="AV992" s="52"/>
      <c r="AW992" s="52"/>
      <c r="AX992" s="52"/>
      <c r="AY992" s="52"/>
      <c r="AZ992" s="52"/>
      <c r="BA992" s="52"/>
      <c r="BB992" s="52"/>
      <c r="BC992" s="52"/>
      <c r="BD992" s="52"/>
      <c r="BE992" s="52"/>
      <c r="BF992" s="52"/>
      <c r="BG992" s="52"/>
      <c r="BH992" s="52"/>
      <c r="BI992" s="52"/>
      <c r="BJ992" s="52"/>
    </row>
    <row r="993" spans="1:62" ht="12.75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  <c r="AU993" s="52"/>
      <c r="AV993" s="52"/>
      <c r="AW993" s="52"/>
      <c r="AX993" s="52"/>
      <c r="AY993" s="52"/>
      <c r="AZ993" s="52"/>
      <c r="BA993" s="52"/>
      <c r="BB993" s="52"/>
      <c r="BC993" s="52"/>
      <c r="BD993" s="52"/>
      <c r="BE993" s="52"/>
      <c r="BF993" s="52"/>
      <c r="BG993" s="52"/>
      <c r="BH993" s="52"/>
      <c r="BI993" s="52"/>
      <c r="BJ993" s="52"/>
    </row>
    <row r="994" spans="1:62" ht="12.75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  <c r="AU994" s="52"/>
      <c r="AV994" s="52"/>
      <c r="AW994" s="52"/>
      <c r="AX994" s="52"/>
      <c r="AY994" s="52"/>
      <c r="AZ994" s="52"/>
      <c r="BA994" s="52"/>
      <c r="BB994" s="52"/>
      <c r="BC994" s="52"/>
      <c r="BD994" s="52"/>
      <c r="BE994" s="52"/>
      <c r="BF994" s="52"/>
      <c r="BG994" s="52"/>
      <c r="BH994" s="52"/>
      <c r="BI994" s="52"/>
      <c r="BJ994" s="52"/>
    </row>
    <row r="995" spans="1:62" ht="12.7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  <c r="AU995" s="52"/>
      <c r="AV995" s="52"/>
      <c r="AW995" s="52"/>
      <c r="AX995" s="52"/>
      <c r="AY995" s="52"/>
      <c r="AZ995" s="52"/>
      <c r="BA995" s="52"/>
      <c r="BB995" s="52"/>
      <c r="BC995" s="52"/>
      <c r="BD995" s="52"/>
      <c r="BE995" s="52"/>
      <c r="BF995" s="52"/>
      <c r="BG995" s="52"/>
      <c r="BH995" s="52"/>
      <c r="BI995" s="52"/>
      <c r="BJ995" s="52"/>
    </row>
    <row r="996" spans="1:62" ht="12.75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  <c r="AU996" s="52"/>
      <c r="AV996" s="52"/>
      <c r="AW996" s="52"/>
      <c r="AX996" s="52"/>
      <c r="AY996" s="52"/>
      <c r="AZ996" s="52"/>
      <c r="BA996" s="52"/>
      <c r="BB996" s="52"/>
      <c r="BC996" s="52"/>
      <c r="BD996" s="52"/>
      <c r="BE996" s="52"/>
      <c r="BF996" s="52"/>
      <c r="BG996" s="52"/>
      <c r="BH996" s="52"/>
      <c r="BI996" s="52"/>
      <c r="BJ996" s="52"/>
    </row>
    <row r="997" spans="1:62" ht="12.75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  <c r="AU997" s="52"/>
      <c r="AV997" s="52"/>
      <c r="AW997" s="52"/>
      <c r="AX997" s="52"/>
      <c r="AY997" s="52"/>
      <c r="AZ997" s="52"/>
      <c r="BA997" s="52"/>
      <c r="BB997" s="52"/>
      <c r="BC997" s="52"/>
      <c r="BD997" s="52"/>
      <c r="BE997" s="52"/>
      <c r="BF997" s="52"/>
      <c r="BG997" s="52"/>
      <c r="BH997" s="52"/>
      <c r="BI997" s="52"/>
      <c r="BJ997" s="52"/>
    </row>
    <row r="998" spans="1:62" ht="12.75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  <c r="AU998" s="52"/>
      <c r="AV998" s="52"/>
      <c r="AW998" s="52"/>
      <c r="AX998" s="52"/>
      <c r="AY998" s="52"/>
      <c r="AZ998" s="52"/>
      <c r="BA998" s="52"/>
      <c r="BB998" s="52"/>
      <c r="BC998" s="52"/>
      <c r="BD998" s="52"/>
      <c r="BE998" s="52"/>
      <c r="BF998" s="52"/>
      <c r="BG998" s="52"/>
      <c r="BH998" s="52"/>
      <c r="BI998" s="52"/>
      <c r="BJ998" s="52"/>
    </row>
    <row r="999" spans="1:62" ht="12.75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  <c r="AU999" s="52"/>
      <c r="AV999" s="52"/>
      <c r="AW999" s="52"/>
      <c r="AX999" s="52"/>
      <c r="AY999" s="52"/>
      <c r="AZ999" s="52"/>
      <c r="BA999" s="52"/>
      <c r="BB999" s="52"/>
      <c r="BC999" s="52"/>
      <c r="BD999" s="52"/>
      <c r="BE999" s="52"/>
      <c r="BF999" s="52"/>
      <c r="BG999" s="52"/>
      <c r="BH999" s="52"/>
      <c r="BI999" s="52"/>
      <c r="BJ999" s="52"/>
    </row>
    <row r="1000" spans="1:62" ht="12.75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  <c r="AU1000" s="52"/>
      <c r="AV1000" s="52"/>
      <c r="AW1000" s="52"/>
      <c r="AX1000" s="52"/>
      <c r="AY1000" s="52"/>
      <c r="AZ1000" s="52"/>
      <c r="BA1000" s="52"/>
      <c r="BB1000" s="52"/>
      <c r="BC1000" s="52"/>
      <c r="BD1000" s="52"/>
      <c r="BE1000" s="52"/>
      <c r="BF1000" s="52"/>
      <c r="BG1000" s="52"/>
      <c r="BH1000" s="52"/>
      <c r="BI1000" s="52"/>
      <c r="BJ1000" s="52"/>
    </row>
    <row r="1001" spans="1:62" ht="12.75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  <c r="AU1001" s="52"/>
      <c r="AV1001" s="52"/>
      <c r="AW1001" s="52"/>
      <c r="AX1001" s="52"/>
      <c r="AY1001" s="52"/>
      <c r="AZ1001" s="52"/>
      <c r="BA1001" s="52"/>
      <c r="BB1001" s="52"/>
      <c r="BC1001" s="52"/>
      <c r="BD1001" s="52"/>
      <c r="BE1001" s="52"/>
      <c r="BF1001" s="52"/>
      <c r="BG1001" s="52"/>
      <c r="BH1001" s="52"/>
      <c r="BI1001" s="52"/>
      <c r="BJ1001" s="52"/>
    </row>
    <row r="1002" spans="1:62" ht="12.75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  <c r="AB1002" s="52"/>
      <c r="AC1002" s="52"/>
      <c r="AD1002" s="52"/>
      <c r="AE1002" s="52"/>
      <c r="AF1002" s="52"/>
      <c r="AG1002" s="52"/>
      <c r="AH1002" s="52"/>
      <c r="AI1002" s="52"/>
      <c r="AJ1002" s="52"/>
      <c r="AK1002" s="52"/>
      <c r="AL1002" s="52"/>
      <c r="AM1002" s="52"/>
      <c r="AN1002" s="52"/>
      <c r="AO1002" s="52"/>
      <c r="AP1002" s="52"/>
      <c r="AQ1002" s="52"/>
      <c r="AR1002" s="52"/>
      <c r="AS1002" s="52"/>
      <c r="AT1002" s="52"/>
      <c r="AU1002" s="52"/>
      <c r="AV1002" s="52"/>
      <c r="AW1002" s="52"/>
      <c r="AX1002" s="52"/>
      <c r="AY1002" s="52"/>
      <c r="AZ1002" s="52"/>
      <c r="BA1002" s="52"/>
      <c r="BB1002" s="52"/>
      <c r="BC1002" s="52"/>
      <c r="BD1002" s="52"/>
      <c r="BE1002" s="52"/>
      <c r="BF1002" s="52"/>
      <c r="BG1002" s="52"/>
      <c r="BH1002" s="52"/>
      <c r="BI1002" s="52"/>
      <c r="BJ1002" s="52"/>
    </row>
    <row r="1003" spans="1:62" ht="12.75">
      <c r="A1003" s="52"/>
      <c r="B1003" s="52"/>
      <c r="C1003" s="52"/>
      <c r="D1003" s="52"/>
      <c r="E1003" s="52"/>
      <c r="F1003" s="52"/>
      <c r="G1003" s="52"/>
      <c r="H1003" s="52"/>
      <c r="I1003" s="52"/>
      <c r="J1003" s="52"/>
      <c r="K1003" s="52"/>
      <c r="L1003" s="52"/>
      <c r="M1003" s="52"/>
      <c r="N1003" s="52"/>
      <c r="O1003" s="52"/>
      <c r="P1003" s="52"/>
      <c r="Q1003" s="52"/>
      <c r="R1003" s="52"/>
      <c r="S1003" s="52"/>
      <c r="T1003" s="52"/>
      <c r="U1003" s="52"/>
      <c r="V1003" s="52"/>
      <c r="W1003" s="52"/>
      <c r="X1003" s="52"/>
      <c r="Y1003" s="52"/>
      <c r="Z1003" s="52"/>
      <c r="AA1003" s="52"/>
      <c r="AB1003" s="52"/>
      <c r="AC1003" s="52"/>
      <c r="AD1003" s="52"/>
      <c r="AE1003" s="52"/>
      <c r="AF1003" s="52"/>
      <c r="AG1003" s="52"/>
      <c r="AH1003" s="52"/>
      <c r="AI1003" s="52"/>
      <c r="AJ1003" s="52"/>
      <c r="AK1003" s="52"/>
      <c r="AL1003" s="52"/>
      <c r="AM1003" s="52"/>
      <c r="AN1003" s="52"/>
      <c r="AO1003" s="52"/>
      <c r="AP1003" s="52"/>
      <c r="AQ1003" s="52"/>
      <c r="AR1003" s="52"/>
      <c r="AS1003" s="52"/>
      <c r="AT1003" s="52"/>
      <c r="AU1003" s="52"/>
      <c r="AV1003" s="52"/>
      <c r="AW1003" s="52"/>
      <c r="AX1003" s="52"/>
      <c r="AY1003" s="52"/>
      <c r="AZ1003" s="52"/>
      <c r="BA1003" s="52"/>
      <c r="BB1003" s="52"/>
      <c r="BC1003" s="52"/>
      <c r="BD1003" s="52"/>
      <c r="BE1003" s="52"/>
      <c r="BF1003" s="52"/>
      <c r="BG1003" s="52"/>
      <c r="BH1003" s="52"/>
      <c r="BI1003" s="52"/>
      <c r="BJ1003" s="52"/>
    </row>
    <row r="1004" spans="1:62" ht="12.75">
      <c r="A1004" s="52"/>
      <c r="B1004" s="52"/>
      <c r="C1004" s="52"/>
      <c r="D1004" s="52"/>
      <c r="E1004" s="52"/>
      <c r="F1004" s="52"/>
      <c r="G1004" s="52"/>
      <c r="H1004" s="52"/>
      <c r="I1004" s="52"/>
      <c r="J1004" s="52"/>
      <c r="K1004" s="52"/>
      <c r="L1004" s="52"/>
      <c r="M1004" s="52"/>
      <c r="N1004" s="52"/>
      <c r="O1004" s="52"/>
      <c r="P1004" s="52"/>
      <c r="Q1004" s="52"/>
      <c r="R1004" s="52"/>
      <c r="S1004" s="52"/>
      <c r="T1004" s="52"/>
      <c r="U1004" s="52"/>
      <c r="V1004" s="52"/>
      <c r="W1004" s="52"/>
      <c r="X1004" s="52"/>
      <c r="Y1004" s="52"/>
      <c r="Z1004" s="52"/>
      <c r="AA1004" s="52"/>
      <c r="AB1004" s="52"/>
      <c r="AC1004" s="52"/>
      <c r="AD1004" s="52"/>
      <c r="AE1004" s="52"/>
      <c r="AF1004" s="52"/>
      <c r="AG1004" s="52"/>
      <c r="AH1004" s="52"/>
      <c r="AI1004" s="52"/>
      <c r="AJ1004" s="52"/>
      <c r="AK1004" s="52"/>
      <c r="AL1004" s="52"/>
      <c r="AM1004" s="52"/>
      <c r="AN1004" s="52"/>
      <c r="AO1004" s="52"/>
      <c r="AP1004" s="52"/>
      <c r="AQ1004" s="52"/>
      <c r="AR1004" s="52"/>
      <c r="AS1004" s="52"/>
      <c r="AT1004" s="52"/>
      <c r="AU1004" s="52"/>
      <c r="AV1004" s="52"/>
      <c r="AW1004" s="52"/>
      <c r="AX1004" s="52"/>
      <c r="AY1004" s="52"/>
      <c r="AZ1004" s="52"/>
      <c r="BA1004" s="52"/>
      <c r="BB1004" s="52"/>
      <c r="BC1004" s="52"/>
      <c r="BD1004" s="52"/>
      <c r="BE1004" s="52"/>
      <c r="BF1004" s="52"/>
      <c r="BG1004" s="52"/>
      <c r="BH1004" s="52"/>
      <c r="BI1004" s="52"/>
      <c r="BJ1004" s="52"/>
    </row>
  </sheetData>
  <mergeCells count="19">
    <mergeCell ref="AT3:AX3"/>
    <mergeCell ref="AY3:BC3"/>
    <mergeCell ref="U3:Y3"/>
    <mergeCell ref="Z3:AD3"/>
    <mergeCell ref="C5:E5"/>
    <mergeCell ref="C9:E9"/>
    <mergeCell ref="C14:E14"/>
    <mergeCell ref="BD3:BH3"/>
    <mergeCell ref="B2:E3"/>
    <mergeCell ref="F2:AC2"/>
    <mergeCell ref="AD2:AR2"/>
    <mergeCell ref="AS2:BJ2"/>
    <mergeCell ref="F3:J3"/>
    <mergeCell ref="K3:O3"/>
    <mergeCell ref="P3:T3"/>
    <mergeCell ref="BI3:BJ3"/>
    <mergeCell ref="AE3:AI3"/>
    <mergeCell ref="AJ3:AN3"/>
    <mergeCell ref="AO3:AS3"/>
  </mergeCells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BH1004"/>
  <sheetViews>
    <sheetView showGridLines="0" workbookViewId="0"/>
  </sheetViews>
  <sheetFormatPr defaultColWidth="14.5" defaultRowHeight="15" customHeight="1"/>
  <cols>
    <col min="1" max="1" width="2" customWidth="1"/>
    <col min="2" max="2" width="4.5" customWidth="1"/>
    <col min="3" max="59" width="3.1640625" customWidth="1"/>
    <col min="60" max="60" width="3.1640625" style="52" customWidth="1"/>
  </cols>
  <sheetData>
    <row r="1" spans="1:59" ht="15" customHeight="1">
      <c r="A1" s="50"/>
      <c r="B1" s="50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</row>
    <row r="2" spans="1:59" ht="15" customHeight="1">
      <c r="A2" s="50"/>
      <c r="B2" s="218"/>
      <c r="C2" s="214" t="s">
        <v>380</v>
      </c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5"/>
      <c r="AA2" s="215" t="s">
        <v>381</v>
      </c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5"/>
      <c r="AP2" s="216" t="s">
        <v>382</v>
      </c>
      <c r="AQ2" s="204"/>
      <c r="AR2" s="204"/>
      <c r="AS2" s="204"/>
      <c r="AT2" s="204"/>
      <c r="AU2" s="204"/>
      <c r="AV2" s="204"/>
      <c r="AW2" s="204"/>
      <c r="AX2" s="204"/>
      <c r="AY2" s="204"/>
      <c r="AZ2" s="204"/>
      <c r="BA2" s="204"/>
      <c r="BB2" s="204"/>
      <c r="BC2" s="204"/>
      <c r="BD2" s="204"/>
      <c r="BE2" s="204"/>
      <c r="BF2" s="204"/>
      <c r="BG2" s="205"/>
    </row>
    <row r="3" spans="1:59" ht="15" customHeight="1">
      <c r="A3" s="50"/>
      <c r="B3" s="219"/>
      <c r="C3" s="203" t="s">
        <v>383</v>
      </c>
      <c r="D3" s="204"/>
      <c r="E3" s="204"/>
      <c r="F3" s="204"/>
      <c r="G3" s="205"/>
      <c r="H3" s="203" t="s">
        <v>384</v>
      </c>
      <c r="I3" s="204"/>
      <c r="J3" s="204"/>
      <c r="K3" s="204"/>
      <c r="L3" s="205"/>
      <c r="M3" s="203" t="s">
        <v>385</v>
      </c>
      <c r="N3" s="204"/>
      <c r="O3" s="204"/>
      <c r="P3" s="204"/>
      <c r="Q3" s="205"/>
      <c r="R3" s="203" t="s">
        <v>386</v>
      </c>
      <c r="S3" s="204"/>
      <c r="T3" s="204"/>
      <c r="U3" s="204"/>
      <c r="V3" s="205"/>
      <c r="W3" s="203" t="s">
        <v>387</v>
      </c>
      <c r="X3" s="204"/>
      <c r="Y3" s="204"/>
      <c r="Z3" s="204"/>
      <c r="AA3" s="205"/>
      <c r="AB3" s="217" t="s">
        <v>388</v>
      </c>
      <c r="AC3" s="204"/>
      <c r="AD3" s="204"/>
      <c r="AE3" s="204"/>
      <c r="AF3" s="205"/>
      <c r="AG3" s="217" t="s">
        <v>389</v>
      </c>
      <c r="AH3" s="204"/>
      <c r="AI3" s="204"/>
      <c r="AJ3" s="204"/>
      <c r="AK3" s="205"/>
      <c r="AL3" s="217" t="s">
        <v>390</v>
      </c>
      <c r="AM3" s="204"/>
      <c r="AN3" s="204"/>
      <c r="AO3" s="204"/>
      <c r="AP3" s="205"/>
      <c r="AQ3" s="207" t="s">
        <v>391</v>
      </c>
      <c r="AR3" s="204"/>
      <c r="AS3" s="204"/>
      <c r="AT3" s="204"/>
      <c r="AU3" s="205"/>
      <c r="AV3" s="207" t="s">
        <v>392</v>
      </c>
      <c r="AW3" s="204"/>
      <c r="AX3" s="204"/>
      <c r="AY3" s="204"/>
      <c r="AZ3" s="205"/>
      <c r="BA3" s="207" t="s">
        <v>393</v>
      </c>
      <c r="BB3" s="204"/>
      <c r="BC3" s="204"/>
      <c r="BD3" s="204"/>
      <c r="BE3" s="205"/>
      <c r="BF3" s="207" t="s">
        <v>394</v>
      </c>
      <c r="BG3" s="205"/>
    </row>
    <row r="4" spans="1:59" ht="15" customHeight="1">
      <c r="A4" s="50"/>
      <c r="B4" s="53" t="s">
        <v>395</v>
      </c>
      <c r="C4" s="55" t="s">
        <v>399</v>
      </c>
      <c r="D4" s="55" t="s">
        <v>400</v>
      </c>
      <c r="E4" s="55" t="s">
        <v>401</v>
      </c>
      <c r="F4" s="55" t="s">
        <v>402</v>
      </c>
      <c r="G4" s="55" t="s">
        <v>403</v>
      </c>
      <c r="H4" s="55" t="s">
        <v>399</v>
      </c>
      <c r="I4" s="55" t="s">
        <v>400</v>
      </c>
      <c r="J4" s="55" t="s">
        <v>401</v>
      </c>
      <c r="K4" s="55" t="s">
        <v>402</v>
      </c>
      <c r="L4" s="55" t="s">
        <v>403</v>
      </c>
      <c r="M4" s="55" t="s">
        <v>399</v>
      </c>
      <c r="N4" s="55" t="s">
        <v>400</v>
      </c>
      <c r="O4" s="55" t="s">
        <v>401</v>
      </c>
      <c r="P4" s="55" t="s">
        <v>402</v>
      </c>
      <c r="Q4" s="55" t="s">
        <v>403</v>
      </c>
      <c r="R4" s="55" t="s">
        <v>399</v>
      </c>
      <c r="S4" s="55" t="s">
        <v>400</v>
      </c>
      <c r="T4" s="55" t="s">
        <v>401</v>
      </c>
      <c r="U4" s="55" t="s">
        <v>402</v>
      </c>
      <c r="V4" s="55" t="s">
        <v>403</v>
      </c>
      <c r="W4" s="55" t="s">
        <v>399</v>
      </c>
      <c r="X4" s="55" t="s">
        <v>400</v>
      </c>
      <c r="Y4" s="55" t="s">
        <v>401</v>
      </c>
      <c r="Z4" s="55" t="s">
        <v>402</v>
      </c>
      <c r="AA4" s="56" t="s">
        <v>403</v>
      </c>
      <c r="AB4" s="56" t="s">
        <v>399</v>
      </c>
      <c r="AC4" s="56" t="s">
        <v>400</v>
      </c>
      <c r="AD4" s="56" t="s">
        <v>401</v>
      </c>
      <c r="AE4" s="56" t="s">
        <v>402</v>
      </c>
      <c r="AF4" s="56" t="s">
        <v>403</v>
      </c>
      <c r="AG4" s="56" t="s">
        <v>399</v>
      </c>
      <c r="AH4" s="56" t="s">
        <v>400</v>
      </c>
      <c r="AI4" s="56" t="s">
        <v>401</v>
      </c>
      <c r="AJ4" s="56" t="s">
        <v>402</v>
      </c>
      <c r="AK4" s="56" t="s">
        <v>403</v>
      </c>
      <c r="AL4" s="56" t="s">
        <v>399</v>
      </c>
      <c r="AM4" s="56" t="s">
        <v>400</v>
      </c>
      <c r="AN4" s="56" t="s">
        <v>401</v>
      </c>
      <c r="AO4" s="56" t="s">
        <v>402</v>
      </c>
      <c r="AP4" s="57" t="s">
        <v>403</v>
      </c>
      <c r="AQ4" s="57" t="s">
        <v>399</v>
      </c>
      <c r="AR4" s="57" t="s">
        <v>400</v>
      </c>
      <c r="AS4" s="57" t="s">
        <v>401</v>
      </c>
      <c r="AT4" s="57" t="s">
        <v>402</v>
      </c>
      <c r="AU4" s="57" t="s">
        <v>403</v>
      </c>
      <c r="AV4" s="57" t="s">
        <v>399</v>
      </c>
      <c r="AW4" s="57" t="s">
        <v>400</v>
      </c>
      <c r="AX4" s="57" t="s">
        <v>401</v>
      </c>
      <c r="AY4" s="57" t="s">
        <v>402</v>
      </c>
      <c r="AZ4" s="57" t="s">
        <v>403</v>
      </c>
      <c r="BA4" s="57" t="s">
        <v>399</v>
      </c>
      <c r="BB4" s="57" t="s">
        <v>400</v>
      </c>
      <c r="BC4" s="57" t="s">
        <v>401</v>
      </c>
      <c r="BD4" s="57" t="s">
        <v>402</v>
      </c>
      <c r="BE4" s="57" t="s">
        <v>403</v>
      </c>
      <c r="BF4" s="57" t="s">
        <v>399</v>
      </c>
      <c r="BG4" s="57" t="s">
        <v>400</v>
      </c>
    </row>
    <row r="5" spans="1:59" ht="15" customHeight="1">
      <c r="A5" s="50"/>
      <c r="B5" s="53">
        <v>1</v>
      </c>
      <c r="C5" s="58"/>
      <c r="D5" s="59"/>
      <c r="E5" s="60"/>
      <c r="F5" s="60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</row>
    <row r="6" spans="1:59" ht="15" customHeight="1">
      <c r="A6" s="50"/>
      <c r="B6" s="61">
        <v>1.1000000000000001</v>
      </c>
      <c r="C6" s="63"/>
      <c r="D6" s="64"/>
      <c r="E6" s="65"/>
      <c r="F6" s="65"/>
      <c r="G6" s="66"/>
      <c r="H6" s="66"/>
      <c r="I6" s="66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</row>
    <row r="7" spans="1:59" ht="15" customHeight="1">
      <c r="A7" s="50"/>
      <c r="B7" s="61">
        <v>1.2</v>
      </c>
      <c r="C7" s="67"/>
      <c r="D7" s="63"/>
      <c r="E7" s="63"/>
      <c r="F7" s="63"/>
      <c r="G7" s="65"/>
      <c r="H7" s="65"/>
      <c r="I7" s="65"/>
      <c r="J7" s="66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</row>
    <row r="8" spans="1:59" ht="15" customHeight="1">
      <c r="A8" s="50"/>
      <c r="B8" s="61">
        <v>1.3</v>
      </c>
      <c r="C8" s="67"/>
      <c r="D8" s="64"/>
      <c r="E8" s="65"/>
      <c r="F8" s="65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</row>
    <row r="9" spans="1:59" ht="15" customHeight="1">
      <c r="A9" s="50"/>
      <c r="B9" s="53">
        <v>2</v>
      </c>
      <c r="C9" s="58"/>
      <c r="D9" s="59"/>
      <c r="E9" s="60"/>
      <c r="F9" s="60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</row>
    <row r="10" spans="1:59" ht="15" customHeight="1">
      <c r="A10" s="50"/>
      <c r="B10" s="61">
        <v>2.1</v>
      </c>
      <c r="C10" s="67"/>
      <c r="D10" s="64"/>
      <c r="E10" s="65"/>
      <c r="F10" s="65"/>
      <c r="G10" s="65"/>
      <c r="H10" s="65"/>
      <c r="I10" s="65"/>
      <c r="J10" s="66"/>
      <c r="K10" s="66"/>
      <c r="L10" s="66"/>
      <c r="M10" s="66"/>
      <c r="N10" s="66"/>
      <c r="O10" s="66"/>
      <c r="P10" s="66"/>
      <c r="Q10" s="66"/>
      <c r="R10" s="65"/>
      <c r="S10" s="65"/>
      <c r="T10" s="65"/>
      <c r="U10" s="65"/>
      <c r="V10" s="65"/>
      <c r="W10" s="65"/>
      <c r="X10" s="65"/>
      <c r="Y10" s="65"/>
      <c r="Z10" s="65"/>
      <c r="AA10" s="68"/>
      <c r="AB10" s="68"/>
      <c r="AC10" s="68"/>
      <c r="AD10" s="68"/>
      <c r="AE10" s="68"/>
      <c r="AF10" s="66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</row>
    <row r="11" spans="1:59" ht="15" customHeight="1">
      <c r="A11" s="50"/>
      <c r="B11" s="61">
        <v>2.2000000000000002</v>
      </c>
      <c r="C11" s="67"/>
      <c r="D11" s="64"/>
      <c r="E11" s="65"/>
      <c r="F11" s="65"/>
      <c r="G11" s="65"/>
      <c r="H11" s="65"/>
      <c r="I11" s="65"/>
      <c r="J11" s="66"/>
      <c r="K11" s="66"/>
      <c r="L11" s="66"/>
      <c r="M11" s="66"/>
      <c r="N11" s="66"/>
      <c r="O11" s="66"/>
      <c r="P11" s="66"/>
      <c r="Q11" s="66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6"/>
      <c r="AC11" s="66"/>
      <c r="AD11" s="66"/>
      <c r="AE11" s="66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</row>
    <row r="12" spans="1:59" ht="15" customHeight="1">
      <c r="A12" s="50"/>
      <c r="B12" s="61">
        <v>2.2999999999999998</v>
      </c>
      <c r="C12" s="67"/>
      <c r="D12" s="64"/>
      <c r="E12" s="65"/>
      <c r="F12" s="65"/>
      <c r="G12" s="65"/>
      <c r="H12" s="65"/>
      <c r="I12" s="65"/>
      <c r="J12" s="66"/>
      <c r="K12" s="66"/>
      <c r="L12" s="66"/>
      <c r="M12" s="66"/>
      <c r="N12" s="66"/>
      <c r="O12" s="66"/>
      <c r="P12" s="66"/>
      <c r="Q12" s="66"/>
      <c r="R12" s="65"/>
      <c r="S12" s="65"/>
      <c r="T12" s="65"/>
      <c r="U12" s="65"/>
      <c r="V12" s="65"/>
      <c r="W12" s="65"/>
      <c r="X12" s="65"/>
      <c r="Y12" s="65"/>
      <c r="Z12" s="65"/>
      <c r="AA12" s="68"/>
      <c r="AB12" s="68"/>
      <c r="AC12" s="68"/>
      <c r="AD12" s="68"/>
      <c r="AE12" s="68"/>
      <c r="AF12" s="66"/>
      <c r="AG12" s="66"/>
      <c r="AH12" s="65"/>
      <c r="AI12" s="66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</row>
    <row r="13" spans="1:59" ht="15" customHeight="1">
      <c r="A13" s="50"/>
      <c r="B13" s="61">
        <v>2.4</v>
      </c>
      <c r="C13" s="67"/>
      <c r="D13" s="64"/>
      <c r="E13" s="65"/>
      <c r="F13" s="65"/>
      <c r="G13" s="65"/>
      <c r="H13" s="65"/>
      <c r="I13" s="65"/>
      <c r="J13" s="66"/>
      <c r="K13" s="66"/>
      <c r="L13" s="66"/>
      <c r="M13" s="66"/>
      <c r="N13" s="66"/>
      <c r="O13" s="66"/>
      <c r="P13" s="66"/>
      <c r="Q13" s="66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6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</row>
    <row r="14" spans="1:59" ht="15" customHeight="1">
      <c r="A14" s="50"/>
      <c r="B14" s="53">
        <v>3</v>
      </c>
      <c r="C14" s="58"/>
      <c r="D14" s="59"/>
      <c r="E14" s="60"/>
      <c r="F14" s="60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</row>
    <row r="15" spans="1:59" ht="15" customHeight="1">
      <c r="A15" s="50"/>
      <c r="B15" s="61">
        <v>3.1</v>
      </c>
      <c r="C15" s="67"/>
      <c r="D15" s="64"/>
      <c r="E15" s="65"/>
      <c r="F15" s="65"/>
      <c r="G15" s="65"/>
      <c r="H15" s="65"/>
      <c r="I15" s="65"/>
      <c r="J15" s="66"/>
      <c r="K15" s="66"/>
      <c r="L15" s="66"/>
      <c r="M15" s="66"/>
      <c r="N15" s="66"/>
      <c r="O15" s="66"/>
      <c r="P15" s="66"/>
      <c r="Q15" s="66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6"/>
      <c r="AI15" s="65"/>
      <c r="AJ15" s="65"/>
      <c r="AK15" s="65"/>
      <c r="AL15" s="65"/>
      <c r="AM15" s="65"/>
      <c r="AN15" s="65"/>
      <c r="AO15" s="65"/>
      <c r="AP15" s="69"/>
      <c r="AQ15" s="69"/>
      <c r="AR15" s="69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</row>
    <row r="16" spans="1:59" ht="15" customHeight="1">
      <c r="A16" s="50"/>
      <c r="B16" s="61">
        <v>3.2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69"/>
      <c r="AT16" s="69"/>
      <c r="AU16" s="69"/>
      <c r="AV16" s="69"/>
      <c r="AW16" s="69"/>
      <c r="AX16" s="66"/>
      <c r="AY16" s="70"/>
      <c r="AZ16" s="70"/>
      <c r="BA16" s="70"/>
      <c r="BB16" s="70"/>
      <c r="BC16" s="70"/>
      <c r="BD16" s="70"/>
      <c r="BE16" s="70"/>
      <c r="BF16" s="70"/>
      <c r="BG16" s="70"/>
    </row>
    <row r="17" spans="1:59" ht="15" customHeight="1">
      <c r="A17" s="50"/>
      <c r="B17" s="61">
        <v>3.3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69"/>
      <c r="AY17" s="69"/>
      <c r="AZ17" s="69"/>
      <c r="BA17" s="69"/>
      <c r="BB17" s="69"/>
      <c r="BC17" s="69"/>
      <c r="BD17" s="69"/>
      <c r="BE17" s="69"/>
      <c r="BF17" s="69"/>
      <c r="BG17" s="69"/>
    </row>
    <row r="18" spans="1:59" ht="15" customHeight="1">
      <c r="A18" s="50"/>
      <c r="B18" s="61">
        <v>3.4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</row>
    <row r="19" spans="1:59" ht="1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</row>
    <row r="20" spans="1:59" ht="1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</row>
    <row r="21" spans="1:59" ht="1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</row>
    <row r="22" spans="1:59" ht="1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</row>
    <row r="23" spans="1:59" ht="1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</row>
    <row r="24" spans="1:59" ht="12.7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</row>
    <row r="25" spans="1:59" ht="12.7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</row>
    <row r="26" spans="1:59" ht="12.75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</row>
    <row r="27" spans="1:59" ht="12.75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</row>
    <row r="28" spans="1:59" ht="12.75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</row>
    <row r="29" spans="1:59" ht="12.75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</row>
    <row r="30" spans="1:59" ht="12.7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</row>
    <row r="31" spans="1:59" ht="12.75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</row>
    <row r="32" spans="1:59" ht="12.75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</row>
    <row r="33" spans="1:59" ht="12.75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</row>
    <row r="34" spans="1:59" ht="12.75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</row>
    <row r="35" spans="1:59" ht="12.7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</row>
    <row r="36" spans="1:59" ht="12.7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</row>
    <row r="37" spans="1:59" ht="12.75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</row>
    <row r="38" spans="1:59" ht="12.75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</row>
    <row r="39" spans="1:59" ht="12.7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</row>
    <row r="40" spans="1:59" ht="12.7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</row>
    <row r="41" spans="1:59" ht="12.7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</row>
    <row r="42" spans="1:59" ht="12.7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</row>
    <row r="43" spans="1:59" ht="12.7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</row>
    <row r="44" spans="1:59" ht="12.7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</row>
    <row r="45" spans="1:59" ht="12.7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</row>
    <row r="46" spans="1:59" ht="12.7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</row>
    <row r="47" spans="1:59" ht="12.7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</row>
    <row r="48" spans="1:59" ht="12.7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</row>
    <row r="49" spans="1:59" ht="12.7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</row>
    <row r="50" spans="1:59" ht="12.7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</row>
    <row r="51" spans="1:59" ht="12.7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</row>
    <row r="52" spans="1:59" ht="12.7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</row>
    <row r="53" spans="1:59" ht="12.7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</row>
    <row r="54" spans="1:59" ht="12.7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</row>
    <row r="55" spans="1:59" ht="12.7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</row>
    <row r="56" spans="1:59" ht="12.7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</row>
    <row r="57" spans="1:59" ht="12.7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</row>
    <row r="58" spans="1:59" ht="12.7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</row>
    <row r="59" spans="1:59" ht="12.7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</row>
    <row r="60" spans="1:59" ht="12.7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</row>
    <row r="61" spans="1:59" ht="12.7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</row>
    <row r="62" spans="1:59" ht="12.7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</row>
    <row r="63" spans="1:59" ht="12.7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</row>
    <row r="64" spans="1:59" ht="12.7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</row>
    <row r="65" spans="1:59" ht="12.7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</row>
    <row r="66" spans="1:59" ht="12.7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</row>
    <row r="67" spans="1:59" ht="12.7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</row>
    <row r="68" spans="1:59" ht="12.7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</row>
    <row r="69" spans="1:59" ht="12.7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</row>
    <row r="70" spans="1:59" ht="12.7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</row>
    <row r="71" spans="1:59" ht="12.7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</row>
    <row r="72" spans="1:59" ht="12.7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</row>
    <row r="73" spans="1:59" ht="12.7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</row>
    <row r="74" spans="1:59" ht="12.7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</row>
    <row r="75" spans="1:59" ht="12.7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</row>
    <row r="76" spans="1:59" ht="12.7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</row>
    <row r="77" spans="1:59" ht="12.7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</row>
    <row r="78" spans="1:59" ht="12.7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</row>
    <row r="79" spans="1:59" ht="12.7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</row>
    <row r="80" spans="1:59" ht="12.7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</row>
    <row r="81" spans="1:59" ht="12.7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</row>
    <row r="82" spans="1:59" ht="12.7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</row>
    <row r="83" spans="1:59" ht="12.7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</row>
    <row r="84" spans="1:59" ht="12.7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</row>
    <row r="85" spans="1:59" ht="12.7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</row>
    <row r="86" spans="1:59" ht="12.7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</row>
    <row r="87" spans="1:59" ht="12.7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</row>
    <row r="88" spans="1:59" ht="12.7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</row>
    <row r="89" spans="1:59" ht="12.7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</row>
    <row r="90" spans="1:59" ht="12.7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</row>
    <row r="91" spans="1:59" ht="12.7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</row>
    <row r="92" spans="1:59" ht="12.7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</row>
    <row r="93" spans="1:59" ht="12.7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</row>
    <row r="94" spans="1:59" ht="12.7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</row>
    <row r="95" spans="1:59" ht="12.7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</row>
    <row r="96" spans="1:59" ht="12.7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</row>
    <row r="97" spans="1:59" ht="12.7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</row>
    <row r="98" spans="1:59" ht="12.7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</row>
    <row r="99" spans="1:59" ht="12.7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</row>
    <row r="100" spans="1:59" ht="12.7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</row>
    <row r="101" spans="1:59" ht="12.7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</row>
    <row r="102" spans="1:59" ht="12.7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</row>
    <row r="103" spans="1:59" ht="12.7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</row>
    <row r="104" spans="1:59" ht="12.7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</row>
    <row r="105" spans="1:59" ht="12.7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</row>
    <row r="106" spans="1:59" ht="12.7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</row>
    <row r="107" spans="1:59" ht="12.7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</row>
    <row r="108" spans="1:59" ht="12.7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</row>
    <row r="109" spans="1:59" ht="12.7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</row>
    <row r="110" spans="1:59" ht="12.7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</row>
    <row r="111" spans="1:59" ht="12.7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</row>
    <row r="112" spans="1:59" ht="12.7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</row>
    <row r="113" spans="1:59" ht="12.7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</row>
    <row r="114" spans="1:59" ht="12.7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</row>
    <row r="115" spans="1:59" ht="12.7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</row>
    <row r="116" spans="1:59" ht="12.7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</row>
    <row r="117" spans="1:59" ht="12.7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</row>
    <row r="118" spans="1:59" ht="12.7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</row>
    <row r="119" spans="1:59" ht="12.7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</row>
    <row r="120" spans="1:59" ht="12.7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</row>
    <row r="121" spans="1:59" ht="12.75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</row>
    <row r="122" spans="1:59" ht="12.7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</row>
    <row r="123" spans="1:59" ht="12.7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</row>
    <row r="124" spans="1:59" ht="12.7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</row>
    <row r="125" spans="1:59" ht="12.7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</row>
    <row r="126" spans="1:59" ht="12.7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</row>
    <row r="127" spans="1:59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</row>
    <row r="128" spans="1:59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</row>
    <row r="129" spans="1:59" ht="12.7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</row>
    <row r="130" spans="1:59" ht="12.7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</row>
    <row r="131" spans="1:59" ht="12.7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</row>
    <row r="132" spans="1:59" ht="12.7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</row>
    <row r="133" spans="1:59" ht="12.7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</row>
    <row r="134" spans="1:59" ht="12.7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</row>
    <row r="135" spans="1:59" ht="12.7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</row>
    <row r="136" spans="1:59" ht="12.7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</row>
    <row r="137" spans="1:59" ht="12.7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</row>
    <row r="138" spans="1:59" ht="12.7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</row>
    <row r="139" spans="1:59" ht="12.7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</row>
    <row r="140" spans="1:59" ht="12.7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</row>
    <row r="141" spans="1:59" ht="12.7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</row>
    <row r="142" spans="1:59" ht="12.7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</row>
    <row r="143" spans="1:59" ht="12.7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</row>
    <row r="144" spans="1:59" ht="12.7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</row>
    <row r="145" spans="1:59" ht="12.7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</row>
    <row r="146" spans="1:59" ht="12.7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</row>
    <row r="147" spans="1:59" ht="12.7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</row>
    <row r="148" spans="1:59" ht="12.7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</row>
    <row r="149" spans="1:59" ht="12.7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</row>
    <row r="150" spans="1:59" ht="12.7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</row>
    <row r="151" spans="1:59" ht="12.7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</row>
    <row r="152" spans="1:59" ht="12.7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</row>
    <row r="153" spans="1:59" ht="12.7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</row>
    <row r="154" spans="1:59" ht="12.7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</row>
    <row r="155" spans="1:59" ht="12.7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</row>
    <row r="156" spans="1:59" ht="12.7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</row>
    <row r="157" spans="1:59" ht="12.7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</row>
    <row r="158" spans="1:59" ht="12.7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</row>
    <row r="159" spans="1:59" ht="12.7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</row>
    <row r="160" spans="1:59" ht="12.7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</row>
    <row r="161" spans="1:59" ht="12.7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</row>
    <row r="162" spans="1:59" ht="12.7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</row>
    <row r="163" spans="1:59" ht="12.7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</row>
    <row r="164" spans="1:59" ht="12.7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</row>
    <row r="165" spans="1:59" ht="12.7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</row>
    <row r="166" spans="1:59" ht="12.7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</row>
    <row r="167" spans="1:59" ht="12.7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</row>
    <row r="168" spans="1:59" ht="12.7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</row>
    <row r="169" spans="1:59" ht="12.7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</row>
    <row r="170" spans="1:59" ht="12.7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</row>
    <row r="171" spans="1:59" ht="12.7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</row>
    <row r="172" spans="1:59" ht="12.7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</row>
    <row r="173" spans="1:59" ht="12.7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</row>
    <row r="174" spans="1:59" ht="12.7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</row>
    <row r="175" spans="1:59" ht="12.7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</row>
    <row r="176" spans="1:59" ht="12.7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</row>
    <row r="177" spans="1:59" ht="12.7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</row>
    <row r="178" spans="1:59" ht="12.7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</row>
    <row r="179" spans="1:59" ht="12.7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</row>
    <row r="180" spans="1:59" ht="12.7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</row>
    <row r="181" spans="1:59" ht="12.7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</row>
    <row r="182" spans="1:59" ht="12.7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</row>
    <row r="183" spans="1:59" ht="12.7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</row>
    <row r="184" spans="1:59" ht="12.7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</row>
    <row r="185" spans="1:59" ht="12.7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</row>
    <row r="186" spans="1:59" ht="12.7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</row>
    <row r="187" spans="1:59" ht="12.7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</row>
    <row r="188" spans="1:59" ht="12.7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</row>
    <row r="189" spans="1:59" ht="12.7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</row>
    <row r="190" spans="1:59" ht="12.7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</row>
    <row r="191" spans="1:59" ht="12.7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</row>
    <row r="192" spans="1:59" ht="12.7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</row>
    <row r="193" spans="1:59" ht="12.7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</row>
    <row r="194" spans="1:59" ht="12.7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</row>
    <row r="195" spans="1:59" ht="12.7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</row>
    <row r="196" spans="1:59" ht="12.7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</row>
    <row r="197" spans="1:59" ht="12.7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</row>
    <row r="198" spans="1:59" ht="12.7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</row>
    <row r="199" spans="1:59" ht="12.7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</row>
    <row r="200" spans="1:59" ht="12.7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</row>
    <row r="201" spans="1:59" ht="12.7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</row>
    <row r="202" spans="1:59" ht="12.7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</row>
    <row r="203" spans="1:59" ht="12.7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</row>
    <row r="204" spans="1:59" ht="12.7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</row>
    <row r="205" spans="1:59" ht="12.7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</row>
    <row r="206" spans="1:59" ht="12.7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</row>
    <row r="207" spans="1:59" ht="12.7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</row>
    <row r="208" spans="1:59" ht="12.7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</row>
    <row r="209" spans="1:59" ht="12.7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</row>
    <row r="210" spans="1:59" ht="12.7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</row>
    <row r="211" spans="1:59" ht="12.7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</row>
    <row r="212" spans="1:59" ht="12.7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</row>
    <row r="213" spans="1:59" ht="12.7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</row>
    <row r="214" spans="1:59" ht="12.7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</row>
    <row r="215" spans="1:59" ht="12.7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</row>
    <row r="216" spans="1:59" ht="12.7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</row>
    <row r="217" spans="1:59" ht="12.7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</row>
    <row r="218" spans="1:59" ht="12.7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</row>
    <row r="219" spans="1:59" ht="12.7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</row>
    <row r="220" spans="1:59" ht="12.7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</row>
    <row r="221" spans="1:59" ht="12.7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</row>
    <row r="222" spans="1:59" ht="12.7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</row>
    <row r="223" spans="1:59" ht="12.7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</row>
    <row r="224" spans="1:59" ht="12.7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</row>
    <row r="225" spans="1:59" ht="12.7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</row>
    <row r="226" spans="1:59" ht="12.7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</row>
    <row r="227" spans="1:59" ht="12.7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</row>
    <row r="228" spans="1:59" ht="12.7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</row>
    <row r="229" spans="1:59" ht="12.7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</row>
    <row r="230" spans="1:59" ht="12.7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</row>
    <row r="231" spans="1:59" ht="12.7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</row>
    <row r="232" spans="1:59" ht="12.7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</row>
    <row r="233" spans="1:59" ht="12.7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</row>
    <row r="234" spans="1:59" ht="12.7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</row>
    <row r="235" spans="1:59" ht="12.7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</row>
    <row r="236" spans="1:59" ht="12.7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</row>
    <row r="237" spans="1:59" ht="12.7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</row>
    <row r="238" spans="1:59" ht="12.7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</row>
    <row r="239" spans="1:59" ht="12.7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</row>
    <row r="240" spans="1:59" ht="12.7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</row>
    <row r="241" spans="1:59" ht="12.7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</row>
    <row r="242" spans="1:59" ht="12.7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</row>
    <row r="243" spans="1:59" ht="12.7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</row>
    <row r="244" spans="1:59" ht="12.7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</row>
    <row r="245" spans="1:59" ht="12.7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</row>
    <row r="246" spans="1:59" ht="12.7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</row>
    <row r="247" spans="1:59" ht="12.7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</row>
    <row r="248" spans="1:59" ht="12.7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</row>
    <row r="249" spans="1:59" ht="12.7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</row>
    <row r="250" spans="1:59" ht="12.7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</row>
    <row r="251" spans="1:59" ht="12.7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</row>
    <row r="252" spans="1:59" ht="12.7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</row>
    <row r="253" spans="1:59" ht="12.7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</row>
    <row r="254" spans="1:59" ht="12.7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</row>
    <row r="255" spans="1:59" ht="12.7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</row>
    <row r="256" spans="1:59" ht="12.7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</row>
    <row r="257" spans="1:59" ht="12.7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</row>
    <row r="258" spans="1:59" ht="12.7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</row>
    <row r="259" spans="1:59" ht="12.7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</row>
    <row r="260" spans="1:59" ht="12.7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</row>
    <row r="261" spans="1:59" ht="12.7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</row>
    <row r="262" spans="1:59" ht="12.7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</row>
    <row r="263" spans="1:59" ht="12.7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</row>
    <row r="264" spans="1:59" ht="12.7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</row>
    <row r="265" spans="1:59" ht="12.7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</row>
    <row r="266" spans="1:59" ht="12.7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</row>
    <row r="267" spans="1:59" ht="12.7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</row>
    <row r="268" spans="1:59" ht="12.7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</row>
    <row r="269" spans="1:59" ht="12.7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</row>
    <row r="270" spans="1:59" ht="12.7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</row>
    <row r="271" spans="1:59" ht="12.7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</row>
    <row r="272" spans="1:59" ht="12.7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</row>
    <row r="273" spans="1:59" ht="12.7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</row>
    <row r="274" spans="1:59" ht="12.7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</row>
    <row r="275" spans="1:59" ht="12.7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</row>
    <row r="276" spans="1:59" ht="12.7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</row>
    <row r="277" spans="1:59" ht="12.7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</row>
    <row r="278" spans="1:59" ht="12.7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</row>
    <row r="279" spans="1:59" ht="12.7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</row>
    <row r="280" spans="1:59" ht="12.7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</row>
    <row r="281" spans="1:59" ht="12.7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</row>
    <row r="282" spans="1:59" ht="12.7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</row>
    <row r="283" spans="1:59" ht="12.7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</row>
    <row r="284" spans="1:59" ht="12.7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</row>
    <row r="285" spans="1:59" ht="12.7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</row>
    <row r="286" spans="1:59" ht="12.7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</row>
    <row r="287" spans="1:59" ht="12.7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</row>
    <row r="288" spans="1:59" ht="12.7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</row>
    <row r="289" spans="1:59" ht="12.7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</row>
    <row r="290" spans="1:59" ht="12.7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</row>
    <row r="291" spans="1:59" ht="12.7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</row>
    <row r="292" spans="1:59" ht="12.7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</row>
    <row r="293" spans="1:59" ht="12.7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</row>
    <row r="294" spans="1:59" ht="12.7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</row>
    <row r="295" spans="1:59" ht="12.7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</row>
    <row r="296" spans="1:59" ht="12.7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</row>
    <row r="297" spans="1:59" ht="12.7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</row>
    <row r="298" spans="1:59" ht="12.7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</row>
    <row r="299" spans="1:59" ht="12.7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</row>
    <row r="300" spans="1:59" ht="12.7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</row>
    <row r="301" spans="1:59" ht="12.7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</row>
    <row r="302" spans="1:59" ht="12.7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</row>
    <row r="303" spans="1:59" ht="12.7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</row>
    <row r="304" spans="1:59" ht="12.7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</row>
    <row r="305" spans="1:59" ht="12.7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</row>
    <row r="306" spans="1:59" ht="12.7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</row>
    <row r="307" spans="1:59" ht="12.7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</row>
    <row r="308" spans="1:59" ht="12.7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</row>
    <row r="309" spans="1:59" ht="12.7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</row>
    <row r="310" spans="1:59" ht="12.7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</row>
    <row r="311" spans="1:59" ht="12.7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</row>
    <row r="312" spans="1:59" ht="12.7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</row>
    <row r="313" spans="1:59" ht="12.7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</row>
    <row r="314" spans="1:59" ht="12.7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</row>
    <row r="315" spans="1:59" ht="12.7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</row>
    <row r="316" spans="1:59" ht="12.7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</row>
    <row r="317" spans="1:59" ht="12.7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</row>
    <row r="318" spans="1:59" ht="12.7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</row>
    <row r="319" spans="1:59" ht="12.7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</row>
    <row r="320" spans="1:59" ht="12.7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</row>
    <row r="321" spans="1:59" ht="12.7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</row>
    <row r="322" spans="1:59" ht="12.7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</row>
    <row r="323" spans="1:59" ht="12.7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</row>
    <row r="324" spans="1:59" ht="12.7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</row>
    <row r="325" spans="1:59" ht="12.7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</row>
    <row r="326" spans="1:59" ht="12.7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</row>
    <row r="327" spans="1:59" ht="12.7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</row>
    <row r="328" spans="1:59" ht="12.7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</row>
    <row r="329" spans="1:59" ht="12.7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</row>
    <row r="330" spans="1:59" ht="12.7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</row>
    <row r="331" spans="1:59" ht="12.7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</row>
    <row r="332" spans="1:59" ht="12.7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</row>
    <row r="333" spans="1:59" ht="12.7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</row>
    <row r="334" spans="1:59" ht="12.7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</row>
    <row r="335" spans="1:59" ht="12.7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</row>
    <row r="336" spans="1:59" ht="12.7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</row>
    <row r="337" spans="1:59" ht="12.7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</row>
    <row r="338" spans="1:59" ht="12.7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</row>
    <row r="339" spans="1:59" ht="12.7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</row>
    <row r="340" spans="1:59" ht="12.7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</row>
    <row r="341" spans="1:59" ht="12.7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</row>
    <row r="342" spans="1:59" ht="12.7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</row>
    <row r="343" spans="1:59" ht="12.7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</row>
    <row r="344" spans="1:59" ht="12.7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</row>
    <row r="345" spans="1:59" ht="12.7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</row>
    <row r="346" spans="1:59" ht="12.7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</row>
    <row r="347" spans="1:59" ht="12.7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</row>
    <row r="348" spans="1:59" ht="12.7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</row>
    <row r="349" spans="1:59" ht="12.7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</row>
    <row r="350" spans="1:59" ht="12.7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</row>
    <row r="351" spans="1:59" ht="12.7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</row>
    <row r="352" spans="1:59" ht="12.7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</row>
    <row r="353" spans="1:59" ht="12.7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</row>
    <row r="354" spans="1:59" ht="12.7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</row>
    <row r="355" spans="1:59" ht="12.7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</row>
    <row r="356" spans="1:59" ht="12.7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</row>
    <row r="357" spans="1:59" ht="12.7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</row>
    <row r="358" spans="1:59" ht="12.7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</row>
    <row r="359" spans="1:59" ht="12.7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</row>
    <row r="360" spans="1:59" ht="12.7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</row>
    <row r="361" spans="1:59" ht="12.7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</row>
    <row r="362" spans="1:59" ht="12.7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</row>
    <row r="363" spans="1:59" ht="12.7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</row>
    <row r="364" spans="1:59" ht="12.7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</row>
    <row r="365" spans="1:59" ht="12.7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</row>
    <row r="366" spans="1:59" ht="12.7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</row>
    <row r="367" spans="1:59" ht="12.7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</row>
    <row r="368" spans="1:59" ht="12.7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</row>
    <row r="369" spans="1:59" ht="12.7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</row>
    <row r="370" spans="1:59" ht="12.7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</row>
    <row r="371" spans="1:59" ht="12.7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</row>
    <row r="372" spans="1:59" ht="12.7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</row>
    <row r="373" spans="1:59" ht="12.7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</row>
    <row r="374" spans="1:59" ht="12.7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</row>
    <row r="375" spans="1:59" ht="12.7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</row>
    <row r="376" spans="1:59" ht="12.7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</row>
    <row r="377" spans="1:59" ht="12.7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</row>
    <row r="378" spans="1:59" ht="12.7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</row>
    <row r="379" spans="1:59" ht="12.7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</row>
    <row r="380" spans="1:59" ht="12.7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</row>
    <row r="381" spans="1:59" ht="12.7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</row>
    <row r="382" spans="1:59" ht="12.7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</row>
    <row r="383" spans="1:59" ht="12.7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</row>
    <row r="384" spans="1:59" ht="12.7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</row>
    <row r="385" spans="1:59" ht="12.7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</row>
    <row r="386" spans="1:59" ht="12.7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</row>
    <row r="387" spans="1:59" ht="12.7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</row>
    <row r="388" spans="1:59" ht="12.7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</row>
    <row r="389" spans="1:59" ht="12.7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</row>
    <row r="390" spans="1:59" ht="12.7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</row>
    <row r="391" spans="1:59" ht="12.7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</row>
    <row r="392" spans="1:59" ht="12.7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</row>
    <row r="393" spans="1:59" ht="12.7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</row>
    <row r="394" spans="1:59" ht="12.7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</row>
    <row r="395" spans="1:59" ht="12.7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</row>
    <row r="396" spans="1:59" ht="12.7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</row>
    <row r="397" spans="1:59" ht="12.7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</row>
    <row r="398" spans="1:59" ht="12.7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</row>
    <row r="399" spans="1:59" ht="12.7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</row>
    <row r="400" spans="1:59" ht="12.7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</row>
    <row r="401" spans="1:59" ht="12.7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</row>
    <row r="402" spans="1:59" ht="12.7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</row>
    <row r="403" spans="1:59" ht="12.7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</row>
    <row r="404" spans="1:59" ht="12.7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</row>
    <row r="405" spans="1:59" ht="12.7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</row>
    <row r="406" spans="1:59" ht="12.7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</row>
    <row r="407" spans="1:59" ht="12.7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</row>
    <row r="408" spans="1:59" ht="12.7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</row>
    <row r="409" spans="1:59" ht="12.7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</row>
    <row r="410" spans="1:59" ht="12.7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</row>
    <row r="411" spans="1:59" ht="12.7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</row>
    <row r="412" spans="1:59" ht="12.7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</row>
    <row r="413" spans="1:59" ht="12.7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</row>
    <row r="414" spans="1:59" ht="12.7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</row>
    <row r="415" spans="1:59" ht="12.7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</row>
    <row r="416" spans="1:59" ht="12.7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</row>
    <row r="417" spans="1:59" ht="12.7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</row>
    <row r="418" spans="1:59" ht="12.7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</row>
    <row r="419" spans="1:59" ht="12.7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</row>
    <row r="420" spans="1:59" ht="12.7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</row>
    <row r="421" spans="1:59" ht="12.7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</row>
    <row r="422" spans="1:59" ht="12.7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</row>
    <row r="423" spans="1:59" ht="12.7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  <c r="AP423" s="52"/>
      <c r="AQ423" s="52"/>
      <c r="AR423" s="52"/>
      <c r="AS423" s="52"/>
      <c r="AT423" s="52"/>
      <c r="AU423" s="52"/>
      <c r="AV423" s="52"/>
      <c r="AW423" s="52"/>
      <c r="AX423" s="52"/>
      <c r="AY423" s="52"/>
      <c r="AZ423" s="52"/>
      <c r="BA423" s="52"/>
      <c r="BB423" s="52"/>
      <c r="BC423" s="52"/>
      <c r="BD423" s="52"/>
      <c r="BE423" s="52"/>
      <c r="BF423" s="52"/>
      <c r="BG423" s="52"/>
    </row>
    <row r="424" spans="1:59" ht="12.7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</row>
    <row r="425" spans="1:59" ht="12.7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</row>
    <row r="426" spans="1:59" ht="12.7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</row>
    <row r="427" spans="1:59" ht="12.7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</row>
    <row r="428" spans="1:59" ht="12.7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</row>
    <row r="429" spans="1:59" ht="12.7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</row>
    <row r="430" spans="1:59" ht="12.7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</row>
    <row r="431" spans="1:59" ht="12.7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</row>
    <row r="432" spans="1:59" ht="12.7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</row>
    <row r="433" spans="1:59" ht="12.7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</row>
    <row r="434" spans="1:59" ht="12.7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</row>
    <row r="435" spans="1:59" ht="12.7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</row>
    <row r="436" spans="1:59" ht="12.7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</row>
    <row r="437" spans="1:59" ht="12.7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</row>
    <row r="438" spans="1:59" ht="12.7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</row>
    <row r="439" spans="1:59" ht="12.7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</row>
    <row r="440" spans="1:59" ht="12.7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</row>
    <row r="441" spans="1:59" ht="12.7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</row>
    <row r="442" spans="1:59" ht="12.7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</row>
    <row r="443" spans="1:59" ht="12.7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</row>
    <row r="444" spans="1:59" ht="12.7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</row>
    <row r="445" spans="1:59" ht="12.7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</row>
    <row r="446" spans="1:59" ht="12.7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</row>
    <row r="447" spans="1:59" ht="12.7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</row>
    <row r="448" spans="1:59" ht="12.7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</row>
    <row r="449" spans="1:59" ht="12.7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</row>
    <row r="450" spans="1:59" ht="12.7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</row>
    <row r="451" spans="1:59" ht="12.7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</row>
    <row r="452" spans="1:59" ht="12.75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</row>
    <row r="453" spans="1:59" ht="12.75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</row>
    <row r="454" spans="1:59" ht="12.75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</row>
    <row r="455" spans="1:59" ht="12.7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</row>
    <row r="456" spans="1:59" ht="12.75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</row>
    <row r="457" spans="1:59" ht="12.75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</row>
    <row r="458" spans="1:59" ht="12.75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</row>
    <row r="459" spans="1:59" ht="12.7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</row>
    <row r="460" spans="1:59" ht="12.75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  <c r="AU460" s="52"/>
      <c r="AV460" s="52"/>
      <c r="AW460" s="52"/>
      <c r="AX460" s="52"/>
      <c r="AY460" s="52"/>
      <c r="AZ460" s="52"/>
      <c r="BA460" s="52"/>
      <c r="BB460" s="52"/>
      <c r="BC460" s="52"/>
      <c r="BD460" s="52"/>
      <c r="BE460" s="52"/>
      <c r="BF460" s="52"/>
      <c r="BG460" s="52"/>
    </row>
    <row r="461" spans="1:59" ht="12.75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  <c r="AU461" s="52"/>
      <c r="AV461" s="52"/>
      <c r="AW461" s="52"/>
      <c r="AX461" s="52"/>
      <c r="AY461" s="52"/>
      <c r="AZ461" s="52"/>
      <c r="BA461" s="52"/>
      <c r="BB461" s="52"/>
      <c r="BC461" s="52"/>
      <c r="BD461" s="52"/>
      <c r="BE461" s="52"/>
      <c r="BF461" s="52"/>
      <c r="BG461" s="52"/>
    </row>
    <row r="462" spans="1:59" ht="12.75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  <c r="AU462" s="52"/>
      <c r="AV462" s="52"/>
      <c r="AW462" s="52"/>
      <c r="AX462" s="52"/>
      <c r="AY462" s="52"/>
      <c r="AZ462" s="52"/>
      <c r="BA462" s="52"/>
      <c r="BB462" s="52"/>
      <c r="BC462" s="52"/>
      <c r="BD462" s="52"/>
      <c r="BE462" s="52"/>
      <c r="BF462" s="52"/>
      <c r="BG462" s="52"/>
    </row>
    <row r="463" spans="1:59" ht="12.75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  <c r="AU463" s="52"/>
      <c r="AV463" s="52"/>
      <c r="AW463" s="52"/>
      <c r="AX463" s="52"/>
      <c r="AY463" s="52"/>
      <c r="AZ463" s="52"/>
      <c r="BA463" s="52"/>
      <c r="BB463" s="52"/>
      <c r="BC463" s="52"/>
      <c r="BD463" s="52"/>
      <c r="BE463" s="52"/>
      <c r="BF463" s="52"/>
      <c r="BG463" s="52"/>
    </row>
    <row r="464" spans="1:59" ht="12.75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  <c r="AU464" s="52"/>
      <c r="AV464" s="52"/>
      <c r="AW464" s="52"/>
      <c r="AX464" s="52"/>
      <c r="AY464" s="52"/>
      <c r="AZ464" s="52"/>
      <c r="BA464" s="52"/>
      <c r="BB464" s="52"/>
      <c r="BC464" s="52"/>
      <c r="BD464" s="52"/>
      <c r="BE464" s="52"/>
      <c r="BF464" s="52"/>
      <c r="BG464" s="52"/>
    </row>
    <row r="465" spans="1:59" ht="12.7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  <c r="AU465" s="52"/>
      <c r="AV465" s="52"/>
      <c r="AW465" s="52"/>
      <c r="AX465" s="52"/>
      <c r="AY465" s="52"/>
      <c r="AZ465" s="52"/>
      <c r="BA465" s="52"/>
      <c r="BB465" s="52"/>
      <c r="BC465" s="52"/>
      <c r="BD465" s="52"/>
      <c r="BE465" s="52"/>
      <c r="BF465" s="52"/>
      <c r="BG465" s="52"/>
    </row>
    <row r="466" spans="1:59" ht="12.75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  <c r="AU466" s="52"/>
      <c r="AV466" s="52"/>
      <c r="AW466" s="52"/>
      <c r="AX466" s="52"/>
      <c r="AY466" s="52"/>
      <c r="AZ466" s="52"/>
      <c r="BA466" s="52"/>
      <c r="BB466" s="52"/>
      <c r="BC466" s="52"/>
      <c r="BD466" s="52"/>
      <c r="BE466" s="52"/>
      <c r="BF466" s="52"/>
      <c r="BG466" s="52"/>
    </row>
    <row r="467" spans="1:59" ht="12.75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  <c r="AU467" s="52"/>
      <c r="AV467" s="52"/>
      <c r="AW467" s="52"/>
      <c r="AX467" s="52"/>
      <c r="AY467" s="52"/>
      <c r="AZ467" s="52"/>
      <c r="BA467" s="52"/>
      <c r="BB467" s="52"/>
      <c r="BC467" s="52"/>
      <c r="BD467" s="52"/>
      <c r="BE467" s="52"/>
      <c r="BF467" s="52"/>
      <c r="BG467" s="52"/>
    </row>
    <row r="468" spans="1:59" ht="12.75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  <c r="AU468" s="52"/>
      <c r="AV468" s="52"/>
      <c r="AW468" s="52"/>
      <c r="AX468" s="52"/>
      <c r="AY468" s="52"/>
      <c r="AZ468" s="52"/>
      <c r="BA468" s="52"/>
      <c r="BB468" s="52"/>
      <c r="BC468" s="52"/>
      <c r="BD468" s="52"/>
      <c r="BE468" s="52"/>
      <c r="BF468" s="52"/>
      <c r="BG468" s="52"/>
    </row>
    <row r="469" spans="1:59" ht="12.75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  <c r="AU469" s="52"/>
      <c r="AV469" s="52"/>
      <c r="AW469" s="52"/>
      <c r="AX469" s="52"/>
      <c r="AY469" s="52"/>
      <c r="AZ469" s="52"/>
      <c r="BA469" s="52"/>
      <c r="BB469" s="52"/>
      <c r="BC469" s="52"/>
      <c r="BD469" s="52"/>
      <c r="BE469" s="52"/>
      <c r="BF469" s="52"/>
      <c r="BG469" s="52"/>
    </row>
    <row r="470" spans="1:59" ht="12.75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  <c r="AU470" s="52"/>
      <c r="AV470" s="52"/>
      <c r="AW470" s="52"/>
      <c r="AX470" s="52"/>
      <c r="AY470" s="52"/>
      <c r="AZ470" s="52"/>
      <c r="BA470" s="52"/>
      <c r="BB470" s="52"/>
      <c r="BC470" s="52"/>
      <c r="BD470" s="52"/>
      <c r="BE470" s="52"/>
      <c r="BF470" s="52"/>
      <c r="BG470" s="52"/>
    </row>
    <row r="471" spans="1:59" ht="12.75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  <c r="AU471" s="52"/>
      <c r="AV471" s="52"/>
      <c r="AW471" s="52"/>
      <c r="AX471" s="52"/>
      <c r="AY471" s="52"/>
      <c r="AZ471" s="52"/>
      <c r="BA471" s="52"/>
      <c r="BB471" s="52"/>
      <c r="BC471" s="52"/>
      <c r="BD471" s="52"/>
      <c r="BE471" s="52"/>
      <c r="BF471" s="52"/>
      <c r="BG471" s="52"/>
    </row>
    <row r="472" spans="1:59" ht="12.75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  <c r="AU472" s="52"/>
      <c r="AV472" s="52"/>
      <c r="AW472" s="52"/>
      <c r="AX472" s="52"/>
      <c r="AY472" s="52"/>
      <c r="AZ472" s="52"/>
      <c r="BA472" s="52"/>
      <c r="BB472" s="52"/>
      <c r="BC472" s="52"/>
      <c r="BD472" s="52"/>
      <c r="BE472" s="52"/>
      <c r="BF472" s="52"/>
      <c r="BG472" s="52"/>
    </row>
    <row r="473" spans="1:59" ht="12.75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  <c r="AU473" s="52"/>
      <c r="AV473" s="52"/>
      <c r="AW473" s="52"/>
      <c r="AX473" s="52"/>
      <c r="AY473" s="52"/>
      <c r="AZ473" s="52"/>
      <c r="BA473" s="52"/>
      <c r="BB473" s="52"/>
      <c r="BC473" s="52"/>
      <c r="BD473" s="52"/>
      <c r="BE473" s="52"/>
      <c r="BF473" s="52"/>
      <c r="BG473" s="52"/>
    </row>
    <row r="474" spans="1:59" ht="12.75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  <c r="AU474" s="52"/>
      <c r="AV474" s="52"/>
      <c r="AW474" s="52"/>
      <c r="AX474" s="52"/>
      <c r="AY474" s="52"/>
      <c r="AZ474" s="52"/>
      <c r="BA474" s="52"/>
      <c r="BB474" s="52"/>
      <c r="BC474" s="52"/>
      <c r="BD474" s="52"/>
      <c r="BE474" s="52"/>
      <c r="BF474" s="52"/>
      <c r="BG474" s="52"/>
    </row>
    <row r="475" spans="1:59" ht="12.7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  <c r="AU475" s="52"/>
      <c r="AV475" s="52"/>
      <c r="AW475" s="52"/>
      <c r="AX475" s="52"/>
      <c r="AY475" s="52"/>
      <c r="AZ475" s="52"/>
      <c r="BA475" s="52"/>
      <c r="BB475" s="52"/>
      <c r="BC475" s="52"/>
      <c r="BD475" s="52"/>
      <c r="BE475" s="52"/>
      <c r="BF475" s="52"/>
      <c r="BG475" s="52"/>
    </row>
    <row r="476" spans="1:59" ht="12.75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  <c r="AU476" s="52"/>
      <c r="AV476" s="52"/>
      <c r="AW476" s="52"/>
      <c r="AX476" s="52"/>
      <c r="AY476" s="52"/>
      <c r="AZ476" s="52"/>
      <c r="BA476" s="52"/>
      <c r="BB476" s="52"/>
      <c r="BC476" s="52"/>
      <c r="BD476" s="52"/>
      <c r="BE476" s="52"/>
      <c r="BF476" s="52"/>
      <c r="BG476" s="52"/>
    </row>
    <row r="477" spans="1:59" ht="12.75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  <c r="AU477" s="52"/>
      <c r="AV477" s="52"/>
      <c r="AW477" s="52"/>
      <c r="AX477" s="52"/>
      <c r="AY477" s="52"/>
      <c r="AZ477" s="52"/>
      <c r="BA477" s="52"/>
      <c r="BB477" s="52"/>
      <c r="BC477" s="52"/>
      <c r="BD477" s="52"/>
      <c r="BE477" s="52"/>
      <c r="BF477" s="52"/>
      <c r="BG477" s="52"/>
    </row>
    <row r="478" spans="1:59" ht="12.75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  <c r="AU478" s="52"/>
      <c r="AV478" s="52"/>
      <c r="AW478" s="52"/>
      <c r="AX478" s="52"/>
      <c r="AY478" s="52"/>
      <c r="AZ478" s="52"/>
      <c r="BA478" s="52"/>
      <c r="BB478" s="52"/>
      <c r="BC478" s="52"/>
      <c r="BD478" s="52"/>
      <c r="BE478" s="52"/>
      <c r="BF478" s="52"/>
      <c r="BG478" s="52"/>
    </row>
    <row r="479" spans="1:59" ht="12.75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  <c r="AU479" s="52"/>
      <c r="AV479" s="52"/>
      <c r="AW479" s="52"/>
      <c r="AX479" s="52"/>
      <c r="AY479" s="52"/>
      <c r="AZ479" s="52"/>
      <c r="BA479" s="52"/>
      <c r="BB479" s="52"/>
      <c r="BC479" s="52"/>
      <c r="BD479" s="52"/>
      <c r="BE479" s="52"/>
      <c r="BF479" s="52"/>
      <c r="BG479" s="52"/>
    </row>
    <row r="480" spans="1:59" ht="12.75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  <c r="AU480" s="52"/>
      <c r="AV480" s="52"/>
      <c r="AW480" s="52"/>
      <c r="AX480" s="52"/>
      <c r="AY480" s="52"/>
      <c r="AZ480" s="52"/>
      <c r="BA480" s="52"/>
      <c r="BB480" s="52"/>
      <c r="BC480" s="52"/>
      <c r="BD480" s="52"/>
      <c r="BE480" s="52"/>
      <c r="BF480" s="52"/>
      <c r="BG480" s="52"/>
    </row>
    <row r="481" spans="1:59" ht="12.75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  <c r="AU481" s="52"/>
      <c r="AV481" s="52"/>
      <c r="AW481" s="52"/>
      <c r="AX481" s="52"/>
      <c r="AY481" s="52"/>
      <c r="AZ481" s="52"/>
      <c r="BA481" s="52"/>
      <c r="BB481" s="52"/>
      <c r="BC481" s="52"/>
      <c r="BD481" s="52"/>
      <c r="BE481" s="52"/>
      <c r="BF481" s="52"/>
      <c r="BG481" s="52"/>
    </row>
    <row r="482" spans="1:59" ht="12.75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  <c r="AU482" s="52"/>
      <c r="AV482" s="52"/>
      <c r="AW482" s="52"/>
      <c r="AX482" s="52"/>
      <c r="AY482" s="52"/>
      <c r="AZ482" s="52"/>
      <c r="BA482" s="52"/>
      <c r="BB482" s="52"/>
      <c r="BC482" s="52"/>
      <c r="BD482" s="52"/>
      <c r="BE482" s="52"/>
      <c r="BF482" s="52"/>
      <c r="BG482" s="52"/>
    </row>
    <row r="483" spans="1:59" ht="12.75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  <c r="AU483" s="52"/>
      <c r="AV483" s="52"/>
      <c r="AW483" s="52"/>
      <c r="AX483" s="52"/>
      <c r="AY483" s="52"/>
      <c r="AZ483" s="52"/>
      <c r="BA483" s="52"/>
      <c r="BB483" s="52"/>
      <c r="BC483" s="52"/>
      <c r="BD483" s="52"/>
      <c r="BE483" s="52"/>
      <c r="BF483" s="52"/>
      <c r="BG483" s="52"/>
    </row>
    <row r="484" spans="1:59" ht="12.75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  <c r="AU484" s="52"/>
      <c r="AV484" s="52"/>
      <c r="AW484" s="52"/>
      <c r="AX484" s="52"/>
      <c r="AY484" s="52"/>
      <c r="AZ484" s="52"/>
      <c r="BA484" s="52"/>
      <c r="BB484" s="52"/>
      <c r="BC484" s="52"/>
      <c r="BD484" s="52"/>
      <c r="BE484" s="52"/>
      <c r="BF484" s="52"/>
      <c r="BG484" s="52"/>
    </row>
    <row r="485" spans="1:59" ht="12.7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  <c r="AU485" s="52"/>
      <c r="AV485" s="52"/>
      <c r="AW485" s="52"/>
      <c r="AX485" s="52"/>
      <c r="AY485" s="52"/>
      <c r="AZ485" s="52"/>
      <c r="BA485" s="52"/>
      <c r="BB485" s="52"/>
      <c r="BC485" s="52"/>
      <c r="BD485" s="52"/>
      <c r="BE485" s="52"/>
      <c r="BF485" s="52"/>
      <c r="BG485" s="52"/>
    </row>
    <row r="486" spans="1:59" ht="12.75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  <c r="AU486" s="52"/>
      <c r="AV486" s="52"/>
      <c r="AW486" s="52"/>
      <c r="AX486" s="52"/>
      <c r="AY486" s="52"/>
      <c r="AZ486" s="52"/>
      <c r="BA486" s="52"/>
      <c r="BB486" s="52"/>
      <c r="BC486" s="52"/>
      <c r="BD486" s="52"/>
      <c r="BE486" s="52"/>
      <c r="BF486" s="52"/>
      <c r="BG486" s="52"/>
    </row>
    <row r="487" spans="1:59" ht="12.75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  <c r="AU487" s="52"/>
      <c r="AV487" s="52"/>
      <c r="AW487" s="52"/>
      <c r="AX487" s="52"/>
      <c r="AY487" s="52"/>
      <c r="AZ487" s="52"/>
      <c r="BA487" s="52"/>
      <c r="BB487" s="52"/>
      <c r="BC487" s="52"/>
      <c r="BD487" s="52"/>
      <c r="BE487" s="52"/>
      <c r="BF487" s="52"/>
      <c r="BG487" s="52"/>
    </row>
    <row r="488" spans="1:59" ht="12.75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  <c r="AU488" s="52"/>
      <c r="AV488" s="52"/>
      <c r="AW488" s="52"/>
      <c r="AX488" s="52"/>
      <c r="AY488" s="52"/>
      <c r="AZ488" s="52"/>
      <c r="BA488" s="52"/>
      <c r="BB488" s="52"/>
      <c r="BC488" s="52"/>
      <c r="BD488" s="52"/>
      <c r="BE488" s="52"/>
      <c r="BF488" s="52"/>
      <c r="BG488" s="52"/>
    </row>
    <row r="489" spans="1:59" ht="12.75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  <c r="AU489" s="52"/>
      <c r="AV489" s="52"/>
      <c r="AW489" s="52"/>
      <c r="AX489" s="52"/>
      <c r="AY489" s="52"/>
      <c r="AZ489" s="52"/>
      <c r="BA489" s="52"/>
      <c r="BB489" s="52"/>
      <c r="BC489" s="52"/>
      <c r="BD489" s="52"/>
      <c r="BE489" s="52"/>
      <c r="BF489" s="52"/>
      <c r="BG489" s="52"/>
    </row>
    <row r="490" spans="1:59" ht="12.75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</row>
    <row r="491" spans="1:59" ht="12.75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  <c r="AU491" s="52"/>
      <c r="AV491" s="52"/>
      <c r="AW491" s="52"/>
      <c r="AX491" s="52"/>
      <c r="AY491" s="52"/>
      <c r="AZ491" s="52"/>
      <c r="BA491" s="52"/>
      <c r="BB491" s="52"/>
      <c r="BC491" s="52"/>
      <c r="BD491" s="52"/>
      <c r="BE491" s="52"/>
      <c r="BF491" s="52"/>
      <c r="BG491" s="52"/>
    </row>
    <row r="492" spans="1:59" ht="12.75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  <c r="AU492" s="52"/>
      <c r="AV492" s="52"/>
      <c r="AW492" s="52"/>
      <c r="AX492" s="52"/>
      <c r="AY492" s="52"/>
      <c r="AZ492" s="52"/>
      <c r="BA492" s="52"/>
      <c r="BB492" s="52"/>
      <c r="BC492" s="52"/>
      <c r="BD492" s="52"/>
      <c r="BE492" s="52"/>
      <c r="BF492" s="52"/>
      <c r="BG492" s="52"/>
    </row>
    <row r="493" spans="1:59" ht="12.75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  <c r="AU493" s="52"/>
      <c r="AV493" s="52"/>
      <c r="AW493" s="52"/>
      <c r="AX493" s="52"/>
      <c r="AY493" s="52"/>
      <c r="AZ493" s="52"/>
      <c r="BA493" s="52"/>
      <c r="BB493" s="52"/>
      <c r="BC493" s="52"/>
      <c r="BD493" s="52"/>
      <c r="BE493" s="52"/>
      <c r="BF493" s="52"/>
      <c r="BG493" s="52"/>
    </row>
    <row r="494" spans="1:59" ht="12.75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  <c r="AU494" s="52"/>
      <c r="AV494" s="52"/>
      <c r="AW494" s="52"/>
      <c r="AX494" s="52"/>
      <c r="AY494" s="52"/>
      <c r="AZ494" s="52"/>
      <c r="BA494" s="52"/>
      <c r="BB494" s="52"/>
      <c r="BC494" s="52"/>
      <c r="BD494" s="52"/>
      <c r="BE494" s="52"/>
      <c r="BF494" s="52"/>
      <c r="BG494" s="52"/>
    </row>
    <row r="495" spans="1:59" ht="12.7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  <c r="AU495" s="52"/>
      <c r="AV495" s="52"/>
      <c r="AW495" s="52"/>
      <c r="AX495" s="52"/>
      <c r="AY495" s="52"/>
      <c r="AZ495" s="52"/>
      <c r="BA495" s="52"/>
      <c r="BB495" s="52"/>
      <c r="BC495" s="52"/>
      <c r="BD495" s="52"/>
      <c r="BE495" s="52"/>
      <c r="BF495" s="52"/>
      <c r="BG495" s="52"/>
    </row>
    <row r="496" spans="1:59" ht="12.75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  <c r="AU496" s="52"/>
      <c r="AV496" s="52"/>
      <c r="AW496" s="52"/>
      <c r="AX496" s="52"/>
      <c r="AY496" s="52"/>
      <c r="AZ496" s="52"/>
      <c r="BA496" s="52"/>
      <c r="BB496" s="52"/>
      <c r="BC496" s="52"/>
      <c r="BD496" s="52"/>
      <c r="BE496" s="52"/>
      <c r="BF496" s="52"/>
      <c r="BG496" s="52"/>
    </row>
    <row r="497" spans="1:59" ht="12.75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  <c r="AU497" s="52"/>
      <c r="AV497" s="52"/>
      <c r="AW497" s="52"/>
      <c r="AX497" s="52"/>
      <c r="AY497" s="52"/>
      <c r="AZ497" s="52"/>
      <c r="BA497" s="52"/>
      <c r="BB497" s="52"/>
      <c r="BC497" s="52"/>
      <c r="BD497" s="52"/>
      <c r="BE497" s="52"/>
      <c r="BF497" s="52"/>
      <c r="BG497" s="52"/>
    </row>
    <row r="498" spans="1:59" ht="12.75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  <c r="AU498" s="52"/>
      <c r="AV498" s="52"/>
      <c r="AW498" s="52"/>
      <c r="AX498" s="52"/>
      <c r="AY498" s="52"/>
      <c r="AZ498" s="52"/>
      <c r="BA498" s="52"/>
      <c r="BB498" s="52"/>
      <c r="BC498" s="52"/>
      <c r="BD498" s="52"/>
      <c r="BE498" s="52"/>
      <c r="BF498" s="52"/>
      <c r="BG498" s="52"/>
    </row>
    <row r="499" spans="1:59" ht="12.7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  <c r="AU499" s="52"/>
      <c r="AV499" s="52"/>
      <c r="AW499" s="52"/>
      <c r="AX499" s="52"/>
      <c r="AY499" s="52"/>
      <c r="AZ499" s="52"/>
      <c r="BA499" s="52"/>
      <c r="BB499" s="52"/>
      <c r="BC499" s="52"/>
      <c r="BD499" s="52"/>
      <c r="BE499" s="52"/>
      <c r="BF499" s="52"/>
      <c r="BG499" s="52"/>
    </row>
    <row r="500" spans="1:59" ht="12.75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  <c r="AU500" s="52"/>
      <c r="AV500" s="52"/>
      <c r="AW500" s="52"/>
      <c r="AX500" s="52"/>
      <c r="AY500" s="52"/>
      <c r="AZ500" s="52"/>
      <c r="BA500" s="52"/>
      <c r="BB500" s="52"/>
      <c r="BC500" s="52"/>
      <c r="BD500" s="52"/>
      <c r="BE500" s="52"/>
      <c r="BF500" s="52"/>
      <c r="BG500" s="52"/>
    </row>
    <row r="501" spans="1:59" ht="12.75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  <c r="AG501" s="52"/>
      <c r="AH501" s="52"/>
      <c r="AI501" s="52"/>
      <c r="AJ501" s="52"/>
      <c r="AK501" s="52"/>
      <c r="AL501" s="52"/>
      <c r="AM501" s="52"/>
      <c r="AN501" s="52"/>
      <c r="AO501" s="52"/>
      <c r="AP501" s="52"/>
      <c r="AQ501" s="52"/>
      <c r="AR501" s="52"/>
      <c r="AS501" s="52"/>
      <c r="AT501" s="52"/>
      <c r="AU501" s="52"/>
      <c r="AV501" s="52"/>
      <c r="AW501" s="52"/>
      <c r="AX501" s="52"/>
      <c r="AY501" s="52"/>
      <c r="AZ501" s="52"/>
      <c r="BA501" s="52"/>
      <c r="BB501" s="52"/>
      <c r="BC501" s="52"/>
      <c r="BD501" s="52"/>
      <c r="BE501" s="52"/>
      <c r="BF501" s="52"/>
      <c r="BG501" s="52"/>
    </row>
    <row r="502" spans="1:59" ht="12.75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  <c r="AU502" s="52"/>
      <c r="AV502" s="52"/>
      <c r="AW502" s="52"/>
      <c r="AX502" s="52"/>
      <c r="AY502" s="52"/>
      <c r="AZ502" s="52"/>
      <c r="BA502" s="52"/>
      <c r="BB502" s="52"/>
      <c r="BC502" s="52"/>
      <c r="BD502" s="52"/>
      <c r="BE502" s="52"/>
      <c r="BF502" s="52"/>
      <c r="BG502" s="52"/>
    </row>
    <row r="503" spans="1:59" ht="12.75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  <c r="AU503" s="52"/>
      <c r="AV503" s="52"/>
      <c r="AW503" s="52"/>
      <c r="AX503" s="52"/>
      <c r="AY503" s="52"/>
      <c r="AZ503" s="52"/>
      <c r="BA503" s="52"/>
      <c r="BB503" s="52"/>
      <c r="BC503" s="52"/>
      <c r="BD503" s="52"/>
      <c r="BE503" s="52"/>
      <c r="BF503" s="52"/>
      <c r="BG503" s="52"/>
    </row>
    <row r="504" spans="1:59" ht="12.75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  <c r="AU504" s="52"/>
      <c r="AV504" s="52"/>
      <c r="AW504" s="52"/>
      <c r="AX504" s="52"/>
      <c r="AY504" s="52"/>
      <c r="AZ504" s="52"/>
      <c r="BA504" s="52"/>
      <c r="BB504" s="52"/>
      <c r="BC504" s="52"/>
      <c r="BD504" s="52"/>
      <c r="BE504" s="52"/>
      <c r="BF504" s="52"/>
      <c r="BG504" s="52"/>
    </row>
    <row r="505" spans="1:59" ht="12.7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  <c r="AU505" s="52"/>
      <c r="AV505" s="52"/>
      <c r="AW505" s="52"/>
      <c r="AX505" s="52"/>
      <c r="AY505" s="52"/>
      <c r="AZ505" s="52"/>
      <c r="BA505" s="52"/>
      <c r="BB505" s="52"/>
      <c r="BC505" s="52"/>
      <c r="BD505" s="52"/>
      <c r="BE505" s="52"/>
      <c r="BF505" s="52"/>
      <c r="BG505" s="52"/>
    </row>
    <row r="506" spans="1:59" ht="12.75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  <c r="AU506" s="52"/>
      <c r="AV506" s="52"/>
      <c r="AW506" s="52"/>
      <c r="AX506" s="52"/>
      <c r="AY506" s="52"/>
      <c r="AZ506" s="52"/>
      <c r="BA506" s="52"/>
      <c r="BB506" s="52"/>
      <c r="BC506" s="52"/>
      <c r="BD506" s="52"/>
      <c r="BE506" s="52"/>
      <c r="BF506" s="52"/>
      <c r="BG506" s="52"/>
    </row>
    <row r="507" spans="1:59" ht="12.75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  <c r="AU507" s="52"/>
      <c r="AV507" s="52"/>
      <c r="AW507" s="52"/>
      <c r="AX507" s="52"/>
      <c r="AY507" s="52"/>
      <c r="AZ507" s="52"/>
      <c r="BA507" s="52"/>
      <c r="BB507" s="52"/>
      <c r="BC507" s="52"/>
      <c r="BD507" s="52"/>
      <c r="BE507" s="52"/>
      <c r="BF507" s="52"/>
      <c r="BG507" s="52"/>
    </row>
    <row r="508" spans="1:59" ht="12.75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  <c r="AU508" s="52"/>
      <c r="AV508" s="52"/>
      <c r="AW508" s="52"/>
      <c r="AX508" s="52"/>
      <c r="AY508" s="52"/>
      <c r="AZ508" s="52"/>
      <c r="BA508" s="52"/>
      <c r="BB508" s="52"/>
      <c r="BC508" s="52"/>
      <c r="BD508" s="52"/>
      <c r="BE508" s="52"/>
      <c r="BF508" s="52"/>
      <c r="BG508" s="52"/>
    </row>
    <row r="509" spans="1:59" ht="12.75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  <c r="AU509" s="52"/>
      <c r="AV509" s="52"/>
      <c r="AW509" s="52"/>
      <c r="AX509" s="52"/>
      <c r="AY509" s="52"/>
      <c r="AZ509" s="52"/>
      <c r="BA509" s="52"/>
      <c r="BB509" s="52"/>
      <c r="BC509" s="52"/>
      <c r="BD509" s="52"/>
      <c r="BE509" s="52"/>
      <c r="BF509" s="52"/>
      <c r="BG509" s="52"/>
    </row>
    <row r="510" spans="1:59" ht="12.75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  <c r="AU510" s="52"/>
      <c r="AV510" s="52"/>
      <c r="AW510" s="52"/>
      <c r="AX510" s="52"/>
      <c r="AY510" s="52"/>
      <c r="AZ510" s="52"/>
      <c r="BA510" s="52"/>
      <c r="BB510" s="52"/>
      <c r="BC510" s="52"/>
      <c r="BD510" s="52"/>
      <c r="BE510" s="52"/>
      <c r="BF510" s="52"/>
      <c r="BG510" s="52"/>
    </row>
    <row r="511" spans="1:59" ht="12.75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  <c r="AU511" s="52"/>
      <c r="AV511" s="52"/>
      <c r="AW511" s="52"/>
      <c r="AX511" s="52"/>
      <c r="AY511" s="52"/>
      <c r="AZ511" s="52"/>
      <c r="BA511" s="52"/>
      <c r="BB511" s="52"/>
      <c r="BC511" s="52"/>
      <c r="BD511" s="52"/>
      <c r="BE511" s="52"/>
      <c r="BF511" s="52"/>
      <c r="BG511" s="52"/>
    </row>
    <row r="512" spans="1:59" ht="12.75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  <c r="AU512" s="52"/>
      <c r="AV512" s="52"/>
      <c r="AW512" s="52"/>
      <c r="AX512" s="52"/>
      <c r="AY512" s="52"/>
      <c r="AZ512" s="52"/>
      <c r="BA512" s="52"/>
      <c r="BB512" s="52"/>
      <c r="BC512" s="52"/>
      <c r="BD512" s="52"/>
      <c r="BE512" s="52"/>
      <c r="BF512" s="52"/>
      <c r="BG512" s="52"/>
    </row>
    <row r="513" spans="1:59" ht="12.75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  <c r="AU513" s="52"/>
      <c r="AV513" s="52"/>
      <c r="AW513" s="52"/>
      <c r="AX513" s="52"/>
      <c r="AY513" s="52"/>
      <c r="AZ513" s="52"/>
      <c r="BA513" s="52"/>
      <c r="BB513" s="52"/>
      <c r="BC513" s="52"/>
      <c r="BD513" s="52"/>
      <c r="BE513" s="52"/>
      <c r="BF513" s="52"/>
      <c r="BG513" s="52"/>
    </row>
    <row r="514" spans="1:59" ht="12.75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  <c r="AU514" s="52"/>
      <c r="AV514" s="52"/>
      <c r="AW514" s="52"/>
      <c r="AX514" s="52"/>
      <c r="AY514" s="52"/>
      <c r="AZ514" s="52"/>
      <c r="BA514" s="52"/>
      <c r="BB514" s="52"/>
      <c r="BC514" s="52"/>
      <c r="BD514" s="52"/>
      <c r="BE514" s="52"/>
      <c r="BF514" s="52"/>
      <c r="BG514" s="52"/>
    </row>
    <row r="515" spans="1:59" ht="12.7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  <c r="AU515" s="52"/>
      <c r="AV515" s="52"/>
      <c r="AW515" s="52"/>
      <c r="AX515" s="52"/>
      <c r="AY515" s="52"/>
      <c r="AZ515" s="52"/>
      <c r="BA515" s="52"/>
      <c r="BB515" s="52"/>
      <c r="BC515" s="52"/>
      <c r="BD515" s="52"/>
      <c r="BE515" s="52"/>
      <c r="BF515" s="52"/>
      <c r="BG515" s="52"/>
    </row>
    <row r="516" spans="1:59" ht="12.75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  <c r="AU516" s="52"/>
      <c r="AV516" s="52"/>
      <c r="AW516" s="52"/>
      <c r="AX516" s="52"/>
      <c r="AY516" s="52"/>
      <c r="AZ516" s="52"/>
      <c r="BA516" s="52"/>
      <c r="BB516" s="52"/>
      <c r="BC516" s="52"/>
      <c r="BD516" s="52"/>
      <c r="BE516" s="52"/>
      <c r="BF516" s="52"/>
      <c r="BG516" s="52"/>
    </row>
    <row r="517" spans="1:59" ht="12.75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  <c r="AU517" s="52"/>
      <c r="AV517" s="52"/>
      <c r="AW517" s="52"/>
      <c r="AX517" s="52"/>
      <c r="AY517" s="52"/>
      <c r="AZ517" s="52"/>
      <c r="BA517" s="52"/>
      <c r="BB517" s="52"/>
      <c r="BC517" s="52"/>
      <c r="BD517" s="52"/>
      <c r="BE517" s="52"/>
      <c r="BF517" s="52"/>
      <c r="BG517" s="52"/>
    </row>
    <row r="518" spans="1:59" ht="12.75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  <c r="AU518" s="52"/>
      <c r="AV518" s="52"/>
      <c r="AW518" s="52"/>
      <c r="AX518" s="52"/>
      <c r="AY518" s="52"/>
      <c r="AZ518" s="52"/>
      <c r="BA518" s="52"/>
      <c r="BB518" s="52"/>
      <c r="BC518" s="52"/>
      <c r="BD518" s="52"/>
      <c r="BE518" s="52"/>
      <c r="BF518" s="52"/>
      <c r="BG518" s="52"/>
    </row>
    <row r="519" spans="1:59" ht="12.75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  <c r="AU519" s="52"/>
      <c r="AV519" s="52"/>
      <c r="AW519" s="52"/>
      <c r="AX519" s="52"/>
      <c r="AY519" s="52"/>
      <c r="AZ519" s="52"/>
      <c r="BA519" s="52"/>
      <c r="BB519" s="52"/>
      <c r="BC519" s="52"/>
      <c r="BD519" s="52"/>
      <c r="BE519" s="52"/>
      <c r="BF519" s="52"/>
      <c r="BG519" s="52"/>
    </row>
    <row r="520" spans="1:59" ht="12.75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  <c r="AU520" s="52"/>
      <c r="AV520" s="52"/>
      <c r="AW520" s="52"/>
      <c r="AX520" s="52"/>
      <c r="AY520" s="52"/>
      <c r="AZ520" s="52"/>
      <c r="BA520" s="52"/>
      <c r="BB520" s="52"/>
      <c r="BC520" s="52"/>
      <c r="BD520" s="52"/>
      <c r="BE520" s="52"/>
      <c r="BF520" s="52"/>
      <c r="BG520" s="52"/>
    </row>
    <row r="521" spans="1:59" ht="12.75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  <c r="AU521" s="52"/>
      <c r="AV521" s="52"/>
      <c r="AW521" s="52"/>
      <c r="AX521" s="52"/>
      <c r="AY521" s="52"/>
      <c r="AZ521" s="52"/>
      <c r="BA521" s="52"/>
      <c r="BB521" s="52"/>
      <c r="BC521" s="52"/>
      <c r="BD521" s="52"/>
      <c r="BE521" s="52"/>
      <c r="BF521" s="52"/>
      <c r="BG521" s="52"/>
    </row>
    <row r="522" spans="1:59" ht="12.75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  <c r="AU522" s="52"/>
      <c r="AV522" s="52"/>
      <c r="AW522" s="52"/>
      <c r="AX522" s="52"/>
      <c r="AY522" s="52"/>
      <c r="AZ522" s="52"/>
      <c r="BA522" s="52"/>
      <c r="BB522" s="52"/>
      <c r="BC522" s="52"/>
      <c r="BD522" s="52"/>
      <c r="BE522" s="52"/>
      <c r="BF522" s="52"/>
      <c r="BG522" s="52"/>
    </row>
    <row r="523" spans="1:59" ht="12.75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  <c r="AU523" s="52"/>
      <c r="AV523" s="52"/>
      <c r="AW523" s="52"/>
      <c r="AX523" s="52"/>
      <c r="AY523" s="52"/>
      <c r="AZ523" s="52"/>
      <c r="BA523" s="52"/>
      <c r="BB523" s="52"/>
      <c r="BC523" s="52"/>
      <c r="BD523" s="52"/>
      <c r="BE523" s="52"/>
      <c r="BF523" s="52"/>
      <c r="BG523" s="52"/>
    </row>
    <row r="524" spans="1:59" ht="12.75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</row>
    <row r="525" spans="1:59" ht="12.7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  <c r="AU525" s="52"/>
      <c r="AV525" s="52"/>
      <c r="AW525" s="52"/>
      <c r="AX525" s="52"/>
      <c r="AY525" s="52"/>
      <c r="AZ525" s="52"/>
      <c r="BA525" s="52"/>
      <c r="BB525" s="52"/>
      <c r="BC525" s="52"/>
      <c r="BD525" s="52"/>
      <c r="BE525" s="52"/>
      <c r="BF525" s="52"/>
      <c r="BG525" s="52"/>
    </row>
    <row r="526" spans="1:59" ht="12.75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  <c r="AU526" s="52"/>
      <c r="AV526" s="52"/>
      <c r="AW526" s="52"/>
      <c r="AX526" s="52"/>
      <c r="AY526" s="52"/>
      <c r="AZ526" s="52"/>
      <c r="BA526" s="52"/>
      <c r="BB526" s="52"/>
      <c r="BC526" s="52"/>
      <c r="BD526" s="52"/>
      <c r="BE526" s="52"/>
      <c r="BF526" s="52"/>
      <c r="BG526" s="52"/>
    </row>
    <row r="527" spans="1:59" ht="12.75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  <c r="AU527" s="52"/>
      <c r="AV527" s="52"/>
      <c r="AW527" s="52"/>
      <c r="AX527" s="52"/>
      <c r="AY527" s="52"/>
      <c r="AZ527" s="52"/>
      <c r="BA527" s="52"/>
      <c r="BB527" s="52"/>
      <c r="BC527" s="52"/>
      <c r="BD527" s="52"/>
      <c r="BE527" s="52"/>
      <c r="BF527" s="52"/>
      <c r="BG527" s="52"/>
    </row>
    <row r="528" spans="1:59" ht="12.75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  <c r="AU528" s="52"/>
      <c r="AV528" s="52"/>
      <c r="AW528" s="52"/>
      <c r="AX528" s="52"/>
      <c r="AY528" s="52"/>
      <c r="AZ528" s="52"/>
      <c r="BA528" s="52"/>
      <c r="BB528" s="52"/>
      <c r="BC528" s="52"/>
      <c r="BD528" s="52"/>
      <c r="BE528" s="52"/>
      <c r="BF528" s="52"/>
      <c r="BG528" s="52"/>
    </row>
    <row r="529" spans="1:59" ht="12.75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  <c r="AU529" s="52"/>
      <c r="AV529" s="52"/>
      <c r="AW529" s="52"/>
      <c r="AX529" s="52"/>
      <c r="AY529" s="52"/>
      <c r="AZ529" s="52"/>
      <c r="BA529" s="52"/>
      <c r="BB529" s="52"/>
      <c r="BC529" s="52"/>
      <c r="BD529" s="52"/>
      <c r="BE529" s="52"/>
      <c r="BF529" s="52"/>
      <c r="BG529" s="52"/>
    </row>
    <row r="530" spans="1:59" ht="12.75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  <c r="AU530" s="52"/>
      <c r="AV530" s="52"/>
      <c r="AW530" s="52"/>
      <c r="AX530" s="52"/>
      <c r="AY530" s="52"/>
      <c r="AZ530" s="52"/>
      <c r="BA530" s="52"/>
      <c r="BB530" s="52"/>
      <c r="BC530" s="52"/>
      <c r="BD530" s="52"/>
      <c r="BE530" s="52"/>
      <c r="BF530" s="52"/>
      <c r="BG530" s="52"/>
    </row>
    <row r="531" spans="1:59" ht="12.75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  <c r="AU531" s="52"/>
      <c r="AV531" s="52"/>
      <c r="AW531" s="52"/>
      <c r="AX531" s="52"/>
      <c r="AY531" s="52"/>
      <c r="AZ531" s="52"/>
      <c r="BA531" s="52"/>
      <c r="BB531" s="52"/>
      <c r="BC531" s="52"/>
      <c r="BD531" s="52"/>
      <c r="BE531" s="52"/>
      <c r="BF531" s="52"/>
      <c r="BG531" s="52"/>
    </row>
    <row r="532" spans="1:59" ht="12.75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  <c r="AU532" s="52"/>
      <c r="AV532" s="52"/>
      <c r="AW532" s="52"/>
      <c r="AX532" s="52"/>
      <c r="AY532" s="52"/>
      <c r="AZ532" s="52"/>
      <c r="BA532" s="52"/>
      <c r="BB532" s="52"/>
      <c r="BC532" s="52"/>
      <c r="BD532" s="52"/>
      <c r="BE532" s="52"/>
      <c r="BF532" s="52"/>
      <c r="BG532" s="52"/>
    </row>
    <row r="533" spans="1:59" ht="12.75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  <c r="AU533" s="52"/>
      <c r="AV533" s="52"/>
      <c r="AW533" s="52"/>
      <c r="AX533" s="52"/>
      <c r="AY533" s="52"/>
      <c r="AZ533" s="52"/>
      <c r="BA533" s="52"/>
      <c r="BB533" s="52"/>
      <c r="BC533" s="52"/>
      <c r="BD533" s="52"/>
      <c r="BE533" s="52"/>
      <c r="BF533" s="52"/>
      <c r="BG533" s="52"/>
    </row>
    <row r="534" spans="1:59" ht="12.75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  <c r="AU534" s="52"/>
      <c r="AV534" s="52"/>
      <c r="AW534" s="52"/>
      <c r="AX534" s="52"/>
      <c r="AY534" s="52"/>
      <c r="AZ534" s="52"/>
      <c r="BA534" s="52"/>
      <c r="BB534" s="52"/>
      <c r="BC534" s="52"/>
      <c r="BD534" s="52"/>
      <c r="BE534" s="52"/>
      <c r="BF534" s="52"/>
      <c r="BG534" s="52"/>
    </row>
    <row r="535" spans="1:59" ht="12.7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  <c r="AU535" s="52"/>
      <c r="AV535" s="52"/>
      <c r="AW535" s="52"/>
      <c r="AX535" s="52"/>
      <c r="AY535" s="52"/>
      <c r="AZ535" s="52"/>
      <c r="BA535" s="52"/>
      <c r="BB535" s="52"/>
      <c r="BC535" s="52"/>
      <c r="BD535" s="52"/>
      <c r="BE535" s="52"/>
      <c r="BF535" s="52"/>
      <c r="BG535" s="52"/>
    </row>
    <row r="536" spans="1:59" ht="12.75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  <c r="AU536" s="52"/>
      <c r="AV536" s="52"/>
      <c r="AW536" s="52"/>
      <c r="AX536" s="52"/>
      <c r="AY536" s="52"/>
      <c r="AZ536" s="52"/>
      <c r="BA536" s="52"/>
      <c r="BB536" s="52"/>
      <c r="BC536" s="52"/>
      <c r="BD536" s="52"/>
      <c r="BE536" s="52"/>
      <c r="BF536" s="52"/>
      <c r="BG536" s="52"/>
    </row>
    <row r="537" spans="1:59" ht="12.75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  <c r="AU537" s="52"/>
      <c r="AV537" s="52"/>
      <c r="AW537" s="52"/>
      <c r="AX537" s="52"/>
      <c r="AY537" s="52"/>
      <c r="AZ537" s="52"/>
      <c r="BA537" s="52"/>
      <c r="BB537" s="52"/>
      <c r="BC537" s="52"/>
      <c r="BD537" s="52"/>
      <c r="BE537" s="52"/>
      <c r="BF537" s="52"/>
      <c r="BG537" s="52"/>
    </row>
    <row r="538" spans="1:59" ht="12.75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  <c r="AU538" s="52"/>
      <c r="AV538" s="52"/>
      <c r="AW538" s="52"/>
      <c r="AX538" s="52"/>
      <c r="AY538" s="52"/>
      <c r="AZ538" s="52"/>
      <c r="BA538" s="52"/>
      <c r="BB538" s="52"/>
      <c r="BC538" s="52"/>
      <c r="BD538" s="52"/>
      <c r="BE538" s="52"/>
      <c r="BF538" s="52"/>
      <c r="BG538" s="52"/>
    </row>
    <row r="539" spans="1:59" ht="12.7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  <c r="AU539" s="52"/>
      <c r="AV539" s="52"/>
      <c r="AW539" s="52"/>
      <c r="AX539" s="52"/>
      <c r="AY539" s="52"/>
      <c r="AZ539" s="52"/>
      <c r="BA539" s="52"/>
      <c r="BB539" s="52"/>
      <c r="BC539" s="52"/>
      <c r="BD539" s="52"/>
      <c r="BE539" s="52"/>
      <c r="BF539" s="52"/>
      <c r="BG539" s="52"/>
    </row>
    <row r="540" spans="1:59" ht="12.75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  <c r="BG540" s="52"/>
    </row>
    <row r="541" spans="1:59" ht="12.75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  <c r="AU541" s="52"/>
      <c r="AV541" s="52"/>
      <c r="AW541" s="52"/>
      <c r="AX541" s="52"/>
      <c r="AY541" s="52"/>
      <c r="AZ541" s="52"/>
      <c r="BA541" s="52"/>
      <c r="BB541" s="52"/>
      <c r="BC541" s="52"/>
      <c r="BD541" s="52"/>
      <c r="BE541" s="52"/>
      <c r="BF541" s="52"/>
      <c r="BG541" s="52"/>
    </row>
    <row r="542" spans="1:59" ht="12.75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  <c r="BG542" s="52"/>
    </row>
    <row r="543" spans="1:59" ht="12.75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  <c r="BG543" s="52"/>
    </row>
    <row r="544" spans="1:59" ht="12.75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  <c r="BG544" s="52"/>
    </row>
    <row r="545" spans="1:59" ht="12.7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  <c r="BG545" s="52"/>
    </row>
    <row r="546" spans="1:59" ht="12.75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  <c r="BG546" s="52"/>
    </row>
    <row r="547" spans="1:59" ht="12.75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  <c r="BG547" s="52"/>
    </row>
    <row r="548" spans="1:59" ht="12.75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  <c r="BG548" s="52"/>
    </row>
    <row r="549" spans="1:59" ht="12.75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  <c r="BG549" s="52"/>
    </row>
    <row r="550" spans="1:59" ht="12.75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  <c r="BG550" s="52"/>
    </row>
    <row r="551" spans="1:59" ht="12.75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  <c r="AU551" s="52"/>
      <c r="AV551" s="52"/>
      <c r="AW551" s="52"/>
      <c r="AX551" s="52"/>
      <c r="AY551" s="52"/>
      <c r="AZ551" s="52"/>
      <c r="BA551" s="52"/>
      <c r="BB551" s="52"/>
      <c r="BC551" s="52"/>
      <c r="BD551" s="52"/>
      <c r="BE551" s="52"/>
      <c r="BF551" s="52"/>
      <c r="BG551" s="52"/>
    </row>
    <row r="552" spans="1:59" ht="12.75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  <c r="AU552" s="52"/>
      <c r="AV552" s="52"/>
      <c r="AW552" s="52"/>
      <c r="AX552" s="52"/>
      <c r="AY552" s="52"/>
      <c r="AZ552" s="52"/>
      <c r="BA552" s="52"/>
      <c r="BB552" s="52"/>
      <c r="BC552" s="52"/>
      <c r="BD552" s="52"/>
      <c r="BE552" s="52"/>
      <c r="BF552" s="52"/>
      <c r="BG552" s="52"/>
    </row>
    <row r="553" spans="1:59" ht="12.75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  <c r="AU553" s="52"/>
      <c r="AV553" s="52"/>
      <c r="AW553" s="52"/>
      <c r="AX553" s="52"/>
      <c r="AY553" s="52"/>
      <c r="AZ553" s="52"/>
      <c r="BA553" s="52"/>
      <c r="BB553" s="52"/>
      <c r="BC553" s="52"/>
      <c r="BD553" s="52"/>
      <c r="BE553" s="52"/>
      <c r="BF553" s="52"/>
      <c r="BG553" s="52"/>
    </row>
    <row r="554" spans="1:59" ht="12.75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  <c r="AU554" s="52"/>
      <c r="AV554" s="52"/>
      <c r="AW554" s="52"/>
      <c r="AX554" s="52"/>
      <c r="AY554" s="52"/>
      <c r="AZ554" s="52"/>
      <c r="BA554" s="52"/>
      <c r="BB554" s="52"/>
      <c r="BC554" s="52"/>
      <c r="BD554" s="52"/>
      <c r="BE554" s="52"/>
      <c r="BF554" s="52"/>
      <c r="BG554" s="52"/>
    </row>
    <row r="555" spans="1:59" ht="12.7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  <c r="AU555" s="52"/>
      <c r="AV555" s="52"/>
      <c r="AW555" s="52"/>
      <c r="AX555" s="52"/>
      <c r="AY555" s="52"/>
      <c r="AZ555" s="52"/>
      <c r="BA555" s="52"/>
      <c r="BB555" s="52"/>
      <c r="BC555" s="52"/>
      <c r="BD555" s="52"/>
      <c r="BE555" s="52"/>
      <c r="BF555" s="52"/>
      <c r="BG555" s="52"/>
    </row>
    <row r="556" spans="1:59" ht="12.75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  <c r="AU556" s="52"/>
      <c r="AV556" s="52"/>
      <c r="AW556" s="52"/>
      <c r="AX556" s="52"/>
      <c r="AY556" s="52"/>
      <c r="AZ556" s="52"/>
      <c r="BA556" s="52"/>
      <c r="BB556" s="52"/>
      <c r="BC556" s="52"/>
      <c r="BD556" s="52"/>
      <c r="BE556" s="52"/>
      <c r="BF556" s="52"/>
      <c r="BG556" s="52"/>
    </row>
    <row r="557" spans="1:59" ht="12.75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  <c r="AU557" s="52"/>
      <c r="AV557" s="52"/>
      <c r="AW557" s="52"/>
      <c r="AX557" s="52"/>
      <c r="AY557" s="52"/>
      <c r="AZ557" s="52"/>
      <c r="BA557" s="52"/>
      <c r="BB557" s="52"/>
      <c r="BC557" s="52"/>
      <c r="BD557" s="52"/>
      <c r="BE557" s="52"/>
      <c r="BF557" s="52"/>
      <c r="BG557" s="52"/>
    </row>
    <row r="558" spans="1:59" ht="12.75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  <c r="AU558" s="52"/>
      <c r="AV558" s="52"/>
      <c r="AW558" s="52"/>
      <c r="AX558" s="52"/>
      <c r="AY558" s="52"/>
      <c r="AZ558" s="52"/>
      <c r="BA558" s="52"/>
      <c r="BB558" s="52"/>
      <c r="BC558" s="52"/>
      <c r="BD558" s="52"/>
      <c r="BE558" s="52"/>
      <c r="BF558" s="52"/>
      <c r="BG558" s="52"/>
    </row>
    <row r="559" spans="1:59" ht="12.75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  <c r="AU559" s="52"/>
      <c r="AV559" s="52"/>
      <c r="AW559" s="52"/>
      <c r="AX559" s="52"/>
      <c r="AY559" s="52"/>
      <c r="AZ559" s="52"/>
      <c r="BA559" s="52"/>
      <c r="BB559" s="52"/>
      <c r="BC559" s="52"/>
      <c r="BD559" s="52"/>
      <c r="BE559" s="52"/>
      <c r="BF559" s="52"/>
      <c r="BG559" s="52"/>
    </row>
    <row r="560" spans="1:59" ht="12.75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  <c r="AU560" s="52"/>
      <c r="AV560" s="52"/>
      <c r="AW560" s="52"/>
      <c r="AX560" s="52"/>
      <c r="AY560" s="52"/>
      <c r="AZ560" s="52"/>
      <c r="BA560" s="52"/>
      <c r="BB560" s="52"/>
      <c r="BC560" s="52"/>
      <c r="BD560" s="52"/>
      <c r="BE560" s="52"/>
      <c r="BF560" s="52"/>
      <c r="BG560" s="52"/>
    </row>
    <row r="561" spans="1:59" ht="12.75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  <c r="AU561" s="52"/>
      <c r="AV561" s="52"/>
      <c r="AW561" s="52"/>
      <c r="AX561" s="52"/>
      <c r="AY561" s="52"/>
      <c r="AZ561" s="52"/>
      <c r="BA561" s="52"/>
      <c r="BB561" s="52"/>
      <c r="BC561" s="52"/>
      <c r="BD561" s="52"/>
      <c r="BE561" s="52"/>
      <c r="BF561" s="52"/>
      <c r="BG561" s="52"/>
    </row>
    <row r="562" spans="1:59" ht="12.75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  <c r="AU562" s="52"/>
      <c r="AV562" s="52"/>
      <c r="AW562" s="52"/>
      <c r="AX562" s="52"/>
      <c r="AY562" s="52"/>
      <c r="AZ562" s="52"/>
      <c r="BA562" s="52"/>
      <c r="BB562" s="52"/>
      <c r="BC562" s="52"/>
      <c r="BD562" s="52"/>
      <c r="BE562" s="52"/>
      <c r="BF562" s="52"/>
      <c r="BG562" s="52"/>
    </row>
    <row r="563" spans="1:59" ht="12.75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  <c r="AU563" s="52"/>
      <c r="AV563" s="52"/>
      <c r="AW563" s="52"/>
      <c r="AX563" s="52"/>
      <c r="AY563" s="52"/>
      <c r="AZ563" s="52"/>
      <c r="BA563" s="52"/>
      <c r="BB563" s="52"/>
      <c r="BC563" s="52"/>
      <c r="BD563" s="52"/>
      <c r="BE563" s="52"/>
      <c r="BF563" s="52"/>
      <c r="BG563" s="52"/>
    </row>
    <row r="564" spans="1:59" ht="12.75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  <c r="AU564" s="52"/>
      <c r="AV564" s="52"/>
      <c r="AW564" s="52"/>
      <c r="AX564" s="52"/>
      <c r="AY564" s="52"/>
      <c r="AZ564" s="52"/>
      <c r="BA564" s="52"/>
      <c r="BB564" s="52"/>
      <c r="BC564" s="52"/>
      <c r="BD564" s="52"/>
      <c r="BE564" s="52"/>
      <c r="BF564" s="52"/>
      <c r="BG564" s="52"/>
    </row>
    <row r="565" spans="1:59" ht="12.7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  <c r="AU565" s="52"/>
      <c r="AV565" s="52"/>
      <c r="AW565" s="52"/>
      <c r="AX565" s="52"/>
      <c r="AY565" s="52"/>
      <c r="AZ565" s="52"/>
      <c r="BA565" s="52"/>
      <c r="BB565" s="52"/>
      <c r="BC565" s="52"/>
      <c r="BD565" s="52"/>
      <c r="BE565" s="52"/>
      <c r="BF565" s="52"/>
      <c r="BG565" s="52"/>
    </row>
    <row r="566" spans="1:59" ht="12.75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  <c r="AU566" s="52"/>
      <c r="AV566" s="52"/>
      <c r="AW566" s="52"/>
      <c r="AX566" s="52"/>
      <c r="AY566" s="52"/>
      <c r="AZ566" s="52"/>
      <c r="BA566" s="52"/>
      <c r="BB566" s="52"/>
      <c r="BC566" s="52"/>
      <c r="BD566" s="52"/>
      <c r="BE566" s="52"/>
      <c r="BF566" s="52"/>
      <c r="BG566" s="52"/>
    </row>
    <row r="567" spans="1:59" ht="12.75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  <c r="AU567" s="52"/>
      <c r="AV567" s="52"/>
      <c r="AW567" s="52"/>
      <c r="AX567" s="52"/>
      <c r="AY567" s="52"/>
      <c r="AZ567" s="52"/>
      <c r="BA567" s="52"/>
      <c r="BB567" s="52"/>
      <c r="BC567" s="52"/>
      <c r="BD567" s="52"/>
      <c r="BE567" s="52"/>
      <c r="BF567" s="52"/>
      <c r="BG567" s="52"/>
    </row>
    <row r="568" spans="1:59" ht="12.75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  <c r="AU568" s="52"/>
      <c r="AV568" s="52"/>
      <c r="AW568" s="52"/>
      <c r="AX568" s="52"/>
      <c r="AY568" s="52"/>
      <c r="AZ568" s="52"/>
      <c r="BA568" s="52"/>
      <c r="BB568" s="52"/>
      <c r="BC568" s="52"/>
      <c r="BD568" s="52"/>
      <c r="BE568" s="52"/>
      <c r="BF568" s="52"/>
      <c r="BG568" s="52"/>
    </row>
    <row r="569" spans="1:59" ht="12.75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  <c r="AU569" s="52"/>
      <c r="AV569" s="52"/>
      <c r="AW569" s="52"/>
      <c r="AX569" s="52"/>
      <c r="AY569" s="52"/>
      <c r="AZ569" s="52"/>
      <c r="BA569" s="52"/>
      <c r="BB569" s="52"/>
      <c r="BC569" s="52"/>
      <c r="BD569" s="52"/>
      <c r="BE569" s="52"/>
      <c r="BF569" s="52"/>
      <c r="BG569" s="52"/>
    </row>
    <row r="570" spans="1:59" ht="12.75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  <c r="AU570" s="52"/>
      <c r="AV570" s="52"/>
      <c r="AW570" s="52"/>
      <c r="AX570" s="52"/>
      <c r="AY570" s="52"/>
      <c r="AZ570" s="52"/>
      <c r="BA570" s="52"/>
      <c r="BB570" s="52"/>
      <c r="BC570" s="52"/>
      <c r="BD570" s="52"/>
      <c r="BE570" s="52"/>
      <c r="BF570" s="52"/>
      <c r="BG570" s="52"/>
    </row>
    <row r="571" spans="1:59" ht="12.75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  <c r="AU571" s="52"/>
      <c r="AV571" s="52"/>
      <c r="AW571" s="52"/>
      <c r="AX571" s="52"/>
      <c r="AY571" s="52"/>
      <c r="AZ571" s="52"/>
      <c r="BA571" s="52"/>
      <c r="BB571" s="52"/>
      <c r="BC571" s="52"/>
      <c r="BD571" s="52"/>
      <c r="BE571" s="52"/>
      <c r="BF571" s="52"/>
      <c r="BG571" s="52"/>
    </row>
    <row r="572" spans="1:59" ht="12.75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  <c r="AU572" s="52"/>
      <c r="AV572" s="52"/>
      <c r="AW572" s="52"/>
      <c r="AX572" s="52"/>
      <c r="AY572" s="52"/>
      <c r="AZ572" s="52"/>
      <c r="BA572" s="52"/>
      <c r="BB572" s="52"/>
      <c r="BC572" s="52"/>
      <c r="BD572" s="52"/>
      <c r="BE572" s="52"/>
      <c r="BF572" s="52"/>
      <c r="BG572" s="52"/>
    </row>
    <row r="573" spans="1:59" ht="12.75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  <c r="AU573" s="52"/>
      <c r="AV573" s="52"/>
      <c r="AW573" s="52"/>
      <c r="AX573" s="52"/>
      <c r="AY573" s="52"/>
      <c r="AZ573" s="52"/>
      <c r="BA573" s="52"/>
      <c r="BB573" s="52"/>
      <c r="BC573" s="52"/>
      <c r="BD573" s="52"/>
      <c r="BE573" s="52"/>
      <c r="BF573" s="52"/>
      <c r="BG573" s="52"/>
    </row>
    <row r="574" spans="1:59" ht="12.75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  <c r="AU574" s="52"/>
      <c r="AV574" s="52"/>
      <c r="AW574" s="52"/>
      <c r="AX574" s="52"/>
      <c r="AY574" s="52"/>
      <c r="AZ574" s="52"/>
      <c r="BA574" s="52"/>
      <c r="BB574" s="52"/>
      <c r="BC574" s="52"/>
      <c r="BD574" s="52"/>
      <c r="BE574" s="52"/>
      <c r="BF574" s="52"/>
      <c r="BG574" s="52"/>
    </row>
    <row r="575" spans="1:59" ht="12.7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  <c r="AU575" s="52"/>
      <c r="AV575" s="52"/>
      <c r="AW575" s="52"/>
      <c r="AX575" s="52"/>
      <c r="AY575" s="52"/>
      <c r="AZ575" s="52"/>
      <c r="BA575" s="52"/>
      <c r="BB575" s="52"/>
      <c r="BC575" s="52"/>
      <c r="BD575" s="52"/>
      <c r="BE575" s="52"/>
      <c r="BF575" s="52"/>
      <c r="BG575" s="52"/>
    </row>
    <row r="576" spans="1:59" ht="12.75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  <c r="AU576" s="52"/>
      <c r="AV576" s="52"/>
      <c r="AW576" s="52"/>
      <c r="AX576" s="52"/>
      <c r="AY576" s="52"/>
      <c r="AZ576" s="52"/>
      <c r="BA576" s="52"/>
      <c r="BB576" s="52"/>
      <c r="BC576" s="52"/>
      <c r="BD576" s="52"/>
      <c r="BE576" s="52"/>
      <c r="BF576" s="52"/>
      <c r="BG576" s="52"/>
    </row>
    <row r="577" spans="1:59" ht="12.75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  <c r="AU577" s="52"/>
      <c r="AV577" s="52"/>
      <c r="AW577" s="52"/>
      <c r="AX577" s="52"/>
      <c r="AY577" s="52"/>
      <c r="AZ577" s="52"/>
      <c r="BA577" s="52"/>
      <c r="BB577" s="52"/>
      <c r="BC577" s="52"/>
      <c r="BD577" s="52"/>
      <c r="BE577" s="52"/>
      <c r="BF577" s="52"/>
      <c r="BG577" s="52"/>
    </row>
    <row r="578" spans="1:59" ht="12.75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  <c r="AU578" s="52"/>
      <c r="AV578" s="52"/>
      <c r="AW578" s="52"/>
      <c r="AX578" s="52"/>
      <c r="AY578" s="52"/>
      <c r="AZ578" s="52"/>
      <c r="BA578" s="52"/>
      <c r="BB578" s="52"/>
      <c r="BC578" s="52"/>
      <c r="BD578" s="52"/>
      <c r="BE578" s="52"/>
      <c r="BF578" s="52"/>
      <c r="BG578" s="52"/>
    </row>
    <row r="579" spans="1:59" ht="12.7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  <c r="AU579" s="52"/>
      <c r="AV579" s="52"/>
      <c r="AW579" s="52"/>
      <c r="AX579" s="52"/>
      <c r="AY579" s="52"/>
      <c r="AZ579" s="52"/>
      <c r="BA579" s="52"/>
      <c r="BB579" s="52"/>
      <c r="BC579" s="52"/>
      <c r="BD579" s="52"/>
      <c r="BE579" s="52"/>
      <c r="BF579" s="52"/>
      <c r="BG579" s="52"/>
    </row>
    <row r="580" spans="1:59" ht="12.75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  <c r="AU580" s="52"/>
      <c r="AV580" s="52"/>
      <c r="AW580" s="52"/>
      <c r="AX580" s="52"/>
      <c r="AY580" s="52"/>
      <c r="AZ580" s="52"/>
      <c r="BA580" s="52"/>
      <c r="BB580" s="52"/>
      <c r="BC580" s="52"/>
      <c r="BD580" s="52"/>
      <c r="BE580" s="52"/>
      <c r="BF580" s="52"/>
      <c r="BG580" s="52"/>
    </row>
    <row r="581" spans="1:59" ht="12.75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  <c r="AU581" s="52"/>
      <c r="AV581" s="52"/>
      <c r="AW581" s="52"/>
      <c r="AX581" s="52"/>
      <c r="AY581" s="52"/>
      <c r="AZ581" s="52"/>
      <c r="BA581" s="52"/>
      <c r="BB581" s="52"/>
      <c r="BC581" s="52"/>
      <c r="BD581" s="52"/>
      <c r="BE581" s="52"/>
      <c r="BF581" s="52"/>
      <c r="BG581" s="52"/>
    </row>
    <row r="582" spans="1:59" ht="12.75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  <c r="BG582" s="52"/>
    </row>
    <row r="583" spans="1:59" ht="12.75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  <c r="BG583" s="52"/>
    </row>
    <row r="584" spans="1:59" ht="12.75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  <c r="AU584" s="52"/>
      <c r="AV584" s="52"/>
      <c r="AW584" s="52"/>
      <c r="AX584" s="52"/>
      <c r="AY584" s="52"/>
      <c r="AZ584" s="52"/>
      <c r="BA584" s="52"/>
      <c r="BB584" s="52"/>
      <c r="BC584" s="52"/>
      <c r="BD584" s="52"/>
      <c r="BE584" s="52"/>
      <c r="BF584" s="52"/>
      <c r="BG584" s="52"/>
    </row>
    <row r="585" spans="1:59" ht="12.7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  <c r="AU585" s="52"/>
      <c r="AV585" s="52"/>
      <c r="AW585" s="52"/>
      <c r="AX585" s="52"/>
      <c r="AY585" s="52"/>
      <c r="AZ585" s="52"/>
      <c r="BA585" s="52"/>
      <c r="BB585" s="52"/>
      <c r="BC585" s="52"/>
      <c r="BD585" s="52"/>
      <c r="BE585" s="52"/>
      <c r="BF585" s="52"/>
      <c r="BG585" s="52"/>
    </row>
    <row r="586" spans="1:59" ht="12.75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  <c r="AU586" s="52"/>
      <c r="AV586" s="52"/>
      <c r="AW586" s="52"/>
      <c r="AX586" s="52"/>
      <c r="AY586" s="52"/>
      <c r="AZ586" s="52"/>
      <c r="BA586" s="52"/>
      <c r="BB586" s="52"/>
      <c r="BC586" s="52"/>
      <c r="BD586" s="52"/>
      <c r="BE586" s="52"/>
      <c r="BF586" s="52"/>
      <c r="BG586" s="52"/>
    </row>
    <row r="587" spans="1:59" ht="12.75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  <c r="AU587" s="52"/>
      <c r="AV587" s="52"/>
      <c r="AW587" s="52"/>
      <c r="AX587" s="52"/>
      <c r="AY587" s="52"/>
      <c r="AZ587" s="52"/>
      <c r="BA587" s="52"/>
      <c r="BB587" s="52"/>
      <c r="BC587" s="52"/>
      <c r="BD587" s="52"/>
      <c r="BE587" s="52"/>
      <c r="BF587" s="52"/>
      <c r="BG587" s="52"/>
    </row>
    <row r="588" spans="1:59" ht="12.75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  <c r="AU588" s="52"/>
      <c r="AV588" s="52"/>
      <c r="AW588" s="52"/>
      <c r="AX588" s="52"/>
      <c r="AY588" s="52"/>
      <c r="AZ588" s="52"/>
      <c r="BA588" s="52"/>
      <c r="BB588" s="52"/>
      <c r="BC588" s="52"/>
      <c r="BD588" s="52"/>
      <c r="BE588" s="52"/>
      <c r="BF588" s="52"/>
      <c r="BG588" s="52"/>
    </row>
    <row r="589" spans="1:59" ht="12.75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  <c r="AU589" s="52"/>
      <c r="AV589" s="52"/>
      <c r="AW589" s="52"/>
      <c r="AX589" s="52"/>
      <c r="AY589" s="52"/>
      <c r="AZ589" s="52"/>
      <c r="BA589" s="52"/>
      <c r="BB589" s="52"/>
      <c r="BC589" s="52"/>
      <c r="BD589" s="52"/>
      <c r="BE589" s="52"/>
      <c r="BF589" s="52"/>
      <c r="BG589" s="52"/>
    </row>
    <row r="590" spans="1:59" ht="12.75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  <c r="AU590" s="52"/>
      <c r="AV590" s="52"/>
      <c r="AW590" s="52"/>
      <c r="AX590" s="52"/>
      <c r="AY590" s="52"/>
      <c r="AZ590" s="52"/>
      <c r="BA590" s="52"/>
      <c r="BB590" s="52"/>
      <c r="BC590" s="52"/>
      <c r="BD590" s="52"/>
      <c r="BE590" s="52"/>
      <c r="BF590" s="52"/>
      <c r="BG590" s="52"/>
    </row>
    <row r="591" spans="1:59" ht="12.75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  <c r="AU591" s="52"/>
      <c r="AV591" s="52"/>
      <c r="AW591" s="52"/>
      <c r="AX591" s="52"/>
      <c r="AY591" s="52"/>
      <c r="AZ591" s="52"/>
      <c r="BA591" s="52"/>
      <c r="BB591" s="52"/>
      <c r="BC591" s="52"/>
      <c r="BD591" s="52"/>
      <c r="BE591" s="52"/>
      <c r="BF591" s="52"/>
      <c r="BG591" s="52"/>
    </row>
    <row r="592" spans="1:59" ht="12.75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  <c r="AU592" s="52"/>
      <c r="AV592" s="52"/>
      <c r="AW592" s="52"/>
      <c r="AX592" s="52"/>
      <c r="AY592" s="52"/>
      <c r="AZ592" s="52"/>
      <c r="BA592" s="52"/>
      <c r="BB592" s="52"/>
      <c r="BC592" s="52"/>
      <c r="BD592" s="52"/>
      <c r="BE592" s="52"/>
      <c r="BF592" s="52"/>
      <c r="BG592" s="52"/>
    </row>
    <row r="593" spans="1:59" ht="12.75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  <c r="AU593" s="52"/>
      <c r="AV593" s="52"/>
      <c r="AW593" s="52"/>
      <c r="AX593" s="52"/>
      <c r="AY593" s="52"/>
      <c r="AZ593" s="52"/>
      <c r="BA593" s="52"/>
      <c r="BB593" s="52"/>
      <c r="BC593" s="52"/>
      <c r="BD593" s="52"/>
      <c r="BE593" s="52"/>
      <c r="BF593" s="52"/>
      <c r="BG593" s="52"/>
    </row>
    <row r="594" spans="1:59" ht="12.75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  <c r="AU594" s="52"/>
      <c r="AV594" s="52"/>
      <c r="AW594" s="52"/>
      <c r="AX594" s="52"/>
      <c r="AY594" s="52"/>
      <c r="AZ594" s="52"/>
      <c r="BA594" s="52"/>
      <c r="BB594" s="52"/>
      <c r="BC594" s="52"/>
      <c r="BD594" s="52"/>
      <c r="BE594" s="52"/>
      <c r="BF594" s="52"/>
      <c r="BG594" s="52"/>
    </row>
    <row r="595" spans="1:59" ht="12.7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  <c r="AU595" s="52"/>
      <c r="AV595" s="52"/>
      <c r="AW595" s="52"/>
      <c r="AX595" s="52"/>
      <c r="AY595" s="52"/>
      <c r="AZ595" s="52"/>
      <c r="BA595" s="52"/>
      <c r="BB595" s="52"/>
      <c r="BC595" s="52"/>
      <c r="BD595" s="52"/>
      <c r="BE595" s="52"/>
      <c r="BF595" s="52"/>
      <c r="BG595" s="52"/>
    </row>
    <row r="596" spans="1:59" ht="12.75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  <c r="AU596" s="52"/>
      <c r="AV596" s="52"/>
      <c r="AW596" s="52"/>
      <c r="AX596" s="52"/>
      <c r="AY596" s="52"/>
      <c r="AZ596" s="52"/>
      <c r="BA596" s="52"/>
      <c r="BB596" s="52"/>
      <c r="BC596" s="52"/>
      <c r="BD596" s="52"/>
      <c r="BE596" s="52"/>
      <c r="BF596" s="52"/>
      <c r="BG596" s="52"/>
    </row>
    <row r="597" spans="1:59" ht="12.75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  <c r="AU597" s="52"/>
      <c r="AV597" s="52"/>
      <c r="AW597" s="52"/>
      <c r="AX597" s="52"/>
      <c r="AY597" s="52"/>
      <c r="AZ597" s="52"/>
      <c r="BA597" s="52"/>
      <c r="BB597" s="52"/>
      <c r="BC597" s="52"/>
      <c r="BD597" s="52"/>
      <c r="BE597" s="52"/>
      <c r="BF597" s="52"/>
      <c r="BG597" s="52"/>
    </row>
    <row r="598" spans="1:59" ht="12.75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  <c r="AU598" s="52"/>
      <c r="AV598" s="52"/>
      <c r="AW598" s="52"/>
      <c r="AX598" s="52"/>
      <c r="AY598" s="52"/>
      <c r="AZ598" s="52"/>
      <c r="BA598" s="52"/>
      <c r="BB598" s="52"/>
      <c r="BC598" s="52"/>
      <c r="BD598" s="52"/>
      <c r="BE598" s="52"/>
      <c r="BF598" s="52"/>
      <c r="BG598" s="52"/>
    </row>
    <row r="599" spans="1:59" ht="12.75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  <c r="AU599" s="52"/>
      <c r="AV599" s="52"/>
      <c r="AW599" s="52"/>
      <c r="AX599" s="52"/>
      <c r="AY599" s="52"/>
      <c r="AZ599" s="52"/>
      <c r="BA599" s="52"/>
      <c r="BB599" s="52"/>
      <c r="BC599" s="52"/>
      <c r="BD599" s="52"/>
      <c r="BE599" s="52"/>
      <c r="BF599" s="52"/>
      <c r="BG599" s="52"/>
    </row>
    <row r="600" spans="1:59" ht="12.75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  <c r="AU600" s="52"/>
      <c r="AV600" s="52"/>
      <c r="AW600" s="52"/>
      <c r="AX600" s="52"/>
      <c r="AY600" s="52"/>
      <c r="AZ600" s="52"/>
      <c r="BA600" s="52"/>
      <c r="BB600" s="52"/>
      <c r="BC600" s="52"/>
      <c r="BD600" s="52"/>
      <c r="BE600" s="52"/>
      <c r="BF600" s="52"/>
      <c r="BG600" s="52"/>
    </row>
    <row r="601" spans="1:59" ht="12.75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  <c r="AU601" s="52"/>
      <c r="AV601" s="52"/>
      <c r="AW601" s="52"/>
      <c r="AX601" s="52"/>
      <c r="AY601" s="52"/>
      <c r="AZ601" s="52"/>
      <c r="BA601" s="52"/>
      <c r="BB601" s="52"/>
      <c r="BC601" s="52"/>
      <c r="BD601" s="52"/>
      <c r="BE601" s="52"/>
      <c r="BF601" s="52"/>
      <c r="BG601" s="52"/>
    </row>
    <row r="602" spans="1:59" ht="12.75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  <c r="AU602" s="52"/>
      <c r="AV602" s="52"/>
      <c r="AW602" s="52"/>
      <c r="AX602" s="52"/>
      <c r="AY602" s="52"/>
      <c r="AZ602" s="52"/>
      <c r="BA602" s="52"/>
      <c r="BB602" s="52"/>
      <c r="BC602" s="52"/>
      <c r="BD602" s="52"/>
      <c r="BE602" s="52"/>
      <c r="BF602" s="52"/>
      <c r="BG602" s="52"/>
    </row>
    <row r="603" spans="1:59" ht="12.75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  <c r="AU603" s="52"/>
      <c r="AV603" s="52"/>
      <c r="AW603" s="52"/>
      <c r="AX603" s="52"/>
      <c r="AY603" s="52"/>
      <c r="AZ603" s="52"/>
      <c r="BA603" s="52"/>
      <c r="BB603" s="52"/>
      <c r="BC603" s="52"/>
      <c r="BD603" s="52"/>
      <c r="BE603" s="52"/>
      <c r="BF603" s="52"/>
      <c r="BG603" s="52"/>
    </row>
    <row r="604" spans="1:59" ht="12.75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  <c r="AU604" s="52"/>
      <c r="AV604" s="52"/>
      <c r="AW604" s="52"/>
      <c r="AX604" s="52"/>
      <c r="AY604" s="52"/>
      <c r="AZ604" s="52"/>
      <c r="BA604" s="52"/>
      <c r="BB604" s="52"/>
      <c r="BC604" s="52"/>
      <c r="BD604" s="52"/>
      <c r="BE604" s="52"/>
      <c r="BF604" s="52"/>
      <c r="BG604" s="52"/>
    </row>
    <row r="605" spans="1:59" ht="12.7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  <c r="AU605" s="52"/>
      <c r="AV605" s="52"/>
      <c r="AW605" s="52"/>
      <c r="AX605" s="52"/>
      <c r="AY605" s="52"/>
      <c r="AZ605" s="52"/>
      <c r="BA605" s="52"/>
      <c r="BB605" s="52"/>
      <c r="BC605" s="52"/>
      <c r="BD605" s="52"/>
      <c r="BE605" s="52"/>
      <c r="BF605" s="52"/>
      <c r="BG605" s="52"/>
    </row>
    <row r="606" spans="1:59" ht="12.75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  <c r="AU606" s="52"/>
      <c r="AV606" s="52"/>
      <c r="AW606" s="52"/>
      <c r="AX606" s="52"/>
      <c r="AY606" s="52"/>
      <c r="AZ606" s="52"/>
      <c r="BA606" s="52"/>
      <c r="BB606" s="52"/>
      <c r="BC606" s="52"/>
      <c r="BD606" s="52"/>
      <c r="BE606" s="52"/>
      <c r="BF606" s="52"/>
      <c r="BG606" s="52"/>
    </row>
    <row r="607" spans="1:59" ht="12.75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  <c r="AU607" s="52"/>
      <c r="AV607" s="52"/>
      <c r="AW607" s="52"/>
      <c r="AX607" s="52"/>
      <c r="AY607" s="52"/>
      <c r="AZ607" s="52"/>
      <c r="BA607" s="52"/>
      <c r="BB607" s="52"/>
      <c r="BC607" s="52"/>
      <c r="BD607" s="52"/>
      <c r="BE607" s="52"/>
      <c r="BF607" s="52"/>
      <c r="BG607" s="52"/>
    </row>
    <row r="608" spans="1:59" ht="12.75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  <c r="AU608" s="52"/>
      <c r="AV608" s="52"/>
      <c r="AW608" s="52"/>
      <c r="AX608" s="52"/>
      <c r="AY608" s="52"/>
      <c r="AZ608" s="52"/>
      <c r="BA608" s="52"/>
      <c r="BB608" s="52"/>
      <c r="BC608" s="52"/>
      <c r="BD608" s="52"/>
      <c r="BE608" s="52"/>
      <c r="BF608" s="52"/>
      <c r="BG608" s="52"/>
    </row>
    <row r="609" spans="1:59" ht="12.75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  <c r="AU609" s="52"/>
      <c r="AV609" s="52"/>
      <c r="AW609" s="52"/>
      <c r="AX609" s="52"/>
      <c r="AY609" s="52"/>
      <c r="AZ609" s="52"/>
      <c r="BA609" s="52"/>
      <c r="BB609" s="52"/>
      <c r="BC609" s="52"/>
      <c r="BD609" s="52"/>
      <c r="BE609" s="52"/>
      <c r="BF609" s="52"/>
      <c r="BG609" s="52"/>
    </row>
    <row r="610" spans="1:59" ht="12.75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  <c r="AU610" s="52"/>
      <c r="AV610" s="52"/>
      <c r="AW610" s="52"/>
      <c r="AX610" s="52"/>
      <c r="AY610" s="52"/>
      <c r="AZ610" s="52"/>
      <c r="BA610" s="52"/>
      <c r="BB610" s="52"/>
      <c r="BC610" s="52"/>
      <c r="BD610" s="52"/>
      <c r="BE610" s="52"/>
      <c r="BF610" s="52"/>
      <c r="BG610" s="52"/>
    </row>
    <row r="611" spans="1:59" ht="12.75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  <c r="AU611" s="52"/>
      <c r="AV611" s="52"/>
      <c r="AW611" s="52"/>
      <c r="AX611" s="52"/>
      <c r="AY611" s="52"/>
      <c r="AZ611" s="52"/>
      <c r="BA611" s="52"/>
      <c r="BB611" s="52"/>
      <c r="BC611" s="52"/>
      <c r="BD611" s="52"/>
      <c r="BE611" s="52"/>
      <c r="BF611" s="52"/>
      <c r="BG611" s="52"/>
    </row>
    <row r="612" spans="1:59" ht="12.75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  <c r="AU612" s="52"/>
      <c r="AV612" s="52"/>
      <c r="AW612" s="52"/>
      <c r="AX612" s="52"/>
      <c r="AY612" s="52"/>
      <c r="AZ612" s="52"/>
      <c r="BA612" s="52"/>
      <c r="BB612" s="52"/>
      <c r="BC612" s="52"/>
      <c r="BD612" s="52"/>
      <c r="BE612" s="52"/>
      <c r="BF612" s="52"/>
      <c r="BG612" s="52"/>
    </row>
    <row r="613" spans="1:59" ht="12.75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  <c r="AU613" s="52"/>
      <c r="AV613" s="52"/>
      <c r="AW613" s="52"/>
      <c r="AX613" s="52"/>
      <c r="AY613" s="52"/>
      <c r="AZ613" s="52"/>
      <c r="BA613" s="52"/>
      <c r="BB613" s="52"/>
      <c r="BC613" s="52"/>
      <c r="BD613" s="52"/>
      <c r="BE613" s="52"/>
      <c r="BF613" s="52"/>
      <c r="BG613" s="52"/>
    </row>
    <row r="614" spans="1:59" ht="12.75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  <c r="AU614" s="52"/>
      <c r="AV614" s="52"/>
      <c r="AW614" s="52"/>
      <c r="AX614" s="52"/>
      <c r="AY614" s="52"/>
      <c r="AZ614" s="52"/>
      <c r="BA614" s="52"/>
      <c r="BB614" s="52"/>
      <c r="BC614" s="52"/>
      <c r="BD614" s="52"/>
      <c r="BE614" s="52"/>
      <c r="BF614" s="52"/>
      <c r="BG614" s="52"/>
    </row>
    <row r="615" spans="1:59" ht="12.7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  <c r="AU615" s="52"/>
      <c r="AV615" s="52"/>
      <c r="AW615" s="52"/>
      <c r="AX615" s="52"/>
      <c r="AY615" s="52"/>
      <c r="AZ615" s="52"/>
      <c r="BA615" s="52"/>
      <c r="BB615" s="52"/>
      <c r="BC615" s="52"/>
      <c r="BD615" s="52"/>
      <c r="BE615" s="52"/>
      <c r="BF615" s="52"/>
      <c r="BG615" s="52"/>
    </row>
    <row r="616" spans="1:59" ht="12.75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  <c r="BG616" s="52"/>
    </row>
    <row r="617" spans="1:59" ht="12.75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  <c r="BG617" s="52"/>
    </row>
    <row r="618" spans="1:59" ht="12.75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  <c r="BG618" s="52"/>
    </row>
    <row r="619" spans="1:59" ht="12.7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  <c r="AU619" s="52"/>
      <c r="AV619" s="52"/>
      <c r="AW619" s="52"/>
      <c r="AX619" s="52"/>
      <c r="AY619" s="52"/>
      <c r="AZ619" s="52"/>
      <c r="BA619" s="52"/>
      <c r="BB619" s="52"/>
      <c r="BC619" s="52"/>
      <c r="BD619" s="52"/>
      <c r="BE619" s="52"/>
      <c r="BF619" s="52"/>
      <c r="BG619" s="52"/>
    </row>
    <row r="620" spans="1:59" ht="12.75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  <c r="AU620" s="52"/>
      <c r="AV620" s="52"/>
      <c r="AW620" s="52"/>
      <c r="AX620" s="52"/>
      <c r="AY620" s="52"/>
      <c r="AZ620" s="52"/>
      <c r="BA620" s="52"/>
      <c r="BB620" s="52"/>
      <c r="BC620" s="52"/>
      <c r="BD620" s="52"/>
      <c r="BE620" s="52"/>
      <c r="BF620" s="52"/>
      <c r="BG620" s="52"/>
    </row>
    <row r="621" spans="1:59" ht="12.75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  <c r="AU621" s="52"/>
      <c r="AV621" s="52"/>
      <c r="AW621" s="52"/>
      <c r="AX621" s="52"/>
      <c r="AY621" s="52"/>
      <c r="AZ621" s="52"/>
      <c r="BA621" s="52"/>
      <c r="BB621" s="52"/>
      <c r="BC621" s="52"/>
      <c r="BD621" s="52"/>
      <c r="BE621" s="52"/>
      <c r="BF621" s="52"/>
      <c r="BG621" s="52"/>
    </row>
    <row r="622" spans="1:59" ht="12.75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  <c r="AU622" s="52"/>
      <c r="AV622" s="52"/>
      <c r="AW622" s="52"/>
      <c r="AX622" s="52"/>
      <c r="AY622" s="52"/>
      <c r="AZ622" s="52"/>
      <c r="BA622" s="52"/>
      <c r="BB622" s="52"/>
      <c r="BC622" s="52"/>
      <c r="BD622" s="52"/>
      <c r="BE622" s="52"/>
      <c r="BF622" s="52"/>
      <c r="BG622" s="52"/>
    </row>
    <row r="623" spans="1:59" ht="12.75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  <c r="AU623" s="52"/>
      <c r="AV623" s="52"/>
      <c r="AW623" s="52"/>
      <c r="AX623" s="52"/>
      <c r="AY623" s="52"/>
      <c r="AZ623" s="52"/>
      <c r="BA623" s="52"/>
      <c r="BB623" s="52"/>
      <c r="BC623" s="52"/>
      <c r="BD623" s="52"/>
      <c r="BE623" s="52"/>
      <c r="BF623" s="52"/>
      <c r="BG623" s="52"/>
    </row>
    <row r="624" spans="1:59" ht="12.75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  <c r="AU624" s="52"/>
      <c r="AV624" s="52"/>
      <c r="AW624" s="52"/>
      <c r="AX624" s="52"/>
      <c r="AY624" s="52"/>
      <c r="AZ624" s="52"/>
      <c r="BA624" s="52"/>
      <c r="BB624" s="52"/>
      <c r="BC624" s="52"/>
      <c r="BD624" s="52"/>
      <c r="BE624" s="52"/>
      <c r="BF624" s="52"/>
      <c r="BG624" s="52"/>
    </row>
    <row r="625" spans="1:59" ht="12.7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  <c r="AU625" s="52"/>
      <c r="AV625" s="52"/>
      <c r="AW625" s="52"/>
      <c r="AX625" s="52"/>
      <c r="AY625" s="52"/>
      <c r="AZ625" s="52"/>
      <c r="BA625" s="52"/>
      <c r="BB625" s="52"/>
      <c r="BC625" s="52"/>
      <c r="BD625" s="52"/>
      <c r="BE625" s="52"/>
      <c r="BF625" s="52"/>
      <c r="BG625" s="52"/>
    </row>
    <row r="626" spans="1:59" ht="12.75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  <c r="AU626" s="52"/>
      <c r="AV626" s="52"/>
      <c r="AW626" s="52"/>
      <c r="AX626" s="52"/>
      <c r="AY626" s="52"/>
      <c r="AZ626" s="52"/>
      <c r="BA626" s="52"/>
      <c r="BB626" s="52"/>
      <c r="BC626" s="52"/>
      <c r="BD626" s="52"/>
      <c r="BE626" s="52"/>
      <c r="BF626" s="52"/>
      <c r="BG626" s="52"/>
    </row>
    <row r="627" spans="1:59" ht="12.75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  <c r="AU627" s="52"/>
      <c r="AV627" s="52"/>
      <c r="AW627" s="52"/>
      <c r="AX627" s="52"/>
      <c r="AY627" s="52"/>
      <c r="AZ627" s="52"/>
      <c r="BA627" s="52"/>
      <c r="BB627" s="52"/>
      <c r="BC627" s="52"/>
      <c r="BD627" s="52"/>
      <c r="BE627" s="52"/>
      <c r="BF627" s="52"/>
      <c r="BG627" s="52"/>
    </row>
    <row r="628" spans="1:59" ht="12.75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  <c r="AU628" s="52"/>
      <c r="AV628" s="52"/>
      <c r="AW628" s="52"/>
      <c r="AX628" s="52"/>
      <c r="AY628" s="52"/>
      <c r="AZ628" s="52"/>
      <c r="BA628" s="52"/>
      <c r="BB628" s="52"/>
      <c r="BC628" s="52"/>
      <c r="BD628" s="52"/>
      <c r="BE628" s="52"/>
      <c r="BF628" s="52"/>
      <c r="BG628" s="52"/>
    </row>
    <row r="629" spans="1:59" ht="12.75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  <c r="BG629" s="52"/>
    </row>
    <row r="630" spans="1:59" ht="12.75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  <c r="BG630" s="52"/>
    </row>
    <row r="631" spans="1:59" ht="12.75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  <c r="BG631" s="52"/>
    </row>
    <row r="632" spans="1:59" ht="12.75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  <c r="BG632" s="52"/>
    </row>
    <row r="633" spans="1:59" ht="12.75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  <c r="BG633" s="52"/>
    </row>
    <row r="634" spans="1:59" ht="12.75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  <c r="BG634" s="52"/>
    </row>
    <row r="635" spans="1:59" ht="12.7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  <c r="BG635" s="52"/>
    </row>
    <row r="636" spans="1:59" ht="12.75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  <c r="AU636" s="52"/>
      <c r="AV636" s="52"/>
      <c r="AW636" s="52"/>
      <c r="AX636" s="52"/>
      <c r="AY636" s="52"/>
      <c r="AZ636" s="52"/>
      <c r="BA636" s="52"/>
      <c r="BB636" s="52"/>
      <c r="BC636" s="52"/>
      <c r="BD636" s="52"/>
      <c r="BE636" s="52"/>
      <c r="BF636" s="52"/>
      <c r="BG636" s="52"/>
    </row>
    <row r="637" spans="1:59" ht="12.75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  <c r="AU637" s="52"/>
      <c r="AV637" s="52"/>
      <c r="AW637" s="52"/>
      <c r="AX637" s="52"/>
      <c r="AY637" s="52"/>
      <c r="AZ637" s="52"/>
      <c r="BA637" s="52"/>
      <c r="BB637" s="52"/>
      <c r="BC637" s="52"/>
      <c r="BD637" s="52"/>
      <c r="BE637" s="52"/>
      <c r="BF637" s="52"/>
      <c r="BG637" s="52"/>
    </row>
    <row r="638" spans="1:59" ht="12.75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  <c r="AU638" s="52"/>
      <c r="AV638" s="52"/>
      <c r="AW638" s="52"/>
      <c r="AX638" s="52"/>
      <c r="AY638" s="52"/>
      <c r="AZ638" s="52"/>
      <c r="BA638" s="52"/>
      <c r="BB638" s="52"/>
      <c r="BC638" s="52"/>
      <c r="BD638" s="52"/>
      <c r="BE638" s="52"/>
      <c r="BF638" s="52"/>
      <c r="BG638" s="52"/>
    </row>
    <row r="639" spans="1:59" ht="12.75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  <c r="AU639" s="52"/>
      <c r="AV639" s="52"/>
      <c r="AW639" s="52"/>
      <c r="AX639" s="52"/>
      <c r="AY639" s="52"/>
      <c r="AZ639" s="52"/>
      <c r="BA639" s="52"/>
      <c r="BB639" s="52"/>
      <c r="BC639" s="52"/>
      <c r="BD639" s="52"/>
      <c r="BE639" s="52"/>
      <c r="BF639" s="52"/>
      <c r="BG639" s="52"/>
    </row>
    <row r="640" spans="1:59" ht="12.75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  <c r="AU640" s="52"/>
      <c r="AV640" s="52"/>
      <c r="AW640" s="52"/>
      <c r="AX640" s="52"/>
      <c r="AY640" s="52"/>
      <c r="AZ640" s="52"/>
      <c r="BA640" s="52"/>
      <c r="BB640" s="52"/>
      <c r="BC640" s="52"/>
      <c r="BD640" s="52"/>
      <c r="BE640" s="52"/>
      <c r="BF640" s="52"/>
      <c r="BG640" s="52"/>
    </row>
    <row r="641" spans="1:59" ht="12.75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  <c r="AU641" s="52"/>
      <c r="AV641" s="52"/>
      <c r="AW641" s="52"/>
      <c r="AX641" s="52"/>
      <c r="AY641" s="52"/>
      <c r="AZ641" s="52"/>
      <c r="BA641" s="52"/>
      <c r="BB641" s="52"/>
      <c r="BC641" s="52"/>
      <c r="BD641" s="52"/>
      <c r="BE641" s="52"/>
      <c r="BF641" s="52"/>
      <c r="BG641" s="52"/>
    </row>
    <row r="642" spans="1:59" ht="12.75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  <c r="AU642" s="52"/>
      <c r="AV642" s="52"/>
      <c r="AW642" s="52"/>
      <c r="AX642" s="52"/>
      <c r="AY642" s="52"/>
      <c r="AZ642" s="52"/>
      <c r="BA642" s="52"/>
      <c r="BB642" s="52"/>
      <c r="BC642" s="52"/>
      <c r="BD642" s="52"/>
      <c r="BE642" s="52"/>
      <c r="BF642" s="52"/>
      <c r="BG642" s="52"/>
    </row>
    <row r="643" spans="1:59" ht="12.75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  <c r="AU643" s="52"/>
      <c r="AV643" s="52"/>
      <c r="AW643" s="52"/>
      <c r="AX643" s="52"/>
      <c r="AY643" s="52"/>
      <c r="AZ643" s="52"/>
      <c r="BA643" s="52"/>
      <c r="BB643" s="52"/>
      <c r="BC643" s="52"/>
      <c r="BD643" s="52"/>
      <c r="BE643" s="52"/>
      <c r="BF643" s="52"/>
      <c r="BG643" s="52"/>
    </row>
    <row r="644" spans="1:59" ht="12.75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  <c r="AU644" s="52"/>
      <c r="AV644" s="52"/>
      <c r="AW644" s="52"/>
      <c r="AX644" s="52"/>
      <c r="AY644" s="52"/>
      <c r="AZ644" s="52"/>
      <c r="BA644" s="52"/>
      <c r="BB644" s="52"/>
      <c r="BC644" s="52"/>
      <c r="BD644" s="52"/>
      <c r="BE644" s="52"/>
      <c r="BF644" s="52"/>
      <c r="BG644" s="52"/>
    </row>
    <row r="645" spans="1:59" ht="12.7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  <c r="AU645" s="52"/>
      <c r="AV645" s="52"/>
      <c r="AW645" s="52"/>
      <c r="AX645" s="52"/>
      <c r="AY645" s="52"/>
      <c r="AZ645" s="52"/>
      <c r="BA645" s="52"/>
      <c r="BB645" s="52"/>
      <c r="BC645" s="52"/>
      <c r="BD645" s="52"/>
      <c r="BE645" s="52"/>
      <c r="BF645" s="52"/>
      <c r="BG645" s="52"/>
    </row>
    <row r="646" spans="1:59" ht="12.75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  <c r="AU646" s="52"/>
      <c r="AV646" s="52"/>
      <c r="AW646" s="52"/>
      <c r="AX646" s="52"/>
      <c r="AY646" s="52"/>
      <c r="AZ646" s="52"/>
      <c r="BA646" s="52"/>
      <c r="BB646" s="52"/>
      <c r="BC646" s="52"/>
      <c r="BD646" s="52"/>
      <c r="BE646" s="52"/>
      <c r="BF646" s="52"/>
      <c r="BG646" s="52"/>
    </row>
    <row r="647" spans="1:59" ht="12.75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  <c r="AU647" s="52"/>
      <c r="AV647" s="52"/>
      <c r="AW647" s="52"/>
      <c r="AX647" s="52"/>
      <c r="AY647" s="52"/>
      <c r="AZ647" s="52"/>
      <c r="BA647" s="52"/>
      <c r="BB647" s="52"/>
      <c r="BC647" s="52"/>
      <c r="BD647" s="52"/>
      <c r="BE647" s="52"/>
      <c r="BF647" s="52"/>
      <c r="BG647" s="52"/>
    </row>
    <row r="648" spans="1:59" ht="12.75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  <c r="AU648" s="52"/>
      <c r="AV648" s="52"/>
      <c r="AW648" s="52"/>
      <c r="AX648" s="52"/>
      <c r="AY648" s="52"/>
      <c r="AZ648" s="52"/>
      <c r="BA648" s="52"/>
      <c r="BB648" s="52"/>
      <c r="BC648" s="52"/>
      <c r="BD648" s="52"/>
      <c r="BE648" s="52"/>
      <c r="BF648" s="52"/>
      <c r="BG648" s="52"/>
    </row>
    <row r="649" spans="1:59" ht="12.75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  <c r="AU649" s="52"/>
      <c r="AV649" s="52"/>
      <c r="AW649" s="52"/>
      <c r="AX649" s="52"/>
      <c r="AY649" s="52"/>
      <c r="AZ649" s="52"/>
      <c r="BA649" s="52"/>
      <c r="BB649" s="52"/>
      <c r="BC649" s="52"/>
      <c r="BD649" s="52"/>
      <c r="BE649" s="52"/>
      <c r="BF649" s="52"/>
      <c r="BG649" s="52"/>
    </row>
    <row r="650" spans="1:59" ht="12.75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  <c r="AU650" s="52"/>
      <c r="AV650" s="52"/>
      <c r="AW650" s="52"/>
      <c r="AX650" s="52"/>
      <c r="AY650" s="52"/>
      <c r="AZ650" s="52"/>
      <c r="BA650" s="52"/>
      <c r="BB650" s="52"/>
      <c r="BC650" s="52"/>
      <c r="BD650" s="52"/>
      <c r="BE650" s="52"/>
      <c r="BF650" s="52"/>
      <c r="BG650" s="52"/>
    </row>
    <row r="651" spans="1:59" ht="12.75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  <c r="AU651" s="52"/>
      <c r="AV651" s="52"/>
      <c r="AW651" s="52"/>
      <c r="AX651" s="52"/>
      <c r="AY651" s="52"/>
      <c r="AZ651" s="52"/>
      <c r="BA651" s="52"/>
      <c r="BB651" s="52"/>
      <c r="BC651" s="52"/>
      <c r="BD651" s="52"/>
      <c r="BE651" s="52"/>
      <c r="BF651" s="52"/>
      <c r="BG651" s="52"/>
    </row>
    <row r="652" spans="1:59" ht="12.75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  <c r="AU652" s="52"/>
      <c r="AV652" s="52"/>
      <c r="AW652" s="52"/>
      <c r="AX652" s="52"/>
      <c r="AY652" s="52"/>
      <c r="AZ652" s="52"/>
      <c r="BA652" s="52"/>
      <c r="BB652" s="52"/>
      <c r="BC652" s="52"/>
      <c r="BD652" s="52"/>
      <c r="BE652" s="52"/>
      <c r="BF652" s="52"/>
      <c r="BG652" s="52"/>
    </row>
    <row r="653" spans="1:59" ht="12.75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  <c r="AU653" s="52"/>
      <c r="AV653" s="52"/>
      <c r="AW653" s="52"/>
      <c r="AX653" s="52"/>
      <c r="AY653" s="52"/>
      <c r="AZ653" s="52"/>
      <c r="BA653" s="52"/>
      <c r="BB653" s="52"/>
      <c r="BC653" s="52"/>
      <c r="BD653" s="52"/>
      <c r="BE653" s="52"/>
      <c r="BF653" s="52"/>
      <c r="BG653" s="52"/>
    </row>
    <row r="654" spans="1:59" ht="12.75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  <c r="AU654" s="52"/>
      <c r="AV654" s="52"/>
      <c r="AW654" s="52"/>
      <c r="AX654" s="52"/>
      <c r="AY654" s="52"/>
      <c r="AZ654" s="52"/>
      <c r="BA654" s="52"/>
      <c r="BB654" s="52"/>
      <c r="BC654" s="52"/>
      <c r="BD654" s="52"/>
      <c r="BE654" s="52"/>
      <c r="BF654" s="52"/>
      <c r="BG654" s="52"/>
    </row>
    <row r="655" spans="1:59" ht="12.7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  <c r="AU655" s="52"/>
      <c r="AV655" s="52"/>
      <c r="AW655" s="52"/>
      <c r="AX655" s="52"/>
      <c r="AY655" s="52"/>
      <c r="AZ655" s="52"/>
      <c r="BA655" s="52"/>
      <c r="BB655" s="52"/>
      <c r="BC655" s="52"/>
      <c r="BD655" s="52"/>
      <c r="BE655" s="52"/>
      <c r="BF655" s="52"/>
      <c r="BG655" s="52"/>
    </row>
    <row r="656" spans="1:59" ht="12.75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  <c r="AU656" s="52"/>
      <c r="AV656" s="52"/>
      <c r="AW656" s="52"/>
      <c r="AX656" s="52"/>
      <c r="AY656" s="52"/>
      <c r="AZ656" s="52"/>
      <c r="BA656" s="52"/>
      <c r="BB656" s="52"/>
      <c r="BC656" s="52"/>
      <c r="BD656" s="52"/>
      <c r="BE656" s="52"/>
      <c r="BF656" s="52"/>
      <c r="BG656" s="52"/>
    </row>
    <row r="657" spans="1:59" ht="12.75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  <c r="AU657" s="52"/>
      <c r="AV657" s="52"/>
      <c r="AW657" s="52"/>
      <c r="AX657" s="52"/>
      <c r="AY657" s="52"/>
      <c r="AZ657" s="52"/>
      <c r="BA657" s="52"/>
      <c r="BB657" s="52"/>
      <c r="BC657" s="52"/>
      <c r="BD657" s="52"/>
      <c r="BE657" s="52"/>
      <c r="BF657" s="52"/>
      <c r="BG657" s="52"/>
    </row>
    <row r="658" spans="1:59" ht="12.75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  <c r="AU658" s="52"/>
      <c r="AV658" s="52"/>
      <c r="AW658" s="52"/>
      <c r="AX658" s="52"/>
      <c r="AY658" s="52"/>
      <c r="AZ658" s="52"/>
      <c r="BA658" s="52"/>
      <c r="BB658" s="52"/>
      <c r="BC658" s="52"/>
      <c r="BD658" s="52"/>
      <c r="BE658" s="52"/>
      <c r="BF658" s="52"/>
      <c r="BG658" s="52"/>
    </row>
    <row r="659" spans="1:59" ht="12.7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  <c r="AU659" s="52"/>
      <c r="AV659" s="52"/>
      <c r="AW659" s="52"/>
      <c r="AX659" s="52"/>
      <c r="AY659" s="52"/>
      <c r="AZ659" s="52"/>
      <c r="BA659" s="52"/>
      <c r="BB659" s="52"/>
      <c r="BC659" s="52"/>
      <c r="BD659" s="52"/>
      <c r="BE659" s="52"/>
      <c r="BF659" s="52"/>
      <c r="BG659" s="52"/>
    </row>
    <row r="660" spans="1:59" ht="12.75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  <c r="AU660" s="52"/>
      <c r="AV660" s="52"/>
      <c r="AW660" s="52"/>
      <c r="AX660" s="52"/>
      <c r="AY660" s="52"/>
      <c r="AZ660" s="52"/>
      <c r="BA660" s="52"/>
      <c r="BB660" s="52"/>
      <c r="BC660" s="52"/>
      <c r="BD660" s="52"/>
      <c r="BE660" s="52"/>
      <c r="BF660" s="52"/>
      <c r="BG660" s="52"/>
    </row>
    <row r="661" spans="1:59" ht="12.75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  <c r="AU661" s="52"/>
      <c r="AV661" s="52"/>
      <c r="AW661" s="52"/>
      <c r="AX661" s="52"/>
      <c r="AY661" s="52"/>
      <c r="AZ661" s="52"/>
      <c r="BA661" s="52"/>
      <c r="BB661" s="52"/>
      <c r="BC661" s="52"/>
      <c r="BD661" s="52"/>
      <c r="BE661" s="52"/>
      <c r="BF661" s="52"/>
      <c r="BG661" s="52"/>
    </row>
    <row r="662" spans="1:59" ht="12.75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  <c r="AU662" s="52"/>
      <c r="AV662" s="52"/>
      <c r="AW662" s="52"/>
      <c r="AX662" s="52"/>
      <c r="AY662" s="52"/>
      <c r="AZ662" s="52"/>
      <c r="BA662" s="52"/>
      <c r="BB662" s="52"/>
      <c r="BC662" s="52"/>
      <c r="BD662" s="52"/>
      <c r="BE662" s="52"/>
      <c r="BF662" s="52"/>
      <c r="BG662" s="52"/>
    </row>
    <row r="663" spans="1:59" ht="12.75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  <c r="AU663" s="52"/>
      <c r="AV663" s="52"/>
      <c r="AW663" s="52"/>
      <c r="AX663" s="52"/>
      <c r="AY663" s="52"/>
      <c r="AZ663" s="52"/>
      <c r="BA663" s="52"/>
      <c r="BB663" s="52"/>
      <c r="BC663" s="52"/>
      <c r="BD663" s="52"/>
      <c r="BE663" s="52"/>
      <c r="BF663" s="52"/>
      <c r="BG663" s="52"/>
    </row>
    <row r="664" spans="1:59" ht="12.75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  <c r="AU664" s="52"/>
      <c r="AV664" s="52"/>
      <c r="AW664" s="52"/>
      <c r="AX664" s="52"/>
      <c r="AY664" s="52"/>
      <c r="AZ664" s="52"/>
      <c r="BA664" s="52"/>
      <c r="BB664" s="52"/>
      <c r="BC664" s="52"/>
      <c r="BD664" s="52"/>
      <c r="BE664" s="52"/>
      <c r="BF664" s="52"/>
      <c r="BG664" s="52"/>
    </row>
    <row r="665" spans="1:59" ht="12.7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  <c r="AU665" s="52"/>
      <c r="AV665" s="52"/>
      <c r="AW665" s="52"/>
      <c r="AX665" s="52"/>
      <c r="AY665" s="52"/>
      <c r="AZ665" s="52"/>
      <c r="BA665" s="52"/>
      <c r="BB665" s="52"/>
      <c r="BC665" s="52"/>
      <c r="BD665" s="52"/>
      <c r="BE665" s="52"/>
      <c r="BF665" s="52"/>
      <c r="BG665" s="52"/>
    </row>
    <row r="666" spans="1:59" ht="12.75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  <c r="AU666" s="52"/>
      <c r="AV666" s="52"/>
      <c r="AW666" s="52"/>
      <c r="AX666" s="52"/>
      <c r="AY666" s="52"/>
      <c r="AZ666" s="52"/>
      <c r="BA666" s="52"/>
      <c r="BB666" s="52"/>
      <c r="BC666" s="52"/>
      <c r="BD666" s="52"/>
      <c r="BE666" s="52"/>
      <c r="BF666" s="52"/>
      <c r="BG666" s="52"/>
    </row>
    <row r="667" spans="1:59" ht="12.75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  <c r="AU667" s="52"/>
      <c r="AV667" s="52"/>
      <c r="AW667" s="52"/>
      <c r="AX667" s="52"/>
      <c r="AY667" s="52"/>
      <c r="AZ667" s="52"/>
      <c r="BA667" s="52"/>
      <c r="BB667" s="52"/>
      <c r="BC667" s="52"/>
      <c r="BD667" s="52"/>
      <c r="BE667" s="52"/>
      <c r="BF667" s="52"/>
      <c r="BG667" s="52"/>
    </row>
    <row r="668" spans="1:59" ht="12.75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  <c r="AU668" s="52"/>
      <c r="AV668" s="52"/>
      <c r="AW668" s="52"/>
      <c r="AX668" s="52"/>
      <c r="AY668" s="52"/>
      <c r="AZ668" s="52"/>
      <c r="BA668" s="52"/>
      <c r="BB668" s="52"/>
      <c r="BC668" s="52"/>
      <c r="BD668" s="52"/>
      <c r="BE668" s="52"/>
      <c r="BF668" s="52"/>
      <c r="BG668" s="52"/>
    </row>
    <row r="669" spans="1:59" ht="12.75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  <c r="AU669" s="52"/>
      <c r="AV669" s="52"/>
      <c r="AW669" s="52"/>
      <c r="AX669" s="52"/>
      <c r="AY669" s="52"/>
      <c r="AZ669" s="52"/>
      <c r="BA669" s="52"/>
      <c r="BB669" s="52"/>
      <c r="BC669" s="52"/>
      <c r="BD669" s="52"/>
      <c r="BE669" s="52"/>
      <c r="BF669" s="52"/>
      <c r="BG669" s="52"/>
    </row>
    <row r="670" spans="1:59" ht="12.75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  <c r="AU670" s="52"/>
      <c r="AV670" s="52"/>
      <c r="AW670" s="52"/>
      <c r="AX670" s="52"/>
      <c r="AY670" s="52"/>
      <c r="AZ670" s="52"/>
      <c r="BA670" s="52"/>
      <c r="BB670" s="52"/>
      <c r="BC670" s="52"/>
      <c r="BD670" s="52"/>
      <c r="BE670" s="52"/>
      <c r="BF670" s="52"/>
      <c r="BG670" s="52"/>
    </row>
    <row r="671" spans="1:59" ht="12.75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  <c r="AU671" s="52"/>
      <c r="AV671" s="52"/>
      <c r="AW671" s="52"/>
      <c r="AX671" s="52"/>
      <c r="AY671" s="52"/>
      <c r="AZ671" s="52"/>
      <c r="BA671" s="52"/>
      <c r="BB671" s="52"/>
      <c r="BC671" s="52"/>
      <c r="BD671" s="52"/>
      <c r="BE671" s="52"/>
      <c r="BF671" s="52"/>
      <c r="BG671" s="52"/>
    </row>
    <row r="672" spans="1:59" ht="12.75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  <c r="AU672" s="52"/>
      <c r="AV672" s="52"/>
      <c r="AW672" s="52"/>
      <c r="AX672" s="52"/>
      <c r="AY672" s="52"/>
      <c r="AZ672" s="52"/>
      <c r="BA672" s="52"/>
      <c r="BB672" s="52"/>
      <c r="BC672" s="52"/>
      <c r="BD672" s="52"/>
      <c r="BE672" s="52"/>
      <c r="BF672" s="52"/>
      <c r="BG672" s="52"/>
    </row>
    <row r="673" spans="1:59" ht="12.75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  <c r="AU673" s="52"/>
      <c r="AV673" s="52"/>
      <c r="AW673" s="52"/>
      <c r="AX673" s="52"/>
      <c r="AY673" s="52"/>
      <c r="AZ673" s="52"/>
      <c r="BA673" s="52"/>
      <c r="BB673" s="52"/>
      <c r="BC673" s="52"/>
      <c r="BD673" s="52"/>
      <c r="BE673" s="52"/>
      <c r="BF673" s="52"/>
      <c r="BG673" s="52"/>
    </row>
    <row r="674" spans="1:59" ht="12.75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  <c r="AU674" s="52"/>
      <c r="AV674" s="52"/>
      <c r="AW674" s="52"/>
      <c r="AX674" s="52"/>
      <c r="AY674" s="52"/>
      <c r="AZ674" s="52"/>
      <c r="BA674" s="52"/>
      <c r="BB674" s="52"/>
      <c r="BC674" s="52"/>
      <c r="BD674" s="52"/>
      <c r="BE674" s="52"/>
      <c r="BF674" s="52"/>
      <c r="BG674" s="52"/>
    </row>
    <row r="675" spans="1:59" ht="12.7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  <c r="AU675" s="52"/>
      <c r="AV675" s="52"/>
      <c r="AW675" s="52"/>
      <c r="AX675" s="52"/>
      <c r="AY675" s="52"/>
      <c r="AZ675" s="52"/>
      <c r="BA675" s="52"/>
      <c r="BB675" s="52"/>
      <c r="BC675" s="52"/>
      <c r="BD675" s="52"/>
      <c r="BE675" s="52"/>
      <c r="BF675" s="52"/>
      <c r="BG675" s="52"/>
    </row>
    <row r="676" spans="1:59" ht="12.75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  <c r="AU676" s="52"/>
      <c r="AV676" s="52"/>
      <c r="AW676" s="52"/>
      <c r="AX676" s="52"/>
      <c r="AY676" s="52"/>
      <c r="AZ676" s="52"/>
      <c r="BA676" s="52"/>
      <c r="BB676" s="52"/>
      <c r="BC676" s="52"/>
      <c r="BD676" s="52"/>
      <c r="BE676" s="52"/>
      <c r="BF676" s="52"/>
      <c r="BG676" s="52"/>
    </row>
    <row r="677" spans="1:59" ht="12.75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  <c r="AU677" s="52"/>
      <c r="AV677" s="52"/>
      <c r="AW677" s="52"/>
      <c r="AX677" s="52"/>
      <c r="AY677" s="52"/>
      <c r="AZ677" s="52"/>
      <c r="BA677" s="52"/>
      <c r="BB677" s="52"/>
      <c r="BC677" s="52"/>
      <c r="BD677" s="52"/>
      <c r="BE677" s="52"/>
      <c r="BF677" s="52"/>
      <c r="BG677" s="52"/>
    </row>
    <row r="678" spans="1:59" ht="12.75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  <c r="AU678" s="52"/>
      <c r="AV678" s="52"/>
      <c r="AW678" s="52"/>
      <c r="AX678" s="52"/>
      <c r="AY678" s="52"/>
      <c r="AZ678" s="52"/>
      <c r="BA678" s="52"/>
      <c r="BB678" s="52"/>
      <c r="BC678" s="52"/>
      <c r="BD678" s="52"/>
      <c r="BE678" s="52"/>
      <c r="BF678" s="52"/>
      <c r="BG678" s="52"/>
    </row>
    <row r="679" spans="1:59" ht="12.75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  <c r="AU679" s="52"/>
      <c r="AV679" s="52"/>
      <c r="AW679" s="52"/>
      <c r="AX679" s="52"/>
      <c r="AY679" s="52"/>
      <c r="AZ679" s="52"/>
      <c r="BA679" s="52"/>
      <c r="BB679" s="52"/>
      <c r="BC679" s="52"/>
      <c r="BD679" s="52"/>
      <c r="BE679" s="52"/>
      <c r="BF679" s="52"/>
      <c r="BG679" s="52"/>
    </row>
    <row r="680" spans="1:59" ht="12.75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  <c r="AU680" s="52"/>
      <c r="AV680" s="52"/>
      <c r="AW680" s="52"/>
      <c r="AX680" s="52"/>
      <c r="AY680" s="52"/>
      <c r="AZ680" s="52"/>
      <c r="BA680" s="52"/>
      <c r="BB680" s="52"/>
      <c r="BC680" s="52"/>
      <c r="BD680" s="52"/>
      <c r="BE680" s="52"/>
      <c r="BF680" s="52"/>
      <c r="BG680" s="52"/>
    </row>
    <row r="681" spans="1:59" ht="12.75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  <c r="AU681" s="52"/>
      <c r="AV681" s="52"/>
      <c r="AW681" s="52"/>
      <c r="AX681" s="52"/>
      <c r="AY681" s="52"/>
      <c r="AZ681" s="52"/>
      <c r="BA681" s="52"/>
      <c r="BB681" s="52"/>
      <c r="BC681" s="52"/>
      <c r="BD681" s="52"/>
      <c r="BE681" s="52"/>
      <c r="BF681" s="52"/>
      <c r="BG681" s="52"/>
    </row>
    <row r="682" spans="1:59" ht="12.75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  <c r="AU682" s="52"/>
      <c r="AV682" s="52"/>
      <c r="AW682" s="52"/>
      <c r="AX682" s="52"/>
      <c r="AY682" s="52"/>
      <c r="AZ682" s="52"/>
      <c r="BA682" s="52"/>
      <c r="BB682" s="52"/>
      <c r="BC682" s="52"/>
      <c r="BD682" s="52"/>
      <c r="BE682" s="52"/>
      <c r="BF682" s="52"/>
      <c r="BG682" s="52"/>
    </row>
    <row r="683" spans="1:59" ht="12.75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  <c r="AU683" s="52"/>
      <c r="AV683" s="52"/>
      <c r="AW683" s="52"/>
      <c r="AX683" s="52"/>
      <c r="AY683" s="52"/>
      <c r="AZ683" s="52"/>
      <c r="BA683" s="52"/>
      <c r="BB683" s="52"/>
      <c r="BC683" s="52"/>
      <c r="BD683" s="52"/>
      <c r="BE683" s="52"/>
      <c r="BF683" s="52"/>
      <c r="BG683" s="52"/>
    </row>
    <row r="684" spans="1:59" ht="12.75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  <c r="AU684" s="52"/>
      <c r="AV684" s="52"/>
      <c r="AW684" s="52"/>
      <c r="AX684" s="52"/>
      <c r="AY684" s="52"/>
      <c r="AZ684" s="52"/>
      <c r="BA684" s="52"/>
      <c r="BB684" s="52"/>
      <c r="BC684" s="52"/>
      <c r="BD684" s="52"/>
      <c r="BE684" s="52"/>
      <c r="BF684" s="52"/>
      <c r="BG684" s="52"/>
    </row>
    <row r="685" spans="1:59" ht="12.7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  <c r="AU685" s="52"/>
      <c r="AV685" s="52"/>
      <c r="AW685" s="52"/>
      <c r="AX685" s="52"/>
      <c r="AY685" s="52"/>
      <c r="AZ685" s="52"/>
      <c r="BA685" s="52"/>
      <c r="BB685" s="52"/>
      <c r="BC685" s="52"/>
      <c r="BD685" s="52"/>
      <c r="BE685" s="52"/>
      <c r="BF685" s="52"/>
      <c r="BG685" s="52"/>
    </row>
    <row r="686" spans="1:59" ht="12.75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  <c r="AU686" s="52"/>
      <c r="AV686" s="52"/>
      <c r="AW686" s="52"/>
      <c r="AX686" s="52"/>
      <c r="AY686" s="52"/>
      <c r="AZ686" s="52"/>
      <c r="BA686" s="52"/>
      <c r="BB686" s="52"/>
      <c r="BC686" s="52"/>
      <c r="BD686" s="52"/>
      <c r="BE686" s="52"/>
      <c r="BF686" s="52"/>
      <c r="BG686" s="52"/>
    </row>
    <row r="687" spans="1:59" ht="12.75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  <c r="AU687" s="52"/>
      <c r="AV687" s="52"/>
      <c r="AW687" s="52"/>
      <c r="AX687" s="52"/>
      <c r="AY687" s="52"/>
      <c r="AZ687" s="52"/>
      <c r="BA687" s="52"/>
      <c r="BB687" s="52"/>
      <c r="BC687" s="52"/>
      <c r="BD687" s="52"/>
      <c r="BE687" s="52"/>
      <c r="BF687" s="52"/>
      <c r="BG687" s="52"/>
    </row>
    <row r="688" spans="1:59" ht="12.75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  <c r="AU688" s="52"/>
      <c r="AV688" s="52"/>
      <c r="AW688" s="52"/>
      <c r="AX688" s="52"/>
      <c r="AY688" s="52"/>
      <c r="AZ688" s="52"/>
      <c r="BA688" s="52"/>
      <c r="BB688" s="52"/>
      <c r="BC688" s="52"/>
      <c r="BD688" s="52"/>
      <c r="BE688" s="52"/>
      <c r="BF688" s="52"/>
      <c r="BG688" s="52"/>
    </row>
    <row r="689" spans="1:59" ht="12.75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  <c r="AU689" s="52"/>
      <c r="AV689" s="52"/>
      <c r="AW689" s="52"/>
      <c r="AX689" s="52"/>
      <c r="AY689" s="52"/>
      <c r="AZ689" s="52"/>
      <c r="BA689" s="52"/>
      <c r="BB689" s="52"/>
      <c r="BC689" s="52"/>
      <c r="BD689" s="52"/>
      <c r="BE689" s="52"/>
      <c r="BF689" s="52"/>
      <c r="BG689" s="52"/>
    </row>
    <row r="690" spans="1:59" ht="12.75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  <c r="AU690" s="52"/>
      <c r="AV690" s="52"/>
      <c r="AW690" s="52"/>
      <c r="AX690" s="52"/>
      <c r="AY690" s="52"/>
      <c r="AZ690" s="52"/>
      <c r="BA690" s="52"/>
      <c r="BB690" s="52"/>
      <c r="BC690" s="52"/>
      <c r="BD690" s="52"/>
      <c r="BE690" s="52"/>
      <c r="BF690" s="52"/>
      <c r="BG690" s="52"/>
    </row>
    <row r="691" spans="1:59" ht="12.75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  <c r="AU691" s="52"/>
      <c r="AV691" s="52"/>
      <c r="AW691" s="52"/>
      <c r="AX691" s="52"/>
      <c r="AY691" s="52"/>
      <c r="AZ691" s="52"/>
      <c r="BA691" s="52"/>
      <c r="BB691" s="52"/>
      <c r="BC691" s="52"/>
      <c r="BD691" s="52"/>
      <c r="BE691" s="52"/>
      <c r="BF691" s="52"/>
      <c r="BG691" s="52"/>
    </row>
    <row r="692" spans="1:59" ht="12.75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  <c r="AU692" s="52"/>
      <c r="AV692" s="52"/>
      <c r="AW692" s="52"/>
      <c r="AX692" s="52"/>
      <c r="AY692" s="52"/>
      <c r="AZ692" s="52"/>
      <c r="BA692" s="52"/>
      <c r="BB692" s="52"/>
      <c r="BC692" s="52"/>
      <c r="BD692" s="52"/>
      <c r="BE692" s="52"/>
      <c r="BF692" s="52"/>
      <c r="BG692" s="52"/>
    </row>
    <row r="693" spans="1:59" ht="12.75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  <c r="AU693" s="52"/>
      <c r="AV693" s="52"/>
      <c r="AW693" s="52"/>
      <c r="AX693" s="52"/>
      <c r="AY693" s="52"/>
      <c r="AZ693" s="52"/>
      <c r="BA693" s="52"/>
      <c r="BB693" s="52"/>
      <c r="BC693" s="52"/>
      <c r="BD693" s="52"/>
      <c r="BE693" s="52"/>
      <c r="BF693" s="52"/>
      <c r="BG693" s="52"/>
    </row>
    <row r="694" spans="1:59" ht="12.75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  <c r="AU694" s="52"/>
      <c r="AV694" s="52"/>
      <c r="AW694" s="52"/>
      <c r="AX694" s="52"/>
      <c r="AY694" s="52"/>
      <c r="AZ694" s="52"/>
      <c r="BA694" s="52"/>
      <c r="BB694" s="52"/>
      <c r="BC694" s="52"/>
      <c r="BD694" s="52"/>
      <c r="BE694" s="52"/>
      <c r="BF694" s="52"/>
      <c r="BG694" s="52"/>
    </row>
    <row r="695" spans="1:59" ht="12.7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  <c r="AU695" s="52"/>
      <c r="AV695" s="52"/>
      <c r="AW695" s="52"/>
      <c r="AX695" s="52"/>
      <c r="AY695" s="52"/>
      <c r="AZ695" s="52"/>
      <c r="BA695" s="52"/>
      <c r="BB695" s="52"/>
      <c r="BC695" s="52"/>
      <c r="BD695" s="52"/>
      <c r="BE695" s="52"/>
      <c r="BF695" s="52"/>
      <c r="BG695" s="52"/>
    </row>
    <row r="696" spans="1:59" ht="12.75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  <c r="AU696" s="52"/>
      <c r="AV696" s="52"/>
      <c r="AW696" s="52"/>
      <c r="AX696" s="52"/>
      <c r="AY696" s="52"/>
      <c r="AZ696" s="52"/>
      <c r="BA696" s="52"/>
      <c r="BB696" s="52"/>
      <c r="BC696" s="52"/>
      <c r="BD696" s="52"/>
      <c r="BE696" s="52"/>
      <c r="BF696" s="52"/>
      <c r="BG696" s="52"/>
    </row>
    <row r="697" spans="1:59" ht="12.75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  <c r="AU697" s="52"/>
      <c r="AV697" s="52"/>
      <c r="AW697" s="52"/>
      <c r="AX697" s="52"/>
      <c r="AY697" s="52"/>
      <c r="AZ697" s="52"/>
      <c r="BA697" s="52"/>
      <c r="BB697" s="52"/>
      <c r="BC697" s="52"/>
      <c r="BD697" s="52"/>
      <c r="BE697" s="52"/>
      <c r="BF697" s="52"/>
      <c r="BG697" s="52"/>
    </row>
    <row r="698" spans="1:59" ht="12.75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  <c r="AU698" s="52"/>
      <c r="AV698" s="52"/>
      <c r="AW698" s="52"/>
      <c r="AX698" s="52"/>
      <c r="AY698" s="52"/>
      <c r="AZ698" s="52"/>
      <c r="BA698" s="52"/>
      <c r="BB698" s="52"/>
      <c r="BC698" s="52"/>
      <c r="BD698" s="52"/>
      <c r="BE698" s="52"/>
      <c r="BF698" s="52"/>
      <c r="BG698" s="52"/>
    </row>
    <row r="699" spans="1:59" ht="12.7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  <c r="AU699" s="52"/>
      <c r="AV699" s="52"/>
      <c r="AW699" s="52"/>
      <c r="AX699" s="52"/>
      <c r="AY699" s="52"/>
      <c r="AZ699" s="52"/>
      <c r="BA699" s="52"/>
      <c r="BB699" s="52"/>
      <c r="BC699" s="52"/>
      <c r="BD699" s="52"/>
      <c r="BE699" s="52"/>
      <c r="BF699" s="52"/>
      <c r="BG699" s="52"/>
    </row>
    <row r="700" spans="1:59" ht="12.75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  <c r="AU700" s="52"/>
      <c r="AV700" s="52"/>
      <c r="AW700" s="52"/>
      <c r="AX700" s="52"/>
      <c r="AY700" s="52"/>
      <c r="AZ700" s="52"/>
      <c r="BA700" s="52"/>
      <c r="BB700" s="52"/>
      <c r="BC700" s="52"/>
      <c r="BD700" s="52"/>
      <c r="BE700" s="52"/>
      <c r="BF700" s="52"/>
      <c r="BG700" s="52"/>
    </row>
    <row r="701" spans="1:59" ht="12.75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  <c r="AU701" s="52"/>
      <c r="AV701" s="52"/>
      <c r="AW701" s="52"/>
      <c r="AX701" s="52"/>
      <c r="AY701" s="52"/>
      <c r="AZ701" s="52"/>
      <c r="BA701" s="52"/>
      <c r="BB701" s="52"/>
      <c r="BC701" s="52"/>
      <c r="BD701" s="52"/>
      <c r="BE701" s="52"/>
      <c r="BF701" s="52"/>
      <c r="BG701" s="52"/>
    </row>
    <row r="702" spans="1:59" ht="12.75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  <c r="AU702" s="52"/>
      <c r="AV702" s="52"/>
      <c r="AW702" s="52"/>
      <c r="AX702" s="52"/>
      <c r="AY702" s="52"/>
      <c r="AZ702" s="52"/>
      <c r="BA702" s="52"/>
      <c r="BB702" s="52"/>
      <c r="BC702" s="52"/>
      <c r="BD702" s="52"/>
      <c r="BE702" s="52"/>
      <c r="BF702" s="52"/>
      <c r="BG702" s="52"/>
    </row>
    <row r="703" spans="1:59" ht="12.75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  <c r="AU703" s="52"/>
      <c r="AV703" s="52"/>
      <c r="AW703" s="52"/>
      <c r="AX703" s="52"/>
      <c r="AY703" s="52"/>
      <c r="AZ703" s="52"/>
      <c r="BA703" s="52"/>
      <c r="BB703" s="52"/>
      <c r="BC703" s="52"/>
      <c r="BD703" s="52"/>
      <c r="BE703" s="52"/>
      <c r="BF703" s="52"/>
      <c r="BG703" s="52"/>
    </row>
    <row r="704" spans="1:59" ht="12.75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  <c r="AU704" s="52"/>
      <c r="AV704" s="52"/>
      <c r="AW704" s="52"/>
      <c r="AX704" s="52"/>
      <c r="AY704" s="52"/>
      <c r="AZ704" s="52"/>
      <c r="BA704" s="52"/>
      <c r="BB704" s="52"/>
      <c r="BC704" s="52"/>
      <c r="BD704" s="52"/>
      <c r="BE704" s="52"/>
      <c r="BF704" s="52"/>
      <c r="BG704" s="52"/>
    </row>
    <row r="705" spans="1:59" ht="12.7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  <c r="AU705" s="52"/>
      <c r="AV705" s="52"/>
      <c r="AW705" s="52"/>
      <c r="AX705" s="52"/>
      <c r="AY705" s="52"/>
      <c r="AZ705" s="52"/>
      <c r="BA705" s="52"/>
      <c r="BB705" s="52"/>
      <c r="BC705" s="52"/>
      <c r="BD705" s="52"/>
      <c r="BE705" s="52"/>
      <c r="BF705" s="52"/>
      <c r="BG705" s="52"/>
    </row>
    <row r="706" spans="1:59" ht="12.75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  <c r="AU706" s="52"/>
      <c r="AV706" s="52"/>
      <c r="AW706" s="52"/>
      <c r="AX706" s="52"/>
      <c r="AY706" s="52"/>
      <c r="AZ706" s="52"/>
      <c r="BA706" s="52"/>
      <c r="BB706" s="52"/>
      <c r="BC706" s="52"/>
      <c r="BD706" s="52"/>
      <c r="BE706" s="52"/>
      <c r="BF706" s="52"/>
      <c r="BG706" s="52"/>
    </row>
    <row r="707" spans="1:59" ht="12.75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  <c r="AU707" s="52"/>
      <c r="AV707" s="52"/>
      <c r="AW707" s="52"/>
      <c r="AX707" s="52"/>
      <c r="AY707" s="52"/>
      <c r="AZ707" s="52"/>
      <c r="BA707" s="52"/>
      <c r="BB707" s="52"/>
      <c r="BC707" s="52"/>
      <c r="BD707" s="52"/>
      <c r="BE707" s="52"/>
      <c r="BF707" s="52"/>
      <c r="BG707" s="52"/>
    </row>
    <row r="708" spans="1:59" ht="12.75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  <c r="AU708" s="52"/>
      <c r="AV708" s="52"/>
      <c r="AW708" s="52"/>
      <c r="AX708" s="52"/>
      <c r="AY708" s="52"/>
      <c r="AZ708" s="52"/>
      <c r="BA708" s="52"/>
      <c r="BB708" s="52"/>
      <c r="BC708" s="52"/>
      <c r="BD708" s="52"/>
      <c r="BE708" s="52"/>
      <c r="BF708" s="52"/>
      <c r="BG708" s="52"/>
    </row>
    <row r="709" spans="1:59" ht="12.75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  <c r="AU709" s="52"/>
      <c r="AV709" s="52"/>
      <c r="AW709" s="52"/>
      <c r="AX709" s="52"/>
      <c r="AY709" s="52"/>
      <c r="AZ709" s="52"/>
      <c r="BA709" s="52"/>
      <c r="BB709" s="52"/>
      <c r="BC709" s="52"/>
      <c r="BD709" s="52"/>
      <c r="BE709" s="52"/>
      <c r="BF709" s="52"/>
      <c r="BG709" s="52"/>
    </row>
    <row r="710" spans="1:59" ht="12.75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  <c r="AU710" s="52"/>
      <c r="AV710" s="52"/>
      <c r="AW710" s="52"/>
      <c r="AX710" s="52"/>
      <c r="AY710" s="52"/>
      <c r="AZ710" s="52"/>
      <c r="BA710" s="52"/>
      <c r="BB710" s="52"/>
      <c r="BC710" s="52"/>
      <c r="BD710" s="52"/>
      <c r="BE710" s="52"/>
      <c r="BF710" s="52"/>
      <c r="BG710" s="52"/>
    </row>
    <row r="711" spans="1:59" ht="12.75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  <c r="AU711" s="52"/>
      <c r="AV711" s="52"/>
      <c r="AW711" s="52"/>
      <c r="AX711" s="52"/>
      <c r="AY711" s="52"/>
      <c r="AZ711" s="52"/>
      <c r="BA711" s="52"/>
      <c r="BB711" s="52"/>
      <c r="BC711" s="52"/>
      <c r="BD711" s="52"/>
      <c r="BE711" s="52"/>
      <c r="BF711" s="52"/>
      <c r="BG711" s="52"/>
    </row>
    <row r="712" spans="1:59" ht="12.75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  <c r="AU712" s="52"/>
      <c r="AV712" s="52"/>
      <c r="AW712" s="52"/>
      <c r="AX712" s="52"/>
      <c r="AY712" s="52"/>
      <c r="AZ712" s="52"/>
      <c r="BA712" s="52"/>
      <c r="BB712" s="52"/>
      <c r="BC712" s="52"/>
      <c r="BD712" s="52"/>
      <c r="BE712" s="52"/>
      <c r="BF712" s="52"/>
      <c r="BG712" s="52"/>
    </row>
    <row r="713" spans="1:59" ht="12.75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  <c r="AU713" s="52"/>
      <c r="AV713" s="52"/>
      <c r="AW713" s="52"/>
      <c r="AX713" s="52"/>
      <c r="AY713" s="52"/>
      <c r="AZ713" s="52"/>
      <c r="BA713" s="52"/>
      <c r="BB713" s="52"/>
      <c r="BC713" s="52"/>
      <c r="BD713" s="52"/>
      <c r="BE713" s="52"/>
      <c r="BF713" s="52"/>
      <c r="BG713" s="52"/>
    </row>
    <row r="714" spans="1:59" ht="12.75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  <c r="AU714" s="52"/>
      <c r="AV714" s="52"/>
      <c r="AW714" s="52"/>
      <c r="AX714" s="52"/>
      <c r="AY714" s="52"/>
      <c r="AZ714" s="52"/>
      <c r="BA714" s="52"/>
      <c r="BB714" s="52"/>
      <c r="BC714" s="52"/>
      <c r="BD714" s="52"/>
      <c r="BE714" s="52"/>
      <c r="BF714" s="52"/>
      <c r="BG714" s="52"/>
    </row>
    <row r="715" spans="1:59" ht="12.7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  <c r="AU715" s="52"/>
      <c r="AV715" s="52"/>
      <c r="AW715" s="52"/>
      <c r="AX715" s="52"/>
      <c r="AY715" s="52"/>
      <c r="AZ715" s="52"/>
      <c r="BA715" s="52"/>
      <c r="BB715" s="52"/>
      <c r="BC715" s="52"/>
      <c r="BD715" s="52"/>
      <c r="BE715" s="52"/>
      <c r="BF715" s="52"/>
      <c r="BG715" s="52"/>
    </row>
    <row r="716" spans="1:59" ht="12.75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  <c r="AU716" s="52"/>
      <c r="AV716" s="52"/>
      <c r="AW716" s="52"/>
      <c r="AX716" s="52"/>
      <c r="AY716" s="52"/>
      <c r="AZ716" s="52"/>
      <c r="BA716" s="52"/>
      <c r="BB716" s="52"/>
      <c r="BC716" s="52"/>
      <c r="BD716" s="52"/>
      <c r="BE716" s="52"/>
      <c r="BF716" s="52"/>
      <c r="BG716" s="52"/>
    </row>
    <row r="717" spans="1:59" ht="12.75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  <c r="AU717" s="52"/>
      <c r="AV717" s="52"/>
      <c r="AW717" s="52"/>
      <c r="AX717" s="52"/>
      <c r="AY717" s="52"/>
      <c r="AZ717" s="52"/>
      <c r="BA717" s="52"/>
      <c r="BB717" s="52"/>
      <c r="BC717" s="52"/>
      <c r="BD717" s="52"/>
      <c r="BE717" s="52"/>
      <c r="BF717" s="52"/>
      <c r="BG717" s="52"/>
    </row>
    <row r="718" spans="1:59" ht="12.75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  <c r="AU718" s="52"/>
      <c r="AV718" s="52"/>
      <c r="AW718" s="52"/>
      <c r="AX718" s="52"/>
      <c r="AY718" s="52"/>
      <c r="AZ718" s="52"/>
      <c r="BA718" s="52"/>
      <c r="BB718" s="52"/>
      <c r="BC718" s="52"/>
      <c r="BD718" s="52"/>
      <c r="BE718" s="52"/>
      <c r="BF718" s="52"/>
      <c r="BG718" s="52"/>
    </row>
    <row r="719" spans="1:59" ht="12.75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  <c r="AU719" s="52"/>
      <c r="AV719" s="52"/>
      <c r="AW719" s="52"/>
      <c r="AX719" s="52"/>
      <c r="AY719" s="52"/>
      <c r="AZ719" s="52"/>
      <c r="BA719" s="52"/>
      <c r="BB719" s="52"/>
      <c r="BC719" s="52"/>
      <c r="BD719" s="52"/>
      <c r="BE719" s="52"/>
      <c r="BF719" s="52"/>
      <c r="BG719" s="52"/>
    </row>
    <row r="720" spans="1:59" ht="12.75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  <c r="AU720" s="52"/>
      <c r="AV720" s="52"/>
      <c r="AW720" s="52"/>
      <c r="AX720" s="52"/>
      <c r="AY720" s="52"/>
      <c r="AZ720" s="52"/>
      <c r="BA720" s="52"/>
      <c r="BB720" s="52"/>
      <c r="BC720" s="52"/>
      <c r="BD720" s="52"/>
      <c r="BE720" s="52"/>
      <c r="BF720" s="52"/>
      <c r="BG720" s="52"/>
    </row>
    <row r="721" spans="1:59" ht="12.75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  <c r="AU721" s="52"/>
      <c r="AV721" s="52"/>
      <c r="AW721" s="52"/>
      <c r="AX721" s="52"/>
      <c r="AY721" s="52"/>
      <c r="AZ721" s="52"/>
      <c r="BA721" s="52"/>
      <c r="BB721" s="52"/>
      <c r="BC721" s="52"/>
      <c r="BD721" s="52"/>
      <c r="BE721" s="52"/>
      <c r="BF721" s="52"/>
      <c r="BG721" s="52"/>
    </row>
    <row r="722" spans="1:59" ht="12.75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  <c r="AU722" s="52"/>
      <c r="AV722" s="52"/>
      <c r="AW722" s="52"/>
      <c r="AX722" s="52"/>
      <c r="AY722" s="52"/>
      <c r="AZ722" s="52"/>
      <c r="BA722" s="52"/>
      <c r="BB722" s="52"/>
      <c r="BC722" s="52"/>
      <c r="BD722" s="52"/>
      <c r="BE722" s="52"/>
      <c r="BF722" s="52"/>
      <c r="BG722" s="52"/>
    </row>
    <row r="723" spans="1:59" ht="12.75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  <c r="AU723" s="52"/>
      <c r="AV723" s="52"/>
      <c r="AW723" s="52"/>
      <c r="AX723" s="52"/>
      <c r="AY723" s="52"/>
      <c r="AZ723" s="52"/>
      <c r="BA723" s="52"/>
      <c r="BB723" s="52"/>
      <c r="BC723" s="52"/>
      <c r="BD723" s="52"/>
      <c r="BE723" s="52"/>
      <c r="BF723" s="52"/>
      <c r="BG723" s="52"/>
    </row>
    <row r="724" spans="1:59" ht="12.75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  <c r="AU724" s="52"/>
      <c r="AV724" s="52"/>
      <c r="AW724" s="52"/>
      <c r="AX724" s="52"/>
      <c r="AY724" s="52"/>
      <c r="AZ724" s="52"/>
      <c r="BA724" s="52"/>
      <c r="BB724" s="52"/>
      <c r="BC724" s="52"/>
      <c r="BD724" s="52"/>
      <c r="BE724" s="52"/>
      <c r="BF724" s="52"/>
      <c r="BG724" s="52"/>
    </row>
    <row r="725" spans="1:59" ht="12.7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  <c r="AU725" s="52"/>
      <c r="AV725" s="52"/>
      <c r="AW725" s="52"/>
      <c r="AX725" s="52"/>
      <c r="AY725" s="52"/>
      <c r="AZ725" s="52"/>
      <c r="BA725" s="52"/>
      <c r="BB725" s="52"/>
      <c r="BC725" s="52"/>
      <c r="BD725" s="52"/>
      <c r="BE725" s="52"/>
      <c r="BF725" s="52"/>
      <c r="BG725" s="52"/>
    </row>
    <row r="726" spans="1:59" ht="12.75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  <c r="AU726" s="52"/>
      <c r="AV726" s="52"/>
      <c r="AW726" s="52"/>
      <c r="AX726" s="52"/>
      <c r="AY726" s="52"/>
      <c r="AZ726" s="52"/>
      <c r="BA726" s="52"/>
      <c r="BB726" s="52"/>
      <c r="BC726" s="52"/>
      <c r="BD726" s="52"/>
      <c r="BE726" s="52"/>
      <c r="BF726" s="52"/>
      <c r="BG726" s="52"/>
    </row>
    <row r="727" spans="1:59" ht="12.75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  <c r="AU727" s="52"/>
      <c r="AV727" s="52"/>
      <c r="AW727" s="52"/>
      <c r="AX727" s="52"/>
      <c r="AY727" s="52"/>
      <c r="AZ727" s="52"/>
      <c r="BA727" s="52"/>
      <c r="BB727" s="52"/>
      <c r="BC727" s="52"/>
      <c r="BD727" s="52"/>
      <c r="BE727" s="52"/>
      <c r="BF727" s="52"/>
      <c r="BG727" s="52"/>
    </row>
    <row r="728" spans="1:59" ht="12.75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  <c r="AU728" s="52"/>
      <c r="AV728" s="52"/>
      <c r="AW728" s="52"/>
      <c r="AX728" s="52"/>
      <c r="AY728" s="52"/>
      <c r="AZ728" s="52"/>
      <c r="BA728" s="52"/>
      <c r="BB728" s="52"/>
      <c r="BC728" s="52"/>
      <c r="BD728" s="52"/>
      <c r="BE728" s="52"/>
      <c r="BF728" s="52"/>
      <c r="BG728" s="52"/>
    </row>
    <row r="729" spans="1:59" ht="12.75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  <c r="AU729" s="52"/>
      <c r="AV729" s="52"/>
      <c r="AW729" s="52"/>
      <c r="AX729" s="52"/>
      <c r="AY729" s="52"/>
      <c r="AZ729" s="52"/>
      <c r="BA729" s="52"/>
      <c r="BB729" s="52"/>
      <c r="BC729" s="52"/>
      <c r="BD729" s="52"/>
      <c r="BE729" s="52"/>
      <c r="BF729" s="52"/>
      <c r="BG729" s="52"/>
    </row>
    <row r="730" spans="1:59" ht="12.75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  <c r="AU730" s="52"/>
      <c r="AV730" s="52"/>
      <c r="AW730" s="52"/>
      <c r="AX730" s="52"/>
      <c r="AY730" s="52"/>
      <c r="AZ730" s="52"/>
      <c r="BA730" s="52"/>
      <c r="BB730" s="52"/>
      <c r="BC730" s="52"/>
      <c r="BD730" s="52"/>
      <c r="BE730" s="52"/>
      <c r="BF730" s="52"/>
      <c r="BG730" s="52"/>
    </row>
    <row r="731" spans="1:59" ht="12.75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  <c r="AU731" s="52"/>
      <c r="AV731" s="52"/>
      <c r="AW731" s="52"/>
      <c r="AX731" s="52"/>
      <c r="AY731" s="52"/>
      <c r="AZ731" s="52"/>
      <c r="BA731" s="52"/>
      <c r="BB731" s="52"/>
      <c r="BC731" s="52"/>
      <c r="BD731" s="52"/>
      <c r="BE731" s="52"/>
      <c r="BF731" s="52"/>
      <c r="BG731" s="52"/>
    </row>
    <row r="732" spans="1:59" ht="12.75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  <c r="AU732" s="52"/>
      <c r="AV732" s="52"/>
      <c r="AW732" s="52"/>
      <c r="AX732" s="52"/>
      <c r="AY732" s="52"/>
      <c r="AZ732" s="52"/>
      <c r="BA732" s="52"/>
      <c r="BB732" s="52"/>
      <c r="BC732" s="52"/>
      <c r="BD732" s="52"/>
      <c r="BE732" s="52"/>
      <c r="BF732" s="52"/>
      <c r="BG732" s="52"/>
    </row>
    <row r="733" spans="1:59" ht="12.75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  <c r="AU733" s="52"/>
      <c r="AV733" s="52"/>
      <c r="AW733" s="52"/>
      <c r="AX733" s="52"/>
      <c r="AY733" s="52"/>
      <c r="AZ733" s="52"/>
      <c r="BA733" s="52"/>
      <c r="BB733" s="52"/>
      <c r="BC733" s="52"/>
      <c r="BD733" s="52"/>
      <c r="BE733" s="52"/>
      <c r="BF733" s="52"/>
      <c r="BG733" s="52"/>
    </row>
    <row r="734" spans="1:59" ht="12.75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  <c r="AU734" s="52"/>
      <c r="AV734" s="52"/>
      <c r="AW734" s="52"/>
      <c r="AX734" s="52"/>
      <c r="AY734" s="52"/>
      <c r="AZ734" s="52"/>
      <c r="BA734" s="52"/>
      <c r="BB734" s="52"/>
      <c r="BC734" s="52"/>
      <c r="BD734" s="52"/>
      <c r="BE734" s="52"/>
      <c r="BF734" s="52"/>
      <c r="BG734" s="52"/>
    </row>
    <row r="735" spans="1:59" ht="12.7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  <c r="AU735" s="52"/>
      <c r="AV735" s="52"/>
      <c r="AW735" s="52"/>
      <c r="AX735" s="52"/>
      <c r="AY735" s="52"/>
      <c r="AZ735" s="52"/>
      <c r="BA735" s="52"/>
      <c r="BB735" s="52"/>
      <c r="BC735" s="52"/>
      <c r="BD735" s="52"/>
      <c r="BE735" s="52"/>
      <c r="BF735" s="52"/>
      <c r="BG735" s="52"/>
    </row>
    <row r="736" spans="1:59" ht="12.75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  <c r="AU736" s="52"/>
      <c r="AV736" s="52"/>
      <c r="AW736" s="52"/>
      <c r="AX736" s="52"/>
      <c r="AY736" s="52"/>
      <c r="AZ736" s="52"/>
      <c r="BA736" s="52"/>
      <c r="BB736" s="52"/>
      <c r="BC736" s="52"/>
      <c r="BD736" s="52"/>
      <c r="BE736" s="52"/>
      <c r="BF736" s="52"/>
      <c r="BG736" s="52"/>
    </row>
    <row r="737" spans="1:59" ht="12.75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  <c r="AU737" s="52"/>
      <c r="AV737" s="52"/>
      <c r="AW737" s="52"/>
      <c r="AX737" s="52"/>
      <c r="AY737" s="52"/>
      <c r="AZ737" s="52"/>
      <c r="BA737" s="52"/>
      <c r="BB737" s="52"/>
      <c r="BC737" s="52"/>
      <c r="BD737" s="52"/>
      <c r="BE737" s="52"/>
      <c r="BF737" s="52"/>
      <c r="BG737" s="52"/>
    </row>
    <row r="738" spans="1:59" ht="12.75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  <c r="AU738" s="52"/>
      <c r="AV738" s="52"/>
      <c r="AW738" s="52"/>
      <c r="AX738" s="52"/>
      <c r="AY738" s="52"/>
      <c r="AZ738" s="52"/>
      <c r="BA738" s="52"/>
      <c r="BB738" s="52"/>
      <c r="BC738" s="52"/>
      <c r="BD738" s="52"/>
      <c r="BE738" s="52"/>
      <c r="BF738" s="52"/>
      <c r="BG738" s="52"/>
    </row>
    <row r="739" spans="1:59" ht="12.7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  <c r="AU739" s="52"/>
      <c r="AV739" s="52"/>
      <c r="AW739" s="52"/>
      <c r="AX739" s="52"/>
      <c r="AY739" s="52"/>
      <c r="AZ739" s="52"/>
      <c r="BA739" s="52"/>
      <c r="BB739" s="52"/>
      <c r="BC739" s="52"/>
      <c r="BD739" s="52"/>
      <c r="BE739" s="52"/>
      <c r="BF739" s="52"/>
      <c r="BG739" s="52"/>
    </row>
    <row r="740" spans="1:59" ht="12.75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  <c r="AU740" s="52"/>
      <c r="AV740" s="52"/>
      <c r="AW740" s="52"/>
      <c r="AX740" s="52"/>
      <c r="AY740" s="52"/>
      <c r="AZ740" s="52"/>
      <c r="BA740" s="52"/>
      <c r="BB740" s="52"/>
      <c r="BC740" s="52"/>
      <c r="BD740" s="52"/>
      <c r="BE740" s="52"/>
      <c r="BF740" s="52"/>
      <c r="BG740" s="52"/>
    </row>
    <row r="741" spans="1:59" ht="12.75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  <c r="AU741" s="52"/>
      <c r="AV741" s="52"/>
      <c r="AW741" s="52"/>
      <c r="AX741" s="52"/>
      <c r="AY741" s="52"/>
      <c r="AZ741" s="52"/>
      <c r="BA741" s="52"/>
      <c r="BB741" s="52"/>
      <c r="BC741" s="52"/>
      <c r="BD741" s="52"/>
      <c r="BE741" s="52"/>
      <c r="BF741" s="52"/>
      <c r="BG741" s="52"/>
    </row>
    <row r="742" spans="1:59" ht="12.75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  <c r="AU742" s="52"/>
      <c r="AV742" s="52"/>
      <c r="AW742" s="52"/>
      <c r="AX742" s="52"/>
      <c r="AY742" s="52"/>
      <c r="AZ742" s="52"/>
      <c r="BA742" s="52"/>
      <c r="BB742" s="52"/>
      <c r="BC742" s="52"/>
      <c r="BD742" s="52"/>
      <c r="BE742" s="52"/>
      <c r="BF742" s="52"/>
      <c r="BG742" s="52"/>
    </row>
    <row r="743" spans="1:59" ht="12.75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  <c r="AU743" s="52"/>
      <c r="AV743" s="52"/>
      <c r="AW743" s="52"/>
      <c r="AX743" s="52"/>
      <c r="AY743" s="52"/>
      <c r="AZ743" s="52"/>
      <c r="BA743" s="52"/>
      <c r="BB743" s="52"/>
      <c r="BC743" s="52"/>
      <c r="BD743" s="52"/>
      <c r="BE743" s="52"/>
      <c r="BF743" s="52"/>
      <c r="BG743" s="52"/>
    </row>
    <row r="744" spans="1:59" ht="12.75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  <c r="AU744" s="52"/>
      <c r="AV744" s="52"/>
      <c r="AW744" s="52"/>
      <c r="AX744" s="52"/>
      <c r="AY744" s="52"/>
      <c r="AZ744" s="52"/>
      <c r="BA744" s="52"/>
      <c r="BB744" s="52"/>
      <c r="BC744" s="52"/>
      <c r="BD744" s="52"/>
      <c r="BE744" s="52"/>
      <c r="BF744" s="52"/>
      <c r="BG744" s="52"/>
    </row>
    <row r="745" spans="1:59" ht="12.7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  <c r="AU745" s="52"/>
      <c r="AV745" s="52"/>
      <c r="AW745" s="52"/>
      <c r="AX745" s="52"/>
      <c r="AY745" s="52"/>
      <c r="AZ745" s="52"/>
      <c r="BA745" s="52"/>
      <c r="BB745" s="52"/>
      <c r="BC745" s="52"/>
      <c r="BD745" s="52"/>
      <c r="BE745" s="52"/>
      <c r="BF745" s="52"/>
      <c r="BG745" s="52"/>
    </row>
    <row r="746" spans="1:59" ht="12.75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  <c r="AU746" s="52"/>
      <c r="AV746" s="52"/>
      <c r="AW746" s="52"/>
      <c r="AX746" s="52"/>
      <c r="AY746" s="52"/>
      <c r="AZ746" s="52"/>
      <c r="BA746" s="52"/>
      <c r="BB746" s="52"/>
      <c r="BC746" s="52"/>
      <c r="BD746" s="52"/>
      <c r="BE746" s="52"/>
      <c r="BF746" s="52"/>
      <c r="BG746" s="52"/>
    </row>
    <row r="747" spans="1:59" ht="12.75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  <c r="AU747" s="52"/>
      <c r="AV747" s="52"/>
      <c r="AW747" s="52"/>
      <c r="AX747" s="52"/>
      <c r="AY747" s="52"/>
      <c r="AZ747" s="52"/>
      <c r="BA747" s="52"/>
      <c r="BB747" s="52"/>
      <c r="BC747" s="52"/>
      <c r="BD747" s="52"/>
      <c r="BE747" s="52"/>
      <c r="BF747" s="52"/>
      <c r="BG747" s="52"/>
    </row>
    <row r="748" spans="1:59" ht="12.75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  <c r="AU748" s="52"/>
      <c r="AV748" s="52"/>
      <c r="AW748" s="52"/>
      <c r="AX748" s="52"/>
      <c r="AY748" s="52"/>
      <c r="AZ748" s="52"/>
      <c r="BA748" s="52"/>
      <c r="BB748" s="52"/>
      <c r="BC748" s="52"/>
      <c r="BD748" s="52"/>
      <c r="BE748" s="52"/>
      <c r="BF748" s="52"/>
      <c r="BG748" s="52"/>
    </row>
    <row r="749" spans="1:59" ht="12.75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  <c r="AU749" s="52"/>
      <c r="AV749" s="52"/>
      <c r="AW749" s="52"/>
      <c r="AX749" s="52"/>
      <c r="AY749" s="52"/>
      <c r="AZ749" s="52"/>
      <c r="BA749" s="52"/>
      <c r="BB749" s="52"/>
      <c r="BC749" s="52"/>
      <c r="BD749" s="52"/>
      <c r="BE749" s="52"/>
      <c r="BF749" s="52"/>
      <c r="BG749" s="52"/>
    </row>
    <row r="750" spans="1:59" ht="12.75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  <c r="AU750" s="52"/>
      <c r="AV750" s="52"/>
      <c r="AW750" s="52"/>
      <c r="AX750" s="52"/>
      <c r="AY750" s="52"/>
      <c r="AZ750" s="52"/>
      <c r="BA750" s="52"/>
      <c r="BB750" s="52"/>
      <c r="BC750" s="52"/>
      <c r="BD750" s="52"/>
      <c r="BE750" s="52"/>
      <c r="BF750" s="52"/>
      <c r="BG750" s="52"/>
    </row>
    <row r="751" spans="1:59" ht="12.75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  <c r="AU751" s="52"/>
      <c r="AV751" s="52"/>
      <c r="AW751" s="52"/>
      <c r="AX751" s="52"/>
      <c r="AY751" s="52"/>
      <c r="AZ751" s="52"/>
      <c r="BA751" s="52"/>
      <c r="BB751" s="52"/>
      <c r="BC751" s="52"/>
      <c r="BD751" s="52"/>
      <c r="BE751" s="52"/>
      <c r="BF751" s="52"/>
      <c r="BG751" s="52"/>
    </row>
    <row r="752" spans="1:59" ht="12.75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  <c r="AU752" s="52"/>
      <c r="AV752" s="52"/>
      <c r="AW752" s="52"/>
      <c r="AX752" s="52"/>
      <c r="AY752" s="52"/>
      <c r="AZ752" s="52"/>
      <c r="BA752" s="52"/>
      <c r="BB752" s="52"/>
      <c r="BC752" s="52"/>
      <c r="BD752" s="52"/>
      <c r="BE752" s="52"/>
      <c r="BF752" s="52"/>
      <c r="BG752" s="52"/>
    </row>
    <row r="753" spans="1:59" ht="12.75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  <c r="AU753" s="52"/>
      <c r="AV753" s="52"/>
      <c r="AW753" s="52"/>
      <c r="AX753" s="52"/>
      <c r="AY753" s="52"/>
      <c r="AZ753" s="52"/>
      <c r="BA753" s="52"/>
      <c r="BB753" s="52"/>
      <c r="BC753" s="52"/>
      <c r="BD753" s="52"/>
      <c r="BE753" s="52"/>
      <c r="BF753" s="52"/>
      <c r="BG753" s="52"/>
    </row>
    <row r="754" spans="1:59" ht="12.75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  <c r="AU754" s="52"/>
      <c r="AV754" s="52"/>
      <c r="AW754" s="52"/>
      <c r="AX754" s="52"/>
      <c r="AY754" s="52"/>
      <c r="AZ754" s="52"/>
      <c r="BA754" s="52"/>
      <c r="BB754" s="52"/>
      <c r="BC754" s="52"/>
      <c r="BD754" s="52"/>
      <c r="BE754" s="52"/>
      <c r="BF754" s="52"/>
      <c r="BG754" s="52"/>
    </row>
    <row r="755" spans="1:59" ht="12.7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  <c r="AU755" s="52"/>
      <c r="AV755" s="52"/>
      <c r="AW755" s="52"/>
      <c r="AX755" s="52"/>
      <c r="AY755" s="52"/>
      <c r="AZ755" s="52"/>
      <c r="BA755" s="52"/>
      <c r="BB755" s="52"/>
      <c r="BC755" s="52"/>
      <c r="BD755" s="52"/>
      <c r="BE755" s="52"/>
      <c r="BF755" s="52"/>
      <c r="BG755" s="52"/>
    </row>
    <row r="756" spans="1:59" ht="12.75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  <c r="AU756" s="52"/>
      <c r="AV756" s="52"/>
      <c r="AW756" s="52"/>
      <c r="AX756" s="52"/>
      <c r="AY756" s="52"/>
      <c r="AZ756" s="52"/>
      <c r="BA756" s="52"/>
      <c r="BB756" s="52"/>
      <c r="BC756" s="52"/>
      <c r="BD756" s="52"/>
      <c r="BE756" s="52"/>
      <c r="BF756" s="52"/>
      <c r="BG756" s="52"/>
    </row>
    <row r="757" spans="1:59" ht="12.75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  <c r="AU757" s="52"/>
      <c r="AV757" s="52"/>
      <c r="AW757" s="52"/>
      <c r="AX757" s="52"/>
      <c r="AY757" s="52"/>
      <c r="AZ757" s="52"/>
      <c r="BA757" s="52"/>
      <c r="BB757" s="52"/>
      <c r="BC757" s="52"/>
      <c r="BD757" s="52"/>
      <c r="BE757" s="52"/>
      <c r="BF757" s="52"/>
      <c r="BG757" s="52"/>
    </row>
    <row r="758" spans="1:59" ht="12.75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  <c r="AU758" s="52"/>
      <c r="AV758" s="52"/>
      <c r="AW758" s="52"/>
      <c r="AX758" s="52"/>
      <c r="AY758" s="52"/>
      <c r="AZ758" s="52"/>
      <c r="BA758" s="52"/>
      <c r="BB758" s="52"/>
      <c r="BC758" s="52"/>
      <c r="BD758" s="52"/>
      <c r="BE758" s="52"/>
      <c r="BF758" s="52"/>
      <c r="BG758" s="52"/>
    </row>
    <row r="759" spans="1:59" ht="12.75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  <c r="AU759" s="52"/>
      <c r="AV759" s="52"/>
      <c r="AW759" s="52"/>
      <c r="AX759" s="52"/>
      <c r="AY759" s="52"/>
      <c r="AZ759" s="52"/>
      <c r="BA759" s="52"/>
      <c r="BB759" s="52"/>
      <c r="BC759" s="52"/>
      <c r="BD759" s="52"/>
      <c r="BE759" s="52"/>
      <c r="BF759" s="52"/>
      <c r="BG759" s="52"/>
    </row>
    <row r="760" spans="1:59" ht="12.75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  <c r="AU760" s="52"/>
      <c r="AV760" s="52"/>
      <c r="AW760" s="52"/>
      <c r="AX760" s="52"/>
      <c r="AY760" s="52"/>
      <c r="AZ760" s="52"/>
      <c r="BA760" s="52"/>
      <c r="BB760" s="52"/>
      <c r="BC760" s="52"/>
      <c r="BD760" s="52"/>
      <c r="BE760" s="52"/>
      <c r="BF760" s="52"/>
      <c r="BG760" s="52"/>
    </row>
    <row r="761" spans="1:59" ht="12.75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  <c r="AU761" s="52"/>
      <c r="AV761" s="52"/>
      <c r="AW761" s="52"/>
      <c r="AX761" s="52"/>
      <c r="AY761" s="52"/>
      <c r="AZ761" s="52"/>
      <c r="BA761" s="52"/>
      <c r="BB761" s="52"/>
      <c r="BC761" s="52"/>
      <c r="BD761" s="52"/>
      <c r="BE761" s="52"/>
      <c r="BF761" s="52"/>
      <c r="BG761" s="52"/>
    </row>
    <row r="762" spans="1:59" ht="12.75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  <c r="AU762" s="52"/>
      <c r="AV762" s="52"/>
      <c r="AW762" s="52"/>
      <c r="AX762" s="52"/>
      <c r="AY762" s="52"/>
      <c r="AZ762" s="52"/>
      <c r="BA762" s="52"/>
      <c r="BB762" s="52"/>
      <c r="BC762" s="52"/>
      <c r="BD762" s="52"/>
      <c r="BE762" s="52"/>
      <c r="BF762" s="52"/>
      <c r="BG762" s="52"/>
    </row>
    <row r="763" spans="1:59" ht="12.75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  <c r="AU763" s="52"/>
      <c r="AV763" s="52"/>
      <c r="AW763" s="52"/>
      <c r="AX763" s="52"/>
      <c r="AY763" s="52"/>
      <c r="AZ763" s="52"/>
      <c r="BA763" s="52"/>
      <c r="BB763" s="52"/>
      <c r="BC763" s="52"/>
      <c r="BD763" s="52"/>
      <c r="BE763" s="52"/>
      <c r="BF763" s="52"/>
      <c r="BG763" s="52"/>
    </row>
    <row r="764" spans="1:59" ht="12.75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  <c r="AU764" s="52"/>
      <c r="AV764" s="52"/>
      <c r="AW764" s="52"/>
      <c r="AX764" s="52"/>
      <c r="AY764" s="52"/>
      <c r="AZ764" s="52"/>
      <c r="BA764" s="52"/>
      <c r="BB764" s="52"/>
      <c r="BC764" s="52"/>
      <c r="BD764" s="52"/>
      <c r="BE764" s="52"/>
      <c r="BF764" s="52"/>
      <c r="BG764" s="52"/>
    </row>
    <row r="765" spans="1:59" ht="12.7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  <c r="AU765" s="52"/>
      <c r="AV765" s="52"/>
      <c r="AW765" s="52"/>
      <c r="AX765" s="52"/>
      <c r="AY765" s="52"/>
      <c r="AZ765" s="52"/>
      <c r="BA765" s="52"/>
      <c r="BB765" s="52"/>
      <c r="BC765" s="52"/>
      <c r="BD765" s="52"/>
      <c r="BE765" s="52"/>
      <c r="BF765" s="52"/>
      <c r="BG765" s="52"/>
    </row>
    <row r="766" spans="1:59" ht="12.75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  <c r="AU766" s="52"/>
      <c r="AV766" s="52"/>
      <c r="AW766" s="52"/>
      <c r="AX766" s="52"/>
      <c r="AY766" s="52"/>
      <c r="AZ766" s="52"/>
      <c r="BA766" s="52"/>
      <c r="BB766" s="52"/>
      <c r="BC766" s="52"/>
      <c r="BD766" s="52"/>
      <c r="BE766" s="52"/>
      <c r="BF766" s="52"/>
      <c r="BG766" s="52"/>
    </row>
    <row r="767" spans="1:59" ht="12.75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  <c r="AU767" s="52"/>
      <c r="AV767" s="52"/>
      <c r="AW767" s="52"/>
      <c r="AX767" s="52"/>
      <c r="AY767" s="52"/>
      <c r="AZ767" s="52"/>
      <c r="BA767" s="52"/>
      <c r="BB767" s="52"/>
      <c r="BC767" s="52"/>
      <c r="BD767" s="52"/>
      <c r="BE767" s="52"/>
      <c r="BF767" s="52"/>
      <c r="BG767" s="52"/>
    </row>
    <row r="768" spans="1:59" ht="12.75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  <c r="AU768" s="52"/>
      <c r="AV768" s="52"/>
      <c r="AW768" s="52"/>
      <c r="AX768" s="52"/>
      <c r="AY768" s="52"/>
      <c r="AZ768" s="52"/>
      <c r="BA768" s="52"/>
      <c r="BB768" s="52"/>
      <c r="BC768" s="52"/>
      <c r="BD768" s="52"/>
      <c r="BE768" s="52"/>
      <c r="BF768" s="52"/>
      <c r="BG768" s="52"/>
    </row>
    <row r="769" spans="1:59" ht="12.75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  <c r="AU769" s="52"/>
      <c r="AV769" s="52"/>
      <c r="AW769" s="52"/>
      <c r="AX769" s="52"/>
      <c r="AY769" s="52"/>
      <c r="AZ769" s="52"/>
      <c r="BA769" s="52"/>
      <c r="BB769" s="52"/>
      <c r="BC769" s="52"/>
      <c r="BD769" s="52"/>
      <c r="BE769" s="52"/>
      <c r="BF769" s="52"/>
      <c r="BG769" s="52"/>
    </row>
    <row r="770" spans="1:59" ht="12.75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  <c r="AU770" s="52"/>
      <c r="AV770" s="52"/>
      <c r="AW770" s="52"/>
      <c r="AX770" s="52"/>
      <c r="AY770" s="52"/>
      <c r="AZ770" s="52"/>
      <c r="BA770" s="52"/>
      <c r="BB770" s="52"/>
      <c r="BC770" s="52"/>
      <c r="BD770" s="52"/>
      <c r="BE770" s="52"/>
      <c r="BF770" s="52"/>
      <c r="BG770" s="52"/>
    </row>
    <row r="771" spans="1:59" ht="12.75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  <c r="AU771" s="52"/>
      <c r="AV771" s="52"/>
      <c r="AW771" s="52"/>
      <c r="AX771" s="52"/>
      <c r="AY771" s="52"/>
      <c r="AZ771" s="52"/>
      <c r="BA771" s="52"/>
      <c r="BB771" s="52"/>
      <c r="BC771" s="52"/>
      <c r="BD771" s="52"/>
      <c r="BE771" s="52"/>
      <c r="BF771" s="52"/>
      <c r="BG771" s="52"/>
    </row>
    <row r="772" spans="1:59" ht="12.75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  <c r="AU772" s="52"/>
      <c r="AV772" s="52"/>
      <c r="AW772" s="52"/>
      <c r="AX772" s="52"/>
      <c r="AY772" s="52"/>
      <c r="AZ772" s="52"/>
      <c r="BA772" s="52"/>
      <c r="BB772" s="52"/>
      <c r="BC772" s="52"/>
      <c r="BD772" s="52"/>
      <c r="BE772" s="52"/>
      <c r="BF772" s="52"/>
      <c r="BG772" s="52"/>
    </row>
    <row r="773" spans="1:59" ht="12.75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  <c r="AU773" s="52"/>
      <c r="AV773" s="52"/>
      <c r="AW773" s="52"/>
      <c r="AX773" s="52"/>
      <c r="AY773" s="52"/>
      <c r="AZ773" s="52"/>
      <c r="BA773" s="52"/>
      <c r="BB773" s="52"/>
      <c r="BC773" s="52"/>
      <c r="BD773" s="52"/>
      <c r="BE773" s="52"/>
      <c r="BF773" s="52"/>
      <c r="BG773" s="52"/>
    </row>
    <row r="774" spans="1:59" ht="12.75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  <c r="AU774" s="52"/>
      <c r="AV774" s="52"/>
      <c r="AW774" s="52"/>
      <c r="AX774" s="52"/>
      <c r="AY774" s="52"/>
      <c r="AZ774" s="52"/>
      <c r="BA774" s="52"/>
      <c r="BB774" s="52"/>
      <c r="BC774" s="52"/>
      <c r="BD774" s="52"/>
      <c r="BE774" s="52"/>
      <c r="BF774" s="52"/>
      <c r="BG774" s="52"/>
    </row>
    <row r="775" spans="1:59" ht="12.7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  <c r="AU775" s="52"/>
      <c r="AV775" s="52"/>
      <c r="AW775" s="52"/>
      <c r="AX775" s="52"/>
      <c r="AY775" s="52"/>
      <c r="AZ775" s="52"/>
      <c r="BA775" s="52"/>
      <c r="BB775" s="52"/>
      <c r="BC775" s="52"/>
      <c r="BD775" s="52"/>
      <c r="BE775" s="52"/>
      <c r="BF775" s="52"/>
      <c r="BG775" s="52"/>
    </row>
    <row r="776" spans="1:59" ht="12.75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  <c r="AU776" s="52"/>
      <c r="AV776" s="52"/>
      <c r="AW776" s="52"/>
      <c r="AX776" s="52"/>
      <c r="AY776" s="52"/>
      <c r="AZ776" s="52"/>
      <c r="BA776" s="52"/>
      <c r="BB776" s="52"/>
      <c r="BC776" s="52"/>
      <c r="BD776" s="52"/>
      <c r="BE776" s="52"/>
      <c r="BF776" s="52"/>
      <c r="BG776" s="52"/>
    </row>
    <row r="777" spans="1:59" ht="12.75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  <c r="AU777" s="52"/>
      <c r="AV777" s="52"/>
      <c r="AW777" s="52"/>
      <c r="AX777" s="52"/>
      <c r="AY777" s="52"/>
      <c r="AZ777" s="52"/>
      <c r="BA777" s="52"/>
      <c r="BB777" s="52"/>
      <c r="BC777" s="52"/>
      <c r="BD777" s="52"/>
      <c r="BE777" s="52"/>
      <c r="BF777" s="52"/>
      <c r="BG777" s="52"/>
    </row>
    <row r="778" spans="1:59" ht="12.75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  <c r="AU778" s="52"/>
      <c r="AV778" s="52"/>
      <c r="AW778" s="52"/>
      <c r="AX778" s="52"/>
      <c r="AY778" s="52"/>
      <c r="AZ778" s="52"/>
      <c r="BA778" s="52"/>
      <c r="BB778" s="52"/>
      <c r="BC778" s="52"/>
      <c r="BD778" s="52"/>
      <c r="BE778" s="52"/>
      <c r="BF778" s="52"/>
      <c r="BG778" s="52"/>
    </row>
    <row r="779" spans="1:59" ht="12.7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  <c r="AU779" s="52"/>
      <c r="AV779" s="52"/>
      <c r="AW779" s="52"/>
      <c r="AX779" s="52"/>
      <c r="AY779" s="52"/>
      <c r="AZ779" s="52"/>
      <c r="BA779" s="52"/>
      <c r="BB779" s="52"/>
      <c r="BC779" s="52"/>
      <c r="BD779" s="52"/>
      <c r="BE779" s="52"/>
      <c r="BF779" s="52"/>
      <c r="BG779" s="52"/>
    </row>
    <row r="780" spans="1:59" ht="12.75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  <c r="AU780" s="52"/>
      <c r="AV780" s="52"/>
      <c r="AW780" s="52"/>
      <c r="AX780" s="52"/>
      <c r="AY780" s="52"/>
      <c r="AZ780" s="52"/>
      <c r="BA780" s="52"/>
      <c r="BB780" s="52"/>
      <c r="BC780" s="52"/>
      <c r="BD780" s="52"/>
      <c r="BE780" s="52"/>
      <c r="BF780" s="52"/>
      <c r="BG780" s="52"/>
    </row>
    <row r="781" spans="1:59" ht="12.75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  <c r="AU781" s="52"/>
      <c r="AV781" s="52"/>
      <c r="AW781" s="52"/>
      <c r="AX781" s="52"/>
      <c r="AY781" s="52"/>
      <c r="AZ781" s="52"/>
      <c r="BA781" s="52"/>
      <c r="BB781" s="52"/>
      <c r="BC781" s="52"/>
      <c r="BD781" s="52"/>
      <c r="BE781" s="52"/>
      <c r="BF781" s="52"/>
      <c r="BG781" s="52"/>
    </row>
    <row r="782" spans="1:59" ht="12.75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  <c r="AU782" s="52"/>
      <c r="AV782" s="52"/>
      <c r="AW782" s="52"/>
      <c r="AX782" s="52"/>
      <c r="AY782" s="52"/>
      <c r="AZ782" s="52"/>
      <c r="BA782" s="52"/>
      <c r="BB782" s="52"/>
      <c r="BC782" s="52"/>
      <c r="BD782" s="52"/>
      <c r="BE782" s="52"/>
      <c r="BF782" s="52"/>
      <c r="BG782" s="52"/>
    </row>
    <row r="783" spans="1:59" ht="12.75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  <c r="AU783" s="52"/>
      <c r="AV783" s="52"/>
      <c r="AW783" s="52"/>
      <c r="AX783" s="52"/>
      <c r="AY783" s="52"/>
      <c r="AZ783" s="52"/>
      <c r="BA783" s="52"/>
      <c r="BB783" s="52"/>
      <c r="BC783" s="52"/>
      <c r="BD783" s="52"/>
      <c r="BE783" s="52"/>
      <c r="BF783" s="52"/>
      <c r="BG783" s="52"/>
    </row>
    <row r="784" spans="1:59" ht="12.75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  <c r="AU784" s="52"/>
      <c r="AV784" s="52"/>
      <c r="AW784" s="52"/>
      <c r="AX784" s="52"/>
      <c r="AY784" s="52"/>
      <c r="AZ784" s="52"/>
      <c r="BA784" s="52"/>
      <c r="BB784" s="52"/>
      <c r="BC784" s="52"/>
      <c r="BD784" s="52"/>
      <c r="BE784" s="52"/>
      <c r="BF784" s="52"/>
      <c r="BG784" s="52"/>
    </row>
    <row r="785" spans="1:59" ht="12.7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  <c r="AU785" s="52"/>
      <c r="AV785" s="52"/>
      <c r="AW785" s="52"/>
      <c r="AX785" s="52"/>
      <c r="AY785" s="52"/>
      <c r="AZ785" s="52"/>
      <c r="BA785" s="52"/>
      <c r="BB785" s="52"/>
      <c r="BC785" s="52"/>
      <c r="BD785" s="52"/>
      <c r="BE785" s="52"/>
      <c r="BF785" s="52"/>
      <c r="BG785" s="52"/>
    </row>
    <row r="786" spans="1:59" ht="12.75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  <c r="AU786" s="52"/>
      <c r="AV786" s="52"/>
      <c r="AW786" s="52"/>
      <c r="AX786" s="52"/>
      <c r="AY786" s="52"/>
      <c r="AZ786" s="52"/>
      <c r="BA786" s="52"/>
      <c r="BB786" s="52"/>
      <c r="BC786" s="52"/>
      <c r="BD786" s="52"/>
      <c r="BE786" s="52"/>
      <c r="BF786" s="52"/>
      <c r="BG786" s="52"/>
    </row>
    <row r="787" spans="1:59" ht="12.75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  <c r="AU787" s="52"/>
      <c r="AV787" s="52"/>
      <c r="AW787" s="52"/>
      <c r="AX787" s="52"/>
      <c r="AY787" s="52"/>
      <c r="AZ787" s="52"/>
      <c r="BA787" s="52"/>
      <c r="BB787" s="52"/>
      <c r="BC787" s="52"/>
      <c r="BD787" s="52"/>
      <c r="BE787" s="52"/>
      <c r="BF787" s="52"/>
      <c r="BG787" s="52"/>
    </row>
    <row r="788" spans="1:59" ht="12.75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  <c r="AU788" s="52"/>
      <c r="AV788" s="52"/>
      <c r="AW788" s="52"/>
      <c r="AX788" s="52"/>
      <c r="AY788" s="52"/>
      <c r="AZ788" s="52"/>
      <c r="BA788" s="52"/>
      <c r="BB788" s="52"/>
      <c r="BC788" s="52"/>
      <c r="BD788" s="52"/>
      <c r="BE788" s="52"/>
      <c r="BF788" s="52"/>
      <c r="BG788" s="52"/>
    </row>
    <row r="789" spans="1:59" ht="12.75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  <c r="AU789" s="52"/>
      <c r="AV789" s="52"/>
      <c r="AW789" s="52"/>
      <c r="AX789" s="52"/>
      <c r="AY789" s="52"/>
      <c r="AZ789" s="52"/>
      <c r="BA789" s="52"/>
      <c r="BB789" s="52"/>
      <c r="BC789" s="52"/>
      <c r="BD789" s="52"/>
      <c r="BE789" s="52"/>
      <c r="BF789" s="52"/>
      <c r="BG789" s="52"/>
    </row>
    <row r="790" spans="1:59" ht="12.75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  <c r="AU790" s="52"/>
      <c r="AV790" s="52"/>
      <c r="AW790" s="52"/>
      <c r="AX790" s="52"/>
      <c r="AY790" s="52"/>
      <c r="AZ790" s="52"/>
      <c r="BA790" s="52"/>
      <c r="BB790" s="52"/>
      <c r="BC790" s="52"/>
      <c r="BD790" s="52"/>
      <c r="BE790" s="52"/>
      <c r="BF790" s="52"/>
      <c r="BG790" s="52"/>
    </row>
    <row r="791" spans="1:59" ht="12.75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  <c r="AU791" s="52"/>
      <c r="AV791" s="52"/>
      <c r="AW791" s="52"/>
      <c r="AX791" s="52"/>
      <c r="AY791" s="52"/>
      <c r="AZ791" s="52"/>
      <c r="BA791" s="52"/>
      <c r="BB791" s="52"/>
      <c r="BC791" s="52"/>
      <c r="BD791" s="52"/>
      <c r="BE791" s="52"/>
      <c r="BF791" s="52"/>
      <c r="BG791" s="52"/>
    </row>
    <row r="792" spans="1:59" ht="12.75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  <c r="AU792" s="52"/>
      <c r="AV792" s="52"/>
      <c r="AW792" s="52"/>
      <c r="AX792" s="52"/>
      <c r="AY792" s="52"/>
      <c r="AZ792" s="52"/>
      <c r="BA792" s="52"/>
      <c r="BB792" s="52"/>
      <c r="BC792" s="52"/>
      <c r="BD792" s="52"/>
      <c r="BE792" s="52"/>
      <c r="BF792" s="52"/>
      <c r="BG792" s="52"/>
    </row>
    <row r="793" spans="1:59" ht="12.75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  <c r="AU793" s="52"/>
      <c r="AV793" s="52"/>
      <c r="AW793" s="52"/>
      <c r="AX793" s="52"/>
      <c r="AY793" s="52"/>
      <c r="AZ793" s="52"/>
      <c r="BA793" s="52"/>
      <c r="BB793" s="52"/>
      <c r="BC793" s="52"/>
      <c r="BD793" s="52"/>
      <c r="BE793" s="52"/>
      <c r="BF793" s="52"/>
      <c r="BG793" s="52"/>
    </row>
    <row r="794" spans="1:59" ht="12.75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  <c r="AU794" s="52"/>
      <c r="AV794" s="52"/>
      <c r="AW794" s="52"/>
      <c r="AX794" s="52"/>
      <c r="AY794" s="52"/>
      <c r="AZ794" s="52"/>
      <c r="BA794" s="52"/>
      <c r="BB794" s="52"/>
      <c r="BC794" s="52"/>
      <c r="BD794" s="52"/>
      <c r="BE794" s="52"/>
      <c r="BF794" s="52"/>
      <c r="BG794" s="52"/>
    </row>
    <row r="795" spans="1:59" ht="12.7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  <c r="AU795" s="52"/>
      <c r="AV795" s="52"/>
      <c r="AW795" s="52"/>
      <c r="AX795" s="52"/>
      <c r="AY795" s="52"/>
      <c r="AZ795" s="52"/>
      <c r="BA795" s="52"/>
      <c r="BB795" s="52"/>
      <c r="BC795" s="52"/>
      <c r="BD795" s="52"/>
      <c r="BE795" s="52"/>
      <c r="BF795" s="52"/>
      <c r="BG795" s="52"/>
    </row>
    <row r="796" spans="1:59" ht="12.75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  <c r="AU796" s="52"/>
      <c r="AV796" s="52"/>
      <c r="AW796" s="52"/>
      <c r="AX796" s="52"/>
      <c r="AY796" s="52"/>
      <c r="AZ796" s="52"/>
      <c r="BA796" s="52"/>
      <c r="BB796" s="52"/>
      <c r="BC796" s="52"/>
      <c r="BD796" s="52"/>
      <c r="BE796" s="52"/>
      <c r="BF796" s="52"/>
      <c r="BG796" s="52"/>
    </row>
    <row r="797" spans="1:59" ht="12.75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  <c r="AU797" s="52"/>
      <c r="AV797" s="52"/>
      <c r="AW797" s="52"/>
      <c r="AX797" s="52"/>
      <c r="AY797" s="52"/>
      <c r="AZ797" s="52"/>
      <c r="BA797" s="52"/>
      <c r="BB797" s="52"/>
      <c r="BC797" s="52"/>
      <c r="BD797" s="52"/>
      <c r="BE797" s="52"/>
      <c r="BF797" s="52"/>
      <c r="BG797" s="52"/>
    </row>
    <row r="798" spans="1:59" ht="12.75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  <c r="AU798" s="52"/>
      <c r="AV798" s="52"/>
      <c r="AW798" s="52"/>
      <c r="AX798" s="52"/>
      <c r="AY798" s="52"/>
      <c r="AZ798" s="52"/>
      <c r="BA798" s="52"/>
      <c r="BB798" s="52"/>
      <c r="BC798" s="52"/>
      <c r="BD798" s="52"/>
      <c r="BE798" s="52"/>
      <c r="BF798" s="52"/>
      <c r="BG798" s="52"/>
    </row>
    <row r="799" spans="1:59" ht="12.75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  <c r="AI799" s="52"/>
      <c r="AJ799" s="52"/>
      <c r="AK799" s="52"/>
      <c r="AL799" s="52"/>
      <c r="AM799" s="52"/>
      <c r="AN799" s="52"/>
      <c r="AO799" s="52"/>
      <c r="AP799" s="52"/>
      <c r="AQ799" s="52"/>
      <c r="AR799" s="52"/>
      <c r="AS799" s="52"/>
      <c r="AT799" s="52"/>
      <c r="AU799" s="52"/>
      <c r="AV799" s="52"/>
      <c r="AW799" s="52"/>
      <c r="AX799" s="52"/>
      <c r="AY799" s="52"/>
      <c r="AZ799" s="52"/>
      <c r="BA799" s="52"/>
      <c r="BB799" s="52"/>
      <c r="BC799" s="52"/>
      <c r="BD799" s="52"/>
      <c r="BE799" s="52"/>
      <c r="BF799" s="52"/>
      <c r="BG799" s="52"/>
    </row>
    <row r="800" spans="1:59" ht="12.75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  <c r="AI800" s="52"/>
      <c r="AJ800" s="52"/>
      <c r="AK800" s="52"/>
      <c r="AL800" s="52"/>
      <c r="AM800" s="52"/>
      <c r="AN800" s="52"/>
      <c r="AO800" s="52"/>
      <c r="AP800" s="52"/>
      <c r="AQ800" s="52"/>
      <c r="AR800" s="52"/>
      <c r="AS800" s="52"/>
      <c r="AT800" s="52"/>
      <c r="AU800" s="52"/>
      <c r="AV800" s="52"/>
      <c r="AW800" s="52"/>
      <c r="AX800" s="52"/>
      <c r="AY800" s="52"/>
      <c r="AZ800" s="52"/>
      <c r="BA800" s="52"/>
      <c r="BB800" s="52"/>
      <c r="BC800" s="52"/>
      <c r="BD800" s="52"/>
      <c r="BE800" s="52"/>
      <c r="BF800" s="52"/>
      <c r="BG800" s="52"/>
    </row>
    <row r="801" spans="1:59" ht="12.75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  <c r="AI801" s="52"/>
      <c r="AJ801" s="52"/>
      <c r="AK801" s="52"/>
      <c r="AL801" s="52"/>
      <c r="AM801" s="52"/>
      <c r="AN801" s="52"/>
      <c r="AO801" s="52"/>
      <c r="AP801" s="52"/>
      <c r="AQ801" s="52"/>
      <c r="AR801" s="52"/>
      <c r="AS801" s="52"/>
      <c r="AT801" s="52"/>
      <c r="AU801" s="52"/>
      <c r="AV801" s="52"/>
      <c r="AW801" s="52"/>
      <c r="AX801" s="52"/>
      <c r="AY801" s="52"/>
      <c r="AZ801" s="52"/>
      <c r="BA801" s="52"/>
      <c r="BB801" s="52"/>
      <c r="BC801" s="52"/>
      <c r="BD801" s="52"/>
      <c r="BE801" s="52"/>
      <c r="BF801" s="52"/>
      <c r="BG801" s="52"/>
    </row>
    <row r="802" spans="1:59" ht="12.75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  <c r="AI802" s="52"/>
      <c r="AJ802" s="52"/>
      <c r="AK802" s="52"/>
      <c r="AL802" s="52"/>
      <c r="AM802" s="52"/>
      <c r="AN802" s="52"/>
      <c r="AO802" s="52"/>
      <c r="AP802" s="52"/>
      <c r="AQ802" s="52"/>
      <c r="AR802" s="52"/>
      <c r="AS802" s="52"/>
      <c r="AT802" s="52"/>
      <c r="AU802" s="52"/>
      <c r="AV802" s="52"/>
      <c r="AW802" s="52"/>
      <c r="AX802" s="52"/>
      <c r="AY802" s="52"/>
      <c r="AZ802" s="52"/>
      <c r="BA802" s="52"/>
      <c r="BB802" s="52"/>
      <c r="BC802" s="52"/>
      <c r="BD802" s="52"/>
      <c r="BE802" s="52"/>
      <c r="BF802" s="52"/>
      <c r="BG802" s="52"/>
    </row>
    <row r="803" spans="1:59" ht="12.75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  <c r="AI803" s="52"/>
      <c r="AJ803" s="52"/>
      <c r="AK803" s="52"/>
      <c r="AL803" s="52"/>
      <c r="AM803" s="52"/>
      <c r="AN803" s="52"/>
      <c r="AO803" s="52"/>
      <c r="AP803" s="52"/>
      <c r="AQ803" s="52"/>
      <c r="AR803" s="52"/>
      <c r="AS803" s="52"/>
      <c r="AT803" s="52"/>
      <c r="AU803" s="52"/>
      <c r="AV803" s="52"/>
      <c r="AW803" s="52"/>
      <c r="AX803" s="52"/>
      <c r="AY803" s="52"/>
      <c r="AZ803" s="52"/>
      <c r="BA803" s="52"/>
      <c r="BB803" s="52"/>
      <c r="BC803" s="52"/>
      <c r="BD803" s="52"/>
      <c r="BE803" s="52"/>
      <c r="BF803" s="52"/>
      <c r="BG803" s="52"/>
    </row>
    <row r="804" spans="1:59" ht="12.75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  <c r="AI804" s="52"/>
      <c r="AJ804" s="52"/>
      <c r="AK804" s="52"/>
      <c r="AL804" s="52"/>
      <c r="AM804" s="52"/>
      <c r="AN804" s="52"/>
      <c r="AO804" s="52"/>
      <c r="AP804" s="52"/>
      <c r="AQ804" s="52"/>
      <c r="AR804" s="52"/>
      <c r="AS804" s="52"/>
      <c r="AT804" s="52"/>
      <c r="AU804" s="52"/>
      <c r="AV804" s="52"/>
      <c r="AW804" s="52"/>
      <c r="AX804" s="52"/>
      <c r="AY804" s="52"/>
      <c r="AZ804" s="52"/>
      <c r="BA804" s="52"/>
      <c r="BB804" s="52"/>
      <c r="BC804" s="52"/>
      <c r="BD804" s="52"/>
      <c r="BE804" s="52"/>
      <c r="BF804" s="52"/>
      <c r="BG804" s="52"/>
    </row>
    <row r="805" spans="1:59" ht="12.7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  <c r="AI805" s="52"/>
      <c r="AJ805" s="52"/>
      <c r="AK805" s="52"/>
      <c r="AL805" s="52"/>
      <c r="AM805" s="52"/>
      <c r="AN805" s="52"/>
      <c r="AO805" s="52"/>
      <c r="AP805" s="52"/>
      <c r="AQ805" s="52"/>
      <c r="AR805" s="52"/>
      <c r="AS805" s="52"/>
      <c r="AT805" s="52"/>
      <c r="AU805" s="52"/>
      <c r="AV805" s="52"/>
      <c r="AW805" s="52"/>
      <c r="AX805" s="52"/>
      <c r="AY805" s="52"/>
      <c r="AZ805" s="52"/>
      <c r="BA805" s="52"/>
      <c r="BB805" s="52"/>
      <c r="BC805" s="52"/>
      <c r="BD805" s="52"/>
      <c r="BE805" s="52"/>
      <c r="BF805" s="52"/>
      <c r="BG805" s="52"/>
    </row>
    <row r="806" spans="1:59" ht="12.75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  <c r="AI806" s="52"/>
      <c r="AJ806" s="52"/>
      <c r="AK806" s="52"/>
      <c r="AL806" s="52"/>
      <c r="AM806" s="52"/>
      <c r="AN806" s="52"/>
      <c r="AO806" s="52"/>
      <c r="AP806" s="52"/>
      <c r="AQ806" s="52"/>
      <c r="AR806" s="52"/>
      <c r="AS806" s="52"/>
      <c r="AT806" s="52"/>
      <c r="AU806" s="52"/>
      <c r="AV806" s="52"/>
      <c r="AW806" s="52"/>
      <c r="AX806" s="52"/>
      <c r="AY806" s="52"/>
      <c r="AZ806" s="52"/>
      <c r="BA806" s="52"/>
      <c r="BB806" s="52"/>
      <c r="BC806" s="52"/>
      <c r="BD806" s="52"/>
      <c r="BE806" s="52"/>
      <c r="BF806" s="52"/>
      <c r="BG806" s="52"/>
    </row>
    <row r="807" spans="1:59" ht="12.75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  <c r="AI807" s="52"/>
      <c r="AJ807" s="52"/>
      <c r="AK807" s="52"/>
      <c r="AL807" s="52"/>
      <c r="AM807" s="52"/>
      <c r="AN807" s="52"/>
      <c r="AO807" s="52"/>
      <c r="AP807" s="52"/>
      <c r="AQ807" s="52"/>
      <c r="AR807" s="52"/>
      <c r="AS807" s="52"/>
      <c r="AT807" s="52"/>
      <c r="AU807" s="52"/>
      <c r="AV807" s="52"/>
      <c r="AW807" s="52"/>
      <c r="AX807" s="52"/>
      <c r="AY807" s="52"/>
      <c r="AZ807" s="52"/>
      <c r="BA807" s="52"/>
      <c r="BB807" s="52"/>
      <c r="BC807" s="52"/>
      <c r="BD807" s="52"/>
      <c r="BE807" s="52"/>
      <c r="BF807" s="52"/>
      <c r="BG807" s="52"/>
    </row>
    <row r="808" spans="1:59" ht="12.75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  <c r="AI808" s="52"/>
      <c r="AJ808" s="52"/>
      <c r="AK808" s="52"/>
      <c r="AL808" s="52"/>
      <c r="AM808" s="52"/>
      <c r="AN808" s="52"/>
      <c r="AO808" s="52"/>
      <c r="AP808" s="52"/>
      <c r="AQ808" s="52"/>
      <c r="AR808" s="52"/>
      <c r="AS808" s="52"/>
      <c r="AT808" s="52"/>
      <c r="AU808" s="52"/>
      <c r="AV808" s="52"/>
      <c r="AW808" s="52"/>
      <c r="AX808" s="52"/>
      <c r="AY808" s="52"/>
      <c r="AZ808" s="52"/>
      <c r="BA808" s="52"/>
      <c r="BB808" s="52"/>
      <c r="BC808" s="52"/>
      <c r="BD808" s="52"/>
      <c r="BE808" s="52"/>
      <c r="BF808" s="52"/>
      <c r="BG808" s="52"/>
    </row>
    <row r="809" spans="1:59" ht="12.75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  <c r="AI809" s="52"/>
      <c r="AJ809" s="52"/>
      <c r="AK809" s="52"/>
      <c r="AL809" s="52"/>
      <c r="AM809" s="52"/>
      <c r="AN809" s="52"/>
      <c r="AO809" s="52"/>
      <c r="AP809" s="52"/>
      <c r="AQ809" s="52"/>
      <c r="AR809" s="52"/>
      <c r="AS809" s="52"/>
      <c r="AT809" s="52"/>
      <c r="AU809" s="52"/>
      <c r="AV809" s="52"/>
      <c r="AW809" s="52"/>
      <c r="AX809" s="52"/>
      <c r="AY809" s="52"/>
      <c r="AZ809" s="52"/>
      <c r="BA809" s="52"/>
      <c r="BB809" s="52"/>
      <c r="BC809" s="52"/>
      <c r="BD809" s="52"/>
      <c r="BE809" s="52"/>
      <c r="BF809" s="52"/>
      <c r="BG809" s="52"/>
    </row>
    <row r="810" spans="1:59" ht="12.75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  <c r="AI810" s="52"/>
      <c r="AJ810" s="52"/>
      <c r="AK810" s="52"/>
      <c r="AL810" s="52"/>
      <c r="AM810" s="52"/>
      <c r="AN810" s="52"/>
      <c r="AO810" s="52"/>
      <c r="AP810" s="52"/>
      <c r="AQ810" s="52"/>
      <c r="AR810" s="52"/>
      <c r="AS810" s="52"/>
      <c r="AT810" s="52"/>
      <c r="AU810" s="52"/>
      <c r="AV810" s="52"/>
      <c r="AW810" s="52"/>
      <c r="AX810" s="52"/>
      <c r="AY810" s="52"/>
      <c r="AZ810" s="52"/>
      <c r="BA810" s="52"/>
      <c r="BB810" s="52"/>
      <c r="BC810" s="52"/>
      <c r="BD810" s="52"/>
      <c r="BE810" s="52"/>
      <c r="BF810" s="52"/>
      <c r="BG810" s="52"/>
    </row>
    <row r="811" spans="1:59" ht="12.75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  <c r="AI811" s="52"/>
      <c r="AJ811" s="52"/>
      <c r="AK811" s="52"/>
      <c r="AL811" s="52"/>
      <c r="AM811" s="52"/>
      <c r="AN811" s="52"/>
      <c r="AO811" s="52"/>
      <c r="AP811" s="52"/>
      <c r="AQ811" s="52"/>
      <c r="AR811" s="52"/>
      <c r="AS811" s="52"/>
      <c r="AT811" s="52"/>
      <c r="AU811" s="52"/>
      <c r="AV811" s="52"/>
      <c r="AW811" s="52"/>
      <c r="AX811" s="52"/>
      <c r="AY811" s="52"/>
      <c r="AZ811" s="52"/>
      <c r="BA811" s="52"/>
      <c r="BB811" s="52"/>
      <c r="BC811" s="52"/>
      <c r="BD811" s="52"/>
      <c r="BE811" s="52"/>
      <c r="BF811" s="52"/>
      <c r="BG811" s="52"/>
    </row>
    <row r="812" spans="1:59" ht="12.75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  <c r="AI812" s="52"/>
      <c r="AJ812" s="52"/>
      <c r="AK812" s="52"/>
      <c r="AL812" s="52"/>
      <c r="AM812" s="52"/>
      <c r="AN812" s="52"/>
      <c r="AO812" s="52"/>
      <c r="AP812" s="52"/>
      <c r="AQ812" s="52"/>
      <c r="AR812" s="52"/>
      <c r="AS812" s="52"/>
      <c r="AT812" s="52"/>
      <c r="AU812" s="52"/>
      <c r="AV812" s="52"/>
      <c r="AW812" s="52"/>
      <c r="AX812" s="52"/>
      <c r="AY812" s="52"/>
      <c r="AZ812" s="52"/>
      <c r="BA812" s="52"/>
      <c r="BB812" s="52"/>
      <c r="BC812" s="52"/>
      <c r="BD812" s="52"/>
      <c r="BE812" s="52"/>
      <c r="BF812" s="52"/>
      <c r="BG812" s="52"/>
    </row>
    <row r="813" spans="1:59" ht="12.75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  <c r="AI813" s="52"/>
      <c r="AJ813" s="52"/>
      <c r="AK813" s="52"/>
      <c r="AL813" s="52"/>
      <c r="AM813" s="52"/>
      <c r="AN813" s="52"/>
      <c r="AO813" s="52"/>
      <c r="AP813" s="52"/>
      <c r="AQ813" s="52"/>
      <c r="AR813" s="52"/>
      <c r="AS813" s="52"/>
      <c r="AT813" s="52"/>
      <c r="AU813" s="52"/>
      <c r="AV813" s="52"/>
      <c r="AW813" s="52"/>
      <c r="AX813" s="52"/>
      <c r="AY813" s="52"/>
      <c r="AZ813" s="52"/>
      <c r="BA813" s="52"/>
      <c r="BB813" s="52"/>
      <c r="BC813" s="52"/>
      <c r="BD813" s="52"/>
      <c r="BE813" s="52"/>
      <c r="BF813" s="52"/>
      <c r="BG813" s="52"/>
    </row>
    <row r="814" spans="1:59" ht="12.75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  <c r="AI814" s="52"/>
      <c r="AJ814" s="52"/>
      <c r="AK814" s="52"/>
      <c r="AL814" s="52"/>
      <c r="AM814" s="52"/>
      <c r="AN814" s="52"/>
      <c r="AO814" s="52"/>
      <c r="AP814" s="52"/>
      <c r="AQ814" s="52"/>
      <c r="AR814" s="52"/>
      <c r="AS814" s="52"/>
      <c r="AT814" s="52"/>
      <c r="AU814" s="52"/>
      <c r="AV814" s="52"/>
      <c r="AW814" s="52"/>
      <c r="AX814" s="52"/>
      <c r="AY814" s="52"/>
      <c r="AZ814" s="52"/>
      <c r="BA814" s="52"/>
      <c r="BB814" s="52"/>
      <c r="BC814" s="52"/>
      <c r="BD814" s="52"/>
      <c r="BE814" s="52"/>
      <c r="BF814" s="52"/>
      <c r="BG814" s="52"/>
    </row>
    <row r="815" spans="1:59" ht="12.7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  <c r="AU815" s="52"/>
      <c r="AV815" s="52"/>
      <c r="AW815" s="52"/>
      <c r="AX815" s="52"/>
      <c r="AY815" s="52"/>
      <c r="AZ815" s="52"/>
      <c r="BA815" s="52"/>
      <c r="BB815" s="52"/>
      <c r="BC815" s="52"/>
      <c r="BD815" s="52"/>
      <c r="BE815" s="52"/>
      <c r="BF815" s="52"/>
      <c r="BG815" s="52"/>
    </row>
    <row r="816" spans="1:59" ht="12.75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  <c r="AU816" s="52"/>
      <c r="AV816" s="52"/>
      <c r="AW816" s="52"/>
      <c r="AX816" s="52"/>
      <c r="AY816" s="52"/>
      <c r="AZ816" s="52"/>
      <c r="BA816" s="52"/>
      <c r="BB816" s="52"/>
      <c r="BC816" s="52"/>
      <c r="BD816" s="52"/>
      <c r="BE816" s="52"/>
      <c r="BF816" s="52"/>
      <c r="BG816" s="52"/>
    </row>
    <row r="817" spans="1:59" ht="12.75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  <c r="AU817" s="52"/>
      <c r="AV817" s="52"/>
      <c r="AW817" s="52"/>
      <c r="AX817" s="52"/>
      <c r="AY817" s="52"/>
      <c r="AZ817" s="52"/>
      <c r="BA817" s="52"/>
      <c r="BB817" s="52"/>
      <c r="BC817" s="52"/>
      <c r="BD817" s="52"/>
      <c r="BE817" s="52"/>
      <c r="BF817" s="52"/>
      <c r="BG817" s="52"/>
    </row>
    <row r="818" spans="1:59" ht="12.75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  <c r="AU818" s="52"/>
      <c r="AV818" s="52"/>
      <c r="AW818" s="52"/>
      <c r="AX818" s="52"/>
      <c r="AY818" s="52"/>
      <c r="AZ818" s="52"/>
      <c r="BA818" s="52"/>
      <c r="BB818" s="52"/>
      <c r="BC818" s="52"/>
      <c r="BD818" s="52"/>
      <c r="BE818" s="52"/>
      <c r="BF818" s="52"/>
      <c r="BG818" s="52"/>
    </row>
    <row r="819" spans="1:59" ht="12.7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  <c r="AU819" s="52"/>
      <c r="AV819" s="52"/>
      <c r="AW819" s="52"/>
      <c r="AX819" s="52"/>
      <c r="AY819" s="52"/>
      <c r="AZ819" s="52"/>
      <c r="BA819" s="52"/>
      <c r="BB819" s="52"/>
      <c r="BC819" s="52"/>
      <c r="BD819" s="52"/>
      <c r="BE819" s="52"/>
      <c r="BF819" s="52"/>
      <c r="BG819" s="52"/>
    </row>
    <row r="820" spans="1:59" ht="12.75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  <c r="AU820" s="52"/>
      <c r="AV820" s="52"/>
      <c r="AW820" s="52"/>
      <c r="AX820" s="52"/>
      <c r="AY820" s="52"/>
      <c r="AZ820" s="52"/>
      <c r="BA820" s="52"/>
      <c r="BB820" s="52"/>
      <c r="BC820" s="52"/>
      <c r="BD820" s="52"/>
      <c r="BE820" s="52"/>
      <c r="BF820" s="52"/>
      <c r="BG820" s="52"/>
    </row>
    <row r="821" spans="1:59" ht="12.75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  <c r="AU821" s="52"/>
      <c r="AV821" s="52"/>
      <c r="AW821" s="52"/>
      <c r="AX821" s="52"/>
      <c r="AY821" s="52"/>
      <c r="AZ821" s="52"/>
      <c r="BA821" s="52"/>
      <c r="BB821" s="52"/>
      <c r="BC821" s="52"/>
      <c r="BD821" s="52"/>
      <c r="BE821" s="52"/>
      <c r="BF821" s="52"/>
      <c r="BG821" s="52"/>
    </row>
    <row r="822" spans="1:59" ht="12.75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  <c r="AU822" s="52"/>
      <c r="AV822" s="52"/>
      <c r="AW822" s="52"/>
      <c r="AX822" s="52"/>
      <c r="AY822" s="52"/>
      <c r="AZ822" s="52"/>
      <c r="BA822" s="52"/>
      <c r="BB822" s="52"/>
      <c r="BC822" s="52"/>
      <c r="BD822" s="52"/>
      <c r="BE822" s="52"/>
      <c r="BF822" s="52"/>
      <c r="BG822" s="52"/>
    </row>
    <row r="823" spans="1:59" ht="12.75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  <c r="AU823" s="52"/>
      <c r="AV823" s="52"/>
      <c r="AW823" s="52"/>
      <c r="AX823" s="52"/>
      <c r="AY823" s="52"/>
      <c r="AZ823" s="52"/>
      <c r="BA823" s="52"/>
      <c r="BB823" s="52"/>
      <c r="BC823" s="52"/>
      <c r="BD823" s="52"/>
      <c r="BE823" s="52"/>
      <c r="BF823" s="52"/>
      <c r="BG823" s="52"/>
    </row>
    <row r="824" spans="1:59" ht="12.75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  <c r="AU824" s="52"/>
      <c r="AV824" s="52"/>
      <c r="AW824" s="52"/>
      <c r="AX824" s="52"/>
      <c r="AY824" s="52"/>
      <c r="AZ824" s="52"/>
      <c r="BA824" s="52"/>
      <c r="BB824" s="52"/>
      <c r="BC824" s="52"/>
      <c r="BD824" s="52"/>
      <c r="BE824" s="52"/>
      <c r="BF824" s="52"/>
      <c r="BG824" s="52"/>
    </row>
    <row r="825" spans="1:59" ht="12.7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  <c r="AU825" s="52"/>
      <c r="AV825" s="52"/>
      <c r="AW825" s="52"/>
      <c r="AX825" s="52"/>
      <c r="AY825" s="52"/>
      <c r="AZ825" s="52"/>
      <c r="BA825" s="52"/>
      <c r="BB825" s="52"/>
      <c r="BC825" s="52"/>
      <c r="BD825" s="52"/>
      <c r="BE825" s="52"/>
      <c r="BF825" s="52"/>
      <c r="BG825" s="52"/>
    </row>
    <row r="826" spans="1:59" ht="12.75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  <c r="AU826" s="52"/>
      <c r="AV826" s="52"/>
      <c r="AW826" s="52"/>
      <c r="AX826" s="52"/>
      <c r="AY826" s="52"/>
      <c r="AZ826" s="52"/>
      <c r="BA826" s="52"/>
      <c r="BB826" s="52"/>
      <c r="BC826" s="52"/>
      <c r="BD826" s="52"/>
      <c r="BE826" s="52"/>
      <c r="BF826" s="52"/>
      <c r="BG826" s="52"/>
    </row>
    <row r="827" spans="1:59" ht="12.75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  <c r="AU827" s="52"/>
      <c r="AV827" s="52"/>
      <c r="AW827" s="52"/>
      <c r="AX827" s="52"/>
      <c r="AY827" s="52"/>
      <c r="AZ827" s="52"/>
      <c r="BA827" s="52"/>
      <c r="BB827" s="52"/>
      <c r="BC827" s="52"/>
      <c r="BD827" s="52"/>
      <c r="BE827" s="52"/>
      <c r="BF827" s="52"/>
      <c r="BG827" s="52"/>
    </row>
    <row r="828" spans="1:59" ht="12.75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  <c r="AU828" s="52"/>
      <c r="AV828" s="52"/>
      <c r="AW828" s="52"/>
      <c r="AX828" s="52"/>
      <c r="AY828" s="52"/>
      <c r="AZ828" s="52"/>
      <c r="BA828" s="52"/>
      <c r="BB828" s="52"/>
      <c r="BC828" s="52"/>
      <c r="BD828" s="52"/>
      <c r="BE828" s="52"/>
      <c r="BF828" s="52"/>
      <c r="BG828" s="52"/>
    </row>
    <row r="829" spans="1:59" ht="12.75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  <c r="AU829" s="52"/>
      <c r="AV829" s="52"/>
      <c r="AW829" s="52"/>
      <c r="AX829" s="52"/>
      <c r="AY829" s="52"/>
      <c r="AZ829" s="52"/>
      <c r="BA829" s="52"/>
      <c r="BB829" s="52"/>
      <c r="BC829" s="52"/>
      <c r="BD829" s="52"/>
      <c r="BE829" s="52"/>
      <c r="BF829" s="52"/>
      <c r="BG829" s="52"/>
    </row>
    <row r="830" spans="1:59" ht="12.75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  <c r="AU830" s="52"/>
      <c r="AV830" s="52"/>
      <c r="AW830" s="52"/>
      <c r="AX830" s="52"/>
      <c r="AY830" s="52"/>
      <c r="AZ830" s="52"/>
      <c r="BA830" s="52"/>
      <c r="BB830" s="52"/>
      <c r="BC830" s="52"/>
      <c r="BD830" s="52"/>
      <c r="BE830" s="52"/>
      <c r="BF830" s="52"/>
      <c r="BG830" s="52"/>
    </row>
    <row r="831" spans="1:59" ht="12.75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  <c r="AU831" s="52"/>
      <c r="AV831" s="52"/>
      <c r="AW831" s="52"/>
      <c r="AX831" s="52"/>
      <c r="AY831" s="52"/>
      <c r="AZ831" s="52"/>
      <c r="BA831" s="52"/>
      <c r="BB831" s="52"/>
      <c r="BC831" s="52"/>
      <c r="BD831" s="52"/>
      <c r="BE831" s="52"/>
      <c r="BF831" s="52"/>
      <c r="BG831" s="52"/>
    </row>
    <row r="832" spans="1:59" ht="12.75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  <c r="AU832" s="52"/>
      <c r="AV832" s="52"/>
      <c r="AW832" s="52"/>
      <c r="AX832" s="52"/>
      <c r="AY832" s="52"/>
      <c r="AZ832" s="52"/>
      <c r="BA832" s="52"/>
      <c r="BB832" s="52"/>
      <c r="BC832" s="52"/>
      <c r="BD832" s="52"/>
      <c r="BE832" s="52"/>
      <c r="BF832" s="52"/>
      <c r="BG832" s="52"/>
    </row>
    <row r="833" spans="1:59" ht="12.75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  <c r="AU833" s="52"/>
      <c r="AV833" s="52"/>
      <c r="AW833" s="52"/>
      <c r="AX833" s="52"/>
      <c r="AY833" s="52"/>
      <c r="AZ833" s="52"/>
      <c r="BA833" s="52"/>
      <c r="BB833" s="52"/>
      <c r="BC833" s="52"/>
      <c r="BD833" s="52"/>
      <c r="BE833" s="52"/>
      <c r="BF833" s="52"/>
      <c r="BG833" s="52"/>
    </row>
    <row r="834" spans="1:59" ht="12.75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  <c r="AU834" s="52"/>
      <c r="AV834" s="52"/>
      <c r="AW834" s="52"/>
      <c r="AX834" s="52"/>
      <c r="AY834" s="52"/>
      <c r="AZ834" s="52"/>
      <c r="BA834" s="52"/>
      <c r="BB834" s="52"/>
      <c r="BC834" s="52"/>
      <c r="BD834" s="52"/>
      <c r="BE834" s="52"/>
      <c r="BF834" s="52"/>
      <c r="BG834" s="52"/>
    </row>
    <row r="835" spans="1:59" ht="12.7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  <c r="AU835" s="52"/>
      <c r="AV835" s="52"/>
      <c r="AW835" s="52"/>
      <c r="AX835" s="52"/>
      <c r="AY835" s="52"/>
      <c r="AZ835" s="52"/>
      <c r="BA835" s="52"/>
      <c r="BB835" s="52"/>
      <c r="BC835" s="52"/>
      <c r="BD835" s="52"/>
      <c r="BE835" s="52"/>
      <c r="BF835" s="52"/>
      <c r="BG835" s="52"/>
    </row>
    <row r="836" spans="1:59" ht="12.75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  <c r="AU836" s="52"/>
      <c r="AV836" s="52"/>
      <c r="AW836" s="52"/>
      <c r="AX836" s="52"/>
      <c r="AY836" s="52"/>
      <c r="AZ836" s="52"/>
      <c r="BA836" s="52"/>
      <c r="BB836" s="52"/>
      <c r="BC836" s="52"/>
      <c r="BD836" s="52"/>
      <c r="BE836" s="52"/>
      <c r="BF836" s="52"/>
      <c r="BG836" s="52"/>
    </row>
    <row r="837" spans="1:59" ht="12.75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  <c r="AU837" s="52"/>
      <c r="AV837" s="52"/>
      <c r="AW837" s="52"/>
      <c r="AX837" s="52"/>
      <c r="AY837" s="52"/>
      <c r="AZ837" s="52"/>
      <c r="BA837" s="52"/>
      <c r="BB837" s="52"/>
      <c r="BC837" s="52"/>
      <c r="BD837" s="52"/>
      <c r="BE837" s="52"/>
      <c r="BF837" s="52"/>
      <c r="BG837" s="52"/>
    </row>
    <row r="838" spans="1:59" ht="12.75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  <c r="AU838" s="52"/>
      <c r="AV838" s="52"/>
      <c r="AW838" s="52"/>
      <c r="AX838" s="52"/>
      <c r="AY838" s="52"/>
      <c r="AZ838" s="52"/>
      <c r="BA838" s="52"/>
      <c r="BB838" s="52"/>
      <c r="BC838" s="52"/>
      <c r="BD838" s="52"/>
      <c r="BE838" s="52"/>
      <c r="BF838" s="52"/>
      <c r="BG838" s="52"/>
    </row>
    <row r="839" spans="1:59" ht="12.75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  <c r="AU839" s="52"/>
      <c r="AV839" s="52"/>
      <c r="AW839" s="52"/>
      <c r="AX839" s="52"/>
      <c r="AY839" s="52"/>
      <c r="AZ839" s="52"/>
      <c r="BA839" s="52"/>
      <c r="BB839" s="52"/>
      <c r="BC839" s="52"/>
      <c r="BD839" s="52"/>
      <c r="BE839" s="52"/>
      <c r="BF839" s="52"/>
      <c r="BG839" s="52"/>
    </row>
    <row r="840" spans="1:59" ht="12.75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  <c r="AU840" s="52"/>
      <c r="AV840" s="52"/>
      <c r="AW840" s="52"/>
      <c r="AX840" s="52"/>
      <c r="AY840" s="52"/>
      <c r="AZ840" s="52"/>
      <c r="BA840" s="52"/>
      <c r="BB840" s="52"/>
      <c r="BC840" s="52"/>
      <c r="BD840" s="52"/>
      <c r="BE840" s="52"/>
      <c r="BF840" s="52"/>
      <c r="BG840" s="52"/>
    </row>
    <row r="841" spans="1:59" ht="12.75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  <c r="AU841" s="52"/>
      <c r="AV841" s="52"/>
      <c r="AW841" s="52"/>
      <c r="AX841" s="52"/>
      <c r="AY841" s="52"/>
      <c r="AZ841" s="52"/>
      <c r="BA841" s="52"/>
      <c r="BB841" s="52"/>
      <c r="BC841" s="52"/>
      <c r="BD841" s="52"/>
      <c r="BE841" s="52"/>
      <c r="BF841" s="52"/>
      <c r="BG841" s="52"/>
    </row>
    <row r="842" spans="1:59" ht="12.75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  <c r="AU842" s="52"/>
      <c r="AV842" s="52"/>
      <c r="AW842" s="52"/>
      <c r="AX842" s="52"/>
      <c r="AY842" s="52"/>
      <c r="AZ842" s="52"/>
      <c r="BA842" s="52"/>
      <c r="BB842" s="52"/>
      <c r="BC842" s="52"/>
      <c r="BD842" s="52"/>
      <c r="BE842" s="52"/>
      <c r="BF842" s="52"/>
      <c r="BG842" s="52"/>
    </row>
    <row r="843" spans="1:59" ht="12.75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  <c r="AU843" s="52"/>
      <c r="AV843" s="52"/>
      <c r="AW843" s="52"/>
      <c r="AX843" s="52"/>
      <c r="AY843" s="52"/>
      <c r="AZ843" s="52"/>
      <c r="BA843" s="52"/>
      <c r="BB843" s="52"/>
      <c r="BC843" s="52"/>
      <c r="BD843" s="52"/>
      <c r="BE843" s="52"/>
      <c r="BF843" s="52"/>
      <c r="BG843" s="52"/>
    </row>
    <row r="844" spans="1:59" ht="12.75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  <c r="AU844" s="52"/>
      <c r="AV844" s="52"/>
      <c r="AW844" s="52"/>
      <c r="AX844" s="52"/>
      <c r="AY844" s="52"/>
      <c r="AZ844" s="52"/>
      <c r="BA844" s="52"/>
      <c r="BB844" s="52"/>
      <c r="BC844" s="52"/>
      <c r="BD844" s="52"/>
      <c r="BE844" s="52"/>
      <c r="BF844" s="52"/>
      <c r="BG844" s="52"/>
    </row>
    <row r="845" spans="1:59" ht="12.7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  <c r="AU845" s="52"/>
      <c r="AV845" s="52"/>
      <c r="AW845" s="52"/>
      <c r="AX845" s="52"/>
      <c r="AY845" s="52"/>
      <c r="AZ845" s="52"/>
      <c r="BA845" s="52"/>
      <c r="BB845" s="52"/>
      <c r="BC845" s="52"/>
      <c r="BD845" s="52"/>
      <c r="BE845" s="52"/>
      <c r="BF845" s="52"/>
      <c r="BG845" s="52"/>
    </row>
    <row r="846" spans="1:59" ht="12.75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  <c r="AU846" s="52"/>
      <c r="AV846" s="52"/>
      <c r="AW846" s="52"/>
      <c r="AX846" s="52"/>
      <c r="AY846" s="52"/>
      <c r="AZ846" s="52"/>
      <c r="BA846" s="52"/>
      <c r="BB846" s="52"/>
      <c r="BC846" s="52"/>
      <c r="BD846" s="52"/>
      <c r="BE846" s="52"/>
      <c r="BF846" s="52"/>
      <c r="BG846" s="52"/>
    </row>
    <row r="847" spans="1:59" ht="12.75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  <c r="AU847" s="52"/>
      <c r="AV847" s="52"/>
      <c r="AW847" s="52"/>
      <c r="AX847" s="52"/>
      <c r="AY847" s="52"/>
      <c r="AZ847" s="52"/>
      <c r="BA847" s="52"/>
      <c r="BB847" s="52"/>
      <c r="BC847" s="52"/>
      <c r="BD847" s="52"/>
      <c r="BE847" s="52"/>
      <c r="BF847" s="52"/>
      <c r="BG847" s="52"/>
    </row>
    <row r="848" spans="1:59" ht="12.75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  <c r="AU848" s="52"/>
      <c r="AV848" s="52"/>
      <c r="AW848" s="52"/>
      <c r="AX848" s="52"/>
      <c r="AY848" s="52"/>
      <c r="AZ848" s="52"/>
      <c r="BA848" s="52"/>
      <c r="BB848" s="52"/>
      <c r="BC848" s="52"/>
      <c r="BD848" s="52"/>
      <c r="BE848" s="52"/>
      <c r="BF848" s="52"/>
      <c r="BG848" s="52"/>
    </row>
    <row r="849" spans="1:59" ht="12.75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  <c r="AU849" s="52"/>
      <c r="AV849" s="52"/>
      <c r="AW849" s="52"/>
      <c r="AX849" s="52"/>
      <c r="AY849" s="52"/>
      <c r="AZ849" s="52"/>
      <c r="BA849" s="52"/>
      <c r="BB849" s="52"/>
      <c r="BC849" s="52"/>
      <c r="BD849" s="52"/>
      <c r="BE849" s="52"/>
      <c r="BF849" s="52"/>
      <c r="BG849" s="52"/>
    </row>
    <row r="850" spans="1:59" ht="12.75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  <c r="AU850" s="52"/>
      <c r="AV850" s="52"/>
      <c r="AW850" s="52"/>
      <c r="AX850" s="52"/>
      <c r="AY850" s="52"/>
      <c r="AZ850" s="52"/>
      <c r="BA850" s="52"/>
      <c r="BB850" s="52"/>
      <c r="BC850" s="52"/>
      <c r="BD850" s="52"/>
      <c r="BE850" s="52"/>
      <c r="BF850" s="52"/>
      <c r="BG850" s="52"/>
    </row>
    <row r="851" spans="1:59" ht="12.75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  <c r="AU851" s="52"/>
      <c r="AV851" s="52"/>
      <c r="AW851" s="52"/>
      <c r="AX851" s="52"/>
      <c r="AY851" s="52"/>
      <c r="AZ851" s="52"/>
      <c r="BA851" s="52"/>
      <c r="BB851" s="52"/>
      <c r="BC851" s="52"/>
      <c r="BD851" s="52"/>
      <c r="BE851" s="52"/>
      <c r="BF851" s="52"/>
      <c r="BG851" s="52"/>
    </row>
    <row r="852" spans="1:59" ht="12.75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  <c r="AU852" s="52"/>
      <c r="AV852" s="52"/>
      <c r="AW852" s="52"/>
      <c r="AX852" s="52"/>
      <c r="AY852" s="52"/>
      <c r="AZ852" s="52"/>
      <c r="BA852" s="52"/>
      <c r="BB852" s="52"/>
      <c r="BC852" s="52"/>
      <c r="BD852" s="52"/>
      <c r="BE852" s="52"/>
      <c r="BF852" s="52"/>
      <c r="BG852" s="52"/>
    </row>
    <row r="853" spans="1:59" ht="12.75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  <c r="AU853" s="52"/>
      <c r="AV853" s="52"/>
      <c r="AW853" s="52"/>
      <c r="AX853" s="52"/>
      <c r="AY853" s="52"/>
      <c r="AZ853" s="52"/>
      <c r="BA853" s="52"/>
      <c r="BB853" s="52"/>
      <c r="BC853" s="52"/>
      <c r="BD853" s="52"/>
      <c r="BE853" s="52"/>
      <c r="BF853" s="52"/>
      <c r="BG853" s="52"/>
    </row>
    <row r="854" spans="1:59" ht="12.75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  <c r="AU854" s="52"/>
      <c r="AV854" s="52"/>
      <c r="AW854" s="52"/>
      <c r="AX854" s="52"/>
      <c r="AY854" s="52"/>
      <c r="AZ854" s="52"/>
      <c r="BA854" s="52"/>
      <c r="BB854" s="52"/>
      <c r="BC854" s="52"/>
      <c r="BD854" s="52"/>
      <c r="BE854" s="52"/>
      <c r="BF854" s="52"/>
      <c r="BG854" s="52"/>
    </row>
    <row r="855" spans="1:59" ht="12.7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  <c r="AU855" s="52"/>
      <c r="AV855" s="52"/>
      <c r="AW855" s="52"/>
      <c r="AX855" s="52"/>
      <c r="AY855" s="52"/>
      <c r="AZ855" s="52"/>
      <c r="BA855" s="52"/>
      <c r="BB855" s="52"/>
      <c r="BC855" s="52"/>
      <c r="BD855" s="52"/>
      <c r="BE855" s="52"/>
      <c r="BF855" s="52"/>
      <c r="BG855" s="52"/>
    </row>
    <row r="856" spans="1:59" ht="12.75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  <c r="AU856" s="52"/>
      <c r="AV856" s="52"/>
      <c r="AW856" s="52"/>
      <c r="AX856" s="52"/>
      <c r="AY856" s="52"/>
      <c r="AZ856" s="52"/>
      <c r="BA856" s="52"/>
      <c r="BB856" s="52"/>
      <c r="BC856" s="52"/>
      <c r="BD856" s="52"/>
      <c r="BE856" s="52"/>
      <c r="BF856" s="52"/>
      <c r="BG856" s="52"/>
    </row>
    <row r="857" spans="1:59" ht="12.75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  <c r="AU857" s="52"/>
      <c r="AV857" s="52"/>
      <c r="AW857" s="52"/>
      <c r="AX857" s="52"/>
      <c r="AY857" s="52"/>
      <c r="AZ857" s="52"/>
      <c r="BA857" s="52"/>
      <c r="BB857" s="52"/>
      <c r="BC857" s="52"/>
      <c r="BD857" s="52"/>
      <c r="BE857" s="52"/>
      <c r="BF857" s="52"/>
      <c r="BG857" s="52"/>
    </row>
    <row r="858" spans="1:59" ht="12.75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  <c r="AU858" s="52"/>
      <c r="AV858" s="52"/>
      <c r="AW858" s="52"/>
      <c r="AX858" s="52"/>
      <c r="AY858" s="52"/>
      <c r="AZ858" s="52"/>
      <c r="BA858" s="52"/>
      <c r="BB858" s="52"/>
      <c r="BC858" s="52"/>
      <c r="BD858" s="52"/>
      <c r="BE858" s="52"/>
      <c r="BF858" s="52"/>
      <c r="BG858" s="52"/>
    </row>
    <row r="859" spans="1:59" ht="12.7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  <c r="AU859" s="52"/>
      <c r="AV859" s="52"/>
      <c r="AW859" s="52"/>
      <c r="AX859" s="52"/>
      <c r="AY859" s="52"/>
      <c r="AZ859" s="52"/>
      <c r="BA859" s="52"/>
      <c r="BB859" s="52"/>
      <c r="BC859" s="52"/>
      <c r="BD859" s="52"/>
      <c r="BE859" s="52"/>
      <c r="BF859" s="52"/>
      <c r="BG859" s="52"/>
    </row>
    <row r="860" spans="1:59" ht="12.75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  <c r="AU860" s="52"/>
      <c r="AV860" s="52"/>
      <c r="AW860" s="52"/>
      <c r="AX860" s="52"/>
      <c r="AY860" s="52"/>
      <c r="AZ860" s="52"/>
      <c r="BA860" s="52"/>
      <c r="BB860" s="52"/>
      <c r="BC860" s="52"/>
      <c r="BD860" s="52"/>
      <c r="BE860" s="52"/>
      <c r="BF860" s="52"/>
      <c r="BG860" s="52"/>
    </row>
    <row r="861" spans="1:59" ht="12.75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  <c r="AU861" s="52"/>
      <c r="AV861" s="52"/>
      <c r="AW861" s="52"/>
      <c r="AX861" s="52"/>
      <c r="AY861" s="52"/>
      <c r="AZ861" s="52"/>
      <c r="BA861" s="52"/>
      <c r="BB861" s="52"/>
      <c r="BC861" s="52"/>
      <c r="BD861" s="52"/>
      <c r="BE861" s="52"/>
      <c r="BF861" s="52"/>
      <c r="BG861" s="52"/>
    </row>
    <row r="862" spans="1:59" ht="12.75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  <c r="AU862" s="52"/>
      <c r="AV862" s="52"/>
      <c r="AW862" s="52"/>
      <c r="AX862" s="52"/>
      <c r="AY862" s="52"/>
      <c r="AZ862" s="52"/>
      <c r="BA862" s="52"/>
      <c r="BB862" s="52"/>
      <c r="BC862" s="52"/>
      <c r="BD862" s="52"/>
      <c r="BE862" s="52"/>
      <c r="BF862" s="52"/>
      <c r="BG862" s="52"/>
    </row>
    <row r="863" spans="1:59" ht="12.75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  <c r="AU863" s="52"/>
      <c r="AV863" s="52"/>
      <c r="AW863" s="52"/>
      <c r="AX863" s="52"/>
      <c r="AY863" s="52"/>
      <c r="AZ863" s="52"/>
      <c r="BA863" s="52"/>
      <c r="BB863" s="52"/>
      <c r="BC863" s="52"/>
      <c r="BD863" s="52"/>
      <c r="BE863" s="52"/>
      <c r="BF863" s="52"/>
      <c r="BG863" s="52"/>
    </row>
    <row r="864" spans="1:59" ht="12.75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  <c r="AU864" s="52"/>
      <c r="AV864" s="52"/>
      <c r="AW864" s="52"/>
      <c r="AX864" s="52"/>
      <c r="AY864" s="52"/>
      <c r="AZ864" s="52"/>
      <c r="BA864" s="52"/>
      <c r="BB864" s="52"/>
      <c r="BC864" s="52"/>
      <c r="BD864" s="52"/>
      <c r="BE864" s="52"/>
      <c r="BF864" s="52"/>
      <c r="BG864" s="52"/>
    </row>
    <row r="865" spans="1:59" ht="12.7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  <c r="AU865" s="52"/>
      <c r="AV865" s="52"/>
      <c r="AW865" s="52"/>
      <c r="AX865" s="52"/>
      <c r="AY865" s="52"/>
      <c r="AZ865" s="52"/>
      <c r="BA865" s="52"/>
      <c r="BB865" s="52"/>
      <c r="BC865" s="52"/>
      <c r="BD865" s="52"/>
      <c r="BE865" s="52"/>
      <c r="BF865" s="52"/>
      <c r="BG865" s="52"/>
    </row>
    <row r="866" spans="1:59" ht="12.75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  <c r="AU866" s="52"/>
      <c r="AV866" s="52"/>
      <c r="AW866" s="52"/>
      <c r="AX866" s="52"/>
      <c r="AY866" s="52"/>
      <c r="AZ866" s="52"/>
      <c r="BA866" s="52"/>
      <c r="BB866" s="52"/>
      <c r="BC866" s="52"/>
      <c r="BD866" s="52"/>
      <c r="BE866" s="52"/>
      <c r="BF866" s="52"/>
      <c r="BG866" s="52"/>
    </row>
    <row r="867" spans="1:59" ht="12.75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  <c r="AU867" s="52"/>
      <c r="AV867" s="52"/>
      <c r="AW867" s="52"/>
      <c r="AX867" s="52"/>
      <c r="AY867" s="52"/>
      <c r="AZ867" s="52"/>
      <c r="BA867" s="52"/>
      <c r="BB867" s="52"/>
      <c r="BC867" s="52"/>
      <c r="BD867" s="52"/>
      <c r="BE867" s="52"/>
      <c r="BF867" s="52"/>
      <c r="BG867" s="52"/>
    </row>
    <row r="868" spans="1:59" ht="12.75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  <c r="AU868" s="52"/>
      <c r="AV868" s="52"/>
      <c r="AW868" s="52"/>
      <c r="AX868" s="52"/>
      <c r="AY868" s="52"/>
      <c r="AZ868" s="52"/>
      <c r="BA868" s="52"/>
      <c r="BB868" s="52"/>
      <c r="BC868" s="52"/>
      <c r="BD868" s="52"/>
      <c r="BE868" s="52"/>
      <c r="BF868" s="52"/>
      <c r="BG868" s="52"/>
    </row>
    <row r="869" spans="1:59" ht="12.75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  <c r="AU869" s="52"/>
      <c r="AV869" s="52"/>
      <c r="AW869" s="52"/>
      <c r="AX869" s="52"/>
      <c r="AY869" s="52"/>
      <c r="AZ869" s="52"/>
      <c r="BA869" s="52"/>
      <c r="BB869" s="52"/>
      <c r="BC869" s="52"/>
      <c r="BD869" s="52"/>
      <c r="BE869" s="52"/>
      <c r="BF869" s="52"/>
      <c r="BG869" s="52"/>
    </row>
    <row r="870" spans="1:59" ht="12.75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  <c r="AU870" s="52"/>
      <c r="AV870" s="52"/>
      <c r="AW870" s="52"/>
      <c r="AX870" s="52"/>
      <c r="AY870" s="52"/>
      <c r="AZ870" s="52"/>
      <c r="BA870" s="52"/>
      <c r="BB870" s="52"/>
      <c r="BC870" s="52"/>
      <c r="BD870" s="52"/>
      <c r="BE870" s="52"/>
      <c r="BF870" s="52"/>
      <c r="BG870" s="52"/>
    </row>
    <row r="871" spans="1:59" ht="12.75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  <c r="AU871" s="52"/>
      <c r="AV871" s="52"/>
      <c r="AW871" s="52"/>
      <c r="AX871" s="52"/>
      <c r="AY871" s="52"/>
      <c r="AZ871" s="52"/>
      <c r="BA871" s="52"/>
      <c r="BB871" s="52"/>
      <c r="BC871" s="52"/>
      <c r="BD871" s="52"/>
      <c r="BE871" s="52"/>
      <c r="BF871" s="52"/>
      <c r="BG871" s="52"/>
    </row>
    <row r="872" spans="1:59" ht="12.75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  <c r="AU872" s="52"/>
      <c r="AV872" s="52"/>
      <c r="AW872" s="52"/>
      <c r="AX872" s="52"/>
      <c r="AY872" s="52"/>
      <c r="AZ872" s="52"/>
      <c r="BA872" s="52"/>
      <c r="BB872" s="52"/>
      <c r="BC872" s="52"/>
      <c r="BD872" s="52"/>
      <c r="BE872" s="52"/>
      <c r="BF872" s="52"/>
      <c r="BG872" s="52"/>
    </row>
    <row r="873" spans="1:59" ht="12.75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  <c r="AU873" s="52"/>
      <c r="AV873" s="52"/>
      <c r="AW873" s="52"/>
      <c r="AX873" s="52"/>
      <c r="AY873" s="52"/>
      <c r="AZ873" s="52"/>
      <c r="BA873" s="52"/>
      <c r="BB873" s="52"/>
      <c r="BC873" s="52"/>
      <c r="BD873" s="52"/>
      <c r="BE873" s="52"/>
      <c r="BF873" s="52"/>
      <c r="BG873" s="52"/>
    </row>
    <row r="874" spans="1:59" ht="12.75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  <c r="AU874" s="52"/>
      <c r="AV874" s="52"/>
      <c r="AW874" s="52"/>
      <c r="AX874" s="52"/>
      <c r="AY874" s="52"/>
      <c r="AZ874" s="52"/>
      <c r="BA874" s="52"/>
      <c r="BB874" s="52"/>
      <c r="BC874" s="52"/>
      <c r="BD874" s="52"/>
      <c r="BE874" s="52"/>
      <c r="BF874" s="52"/>
      <c r="BG874" s="52"/>
    </row>
    <row r="875" spans="1:59" ht="12.7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  <c r="AU875" s="52"/>
      <c r="AV875" s="52"/>
      <c r="AW875" s="52"/>
      <c r="AX875" s="52"/>
      <c r="AY875" s="52"/>
      <c r="AZ875" s="52"/>
      <c r="BA875" s="52"/>
      <c r="BB875" s="52"/>
      <c r="BC875" s="52"/>
      <c r="BD875" s="52"/>
      <c r="BE875" s="52"/>
      <c r="BF875" s="52"/>
      <c r="BG875" s="52"/>
    </row>
    <row r="876" spans="1:59" ht="12.75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  <c r="AU876" s="52"/>
      <c r="AV876" s="52"/>
      <c r="AW876" s="52"/>
      <c r="AX876" s="52"/>
      <c r="AY876" s="52"/>
      <c r="AZ876" s="52"/>
      <c r="BA876" s="52"/>
      <c r="BB876" s="52"/>
      <c r="BC876" s="52"/>
      <c r="BD876" s="52"/>
      <c r="BE876" s="52"/>
      <c r="BF876" s="52"/>
      <c r="BG876" s="52"/>
    </row>
    <row r="877" spans="1:59" ht="12.75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  <c r="AU877" s="52"/>
      <c r="AV877" s="52"/>
      <c r="AW877" s="52"/>
      <c r="AX877" s="52"/>
      <c r="AY877" s="52"/>
      <c r="AZ877" s="52"/>
      <c r="BA877" s="52"/>
      <c r="BB877" s="52"/>
      <c r="BC877" s="52"/>
      <c r="BD877" s="52"/>
      <c r="BE877" s="52"/>
      <c r="BF877" s="52"/>
      <c r="BG877" s="52"/>
    </row>
    <row r="878" spans="1:59" ht="12.75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  <c r="AU878" s="52"/>
      <c r="AV878" s="52"/>
      <c r="AW878" s="52"/>
      <c r="AX878" s="52"/>
      <c r="AY878" s="52"/>
      <c r="AZ878" s="52"/>
      <c r="BA878" s="52"/>
      <c r="BB878" s="52"/>
      <c r="BC878" s="52"/>
      <c r="BD878" s="52"/>
      <c r="BE878" s="52"/>
      <c r="BF878" s="52"/>
      <c r="BG878" s="52"/>
    </row>
    <row r="879" spans="1:59" ht="12.75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  <c r="AU879" s="52"/>
      <c r="AV879" s="52"/>
      <c r="AW879" s="52"/>
      <c r="AX879" s="52"/>
      <c r="AY879" s="52"/>
      <c r="AZ879" s="52"/>
      <c r="BA879" s="52"/>
      <c r="BB879" s="52"/>
      <c r="BC879" s="52"/>
      <c r="BD879" s="52"/>
      <c r="BE879" s="52"/>
      <c r="BF879" s="52"/>
      <c r="BG879" s="52"/>
    </row>
    <row r="880" spans="1:59" ht="12.75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  <c r="AU880" s="52"/>
      <c r="AV880" s="52"/>
      <c r="AW880" s="52"/>
      <c r="AX880" s="52"/>
      <c r="AY880" s="52"/>
      <c r="AZ880" s="52"/>
      <c r="BA880" s="52"/>
      <c r="BB880" s="52"/>
      <c r="BC880" s="52"/>
      <c r="BD880" s="52"/>
      <c r="BE880" s="52"/>
      <c r="BF880" s="52"/>
      <c r="BG880" s="52"/>
    </row>
    <row r="881" spans="1:59" ht="12.75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  <c r="AU881" s="52"/>
      <c r="AV881" s="52"/>
      <c r="AW881" s="52"/>
      <c r="AX881" s="52"/>
      <c r="AY881" s="52"/>
      <c r="AZ881" s="52"/>
      <c r="BA881" s="52"/>
      <c r="BB881" s="52"/>
      <c r="BC881" s="52"/>
      <c r="BD881" s="52"/>
      <c r="BE881" s="52"/>
      <c r="BF881" s="52"/>
      <c r="BG881" s="52"/>
    </row>
    <row r="882" spans="1:59" ht="12.75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  <c r="AU882" s="52"/>
      <c r="AV882" s="52"/>
      <c r="AW882" s="52"/>
      <c r="AX882" s="52"/>
      <c r="AY882" s="52"/>
      <c r="AZ882" s="52"/>
      <c r="BA882" s="52"/>
      <c r="BB882" s="52"/>
      <c r="BC882" s="52"/>
      <c r="BD882" s="52"/>
      <c r="BE882" s="52"/>
      <c r="BF882" s="52"/>
      <c r="BG882" s="52"/>
    </row>
    <row r="883" spans="1:59" ht="12.75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  <c r="AU883" s="52"/>
      <c r="AV883" s="52"/>
      <c r="AW883" s="52"/>
      <c r="AX883" s="52"/>
      <c r="AY883" s="52"/>
      <c r="AZ883" s="52"/>
      <c r="BA883" s="52"/>
      <c r="BB883" s="52"/>
      <c r="BC883" s="52"/>
      <c r="BD883" s="52"/>
      <c r="BE883" s="52"/>
      <c r="BF883" s="52"/>
      <c r="BG883" s="52"/>
    </row>
    <row r="884" spans="1:59" ht="12.75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  <c r="AU884" s="52"/>
      <c r="AV884" s="52"/>
      <c r="AW884" s="52"/>
      <c r="AX884" s="52"/>
      <c r="AY884" s="52"/>
      <c r="AZ884" s="52"/>
      <c r="BA884" s="52"/>
      <c r="BB884" s="52"/>
      <c r="BC884" s="52"/>
      <c r="BD884" s="52"/>
      <c r="BE884" s="52"/>
      <c r="BF884" s="52"/>
      <c r="BG884" s="52"/>
    </row>
    <row r="885" spans="1:59" ht="12.7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  <c r="AU885" s="52"/>
      <c r="AV885" s="52"/>
      <c r="AW885" s="52"/>
      <c r="AX885" s="52"/>
      <c r="AY885" s="52"/>
      <c r="AZ885" s="52"/>
      <c r="BA885" s="52"/>
      <c r="BB885" s="52"/>
      <c r="BC885" s="52"/>
      <c r="BD885" s="52"/>
      <c r="BE885" s="52"/>
      <c r="BF885" s="52"/>
      <c r="BG885" s="52"/>
    </row>
    <row r="886" spans="1:59" ht="12.75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  <c r="AU886" s="52"/>
      <c r="AV886" s="52"/>
      <c r="AW886" s="52"/>
      <c r="AX886" s="52"/>
      <c r="AY886" s="52"/>
      <c r="AZ886" s="52"/>
      <c r="BA886" s="52"/>
      <c r="BB886" s="52"/>
      <c r="BC886" s="52"/>
      <c r="BD886" s="52"/>
      <c r="BE886" s="52"/>
      <c r="BF886" s="52"/>
      <c r="BG886" s="52"/>
    </row>
    <row r="887" spans="1:59" ht="12.75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  <c r="AU887" s="52"/>
      <c r="AV887" s="52"/>
      <c r="AW887" s="52"/>
      <c r="AX887" s="52"/>
      <c r="AY887" s="52"/>
      <c r="AZ887" s="52"/>
      <c r="BA887" s="52"/>
      <c r="BB887" s="52"/>
      <c r="BC887" s="52"/>
      <c r="BD887" s="52"/>
      <c r="BE887" s="52"/>
      <c r="BF887" s="52"/>
      <c r="BG887" s="52"/>
    </row>
    <row r="888" spans="1:59" ht="12.75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  <c r="AU888" s="52"/>
      <c r="AV888" s="52"/>
      <c r="AW888" s="52"/>
      <c r="AX888" s="52"/>
      <c r="AY888" s="52"/>
      <c r="AZ888" s="52"/>
      <c r="BA888" s="52"/>
      <c r="BB888" s="52"/>
      <c r="BC888" s="52"/>
      <c r="BD888" s="52"/>
      <c r="BE888" s="52"/>
      <c r="BF888" s="52"/>
      <c r="BG888" s="52"/>
    </row>
    <row r="889" spans="1:59" ht="12.75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  <c r="AU889" s="52"/>
      <c r="AV889" s="52"/>
      <c r="AW889" s="52"/>
      <c r="AX889" s="52"/>
      <c r="AY889" s="52"/>
      <c r="AZ889" s="52"/>
      <c r="BA889" s="52"/>
      <c r="BB889" s="52"/>
      <c r="BC889" s="52"/>
      <c r="BD889" s="52"/>
      <c r="BE889" s="52"/>
      <c r="BF889" s="52"/>
      <c r="BG889" s="52"/>
    </row>
    <row r="890" spans="1:59" ht="12.75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  <c r="AU890" s="52"/>
      <c r="AV890" s="52"/>
      <c r="AW890" s="52"/>
      <c r="AX890" s="52"/>
      <c r="AY890" s="52"/>
      <c r="AZ890" s="52"/>
      <c r="BA890" s="52"/>
      <c r="BB890" s="52"/>
      <c r="BC890" s="52"/>
      <c r="BD890" s="52"/>
      <c r="BE890" s="52"/>
      <c r="BF890" s="52"/>
      <c r="BG890" s="52"/>
    </row>
    <row r="891" spans="1:59" ht="12.75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  <c r="AU891" s="52"/>
      <c r="AV891" s="52"/>
      <c r="AW891" s="52"/>
      <c r="AX891" s="52"/>
      <c r="AY891" s="52"/>
      <c r="AZ891" s="52"/>
      <c r="BA891" s="52"/>
      <c r="BB891" s="52"/>
      <c r="BC891" s="52"/>
      <c r="BD891" s="52"/>
      <c r="BE891" s="52"/>
      <c r="BF891" s="52"/>
      <c r="BG891" s="52"/>
    </row>
    <row r="892" spans="1:59" ht="12.75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  <c r="AU892" s="52"/>
      <c r="AV892" s="52"/>
      <c r="AW892" s="52"/>
      <c r="AX892" s="52"/>
      <c r="AY892" s="52"/>
      <c r="AZ892" s="52"/>
      <c r="BA892" s="52"/>
      <c r="BB892" s="52"/>
      <c r="BC892" s="52"/>
      <c r="BD892" s="52"/>
      <c r="BE892" s="52"/>
      <c r="BF892" s="52"/>
      <c r="BG892" s="52"/>
    </row>
    <row r="893" spans="1:59" ht="12.75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  <c r="AU893" s="52"/>
      <c r="AV893" s="52"/>
      <c r="AW893" s="52"/>
      <c r="AX893" s="52"/>
      <c r="AY893" s="52"/>
      <c r="AZ893" s="52"/>
      <c r="BA893" s="52"/>
      <c r="BB893" s="52"/>
      <c r="BC893" s="52"/>
      <c r="BD893" s="52"/>
      <c r="BE893" s="52"/>
      <c r="BF893" s="52"/>
      <c r="BG893" s="52"/>
    </row>
    <row r="894" spans="1:59" ht="12.75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  <c r="AU894" s="52"/>
      <c r="AV894" s="52"/>
      <c r="AW894" s="52"/>
      <c r="AX894" s="52"/>
      <c r="AY894" s="52"/>
      <c r="AZ894" s="52"/>
      <c r="BA894" s="52"/>
      <c r="BB894" s="52"/>
      <c r="BC894" s="52"/>
      <c r="BD894" s="52"/>
      <c r="BE894" s="52"/>
      <c r="BF894" s="52"/>
      <c r="BG894" s="52"/>
    </row>
    <row r="895" spans="1:59" ht="12.7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  <c r="AU895" s="52"/>
      <c r="AV895" s="52"/>
      <c r="AW895" s="52"/>
      <c r="AX895" s="52"/>
      <c r="AY895" s="52"/>
      <c r="AZ895" s="52"/>
      <c r="BA895" s="52"/>
      <c r="BB895" s="52"/>
      <c r="BC895" s="52"/>
      <c r="BD895" s="52"/>
      <c r="BE895" s="52"/>
      <c r="BF895" s="52"/>
      <c r="BG895" s="52"/>
    </row>
    <row r="896" spans="1:59" ht="12.75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  <c r="AU896" s="52"/>
      <c r="AV896" s="52"/>
      <c r="AW896" s="52"/>
      <c r="AX896" s="52"/>
      <c r="AY896" s="52"/>
      <c r="AZ896" s="52"/>
      <c r="BA896" s="52"/>
      <c r="BB896" s="52"/>
      <c r="BC896" s="52"/>
      <c r="BD896" s="52"/>
      <c r="BE896" s="52"/>
      <c r="BF896" s="52"/>
      <c r="BG896" s="52"/>
    </row>
    <row r="897" spans="1:59" ht="12.75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  <c r="AU897" s="52"/>
      <c r="AV897" s="52"/>
      <c r="AW897" s="52"/>
      <c r="AX897" s="52"/>
      <c r="AY897" s="52"/>
      <c r="AZ897" s="52"/>
      <c r="BA897" s="52"/>
      <c r="BB897" s="52"/>
      <c r="BC897" s="52"/>
      <c r="BD897" s="52"/>
      <c r="BE897" s="52"/>
      <c r="BF897" s="52"/>
      <c r="BG897" s="52"/>
    </row>
    <row r="898" spans="1:59" ht="12.75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  <c r="AU898" s="52"/>
      <c r="AV898" s="52"/>
      <c r="AW898" s="52"/>
      <c r="AX898" s="52"/>
      <c r="AY898" s="52"/>
      <c r="AZ898" s="52"/>
      <c r="BA898" s="52"/>
      <c r="BB898" s="52"/>
      <c r="BC898" s="52"/>
      <c r="BD898" s="52"/>
      <c r="BE898" s="52"/>
      <c r="BF898" s="52"/>
      <c r="BG898" s="52"/>
    </row>
    <row r="899" spans="1:59" ht="12.7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  <c r="AU899" s="52"/>
      <c r="AV899" s="52"/>
      <c r="AW899" s="52"/>
      <c r="AX899" s="52"/>
      <c r="AY899" s="52"/>
      <c r="AZ899" s="52"/>
      <c r="BA899" s="52"/>
      <c r="BB899" s="52"/>
      <c r="BC899" s="52"/>
      <c r="BD899" s="52"/>
      <c r="BE899" s="52"/>
      <c r="BF899" s="52"/>
      <c r="BG899" s="52"/>
    </row>
    <row r="900" spans="1:59" ht="12.75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  <c r="AU900" s="52"/>
      <c r="AV900" s="52"/>
      <c r="AW900" s="52"/>
      <c r="AX900" s="52"/>
      <c r="AY900" s="52"/>
      <c r="AZ900" s="52"/>
      <c r="BA900" s="52"/>
      <c r="BB900" s="52"/>
      <c r="BC900" s="52"/>
      <c r="BD900" s="52"/>
      <c r="BE900" s="52"/>
      <c r="BF900" s="52"/>
      <c r="BG900" s="52"/>
    </row>
    <row r="901" spans="1:59" ht="12.75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  <c r="AU901" s="52"/>
      <c r="AV901" s="52"/>
      <c r="AW901" s="52"/>
      <c r="AX901" s="52"/>
      <c r="AY901" s="52"/>
      <c r="AZ901" s="52"/>
      <c r="BA901" s="52"/>
      <c r="BB901" s="52"/>
      <c r="BC901" s="52"/>
      <c r="BD901" s="52"/>
      <c r="BE901" s="52"/>
      <c r="BF901" s="52"/>
      <c r="BG901" s="52"/>
    </row>
    <row r="902" spans="1:59" ht="12.75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  <c r="AU902" s="52"/>
      <c r="AV902" s="52"/>
      <c r="AW902" s="52"/>
      <c r="AX902" s="52"/>
      <c r="AY902" s="52"/>
      <c r="AZ902" s="52"/>
      <c r="BA902" s="52"/>
      <c r="BB902" s="52"/>
      <c r="BC902" s="52"/>
      <c r="BD902" s="52"/>
      <c r="BE902" s="52"/>
      <c r="BF902" s="52"/>
      <c r="BG902" s="52"/>
    </row>
    <row r="903" spans="1:59" ht="12.75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  <c r="AU903" s="52"/>
      <c r="AV903" s="52"/>
      <c r="AW903" s="52"/>
      <c r="AX903" s="52"/>
      <c r="AY903" s="52"/>
      <c r="AZ903" s="52"/>
      <c r="BA903" s="52"/>
      <c r="BB903" s="52"/>
      <c r="BC903" s="52"/>
      <c r="BD903" s="52"/>
      <c r="BE903" s="52"/>
      <c r="BF903" s="52"/>
      <c r="BG903" s="52"/>
    </row>
    <row r="904" spans="1:59" ht="12.75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  <c r="AU904" s="52"/>
      <c r="AV904" s="52"/>
      <c r="AW904" s="52"/>
      <c r="AX904" s="52"/>
      <c r="AY904" s="52"/>
      <c r="AZ904" s="52"/>
      <c r="BA904" s="52"/>
      <c r="BB904" s="52"/>
      <c r="BC904" s="52"/>
      <c r="BD904" s="52"/>
      <c r="BE904" s="52"/>
      <c r="BF904" s="52"/>
      <c r="BG904" s="52"/>
    </row>
    <row r="905" spans="1:59" ht="12.7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  <c r="AU905" s="52"/>
      <c r="AV905" s="52"/>
      <c r="AW905" s="52"/>
      <c r="AX905" s="52"/>
      <c r="AY905" s="52"/>
      <c r="AZ905" s="52"/>
      <c r="BA905" s="52"/>
      <c r="BB905" s="52"/>
      <c r="BC905" s="52"/>
      <c r="BD905" s="52"/>
      <c r="BE905" s="52"/>
      <c r="BF905" s="52"/>
      <c r="BG905" s="52"/>
    </row>
    <row r="906" spans="1:59" ht="12.75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  <c r="AU906" s="52"/>
      <c r="AV906" s="52"/>
      <c r="AW906" s="52"/>
      <c r="AX906" s="52"/>
      <c r="AY906" s="52"/>
      <c r="AZ906" s="52"/>
      <c r="BA906" s="52"/>
      <c r="BB906" s="52"/>
      <c r="BC906" s="52"/>
      <c r="BD906" s="52"/>
      <c r="BE906" s="52"/>
      <c r="BF906" s="52"/>
      <c r="BG906" s="52"/>
    </row>
    <row r="907" spans="1:59" ht="12.75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  <c r="AU907" s="52"/>
      <c r="AV907" s="52"/>
      <c r="AW907" s="52"/>
      <c r="AX907" s="52"/>
      <c r="AY907" s="52"/>
      <c r="AZ907" s="52"/>
      <c r="BA907" s="52"/>
      <c r="BB907" s="52"/>
      <c r="BC907" s="52"/>
      <c r="BD907" s="52"/>
      <c r="BE907" s="52"/>
      <c r="BF907" s="52"/>
      <c r="BG907" s="52"/>
    </row>
    <row r="908" spans="1:59" ht="12.75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  <c r="AU908" s="52"/>
      <c r="AV908" s="52"/>
      <c r="AW908" s="52"/>
      <c r="AX908" s="52"/>
      <c r="AY908" s="52"/>
      <c r="AZ908" s="52"/>
      <c r="BA908" s="52"/>
      <c r="BB908" s="52"/>
      <c r="BC908" s="52"/>
      <c r="BD908" s="52"/>
      <c r="BE908" s="52"/>
      <c r="BF908" s="52"/>
      <c r="BG908" s="52"/>
    </row>
    <row r="909" spans="1:59" ht="12.75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  <c r="AU909" s="52"/>
      <c r="AV909" s="52"/>
      <c r="AW909" s="52"/>
      <c r="AX909" s="52"/>
      <c r="AY909" s="52"/>
      <c r="AZ909" s="52"/>
      <c r="BA909" s="52"/>
      <c r="BB909" s="52"/>
      <c r="BC909" s="52"/>
      <c r="BD909" s="52"/>
      <c r="BE909" s="52"/>
      <c r="BF909" s="52"/>
      <c r="BG909" s="52"/>
    </row>
    <row r="910" spans="1:59" ht="12.75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  <c r="AU910" s="52"/>
      <c r="AV910" s="52"/>
      <c r="AW910" s="52"/>
      <c r="AX910" s="52"/>
      <c r="AY910" s="52"/>
      <c r="AZ910" s="52"/>
      <c r="BA910" s="52"/>
      <c r="BB910" s="52"/>
      <c r="BC910" s="52"/>
      <c r="BD910" s="52"/>
      <c r="BE910" s="52"/>
      <c r="BF910" s="52"/>
      <c r="BG910" s="52"/>
    </row>
    <row r="911" spans="1:59" ht="12.75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  <c r="AU911" s="52"/>
      <c r="AV911" s="52"/>
      <c r="AW911" s="52"/>
      <c r="AX911" s="52"/>
      <c r="AY911" s="52"/>
      <c r="AZ911" s="52"/>
      <c r="BA911" s="52"/>
      <c r="BB911" s="52"/>
      <c r="BC911" s="52"/>
      <c r="BD911" s="52"/>
      <c r="BE911" s="52"/>
      <c r="BF911" s="52"/>
      <c r="BG911" s="52"/>
    </row>
    <row r="912" spans="1:59" ht="12.75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  <c r="AU912" s="52"/>
      <c r="AV912" s="52"/>
      <c r="AW912" s="52"/>
      <c r="AX912" s="52"/>
      <c r="AY912" s="52"/>
      <c r="AZ912" s="52"/>
      <c r="BA912" s="52"/>
      <c r="BB912" s="52"/>
      <c r="BC912" s="52"/>
      <c r="BD912" s="52"/>
      <c r="BE912" s="52"/>
      <c r="BF912" s="52"/>
      <c r="BG912" s="52"/>
    </row>
    <row r="913" spans="1:59" ht="12.75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  <c r="AU913" s="52"/>
      <c r="AV913" s="52"/>
      <c r="AW913" s="52"/>
      <c r="AX913" s="52"/>
      <c r="AY913" s="52"/>
      <c r="AZ913" s="52"/>
      <c r="BA913" s="52"/>
      <c r="BB913" s="52"/>
      <c r="BC913" s="52"/>
      <c r="BD913" s="52"/>
      <c r="BE913" s="52"/>
      <c r="BF913" s="52"/>
      <c r="BG913" s="52"/>
    </row>
    <row r="914" spans="1:59" ht="12.75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  <c r="AU914" s="52"/>
      <c r="AV914" s="52"/>
      <c r="AW914" s="52"/>
      <c r="AX914" s="52"/>
      <c r="AY914" s="52"/>
      <c r="AZ914" s="52"/>
      <c r="BA914" s="52"/>
      <c r="BB914" s="52"/>
      <c r="BC914" s="52"/>
      <c r="BD914" s="52"/>
      <c r="BE914" s="52"/>
      <c r="BF914" s="52"/>
      <c r="BG914" s="52"/>
    </row>
    <row r="915" spans="1:59" ht="12.7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  <c r="AU915" s="52"/>
      <c r="AV915" s="52"/>
      <c r="AW915" s="52"/>
      <c r="AX915" s="52"/>
      <c r="AY915" s="52"/>
      <c r="AZ915" s="52"/>
      <c r="BA915" s="52"/>
      <c r="BB915" s="52"/>
      <c r="BC915" s="52"/>
      <c r="BD915" s="52"/>
      <c r="BE915" s="52"/>
      <c r="BF915" s="52"/>
      <c r="BG915" s="52"/>
    </row>
    <row r="916" spans="1:59" ht="12.75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  <c r="AU916" s="52"/>
      <c r="AV916" s="52"/>
      <c r="AW916" s="52"/>
      <c r="AX916" s="52"/>
      <c r="AY916" s="52"/>
      <c r="AZ916" s="52"/>
      <c r="BA916" s="52"/>
      <c r="BB916" s="52"/>
      <c r="BC916" s="52"/>
      <c r="BD916" s="52"/>
      <c r="BE916" s="52"/>
      <c r="BF916" s="52"/>
      <c r="BG916" s="52"/>
    </row>
    <row r="917" spans="1:59" ht="12.75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  <c r="AU917" s="52"/>
      <c r="AV917" s="52"/>
      <c r="AW917" s="52"/>
      <c r="AX917" s="52"/>
      <c r="AY917" s="52"/>
      <c r="AZ917" s="52"/>
      <c r="BA917" s="52"/>
      <c r="BB917" s="52"/>
      <c r="BC917" s="52"/>
      <c r="BD917" s="52"/>
      <c r="BE917" s="52"/>
      <c r="BF917" s="52"/>
      <c r="BG917" s="52"/>
    </row>
    <row r="918" spans="1:59" ht="12.75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  <c r="AU918" s="52"/>
      <c r="AV918" s="52"/>
      <c r="AW918" s="52"/>
      <c r="AX918" s="52"/>
      <c r="AY918" s="52"/>
      <c r="AZ918" s="52"/>
      <c r="BA918" s="52"/>
      <c r="BB918" s="52"/>
      <c r="BC918" s="52"/>
      <c r="BD918" s="52"/>
      <c r="BE918" s="52"/>
      <c r="BF918" s="52"/>
      <c r="BG918" s="52"/>
    </row>
    <row r="919" spans="1:59" ht="12.75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  <c r="AU919" s="52"/>
      <c r="AV919" s="52"/>
      <c r="AW919" s="52"/>
      <c r="AX919" s="52"/>
      <c r="AY919" s="52"/>
      <c r="AZ919" s="52"/>
      <c r="BA919" s="52"/>
      <c r="BB919" s="52"/>
      <c r="BC919" s="52"/>
      <c r="BD919" s="52"/>
      <c r="BE919" s="52"/>
      <c r="BF919" s="52"/>
      <c r="BG919" s="52"/>
    </row>
    <row r="920" spans="1:59" ht="12.75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  <c r="AU920" s="52"/>
      <c r="AV920" s="52"/>
      <c r="AW920" s="52"/>
      <c r="AX920" s="52"/>
      <c r="AY920" s="52"/>
      <c r="AZ920" s="52"/>
      <c r="BA920" s="52"/>
      <c r="BB920" s="52"/>
      <c r="BC920" s="52"/>
      <c r="BD920" s="52"/>
      <c r="BE920" s="52"/>
      <c r="BF920" s="52"/>
      <c r="BG920" s="52"/>
    </row>
    <row r="921" spans="1:59" ht="12.75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  <c r="AU921" s="52"/>
      <c r="AV921" s="52"/>
      <c r="AW921" s="52"/>
      <c r="AX921" s="52"/>
      <c r="AY921" s="52"/>
      <c r="AZ921" s="52"/>
      <c r="BA921" s="52"/>
      <c r="BB921" s="52"/>
      <c r="BC921" s="52"/>
      <c r="BD921" s="52"/>
      <c r="BE921" s="52"/>
      <c r="BF921" s="52"/>
      <c r="BG921" s="52"/>
    </row>
    <row r="922" spans="1:59" ht="12.75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  <c r="AU922" s="52"/>
      <c r="AV922" s="52"/>
      <c r="AW922" s="52"/>
      <c r="AX922" s="52"/>
      <c r="AY922" s="52"/>
      <c r="AZ922" s="52"/>
      <c r="BA922" s="52"/>
      <c r="BB922" s="52"/>
      <c r="BC922" s="52"/>
      <c r="BD922" s="52"/>
      <c r="BE922" s="52"/>
      <c r="BF922" s="52"/>
      <c r="BG922" s="52"/>
    </row>
    <row r="923" spans="1:59" ht="12.75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  <c r="AU923" s="52"/>
      <c r="AV923" s="52"/>
      <c r="AW923" s="52"/>
      <c r="AX923" s="52"/>
      <c r="AY923" s="52"/>
      <c r="AZ923" s="52"/>
      <c r="BA923" s="52"/>
      <c r="BB923" s="52"/>
      <c r="BC923" s="52"/>
      <c r="BD923" s="52"/>
      <c r="BE923" s="52"/>
      <c r="BF923" s="52"/>
      <c r="BG923" s="52"/>
    </row>
    <row r="924" spans="1:59" ht="12.75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  <c r="AU924" s="52"/>
      <c r="AV924" s="52"/>
      <c r="AW924" s="52"/>
      <c r="AX924" s="52"/>
      <c r="AY924" s="52"/>
      <c r="AZ924" s="52"/>
      <c r="BA924" s="52"/>
      <c r="BB924" s="52"/>
      <c r="BC924" s="52"/>
      <c r="BD924" s="52"/>
      <c r="BE924" s="52"/>
      <c r="BF924" s="52"/>
      <c r="BG924" s="52"/>
    </row>
    <row r="925" spans="1:59" ht="12.7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  <c r="AU925" s="52"/>
      <c r="AV925" s="52"/>
      <c r="AW925" s="52"/>
      <c r="AX925" s="52"/>
      <c r="AY925" s="52"/>
      <c r="AZ925" s="52"/>
      <c r="BA925" s="52"/>
      <c r="BB925" s="52"/>
      <c r="BC925" s="52"/>
      <c r="BD925" s="52"/>
      <c r="BE925" s="52"/>
      <c r="BF925" s="52"/>
      <c r="BG925" s="52"/>
    </row>
    <row r="926" spans="1:59" ht="12.75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  <c r="AU926" s="52"/>
      <c r="AV926" s="52"/>
      <c r="AW926" s="52"/>
      <c r="AX926" s="52"/>
      <c r="AY926" s="52"/>
      <c r="AZ926" s="52"/>
      <c r="BA926" s="52"/>
      <c r="BB926" s="52"/>
      <c r="BC926" s="52"/>
      <c r="BD926" s="52"/>
      <c r="BE926" s="52"/>
      <c r="BF926" s="52"/>
      <c r="BG926" s="52"/>
    </row>
    <row r="927" spans="1:59" ht="12.75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  <c r="AU927" s="52"/>
      <c r="AV927" s="52"/>
      <c r="AW927" s="52"/>
      <c r="AX927" s="52"/>
      <c r="AY927" s="52"/>
      <c r="AZ927" s="52"/>
      <c r="BA927" s="52"/>
      <c r="BB927" s="52"/>
      <c r="BC927" s="52"/>
      <c r="BD927" s="52"/>
      <c r="BE927" s="52"/>
      <c r="BF927" s="52"/>
      <c r="BG927" s="52"/>
    </row>
    <row r="928" spans="1:59" ht="12.75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  <c r="AU928" s="52"/>
      <c r="AV928" s="52"/>
      <c r="AW928" s="52"/>
      <c r="AX928" s="52"/>
      <c r="AY928" s="52"/>
      <c r="AZ928" s="52"/>
      <c r="BA928" s="52"/>
      <c r="BB928" s="52"/>
      <c r="BC928" s="52"/>
      <c r="BD928" s="52"/>
      <c r="BE928" s="52"/>
      <c r="BF928" s="52"/>
      <c r="BG928" s="52"/>
    </row>
    <row r="929" spans="1:59" ht="12.75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  <c r="AU929" s="52"/>
      <c r="AV929" s="52"/>
      <c r="AW929" s="52"/>
      <c r="AX929" s="52"/>
      <c r="AY929" s="52"/>
      <c r="AZ929" s="52"/>
      <c r="BA929" s="52"/>
      <c r="BB929" s="52"/>
      <c r="BC929" s="52"/>
      <c r="BD929" s="52"/>
      <c r="BE929" s="52"/>
      <c r="BF929" s="52"/>
      <c r="BG929" s="52"/>
    </row>
    <row r="930" spans="1:59" ht="12.75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  <c r="AU930" s="52"/>
      <c r="AV930" s="52"/>
      <c r="AW930" s="52"/>
      <c r="AX930" s="52"/>
      <c r="AY930" s="52"/>
      <c r="AZ930" s="52"/>
      <c r="BA930" s="52"/>
      <c r="BB930" s="52"/>
      <c r="BC930" s="52"/>
      <c r="BD930" s="52"/>
      <c r="BE930" s="52"/>
      <c r="BF930" s="52"/>
      <c r="BG930" s="52"/>
    </row>
    <row r="931" spans="1:59" ht="12.75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  <c r="AU931" s="52"/>
      <c r="AV931" s="52"/>
      <c r="AW931" s="52"/>
      <c r="AX931" s="52"/>
      <c r="AY931" s="52"/>
      <c r="AZ931" s="52"/>
      <c r="BA931" s="52"/>
      <c r="BB931" s="52"/>
      <c r="BC931" s="52"/>
      <c r="BD931" s="52"/>
      <c r="BE931" s="52"/>
      <c r="BF931" s="52"/>
      <c r="BG931" s="52"/>
    </row>
    <row r="932" spans="1:59" ht="12.75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  <c r="AU932" s="52"/>
      <c r="AV932" s="52"/>
      <c r="AW932" s="52"/>
      <c r="AX932" s="52"/>
      <c r="AY932" s="52"/>
      <c r="AZ932" s="52"/>
      <c r="BA932" s="52"/>
      <c r="BB932" s="52"/>
      <c r="BC932" s="52"/>
      <c r="BD932" s="52"/>
      <c r="BE932" s="52"/>
      <c r="BF932" s="52"/>
      <c r="BG932" s="52"/>
    </row>
    <row r="933" spans="1:59" ht="12.75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  <c r="AU933" s="52"/>
      <c r="AV933" s="52"/>
      <c r="AW933" s="52"/>
      <c r="AX933" s="52"/>
      <c r="AY933" s="52"/>
      <c r="AZ933" s="52"/>
      <c r="BA933" s="52"/>
      <c r="BB933" s="52"/>
      <c r="BC933" s="52"/>
      <c r="BD933" s="52"/>
      <c r="BE933" s="52"/>
      <c r="BF933" s="52"/>
      <c r="BG933" s="52"/>
    </row>
    <row r="934" spans="1:59" ht="12.75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  <c r="AU934" s="52"/>
      <c r="AV934" s="52"/>
      <c r="AW934" s="52"/>
      <c r="AX934" s="52"/>
      <c r="AY934" s="52"/>
      <c r="AZ934" s="52"/>
      <c r="BA934" s="52"/>
      <c r="BB934" s="52"/>
      <c r="BC934" s="52"/>
      <c r="BD934" s="52"/>
      <c r="BE934" s="52"/>
      <c r="BF934" s="52"/>
      <c r="BG934" s="52"/>
    </row>
    <row r="935" spans="1:59" ht="12.7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  <c r="AU935" s="52"/>
      <c r="AV935" s="52"/>
      <c r="AW935" s="52"/>
      <c r="AX935" s="52"/>
      <c r="AY935" s="52"/>
      <c r="AZ935" s="52"/>
      <c r="BA935" s="52"/>
      <c r="BB935" s="52"/>
      <c r="BC935" s="52"/>
      <c r="BD935" s="52"/>
      <c r="BE935" s="52"/>
      <c r="BF935" s="52"/>
      <c r="BG935" s="52"/>
    </row>
    <row r="936" spans="1:59" ht="12.75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  <c r="AU936" s="52"/>
      <c r="AV936" s="52"/>
      <c r="AW936" s="52"/>
      <c r="AX936" s="52"/>
      <c r="AY936" s="52"/>
      <c r="AZ936" s="52"/>
      <c r="BA936" s="52"/>
      <c r="BB936" s="52"/>
      <c r="BC936" s="52"/>
      <c r="BD936" s="52"/>
      <c r="BE936" s="52"/>
      <c r="BF936" s="52"/>
      <c r="BG936" s="52"/>
    </row>
    <row r="937" spans="1:59" ht="12.75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  <c r="AU937" s="52"/>
      <c r="AV937" s="52"/>
      <c r="AW937" s="52"/>
      <c r="AX937" s="52"/>
      <c r="AY937" s="52"/>
      <c r="AZ937" s="52"/>
      <c r="BA937" s="52"/>
      <c r="BB937" s="52"/>
      <c r="BC937" s="52"/>
      <c r="BD937" s="52"/>
      <c r="BE937" s="52"/>
      <c r="BF937" s="52"/>
      <c r="BG937" s="52"/>
    </row>
    <row r="938" spans="1:59" ht="12.75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  <c r="AU938" s="52"/>
      <c r="AV938" s="52"/>
      <c r="AW938" s="52"/>
      <c r="AX938" s="52"/>
      <c r="AY938" s="52"/>
      <c r="AZ938" s="52"/>
      <c r="BA938" s="52"/>
      <c r="BB938" s="52"/>
      <c r="BC938" s="52"/>
      <c r="BD938" s="52"/>
      <c r="BE938" s="52"/>
      <c r="BF938" s="52"/>
      <c r="BG938" s="52"/>
    </row>
    <row r="939" spans="1:59" ht="12.7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  <c r="AU939" s="52"/>
      <c r="AV939" s="52"/>
      <c r="AW939" s="52"/>
      <c r="AX939" s="52"/>
      <c r="AY939" s="52"/>
      <c r="AZ939" s="52"/>
      <c r="BA939" s="52"/>
      <c r="BB939" s="52"/>
      <c r="BC939" s="52"/>
      <c r="BD939" s="52"/>
      <c r="BE939" s="52"/>
      <c r="BF939" s="52"/>
      <c r="BG939" s="52"/>
    </row>
    <row r="940" spans="1:59" ht="12.75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  <c r="AU940" s="52"/>
      <c r="AV940" s="52"/>
      <c r="AW940" s="52"/>
      <c r="AX940" s="52"/>
      <c r="AY940" s="52"/>
      <c r="AZ940" s="52"/>
      <c r="BA940" s="52"/>
      <c r="BB940" s="52"/>
      <c r="BC940" s="52"/>
      <c r="BD940" s="52"/>
      <c r="BE940" s="52"/>
      <c r="BF940" s="52"/>
      <c r="BG940" s="52"/>
    </row>
    <row r="941" spans="1:59" ht="12.75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  <c r="AU941" s="52"/>
      <c r="AV941" s="52"/>
      <c r="AW941" s="52"/>
      <c r="AX941" s="52"/>
      <c r="AY941" s="52"/>
      <c r="AZ941" s="52"/>
      <c r="BA941" s="52"/>
      <c r="BB941" s="52"/>
      <c r="BC941" s="52"/>
      <c r="BD941" s="52"/>
      <c r="BE941" s="52"/>
      <c r="BF941" s="52"/>
      <c r="BG941" s="52"/>
    </row>
    <row r="942" spans="1:59" ht="12.75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  <c r="AU942" s="52"/>
      <c r="AV942" s="52"/>
      <c r="AW942" s="52"/>
      <c r="AX942" s="52"/>
      <c r="AY942" s="52"/>
      <c r="AZ942" s="52"/>
      <c r="BA942" s="52"/>
      <c r="BB942" s="52"/>
      <c r="BC942" s="52"/>
      <c r="BD942" s="52"/>
      <c r="BE942" s="52"/>
      <c r="BF942" s="52"/>
      <c r="BG942" s="52"/>
    </row>
    <row r="943" spans="1:59" ht="12.75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  <c r="AU943" s="52"/>
      <c r="AV943" s="52"/>
      <c r="AW943" s="52"/>
      <c r="AX943" s="52"/>
      <c r="AY943" s="52"/>
      <c r="AZ943" s="52"/>
      <c r="BA943" s="52"/>
      <c r="BB943" s="52"/>
      <c r="BC943" s="52"/>
      <c r="BD943" s="52"/>
      <c r="BE943" s="52"/>
      <c r="BF943" s="52"/>
      <c r="BG943" s="52"/>
    </row>
    <row r="944" spans="1:59" ht="12.75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  <c r="AU944" s="52"/>
      <c r="AV944" s="52"/>
      <c r="AW944" s="52"/>
      <c r="AX944" s="52"/>
      <c r="AY944" s="52"/>
      <c r="AZ944" s="52"/>
      <c r="BA944" s="52"/>
      <c r="BB944" s="52"/>
      <c r="BC944" s="52"/>
      <c r="BD944" s="52"/>
      <c r="BE944" s="52"/>
      <c r="BF944" s="52"/>
      <c r="BG944" s="52"/>
    </row>
    <row r="945" spans="1:59" ht="12.7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  <c r="AU945" s="52"/>
      <c r="AV945" s="52"/>
      <c r="AW945" s="52"/>
      <c r="AX945" s="52"/>
      <c r="AY945" s="52"/>
      <c r="AZ945" s="52"/>
      <c r="BA945" s="52"/>
      <c r="BB945" s="52"/>
      <c r="BC945" s="52"/>
      <c r="BD945" s="52"/>
      <c r="BE945" s="52"/>
      <c r="BF945" s="52"/>
      <c r="BG945" s="52"/>
    </row>
    <row r="946" spans="1:59" ht="12.75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  <c r="AU946" s="52"/>
      <c r="AV946" s="52"/>
      <c r="AW946" s="52"/>
      <c r="AX946" s="52"/>
      <c r="AY946" s="52"/>
      <c r="AZ946" s="52"/>
      <c r="BA946" s="52"/>
      <c r="BB946" s="52"/>
      <c r="BC946" s="52"/>
      <c r="BD946" s="52"/>
      <c r="BE946" s="52"/>
      <c r="BF946" s="52"/>
      <c r="BG946" s="52"/>
    </row>
    <row r="947" spans="1:59" ht="12.75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  <c r="AU947" s="52"/>
      <c r="AV947" s="52"/>
      <c r="AW947" s="52"/>
      <c r="AX947" s="52"/>
      <c r="AY947" s="52"/>
      <c r="AZ947" s="52"/>
      <c r="BA947" s="52"/>
      <c r="BB947" s="52"/>
      <c r="BC947" s="52"/>
      <c r="BD947" s="52"/>
      <c r="BE947" s="52"/>
      <c r="BF947" s="52"/>
      <c r="BG947" s="52"/>
    </row>
    <row r="948" spans="1:59" ht="12.75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  <c r="AU948" s="52"/>
      <c r="AV948" s="52"/>
      <c r="AW948" s="52"/>
      <c r="AX948" s="52"/>
      <c r="AY948" s="52"/>
      <c r="AZ948" s="52"/>
      <c r="BA948" s="52"/>
      <c r="BB948" s="52"/>
      <c r="BC948" s="52"/>
      <c r="BD948" s="52"/>
      <c r="BE948" s="52"/>
      <c r="BF948" s="52"/>
      <c r="BG948" s="52"/>
    </row>
    <row r="949" spans="1:59" ht="12.75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  <c r="AU949" s="52"/>
      <c r="AV949" s="52"/>
      <c r="AW949" s="52"/>
      <c r="AX949" s="52"/>
      <c r="AY949" s="52"/>
      <c r="AZ949" s="52"/>
      <c r="BA949" s="52"/>
      <c r="BB949" s="52"/>
      <c r="BC949" s="52"/>
      <c r="BD949" s="52"/>
      <c r="BE949" s="52"/>
      <c r="BF949" s="52"/>
      <c r="BG949" s="52"/>
    </row>
    <row r="950" spans="1:59" ht="12.75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  <c r="AU950" s="52"/>
      <c r="AV950" s="52"/>
      <c r="AW950" s="52"/>
      <c r="AX950" s="52"/>
      <c r="AY950" s="52"/>
      <c r="AZ950" s="52"/>
      <c r="BA950" s="52"/>
      <c r="BB950" s="52"/>
      <c r="BC950" s="52"/>
      <c r="BD950" s="52"/>
      <c r="BE950" s="52"/>
      <c r="BF950" s="52"/>
      <c r="BG950" s="52"/>
    </row>
    <row r="951" spans="1:59" ht="12.75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  <c r="AU951" s="52"/>
      <c r="AV951" s="52"/>
      <c r="AW951" s="52"/>
      <c r="AX951" s="52"/>
      <c r="AY951" s="52"/>
      <c r="AZ951" s="52"/>
      <c r="BA951" s="52"/>
      <c r="BB951" s="52"/>
      <c r="BC951" s="52"/>
      <c r="BD951" s="52"/>
      <c r="BE951" s="52"/>
      <c r="BF951" s="52"/>
      <c r="BG951" s="52"/>
    </row>
    <row r="952" spans="1:59" ht="12.75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  <c r="AU952" s="52"/>
      <c r="AV952" s="52"/>
      <c r="AW952" s="52"/>
      <c r="AX952" s="52"/>
      <c r="AY952" s="52"/>
      <c r="AZ952" s="52"/>
      <c r="BA952" s="52"/>
      <c r="BB952" s="52"/>
      <c r="BC952" s="52"/>
      <c r="BD952" s="52"/>
      <c r="BE952" s="52"/>
      <c r="BF952" s="52"/>
      <c r="BG952" s="52"/>
    </row>
    <row r="953" spans="1:59" ht="12.75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  <c r="AU953" s="52"/>
      <c r="AV953" s="52"/>
      <c r="AW953" s="52"/>
      <c r="AX953" s="52"/>
      <c r="AY953" s="52"/>
      <c r="AZ953" s="52"/>
      <c r="BA953" s="52"/>
      <c r="BB953" s="52"/>
      <c r="BC953" s="52"/>
      <c r="BD953" s="52"/>
      <c r="BE953" s="52"/>
      <c r="BF953" s="52"/>
      <c r="BG953" s="52"/>
    </row>
    <row r="954" spans="1:59" ht="12.75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  <c r="AU954" s="52"/>
      <c r="AV954" s="52"/>
      <c r="AW954" s="52"/>
      <c r="AX954" s="52"/>
      <c r="AY954" s="52"/>
      <c r="AZ954" s="52"/>
      <c r="BA954" s="52"/>
      <c r="BB954" s="52"/>
      <c r="BC954" s="52"/>
      <c r="BD954" s="52"/>
      <c r="BE954" s="52"/>
      <c r="BF954" s="52"/>
      <c r="BG954" s="52"/>
    </row>
    <row r="955" spans="1:59" ht="12.7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  <c r="AU955" s="52"/>
      <c r="AV955" s="52"/>
      <c r="AW955" s="52"/>
      <c r="AX955" s="52"/>
      <c r="AY955" s="52"/>
      <c r="AZ955" s="52"/>
      <c r="BA955" s="52"/>
      <c r="BB955" s="52"/>
      <c r="BC955" s="52"/>
      <c r="BD955" s="52"/>
      <c r="BE955" s="52"/>
      <c r="BF955" s="52"/>
      <c r="BG955" s="52"/>
    </row>
    <row r="956" spans="1:59" ht="12.75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  <c r="AU956" s="52"/>
      <c r="AV956" s="52"/>
      <c r="AW956" s="52"/>
      <c r="AX956" s="52"/>
      <c r="AY956" s="52"/>
      <c r="AZ956" s="52"/>
      <c r="BA956" s="52"/>
      <c r="BB956" s="52"/>
      <c r="BC956" s="52"/>
      <c r="BD956" s="52"/>
      <c r="BE956" s="52"/>
      <c r="BF956" s="52"/>
      <c r="BG956" s="52"/>
    </row>
    <row r="957" spans="1:59" ht="12.75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  <c r="AU957" s="52"/>
      <c r="AV957" s="52"/>
      <c r="AW957" s="52"/>
      <c r="AX957" s="52"/>
      <c r="AY957" s="52"/>
      <c r="AZ957" s="52"/>
      <c r="BA957" s="52"/>
      <c r="BB957" s="52"/>
      <c r="BC957" s="52"/>
      <c r="BD957" s="52"/>
      <c r="BE957" s="52"/>
      <c r="BF957" s="52"/>
      <c r="BG957" s="52"/>
    </row>
    <row r="958" spans="1:59" ht="12.75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  <c r="AU958" s="52"/>
      <c r="AV958" s="52"/>
      <c r="AW958" s="52"/>
      <c r="AX958" s="52"/>
      <c r="AY958" s="52"/>
      <c r="AZ958" s="52"/>
      <c r="BA958" s="52"/>
      <c r="BB958" s="52"/>
      <c r="BC958" s="52"/>
      <c r="BD958" s="52"/>
      <c r="BE958" s="52"/>
      <c r="BF958" s="52"/>
      <c r="BG958" s="52"/>
    </row>
    <row r="959" spans="1:59" ht="12.75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  <c r="AU959" s="52"/>
      <c r="AV959" s="52"/>
      <c r="AW959" s="52"/>
      <c r="AX959" s="52"/>
      <c r="AY959" s="52"/>
      <c r="AZ959" s="52"/>
      <c r="BA959" s="52"/>
      <c r="BB959" s="52"/>
      <c r="BC959" s="52"/>
      <c r="BD959" s="52"/>
      <c r="BE959" s="52"/>
      <c r="BF959" s="52"/>
      <c r="BG959" s="52"/>
    </row>
    <row r="960" spans="1:59" ht="12.75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  <c r="AU960" s="52"/>
      <c r="AV960" s="52"/>
      <c r="AW960" s="52"/>
      <c r="AX960" s="52"/>
      <c r="AY960" s="52"/>
      <c r="AZ960" s="52"/>
      <c r="BA960" s="52"/>
      <c r="BB960" s="52"/>
      <c r="BC960" s="52"/>
      <c r="BD960" s="52"/>
      <c r="BE960" s="52"/>
      <c r="BF960" s="52"/>
      <c r="BG960" s="52"/>
    </row>
    <row r="961" spans="1:59" ht="12.75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  <c r="AU961" s="52"/>
      <c r="AV961" s="52"/>
      <c r="AW961" s="52"/>
      <c r="AX961" s="52"/>
      <c r="AY961" s="52"/>
      <c r="AZ961" s="52"/>
      <c r="BA961" s="52"/>
      <c r="BB961" s="52"/>
      <c r="BC961" s="52"/>
      <c r="BD961" s="52"/>
      <c r="BE961" s="52"/>
      <c r="BF961" s="52"/>
      <c r="BG961" s="52"/>
    </row>
    <row r="962" spans="1:59" ht="12.75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  <c r="AU962" s="52"/>
      <c r="AV962" s="52"/>
      <c r="AW962" s="52"/>
      <c r="AX962" s="52"/>
      <c r="AY962" s="52"/>
      <c r="AZ962" s="52"/>
      <c r="BA962" s="52"/>
      <c r="BB962" s="52"/>
      <c r="BC962" s="52"/>
      <c r="BD962" s="52"/>
      <c r="BE962" s="52"/>
      <c r="BF962" s="52"/>
      <c r="BG962" s="52"/>
    </row>
    <row r="963" spans="1:59" ht="12.75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  <c r="AU963" s="52"/>
      <c r="AV963" s="52"/>
      <c r="AW963" s="52"/>
      <c r="AX963" s="52"/>
      <c r="AY963" s="52"/>
      <c r="AZ963" s="52"/>
      <c r="BA963" s="52"/>
      <c r="BB963" s="52"/>
      <c r="BC963" s="52"/>
      <c r="BD963" s="52"/>
      <c r="BE963" s="52"/>
      <c r="BF963" s="52"/>
      <c r="BG963" s="52"/>
    </row>
    <row r="964" spans="1:59" ht="12.75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  <c r="AU964" s="52"/>
      <c r="AV964" s="52"/>
      <c r="AW964" s="52"/>
      <c r="AX964" s="52"/>
      <c r="AY964" s="52"/>
      <c r="AZ964" s="52"/>
      <c r="BA964" s="52"/>
      <c r="BB964" s="52"/>
      <c r="BC964" s="52"/>
      <c r="BD964" s="52"/>
      <c r="BE964" s="52"/>
      <c r="BF964" s="52"/>
      <c r="BG964" s="52"/>
    </row>
    <row r="965" spans="1:59" ht="12.7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  <c r="AU965" s="52"/>
      <c r="AV965" s="52"/>
      <c r="AW965" s="52"/>
      <c r="AX965" s="52"/>
      <c r="AY965" s="52"/>
      <c r="AZ965" s="52"/>
      <c r="BA965" s="52"/>
      <c r="BB965" s="52"/>
      <c r="BC965" s="52"/>
      <c r="BD965" s="52"/>
      <c r="BE965" s="52"/>
      <c r="BF965" s="52"/>
      <c r="BG965" s="52"/>
    </row>
    <row r="966" spans="1:59" ht="12.75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  <c r="AU966" s="52"/>
      <c r="AV966" s="52"/>
      <c r="AW966" s="52"/>
      <c r="AX966" s="52"/>
      <c r="AY966" s="52"/>
      <c r="AZ966" s="52"/>
      <c r="BA966" s="52"/>
      <c r="BB966" s="52"/>
      <c r="BC966" s="52"/>
      <c r="BD966" s="52"/>
      <c r="BE966" s="52"/>
      <c r="BF966" s="52"/>
      <c r="BG966" s="52"/>
    </row>
    <row r="967" spans="1:59" ht="12.75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  <c r="AU967" s="52"/>
      <c r="AV967" s="52"/>
      <c r="AW967" s="52"/>
      <c r="AX967" s="52"/>
      <c r="AY967" s="52"/>
      <c r="AZ967" s="52"/>
      <c r="BA967" s="52"/>
      <c r="BB967" s="52"/>
      <c r="BC967" s="52"/>
      <c r="BD967" s="52"/>
      <c r="BE967" s="52"/>
      <c r="BF967" s="52"/>
      <c r="BG967" s="52"/>
    </row>
    <row r="968" spans="1:59" ht="12.75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  <c r="AU968" s="52"/>
      <c r="AV968" s="52"/>
      <c r="AW968" s="52"/>
      <c r="AX968" s="52"/>
      <c r="AY968" s="52"/>
      <c r="AZ968" s="52"/>
      <c r="BA968" s="52"/>
      <c r="BB968" s="52"/>
      <c r="BC968" s="52"/>
      <c r="BD968" s="52"/>
      <c r="BE968" s="52"/>
      <c r="BF968" s="52"/>
      <c r="BG968" s="52"/>
    </row>
    <row r="969" spans="1:59" ht="12.75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  <c r="AU969" s="52"/>
      <c r="AV969" s="52"/>
      <c r="AW969" s="52"/>
      <c r="AX969" s="52"/>
      <c r="AY969" s="52"/>
      <c r="AZ969" s="52"/>
      <c r="BA969" s="52"/>
      <c r="BB969" s="52"/>
      <c r="BC969" s="52"/>
      <c r="BD969" s="52"/>
      <c r="BE969" s="52"/>
      <c r="BF969" s="52"/>
      <c r="BG969" s="52"/>
    </row>
    <row r="970" spans="1:59" ht="12.75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  <c r="AU970" s="52"/>
      <c r="AV970" s="52"/>
      <c r="AW970" s="52"/>
      <c r="AX970" s="52"/>
      <c r="AY970" s="52"/>
      <c r="AZ970" s="52"/>
      <c r="BA970" s="52"/>
      <c r="BB970" s="52"/>
      <c r="BC970" s="52"/>
      <c r="BD970" s="52"/>
      <c r="BE970" s="52"/>
      <c r="BF970" s="52"/>
      <c r="BG970" s="52"/>
    </row>
    <row r="971" spans="1:59" ht="12.75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  <c r="AU971" s="52"/>
      <c r="AV971" s="52"/>
      <c r="AW971" s="52"/>
      <c r="AX971" s="52"/>
      <c r="AY971" s="52"/>
      <c r="AZ971" s="52"/>
      <c r="BA971" s="52"/>
      <c r="BB971" s="52"/>
      <c r="BC971" s="52"/>
      <c r="BD971" s="52"/>
      <c r="BE971" s="52"/>
      <c r="BF971" s="52"/>
      <c r="BG971" s="52"/>
    </row>
    <row r="972" spans="1:59" ht="12.75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  <c r="AU972" s="52"/>
      <c r="AV972" s="52"/>
      <c r="AW972" s="52"/>
      <c r="AX972" s="52"/>
      <c r="AY972" s="52"/>
      <c r="AZ972" s="52"/>
      <c r="BA972" s="52"/>
      <c r="BB972" s="52"/>
      <c r="BC972" s="52"/>
      <c r="BD972" s="52"/>
      <c r="BE972" s="52"/>
      <c r="BF972" s="52"/>
      <c r="BG972" s="52"/>
    </row>
    <row r="973" spans="1:59" ht="12.75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  <c r="AU973" s="52"/>
      <c r="AV973" s="52"/>
      <c r="AW973" s="52"/>
      <c r="AX973" s="52"/>
      <c r="AY973" s="52"/>
      <c r="AZ973" s="52"/>
      <c r="BA973" s="52"/>
      <c r="BB973" s="52"/>
      <c r="BC973" s="52"/>
      <c r="BD973" s="52"/>
      <c r="BE973" s="52"/>
      <c r="BF973" s="52"/>
      <c r="BG973" s="52"/>
    </row>
    <row r="974" spans="1:59" ht="12.75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  <c r="AU974" s="52"/>
      <c r="AV974" s="52"/>
      <c r="AW974" s="52"/>
      <c r="AX974" s="52"/>
      <c r="AY974" s="52"/>
      <c r="AZ974" s="52"/>
      <c r="BA974" s="52"/>
      <c r="BB974" s="52"/>
      <c r="BC974" s="52"/>
      <c r="BD974" s="52"/>
      <c r="BE974" s="52"/>
      <c r="BF974" s="52"/>
      <c r="BG974" s="52"/>
    </row>
    <row r="975" spans="1:59" ht="12.7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  <c r="AU975" s="52"/>
      <c r="AV975" s="52"/>
      <c r="AW975" s="52"/>
      <c r="AX975" s="52"/>
      <c r="AY975" s="52"/>
      <c r="AZ975" s="52"/>
      <c r="BA975" s="52"/>
      <c r="BB975" s="52"/>
      <c r="BC975" s="52"/>
      <c r="BD975" s="52"/>
      <c r="BE975" s="52"/>
      <c r="BF975" s="52"/>
      <c r="BG975" s="52"/>
    </row>
    <row r="976" spans="1:59" ht="12.75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  <c r="AU976" s="52"/>
      <c r="AV976" s="52"/>
      <c r="AW976" s="52"/>
      <c r="AX976" s="52"/>
      <c r="AY976" s="52"/>
      <c r="AZ976" s="52"/>
      <c r="BA976" s="52"/>
      <c r="BB976" s="52"/>
      <c r="BC976" s="52"/>
      <c r="BD976" s="52"/>
      <c r="BE976" s="52"/>
      <c r="BF976" s="52"/>
      <c r="BG976" s="52"/>
    </row>
    <row r="977" spans="1:59" ht="12.75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  <c r="AU977" s="52"/>
      <c r="AV977" s="52"/>
      <c r="AW977" s="52"/>
      <c r="AX977" s="52"/>
      <c r="AY977" s="52"/>
      <c r="AZ977" s="52"/>
      <c r="BA977" s="52"/>
      <c r="BB977" s="52"/>
      <c r="BC977" s="52"/>
      <c r="BD977" s="52"/>
      <c r="BE977" s="52"/>
      <c r="BF977" s="52"/>
      <c r="BG977" s="52"/>
    </row>
    <row r="978" spans="1:59" ht="12.75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  <c r="AU978" s="52"/>
      <c r="AV978" s="52"/>
      <c r="AW978" s="52"/>
      <c r="AX978" s="52"/>
      <c r="AY978" s="52"/>
      <c r="AZ978" s="52"/>
      <c r="BA978" s="52"/>
      <c r="BB978" s="52"/>
      <c r="BC978" s="52"/>
      <c r="BD978" s="52"/>
      <c r="BE978" s="52"/>
      <c r="BF978" s="52"/>
      <c r="BG978" s="52"/>
    </row>
    <row r="979" spans="1:59" ht="12.75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  <c r="AU979" s="52"/>
      <c r="AV979" s="52"/>
      <c r="AW979" s="52"/>
      <c r="AX979" s="52"/>
      <c r="AY979" s="52"/>
      <c r="AZ979" s="52"/>
      <c r="BA979" s="52"/>
      <c r="BB979" s="52"/>
      <c r="BC979" s="52"/>
      <c r="BD979" s="52"/>
      <c r="BE979" s="52"/>
      <c r="BF979" s="52"/>
      <c r="BG979" s="52"/>
    </row>
    <row r="980" spans="1:59" ht="12.75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  <c r="AU980" s="52"/>
      <c r="AV980" s="52"/>
      <c r="AW980" s="52"/>
      <c r="AX980" s="52"/>
      <c r="AY980" s="52"/>
      <c r="AZ980" s="52"/>
      <c r="BA980" s="52"/>
      <c r="BB980" s="52"/>
      <c r="BC980" s="52"/>
      <c r="BD980" s="52"/>
      <c r="BE980" s="52"/>
      <c r="BF980" s="52"/>
      <c r="BG980" s="52"/>
    </row>
    <row r="981" spans="1:59" ht="12.75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  <c r="AU981" s="52"/>
      <c r="AV981" s="52"/>
      <c r="AW981" s="52"/>
      <c r="AX981" s="52"/>
      <c r="AY981" s="52"/>
      <c r="AZ981" s="52"/>
      <c r="BA981" s="52"/>
      <c r="BB981" s="52"/>
      <c r="BC981" s="52"/>
      <c r="BD981" s="52"/>
      <c r="BE981" s="52"/>
      <c r="BF981" s="52"/>
      <c r="BG981" s="52"/>
    </row>
    <row r="982" spans="1:59" ht="12.75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  <c r="AU982" s="52"/>
      <c r="AV982" s="52"/>
      <c r="AW982" s="52"/>
      <c r="AX982" s="52"/>
      <c r="AY982" s="52"/>
      <c r="AZ982" s="52"/>
      <c r="BA982" s="52"/>
      <c r="BB982" s="52"/>
      <c r="BC982" s="52"/>
      <c r="BD982" s="52"/>
      <c r="BE982" s="52"/>
      <c r="BF982" s="52"/>
      <c r="BG982" s="52"/>
    </row>
    <row r="983" spans="1:59" ht="12.75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  <c r="AU983" s="52"/>
      <c r="AV983" s="52"/>
      <c r="AW983" s="52"/>
      <c r="AX983" s="52"/>
      <c r="AY983" s="52"/>
      <c r="AZ983" s="52"/>
      <c r="BA983" s="52"/>
      <c r="BB983" s="52"/>
      <c r="BC983" s="52"/>
      <c r="BD983" s="52"/>
      <c r="BE983" s="52"/>
      <c r="BF983" s="52"/>
      <c r="BG983" s="52"/>
    </row>
    <row r="984" spans="1:59" ht="12.75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  <c r="AU984" s="52"/>
      <c r="AV984" s="52"/>
      <c r="AW984" s="52"/>
      <c r="AX984" s="52"/>
      <c r="AY984" s="52"/>
      <c r="AZ984" s="52"/>
      <c r="BA984" s="52"/>
      <c r="BB984" s="52"/>
      <c r="BC984" s="52"/>
      <c r="BD984" s="52"/>
      <c r="BE984" s="52"/>
      <c r="BF984" s="52"/>
      <c r="BG984" s="52"/>
    </row>
    <row r="985" spans="1:59" ht="12.7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  <c r="AU985" s="52"/>
      <c r="AV985" s="52"/>
      <c r="AW985" s="52"/>
      <c r="AX985" s="52"/>
      <c r="AY985" s="52"/>
      <c r="AZ985" s="52"/>
      <c r="BA985" s="52"/>
      <c r="BB985" s="52"/>
      <c r="BC985" s="52"/>
      <c r="BD985" s="52"/>
      <c r="BE985" s="52"/>
      <c r="BF985" s="52"/>
      <c r="BG985" s="52"/>
    </row>
    <row r="986" spans="1:59" ht="12.75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  <c r="AU986" s="52"/>
      <c r="AV986" s="52"/>
      <c r="AW986" s="52"/>
      <c r="AX986" s="52"/>
      <c r="AY986" s="52"/>
      <c r="AZ986" s="52"/>
      <c r="BA986" s="52"/>
      <c r="BB986" s="52"/>
      <c r="BC986" s="52"/>
      <c r="BD986" s="52"/>
      <c r="BE986" s="52"/>
      <c r="BF986" s="52"/>
      <c r="BG986" s="52"/>
    </row>
    <row r="987" spans="1:59" ht="12.75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  <c r="AU987" s="52"/>
      <c r="AV987" s="52"/>
      <c r="AW987" s="52"/>
      <c r="AX987" s="52"/>
      <c r="AY987" s="52"/>
      <c r="AZ987" s="52"/>
      <c r="BA987" s="52"/>
      <c r="BB987" s="52"/>
      <c r="BC987" s="52"/>
      <c r="BD987" s="52"/>
      <c r="BE987" s="52"/>
      <c r="BF987" s="52"/>
      <c r="BG987" s="52"/>
    </row>
    <row r="988" spans="1:59" ht="12.75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  <c r="AU988" s="52"/>
      <c r="AV988" s="52"/>
      <c r="AW988" s="52"/>
      <c r="AX988" s="52"/>
      <c r="AY988" s="52"/>
      <c r="AZ988" s="52"/>
      <c r="BA988" s="52"/>
      <c r="BB988" s="52"/>
      <c r="BC988" s="52"/>
      <c r="BD988" s="52"/>
      <c r="BE988" s="52"/>
      <c r="BF988" s="52"/>
      <c r="BG988" s="52"/>
    </row>
    <row r="989" spans="1:59" ht="12.75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  <c r="AU989" s="52"/>
      <c r="AV989" s="52"/>
      <c r="AW989" s="52"/>
      <c r="AX989" s="52"/>
      <c r="AY989" s="52"/>
      <c r="AZ989" s="52"/>
      <c r="BA989" s="52"/>
      <c r="BB989" s="52"/>
      <c r="BC989" s="52"/>
      <c r="BD989" s="52"/>
      <c r="BE989" s="52"/>
      <c r="BF989" s="52"/>
      <c r="BG989" s="52"/>
    </row>
    <row r="990" spans="1:59" ht="12.75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  <c r="AU990" s="52"/>
      <c r="AV990" s="52"/>
      <c r="AW990" s="52"/>
      <c r="AX990" s="52"/>
      <c r="AY990" s="52"/>
      <c r="AZ990" s="52"/>
      <c r="BA990" s="52"/>
      <c r="BB990" s="52"/>
      <c r="BC990" s="52"/>
      <c r="BD990" s="52"/>
      <c r="BE990" s="52"/>
      <c r="BF990" s="52"/>
      <c r="BG990" s="52"/>
    </row>
    <row r="991" spans="1:59" ht="12.75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  <c r="AU991" s="52"/>
      <c r="AV991" s="52"/>
      <c r="AW991" s="52"/>
      <c r="AX991" s="52"/>
      <c r="AY991" s="52"/>
      <c r="AZ991" s="52"/>
      <c r="BA991" s="52"/>
      <c r="BB991" s="52"/>
      <c r="BC991" s="52"/>
      <c r="BD991" s="52"/>
      <c r="BE991" s="52"/>
      <c r="BF991" s="52"/>
      <c r="BG991" s="52"/>
    </row>
    <row r="992" spans="1:59" ht="12.75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  <c r="AU992" s="52"/>
      <c r="AV992" s="52"/>
      <c r="AW992" s="52"/>
      <c r="AX992" s="52"/>
      <c r="AY992" s="52"/>
      <c r="AZ992" s="52"/>
      <c r="BA992" s="52"/>
      <c r="BB992" s="52"/>
      <c r="BC992" s="52"/>
      <c r="BD992" s="52"/>
      <c r="BE992" s="52"/>
      <c r="BF992" s="52"/>
      <c r="BG992" s="52"/>
    </row>
    <row r="993" spans="1:59" ht="12.75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  <c r="AU993" s="52"/>
      <c r="AV993" s="52"/>
      <c r="AW993" s="52"/>
      <c r="AX993" s="52"/>
      <c r="AY993" s="52"/>
      <c r="AZ993" s="52"/>
      <c r="BA993" s="52"/>
      <c r="BB993" s="52"/>
      <c r="BC993" s="52"/>
      <c r="BD993" s="52"/>
      <c r="BE993" s="52"/>
      <c r="BF993" s="52"/>
      <c r="BG993" s="52"/>
    </row>
    <row r="994" spans="1:59" ht="12.75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  <c r="AU994" s="52"/>
      <c r="AV994" s="52"/>
      <c r="AW994" s="52"/>
      <c r="AX994" s="52"/>
      <c r="AY994" s="52"/>
      <c r="AZ994" s="52"/>
      <c r="BA994" s="52"/>
      <c r="BB994" s="52"/>
      <c r="BC994" s="52"/>
      <c r="BD994" s="52"/>
      <c r="BE994" s="52"/>
      <c r="BF994" s="52"/>
      <c r="BG994" s="52"/>
    </row>
    <row r="995" spans="1:59" ht="12.7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  <c r="AU995" s="52"/>
      <c r="AV995" s="52"/>
      <c r="AW995" s="52"/>
      <c r="AX995" s="52"/>
      <c r="AY995" s="52"/>
      <c r="AZ995" s="52"/>
      <c r="BA995" s="52"/>
      <c r="BB995" s="52"/>
      <c r="BC995" s="52"/>
      <c r="BD995" s="52"/>
      <c r="BE995" s="52"/>
      <c r="BF995" s="52"/>
      <c r="BG995" s="52"/>
    </row>
    <row r="996" spans="1:59" ht="12.75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  <c r="AU996" s="52"/>
      <c r="AV996" s="52"/>
      <c r="AW996" s="52"/>
      <c r="AX996" s="52"/>
      <c r="AY996" s="52"/>
      <c r="AZ996" s="52"/>
      <c r="BA996" s="52"/>
      <c r="BB996" s="52"/>
      <c r="BC996" s="52"/>
      <c r="BD996" s="52"/>
      <c r="BE996" s="52"/>
      <c r="BF996" s="52"/>
      <c r="BG996" s="52"/>
    </row>
    <row r="997" spans="1:59" ht="12.75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  <c r="AU997" s="52"/>
      <c r="AV997" s="52"/>
      <c r="AW997" s="52"/>
      <c r="AX997" s="52"/>
      <c r="AY997" s="52"/>
      <c r="AZ997" s="52"/>
      <c r="BA997" s="52"/>
      <c r="BB997" s="52"/>
      <c r="BC997" s="52"/>
      <c r="BD997" s="52"/>
      <c r="BE997" s="52"/>
      <c r="BF997" s="52"/>
      <c r="BG997" s="52"/>
    </row>
    <row r="998" spans="1:59" ht="12.75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  <c r="AU998" s="52"/>
      <c r="AV998" s="52"/>
      <c r="AW998" s="52"/>
      <c r="AX998" s="52"/>
      <c r="AY998" s="52"/>
      <c r="AZ998" s="52"/>
      <c r="BA998" s="52"/>
      <c r="BB998" s="52"/>
      <c r="BC998" s="52"/>
      <c r="BD998" s="52"/>
      <c r="BE998" s="52"/>
      <c r="BF998" s="52"/>
      <c r="BG998" s="52"/>
    </row>
    <row r="999" spans="1:59" ht="12.75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  <c r="AU999" s="52"/>
      <c r="AV999" s="52"/>
      <c r="AW999" s="52"/>
      <c r="AX999" s="52"/>
      <c r="AY999" s="52"/>
      <c r="AZ999" s="52"/>
      <c r="BA999" s="52"/>
      <c r="BB999" s="52"/>
      <c r="BC999" s="52"/>
      <c r="BD999" s="52"/>
      <c r="BE999" s="52"/>
      <c r="BF999" s="52"/>
      <c r="BG999" s="52"/>
    </row>
    <row r="1000" spans="1:59" ht="12.75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  <c r="AU1000" s="52"/>
      <c r="AV1000" s="52"/>
      <c r="AW1000" s="52"/>
      <c r="AX1000" s="52"/>
      <c r="AY1000" s="52"/>
      <c r="AZ1000" s="52"/>
      <c r="BA1000" s="52"/>
      <c r="BB1000" s="52"/>
      <c r="BC1000" s="52"/>
      <c r="BD1000" s="52"/>
      <c r="BE1000" s="52"/>
      <c r="BF1000" s="52"/>
      <c r="BG1000" s="52"/>
    </row>
    <row r="1001" spans="1:59" ht="12.75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  <c r="AU1001" s="52"/>
      <c r="AV1001" s="52"/>
      <c r="AW1001" s="52"/>
      <c r="AX1001" s="52"/>
      <c r="AY1001" s="52"/>
      <c r="AZ1001" s="52"/>
      <c r="BA1001" s="52"/>
      <c r="BB1001" s="52"/>
      <c r="BC1001" s="52"/>
      <c r="BD1001" s="52"/>
      <c r="BE1001" s="52"/>
      <c r="BF1001" s="52"/>
      <c r="BG1001" s="52"/>
    </row>
    <row r="1002" spans="1:59" ht="12.75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  <c r="AB1002" s="52"/>
      <c r="AC1002" s="52"/>
      <c r="AD1002" s="52"/>
      <c r="AE1002" s="52"/>
      <c r="AF1002" s="52"/>
      <c r="AG1002" s="52"/>
      <c r="AH1002" s="52"/>
      <c r="AI1002" s="52"/>
      <c r="AJ1002" s="52"/>
      <c r="AK1002" s="52"/>
      <c r="AL1002" s="52"/>
      <c r="AM1002" s="52"/>
      <c r="AN1002" s="52"/>
      <c r="AO1002" s="52"/>
      <c r="AP1002" s="52"/>
      <c r="AQ1002" s="52"/>
      <c r="AR1002" s="52"/>
      <c r="AS1002" s="52"/>
      <c r="AT1002" s="52"/>
      <c r="AU1002" s="52"/>
      <c r="AV1002" s="52"/>
      <c r="AW1002" s="52"/>
      <c r="AX1002" s="52"/>
      <c r="AY1002" s="52"/>
      <c r="AZ1002" s="52"/>
      <c r="BA1002" s="52"/>
      <c r="BB1002" s="52"/>
      <c r="BC1002" s="52"/>
      <c r="BD1002" s="52"/>
      <c r="BE1002" s="52"/>
      <c r="BF1002" s="52"/>
      <c r="BG1002" s="52"/>
    </row>
    <row r="1003" spans="1:59" ht="12.75">
      <c r="A1003" s="52"/>
      <c r="B1003" s="52"/>
      <c r="C1003" s="52"/>
      <c r="D1003" s="52"/>
      <c r="E1003" s="52"/>
      <c r="F1003" s="52"/>
      <c r="G1003" s="52"/>
      <c r="H1003" s="52"/>
      <c r="I1003" s="52"/>
      <c r="J1003" s="52"/>
      <c r="K1003" s="52"/>
      <c r="L1003" s="52"/>
      <c r="M1003" s="52"/>
      <c r="N1003" s="52"/>
      <c r="O1003" s="52"/>
      <c r="P1003" s="52"/>
      <c r="Q1003" s="52"/>
      <c r="R1003" s="52"/>
      <c r="S1003" s="52"/>
      <c r="T1003" s="52"/>
      <c r="U1003" s="52"/>
      <c r="V1003" s="52"/>
      <c r="W1003" s="52"/>
      <c r="X1003" s="52"/>
      <c r="Y1003" s="52"/>
      <c r="Z1003" s="52"/>
      <c r="AA1003" s="52"/>
      <c r="AB1003" s="52"/>
      <c r="AC1003" s="52"/>
      <c r="AD1003" s="52"/>
      <c r="AE1003" s="52"/>
      <c r="AF1003" s="52"/>
      <c r="AG1003" s="52"/>
      <c r="AH1003" s="52"/>
      <c r="AI1003" s="52"/>
      <c r="AJ1003" s="52"/>
      <c r="AK1003" s="52"/>
      <c r="AL1003" s="52"/>
      <c r="AM1003" s="52"/>
      <c r="AN1003" s="52"/>
      <c r="AO1003" s="52"/>
      <c r="AP1003" s="52"/>
      <c r="AQ1003" s="52"/>
      <c r="AR1003" s="52"/>
      <c r="AS1003" s="52"/>
      <c r="AT1003" s="52"/>
      <c r="AU1003" s="52"/>
      <c r="AV1003" s="52"/>
      <c r="AW1003" s="52"/>
      <c r="AX1003" s="52"/>
      <c r="AY1003" s="52"/>
      <c r="AZ1003" s="52"/>
      <c r="BA1003" s="52"/>
      <c r="BB1003" s="52"/>
      <c r="BC1003" s="52"/>
      <c r="BD1003" s="52"/>
      <c r="BE1003" s="52"/>
      <c r="BF1003" s="52"/>
      <c r="BG1003" s="52"/>
    </row>
    <row r="1004" spans="1:59" ht="12.75">
      <c r="A1004" s="52"/>
      <c r="B1004" s="52"/>
      <c r="C1004" s="52"/>
      <c r="D1004" s="52"/>
      <c r="E1004" s="52"/>
      <c r="F1004" s="52"/>
      <c r="G1004" s="52"/>
      <c r="H1004" s="52"/>
      <c r="I1004" s="52"/>
      <c r="J1004" s="52"/>
      <c r="K1004" s="52"/>
      <c r="L1004" s="52"/>
      <c r="M1004" s="52"/>
      <c r="N1004" s="52"/>
      <c r="O1004" s="52"/>
      <c r="P1004" s="52"/>
      <c r="Q1004" s="52"/>
      <c r="R1004" s="52"/>
      <c r="S1004" s="52"/>
      <c r="T1004" s="52"/>
      <c r="U1004" s="52"/>
      <c r="V1004" s="52"/>
      <c r="W1004" s="52"/>
      <c r="X1004" s="52"/>
      <c r="Y1004" s="52"/>
      <c r="Z1004" s="52"/>
      <c r="AA1004" s="52"/>
      <c r="AB1004" s="52"/>
      <c r="AC1004" s="52"/>
      <c r="AD1004" s="52"/>
      <c r="AE1004" s="52"/>
      <c r="AF1004" s="52"/>
      <c r="AG1004" s="52"/>
      <c r="AH1004" s="52"/>
      <c r="AI1004" s="52"/>
      <c r="AJ1004" s="52"/>
      <c r="AK1004" s="52"/>
      <c r="AL1004" s="52"/>
      <c r="AM1004" s="52"/>
      <c r="AN1004" s="52"/>
      <c r="AO1004" s="52"/>
      <c r="AP1004" s="52"/>
      <c r="AQ1004" s="52"/>
      <c r="AR1004" s="52"/>
      <c r="AS1004" s="52"/>
      <c r="AT1004" s="52"/>
      <c r="AU1004" s="52"/>
      <c r="AV1004" s="52"/>
      <c r="AW1004" s="52"/>
      <c r="AX1004" s="52"/>
      <c r="AY1004" s="52"/>
      <c r="AZ1004" s="52"/>
      <c r="BA1004" s="52"/>
      <c r="BB1004" s="52"/>
      <c r="BC1004" s="52"/>
      <c r="BD1004" s="52"/>
      <c r="BE1004" s="52"/>
      <c r="BF1004" s="52"/>
      <c r="BG1004" s="52"/>
    </row>
  </sheetData>
  <mergeCells count="16">
    <mergeCell ref="AQ3:AU3"/>
    <mergeCell ref="AV3:AZ3"/>
    <mergeCell ref="BA3:BE3"/>
    <mergeCell ref="B2:B3"/>
    <mergeCell ref="C2:Z2"/>
    <mergeCell ref="AA2:AO2"/>
    <mergeCell ref="AP2:BG2"/>
    <mergeCell ref="C3:G3"/>
    <mergeCell ref="H3:L3"/>
    <mergeCell ref="M3:Q3"/>
    <mergeCell ref="BF3:BG3"/>
    <mergeCell ref="R3:V3"/>
    <mergeCell ref="W3:AA3"/>
    <mergeCell ref="AB3:AF3"/>
    <mergeCell ref="AG3:AK3"/>
    <mergeCell ref="AL3:AP3"/>
  </mergeCells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15"/>
  <sheetViews>
    <sheetView workbookViewId="0"/>
  </sheetViews>
  <sheetFormatPr defaultColWidth="14.5" defaultRowHeight="15" customHeight="1"/>
  <cols>
    <col min="1" max="1" width="37.83203125" customWidth="1"/>
    <col min="2" max="2" width="13.5" customWidth="1"/>
  </cols>
  <sheetData>
    <row r="1" spans="1:3" ht="15" customHeight="1">
      <c r="A1" s="111" t="s">
        <v>423</v>
      </c>
      <c r="B1" s="111" t="s">
        <v>424</v>
      </c>
      <c r="C1" s="111" t="s">
        <v>6</v>
      </c>
    </row>
    <row r="2" spans="1:3" ht="15" customHeight="1">
      <c r="A2" s="72" t="s">
        <v>7</v>
      </c>
      <c r="B2" s="73" t="s">
        <v>9</v>
      </c>
      <c r="C2" s="74"/>
    </row>
    <row r="3" spans="1:3" ht="15" customHeight="1">
      <c r="A3" s="72" t="s">
        <v>11</v>
      </c>
      <c r="B3" s="73" t="s">
        <v>9</v>
      </c>
      <c r="C3" s="74">
        <v>25</v>
      </c>
    </row>
    <row r="4" spans="1:3" ht="15" customHeight="1">
      <c r="A4" s="72" t="s">
        <v>41</v>
      </c>
      <c r="B4" s="75" t="s">
        <v>43</v>
      </c>
      <c r="C4" s="74" t="s">
        <v>45</v>
      </c>
    </row>
    <row r="5" spans="1:3" ht="15" customHeight="1">
      <c r="A5" s="76" t="s">
        <v>46</v>
      </c>
      <c r="B5" s="73" t="s">
        <v>47</v>
      </c>
      <c r="C5" s="74"/>
    </row>
    <row r="6" spans="1:3" ht="15" customHeight="1">
      <c r="A6" s="76" t="s">
        <v>221</v>
      </c>
      <c r="B6" s="73" t="s">
        <v>50</v>
      </c>
      <c r="C6" s="74">
        <v>10</v>
      </c>
    </row>
    <row r="7" spans="1:3" ht="15" customHeight="1">
      <c r="A7" s="72" t="s">
        <v>223</v>
      </c>
      <c r="B7" s="73" t="s">
        <v>50</v>
      </c>
      <c r="C7" s="74">
        <v>50</v>
      </c>
    </row>
    <row r="8" spans="1:3" ht="15" customHeight="1">
      <c r="A8" s="72" t="s">
        <v>53</v>
      </c>
      <c r="B8" s="75" t="s">
        <v>55</v>
      </c>
      <c r="C8" s="74">
        <v>300</v>
      </c>
    </row>
    <row r="9" spans="1:3" ht="15" customHeight="1">
      <c r="A9" s="72" t="s">
        <v>56</v>
      </c>
      <c r="B9" s="73" t="s">
        <v>9</v>
      </c>
      <c r="C9" s="74" t="s">
        <v>58</v>
      </c>
    </row>
    <row r="10" spans="1:3" ht="15" customHeight="1">
      <c r="A10" s="72" t="s">
        <v>62</v>
      </c>
      <c r="B10" s="73" t="s">
        <v>64</v>
      </c>
      <c r="C10" s="74" t="s">
        <v>65</v>
      </c>
    </row>
    <row r="11" spans="1:3" ht="15" customHeight="1">
      <c r="A11" s="72" t="s">
        <v>117</v>
      </c>
      <c r="B11" s="75" t="s">
        <v>119</v>
      </c>
      <c r="C11" s="74">
        <v>0</v>
      </c>
    </row>
    <row r="12" spans="1:3" ht="15" customHeight="1">
      <c r="A12" s="72" t="s">
        <v>425</v>
      </c>
      <c r="B12" s="75" t="s">
        <v>136</v>
      </c>
      <c r="C12" s="74" t="s">
        <v>138</v>
      </c>
    </row>
    <row r="13" spans="1:3" ht="15" customHeight="1">
      <c r="A13" s="77" t="s">
        <v>146</v>
      </c>
      <c r="B13" s="74" t="s">
        <v>47</v>
      </c>
      <c r="C13" s="74" t="s">
        <v>147</v>
      </c>
    </row>
    <row r="14" spans="1:3" ht="15" customHeight="1">
      <c r="A14" s="77" t="s">
        <v>148</v>
      </c>
      <c r="B14" s="74" t="s">
        <v>47</v>
      </c>
      <c r="C14" s="74">
        <v>0.05</v>
      </c>
    </row>
    <row r="15" spans="1:3" ht="15" customHeight="1">
      <c r="A15" s="77" t="s">
        <v>149</v>
      </c>
      <c r="B15" s="74" t="s">
        <v>47</v>
      </c>
      <c r="C15" s="74" t="s">
        <v>150</v>
      </c>
    </row>
  </sheetData>
  <pageMargins left="0" right="0" top="0" bottom="0" header="0" footer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KAREN STEFANY RODRIGUEZ CASTILLO</cp:lastModifiedBy>
  <cp:revision/>
  <dcterms:created xsi:type="dcterms:W3CDTF">2025-05-31T02:02:46Z</dcterms:created>
  <dcterms:modified xsi:type="dcterms:W3CDTF">2025-05-31T16:57:35Z</dcterms:modified>
  <cp:category/>
  <cp:contentStatus/>
</cp:coreProperties>
</file>