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Universidad\Maestria MBA-EAN\Tesis\"/>
    </mc:Choice>
  </mc:AlternateContent>
  <xr:revisionPtr revIDLastSave="0" documentId="8_{E1E6E5D1-40BF-431B-BF67-0AEA9AD9B46E}" xr6:coauthVersionLast="47" xr6:coauthVersionMax="47" xr10:uidLastSave="{00000000-0000-0000-0000-000000000000}"/>
  <bookViews>
    <workbookView xWindow="20370" yWindow="-120" windowWidth="29040" windowHeight="15840" firstSheet="1" activeTab="1" xr2:uid="{00000000-000D-0000-FFFF-FFFF00000000}"/>
  </bookViews>
  <sheets>
    <sheet name="Flujo de caja" sheetId="2" state="hidden" r:id="rId1"/>
    <sheet name="VPN y TIR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C9" i="1"/>
  <c r="C8" i="1"/>
  <c r="C7" i="1"/>
  <c r="D11" i="1" l="1"/>
  <c r="C17" i="2" l="1"/>
  <c r="C18" i="2"/>
  <c r="C19" i="2"/>
  <c r="C20" i="2"/>
  <c r="C16" i="2"/>
  <c r="C4" i="2" l="1"/>
  <c r="C6" i="2" s="1"/>
  <c r="C8" i="2" s="1"/>
  <c r="C10" i="2" s="1"/>
  <c r="C11" i="2" s="1"/>
  <c r="D4" i="2"/>
  <c r="D6" i="2" s="1"/>
  <c r="D8" i="2" s="1"/>
  <c r="D10" i="2" s="1"/>
  <c r="D11" i="2" s="1"/>
  <c r="E4" i="2"/>
  <c r="E6" i="2" s="1"/>
  <c r="E8" i="2" s="1"/>
  <c r="E10" i="2" s="1"/>
  <c r="E11" i="2" s="1"/>
  <c r="F4" i="2"/>
  <c r="F6" i="2" s="1"/>
  <c r="F8" i="2" s="1"/>
  <c r="F10" i="2" s="1"/>
  <c r="F11" i="2" s="1"/>
  <c r="G4" i="2"/>
  <c r="G6" i="2" s="1"/>
  <c r="G8" i="2" s="1"/>
  <c r="G10" i="2" s="1"/>
  <c r="G11" i="2" s="1"/>
  <c r="B4" i="2"/>
  <c r="B6" i="2" s="1"/>
  <c r="B8" i="2" s="1"/>
  <c r="B10" i="2" s="1"/>
  <c r="B11" i="2" s="1"/>
  <c r="C40" i="1" l="1"/>
  <c r="C41" i="1"/>
  <c r="C24" i="1"/>
  <c r="C25" i="1"/>
  <c r="C29" i="1"/>
  <c r="C30" i="1"/>
  <c r="C33" i="1"/>
  <c r="C34" i="1"/>
  <c r="C37" i="1"/>
  <c r="D7" i="1"/>
  <c r="D8" i="1"/>
  <c r="D9" i="1"/>
  <c r="D10" i="1"/>
  <c r="D12" i="1"/>
  <c r="D13" i="1"/>
  <c r="D14" i="1"/>
  <c r="D15" i="1"/>
  <c r="D16" i="1"/>
  <c r="D6" i="1"/>
  <c r="D17" i="1" l="1"/>
  <c r="C36" i="1"/>
  <c r="C32" i="1"/>
  <c r="C28" i="1"/>
  <c r="C23" i="1"/>
  <c r="C39" i="1"/>
  <c r="C35" i="1"/>
  <c r="C31" i="1"/>
  <c r="C26" i="1"/>
  <c r="C27" i="1"/>
  <c r="C38" i="1"/>
</calcChain>
</file>

<file path=xl/sharedStrings.xml><?xml version="1.0" encoding="utf-8"?>
<sst xmlns="http://schemas.openxmlformats.org/spreadsheetml/2006/main" count="23" uniqueCount="20">
  <si>
    <t>Datos</t>
  </si>
  <si>
    <t>Año</t>
  </si>
  <si>
    <t>Valor presente</t>
  </si>
  <si>
    <t>VPN</t>
  </si>
  <si>
    <t>TIR</t>
  </si>
  <si>
    <t>I%</t>
  </si>
  <si>
    <t>Tasa de oportunidad anual (i%)</t>
  </si>
  <si>
    <t>Escribe los valores de los flujos en el año en esta columna.</t>
  </si>
  <si>
    <t>Escribe la tasa de interés de oportunidad (TIO) acá.</t>
  </si>
  <si>
    <t>INGRESO POR VENTAS</t>
  </si>
  <si>
    <t>UTILIDAD BRUTA</t>
  </si>
  <si>
    <t>GASTOS ADMINISTRATIVOS</t>
  </si>
  <si>
    <t>UTILIDAD ANTES DE IMPUESTOS</t>
  </si>
  <si>
    <t>IMPUESTOS</t>
  </si>
  <si>
    <t>UTILIDAD NETA FINAL</t>
  </si>
  <si>
    <t>INVERSION</t>
  </si>
  <si>
    <t>COSTOS FIJOS</t>
  </si>
  <si>
    <t>UTILIDAD DESPUES DE IMPUESTOS</t>
  </si>
  <si>
    <t>FLUJO DE CAJA ANUAL</t>
  </si>
  <si>
    <t>Valor neto en ese año (COP)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</si>
</sst>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\ #,##0.00;[Red]\-&quot;$&quot;\ #,##0.00"/>
    <numFmt numFmtId="165" formatCode="_-&quot;$&quot;\ * #,##0_-;\-&quot;$&quot;\ * #,##0_-;_-&quot;$&quot;\ * &quot;-&quot;_-;_-@_-"/>
    <numFmt numFmtId="166" formatCode="0.0%"/>
    <numFmt numFmtId="167" formatCode="&quot;$&quot;\ #,##0"/>
    <numFmt numFmtId="168" formatCode="_-&quot;$&quot;\ * #,##0.00_-;\-&quot;$&quot;\ * #,##0.00_-;_-&quot;$&quot;\ * &quot;-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166" fontId="0" fillId="0" borderId="0" xfId="0" applyNumberFormat="1"/>
    <xf numFmtId="10" fontId="0" fillId="0" borderId="0" xfId="0" applyNumberFormat="1"/>
    <xf numFmtId="0" fontId="0" fillId="8" borderId="0" xfId="0" applyFill="1"/>
    <xf numFmtId="0" fontId="0" fillId="9" borderId="1" xfId="0" applyFill="1" applyBorder="1"/>
    <xf numFmtId="0" fontId="0" fillId="7" borderId="0" xfId="0" applyFill="1"/>
    <xf numFmtId="0" fontId="0" fillId="7" borderId="0" xfId="0" applyFill="1" applyBorder="1" applyAlignment="1"/>
    <xf numFmtId="0" fontId="0" fillId="7" borderId="0" xfId="0" applyFill="1" applyBorder="1" applyAlignment="1">
      <alignment horizontal="center"/>
    </xf>
    <xf numFmtId="165" fontId="0" fillId="7" borderId="0" xfId="1" applyFont="1" applyFill="1"/>
    <xf numFmtId="10" fontId="0" fillId="7" borderId="0" xfId="0" applyNumberFormat="1" applyFill="1"/>
    <xf numFmtId="0" fontId="0" fillId="2" borderId="1" xfId="0" applyFill="1" applyBorder="1"/>
    <xf numFmtId="0" fontId="0" fillId="10" borderId="1" xfId="0" applyFill="1" applyBorder="1"/>
    <xf numFmtId="166" fontId="0" fillId="4" borderId="1" xfId="0" applyNumberFormat="1" applyFill="1" applyBorder="1"/>
    <xf numFmtId="166" fontId="0" fillId="11" borderId="1" xfId="0" applyNumberFormat="1" applyFill="1" applyBorder="1"/>
    <xf numFmtId="10" fontId="0" fillId="5" borderId="1" xfId="0" applyNumberFormat="1" applyFill="1" applyBorder="1" applyAlignment="1">
      <alignment horizontal="right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/>
    </xf>
    <xf numFmtId="165" fontId="0" fillId="0" borderId="0" xfId="1" applyFont="1"/>
    <xf numFmtId="165" fontId="0" fillId="0" borderId="1" xfId="1" applyFont="1" applyBorder="1"/>
    <xf numFmtId="0" fontId="0" fillId="13" borderId="2" xfId="0" applyFill="1" applyBorder="1" applyAlignment="1" applyProtection="1">
      <alignment horizontal="left"/>
    </xf>
    <xf numFmtId="0" fontId="0" fillId="0" borderId="2" xfId="0" applyBorder="1"/>
    <xf numFmtId="165" fontId="0" fillId="0" borderId="3" xfId="1" applyFont="1" applyBorder="1"/>
    <xf numFmtId="0" fontId="0" fillId="14" borderId="4" xfId="0" applyFill="1" applyBorder="1" applyAlignment="1" applyProtection="1">
      <alignment horizontal="left"/>
    </xf>
    <xf numFmtId="165" fontId="0" fillId="0" borderId="5" xfId="1" applyFont="1" applyBorder="1"/>
    <xf numFmtId="165" fontId="0" fillId="0" borderId="6" xfId="1" applyFont="1" applyBorder="1"/>
    <xf numFmtId="0" fontId="0" fillId="5" borderId="7" xfId="0" applyFill="1" applyBorder="1" applyAlignment="1" applyProtection="1">
      <alignment horizontal="left"/>
    </xf>
    <xf numFmtId="165" fontId="0" fillId="0" borderId="8" xfId="1" applyFont="1" applyBorder="1"/>
    <xf numFmtId="0" fontId="0" fillId="15" borderId="9" xfId="0" applyFill="1" applyBorder="1" applyAlignment="1" applyProtection="1">
      <alignment horizontal="left"/>
    </xf>
    <xf numFmtId="165" fontId="0" fillId="0" borderId="10" xfId="1" applyFont="1" applyBorder="1"/>
    <xf numFmtId="165" fontId="0" fillId="0" borderId="11" xfId="1" applyFont="1" applyBorder="1"/>
    <xf numFmtId="0" fontId="0" fillId="5" borderId="4" xfId="0" applyFill="1" applyBorder="1" applyAlignment="1" applyProtection="1">
      <alignment horizontal="left"/>
    </xf>
    <xf numFmtId="0" fontId="0" fillId="16" borderId="3" xfId="0" applyFill="1" applyBorder="1" applyAlignment="1" applyProtection="1">
      <alignment horizontal="left"/>
    </xf>
    <xf numFmtId="9" fontId="0" fillId="0" borderId="0" xfId="0" applyNumberFormat="1"/>
    <xf numFmtId="10" fontId="0" fillId="0" borderId="0" xfId="2" applyNumberFormat="1" applyFont="1"/>
    <xf numFmtId="167" fontId="0" fillId="6" borderId="1" xfId="1" applyNumberFormat="1" applyFont="1" applyFill="1" applyBorder="1" applyProtection="1"/>
    <xf numFmtId="168" fontId="0" fillId="7" borderId="1" xfId="1" applyNumberFormat="1" applyFont="1" applyFill="1" applyBorder="1" applyProtection="1"/>
    <xf numFmtId="0" fontId="0" fillId="3" borderId="1" xfId="0" applyFill="1" applyBorder="1" applyProtection="1"/>
    <xf numFmtId="167" fontId="0" fillId="8" borderId="1" xfId="1" applyNumberFormat="1" applyFont="1" applyFill="1" applyBorder="1" applyProtection="1">
      <protection locked="0"/>
    </xf>
    <xf numFmtId="164" fontId="0" fillId="9" borderId="1" xfId="0" applyNumberFormat="1" applyFill="1" applyBorder="1" applyProtection="1"/>
    <xf numFmtId="10" fontId="0" fillId="0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7" borderId="0" xfId="0" applyFill="1" applyBorder="1" applyAlignment="1">
      <alignment horizontal="left"/>
    </xf>
  </cellXfs>
  <cellStyles count="3">
    <cellStyle name="Moneda [0]" xfId="1" builtinId="7"/>
    <cellStyle name="Normal" xfId="0" builtinId="0"/>
    <cellStyle name="Porcentaje" xfId="2" builtinId="5"/>
  </cellStyles>
  <dxfs count="4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Flujos</a:t>
            </a:r>
            <a:r>
              <a:rPr lang="es-CO" baseline="0"/>
              <a:t> anuales del proyecto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FE-4DE7-8735-C83E9066CB8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0FE-4DE7-8735-C83E9066CB8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FE-4DE7-8735-C83E9066CB8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FE-4DE7-8735-C83E9066CB8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FE-4DE7-8735-C83E9066CB8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0FE-4DE7-8735-C83E9066CB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'VPN y TIR'!$B$6:$B$16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'VPN y TIR'!$C$6:$C$16</c:f>
              <c:numCache>
                <c:formatCode>"$"\ #,##0</c:formatCode>
                <c:ptCount val="11"/>
                <c:pt idx="0">
                  <c:v>-240000000</c:v>
                </c:pt>
                <c:pt idx="1">
                  <c:v>70222380.320000052</c:v>
                </c:pt>
                <c:pt idx="2">
                  <c:v>59565635.319999933</c:v>
                </c:pt>
                <c:pt idx="3">
                  <c:v>91296623.75</c:v>
                </c:pt>
                <c:pt idx="4">
                  <c:v>116594395.06499994</c:v>
                </c:pt>
                <c:pt idx="5">
                  <c:v>142397062.80975008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5F7-8420-6085A2E5B4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836640832"/>
        <c:axId val="1836633760"/>
      </c:barChart>
      <c:catAx>
        <c:axId val="1836640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6633760"/>
        <c:crosses val="autoZero"/>
        <c:auto val="1"/>
        <c:lblAlgn val="ctr"/>
        <c:lblOffset val="100"/>
        <c:noMultiLvlLbl val="0"/>
      </c:catAx>
      <c:valAx>
        <c:axId val="1836633760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COP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&quot;$&quot;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3664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'VPN y TIR'!$C$22</c:f>
              <c:strCache>
                <c:ptCount val="1"/>
                <c:pt idx="0">
                  <c:v>VPN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'VPN y TIR'!$B$23:$B$41</c:f>
              <c:numCache>
                <c:formatCode>0.0%</c:formatCode>
                <c:ptCount val="19"/>
                <c:pt idx="0">
                  <c:v>0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7.4999999999999997E-2</c:v>
                </c:pt>
                <c:pt idx="4">
                  <c:v>0.1</c:v>
                </c:pt>
                <c:pt idx="5">
                  <c:v>0.125</c:v>
                </c:pt>
                <c:pt idx="6">
                  <c:v>0.15</c:v>
                </c:pt>
                <c:pt idx="7">
                  <c:v>0.17499999999999999</c:v>
                </c:pt>
                <c:pt idx="8">
                  <c:v>0.2</c:v>
                </c:pt>
                <c:pt idx="9">
                  <c:v>0.22500000000000001</c:v>
                </c:pt>
                <c:pt idx="10">
                  <c:v>0.25</c:v>
                </c:pt>
                <c:pt idx="11">
                  <c:v>0.27500000000000002</c:v>
                </c:pt>
                <c:pt idx="12">
                  <c:v>0.3</c:v>
                </c:pt>
                <c:pt idx="13">
                  <c:v>0.32500000000000001</c:v>
                </c:pt>
                <c:pt idx="14">
                  <c:v>0.35</c:v>
                </c:pt>
                <c:pt idx="15">
                  <c:v>0.375</c:v>
                </c:pt>
                <c:pt idx="16">
                  <c:v>0.4</c:v>
                </c:pt>
                <c:pt idx="17">
                  <c:v>0.42499999999999999</c:v>
                </c:pt>
                <c:pt idx="18">
                  <c:v>0.45</c:v>
                </c:pt>
              </c:numCache>
            </c:numRef>
          </c:cat>
          <c:val>
            <c:numRef>
              <c:f>'VPN y TIR'!$C$23:$C$41</c:f>
              <c:numCache>
                <c:formatCode>"$"\ #,##0.00;[Red]\-"$"\ #,##0.00</c:formatCode>
                <c:ptCount val="19"/>
                <c:pt idx="0">
                  <c:v>240076097.26475</c:v>
                </c:pt>
                <c:pt idx="1">
                  <c:v>201470081.48231357</c:v>
                </c:pt>
                <c:pt idx="2">
                  <c:v>167266022.90670243</c:v>
                </c:pt>
                <c:pt idx="3">
                  <c:v>136851261.65705356</c:v>
                </c:pt>
                <c:pt idx="4">
                  <c:v>109711743.33359116</c:v>
                </c:pt>
                <c:pt idx="5">
                  <c:v>85414196.577624142</c:v>
                </c:pt>
                <c:pt idx="6">
                  <c:v>63591860.026471369</c:v>
                </c:pt>
                <c:pt idx="7">
                  <c:v>43932990.332925275</c:v>
                </c:pt>
                <c:pt idx="8">
                  <c:v>26171561.837811068</c:v>
                </c:pt>
                <c:pt idx="9">
                  <c:v>10079702.947202012</c:v>
                </c:pt>
                <c:pt idx="10">
                  <c:v>-4538484.0190771222</c:v>
                </c:pt>
                <c:pt idx="11">
                  <c:v>-17851995.31616918</c:v>
                </c:pt>
                <c:pt idx="12">
                  <c:v>-30007107.11978361</c:v>
                </c:pt>
                <c:pt idx="13">
                  <c:v>-41130836.586361825</c:v>
                </c:pt>
                <c:pt idx="14">
                  <c:v>-51333818.124527127</c:v>
                </c:pt>
                <c:pt idx="15">
                  <c:v>-60712702.845816731</c:v>
                </c:pt>
                <c:pt idx="16">
                  <c:v>-69352167.62246716</c:v>
                </c:pt>
                <c:pt idx="17">
                  <c:v>-77326603.24315694</c:v>
                </c:pt>
                <c:pt idx="18">
                  <c:v>-84701537.777684182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92-4D29-BEAE-76BF283BA09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43318608"/>
        <c:axId val="1943313616"/>
      </c:lineChart>
      <c:catAx>
        <c:axId val="19433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43313616"/>
        <c:crosses val="autoZero"/>
        <c:auto val="1"/>
        <c:lblAlgn val="ctr"/>
        <c:lblOffset val="100"/>
        <c:noMultiLvlLbl val="0"/>
      </c:catAx>
      <c:valAx>
        <c:axId val="194331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VPN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&quot;$&quot;\ #,##0.00;[Red]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43318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210808</xdr:colOff>
      <xdr:row>3</xdr:row>
      <xdr:rowOff>81649</xdr:rowOff>
    </xdr:from>
    <xdr:to>
      <xdr:col>10</xdr:col>
      <xdr:colOff>737809</xdr:colOff>
      <xdr:row>17</xdr:row>
      <xdr:rowOff>28015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224797</xdr:colOff>
      <xdr:row>21</xdr:row>
      <xdr:rowOff>1361</xdr:rowOff>
    </xdr:from>
    <xdr:to>
      <xdr:col>11</xdr:col>
      <xdr:colOff>0</xdr:colOff>
      <xdr:row>41</xdr:row>
      <xdr:rowOff>149679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90029</xdr:colOff>
      <xdr:row>1</xdr:row>
      <xdr:rowOff>123543</xdr:rowOff>
    </xdr:from>
    <xdr:to>
      <xdr:col>3</xdr:col>
      <xdr:colOff>892335</xdr:colOff>
      <xdr:row>3</xdr:row>
      <xdr:rowOff>22690</xdr:rowOff>
    </xdr:to>
    <xdr:sp macro="" textlink="">
      <xdr:nvSpPr>
        <xdr:cNvPr id="5" name="Flecha abaj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3858549" y="-137536"/>
          <a:ext cx="280147" cy="80230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850889</xdr:colOff>
      <xdr:row>15</xdr:row>
      <xdr:rowOff>138129</xdr:rowOff>
    </xdr:from>
    <xdr:to>
      <xdr:col>2</xdr:col>
      <xdr:colOff>1131036</xdr:colOff>
      <xdr:row>17</xdr:row>
      <xdr:rowOff>145677</xdr:rowOff>
    </xdr:to>
    <xdr:sp macro="" textlink="">
      <xdr:nvSpPr>
        <xdr:cNvPr id="6" name="Flecha abaj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10800000">
          <a:off x="2901565" y="2805129"/>
          <a:ext cx="280147" cy="38854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cuesta%20y%20datos%20financieros.re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cterizacion 1"/>
      <sheetName val="Datos"/>
      <sheetName val="Finacieros"/>
      <sheetName val="Hoja1"/>
      <sheetName val="Hoja2"/>
      <sheetName val="Proyeccion credito"/>
    </sheetNames>
    <sheetDataSet>
      <sheetData sheetId="0"/>
      <sheetData sheetId="1"/>
      <sheetData sheetId="2"/>
      <sheetData sheetId="3"/>
      <sheetData sheetId="4">
        <row r="47">
          <cell r="D47">
            <v>70222380.320000052</v>
          </cell>
          <cell r="E47">
            <v>59565635.319999933</v>
          </cell>
          <cell r="F47">
            <v>91296623.75</v>
          </cell>
          <cell r="G47">
            <v>116594395.06499994</v>
          </cell>
          <cell r="H47">
            <v>142397062.80975008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0"/>
  <sheetViews>
    <sheetView zoomScale="160" zoomScaleNormal="160" workbookViewId="0">
      <selection sqref="A1:G11"/>
    </sheetView>
  </sheetViews>
  <sheetFormatPr baseColWidth="10" defaultRowHeight="15" x14ac:dyDescent="0.25"/>
  <cols>
    <col min="1" max="1" width="33.7109375" bestFit="1" customWidth="1"/>
  </cols>
  <sheetData>
    <row r="1" spans="1:7" ht="15.75" thickBot="1" x14ac:dyDescent="0.3">
      <c r="A1" s="19" t="s">
        <v>1</v>
      </c>
      <c r="B1" s="20">
        <v>0</v>
      </c>
      <c r="C1" s="20">
        <v>1</v>
      </c>
      <c r="D1" s="20">
        <v>2</v>
      </c>
      <c r="E1" s="20">
        <v>3</v>
      </c>
      <c r="F1" s="20">
        <v>4</v>
      </c>
      <c r="G1" s="20">
        <v>5</v>
      </c>
    </row>
    <row r="2" spans="1:7" x14ac:dyDescent="0.25">
      <c r="A2" s="22" t="s">
        <v>9</v>
      </c>
      <c r="B2" s="23">
        <v>0</v>
      </c>
      <c r="C2" s="23">
        <v>15000</v>
      </c>
      <c r="D2" s="23">
        <v>31000</v>
      </c>
      <c r="E2" s="23">
        <v>5000</v>
      </c>
      <c r="F2" s="23">
        <v>1500</v>
      </c>
      <c r="G2" s="24">
        <v>3000</v>
      </c>
    </row>
    <row r="3" spans="1:7" x14ac:dyDescent="0.25">
      <c r="A3" s="25" t="s">
        <v>16</v>
      </c>
      <c r="B3" s="18">
        <v>-1000</v>
      </c>
      <c r="C3" s="18">
        <v>-1000</v>
      </c>
      <c r="D3" s="18">
        <v>-1000</v>
      </c>
      <c r="E3" s="18">
        <v>-1000</v>
      </c>
      <c r="F3" s="18">
        <v>-1000</v>
      </c>
      <c r="G3" s="26">
        <v>-500</v>
      </c>
    </row>
    <row r="4" spans="1:7" ht="15.75" thickBot="1" x14ac:dyDescent="0.3">
      <c r="A4" s="27" t="s">
        <v>10</v>
      </c>
      <c r="B4" s="28">
        <f t="shared" ref="B4:G4" si="0">B2+B3</f>
        <v>-1000</v>
      </c>
      <c r="C4" s="28">
        <f t="shared" si="0"/>
        <v>14000</v>
      </c>
      <c r="D4" s="28">
        <f t="shared" si="0"/>
        <v>30000</v>
      </c>
      <c r="E4" s="28">
        <f t="shared" si="0"/>
        <v>4000</v>
      </c>
      <c r="F4" s="28">
        <f t="shared" si="0"/>
        <v>500</v>
      </c>
      <c r="G4" s="29">
        <f t="shared" si="0"/>
        <v>2500</v>
      </c>
    </row>
    <row r="5" spans="1:7" x14ac:dyDescent="0.25">
      <c r="A5" s="30" t="s">
        <v>11</v>
      </c>
      <c r="B5" s="23">
        <v>0</v>
      </c>
      <c r="C5" s="23">
        <v>-500</v>
      </c>
      <c r="D5" s="23">
        <v>-1000</v>
      </c>
      <c r="E5" s="23">
        <v>-1000</v>
      </c>
      <c r="F5" s="23">
        <v>-500</v>
      </c>
      <c r="G5" s="24">
        <v>-500</v>
      </c>
    </row>
    <row r="6" spans="1:7" ht="15.75" thickBot="1" x14ac:dyDescent="0.3">
      <c r="A6" s="27" t="s">
        <v>12</v>
      </c>
      <c r="B6" s="28">
        <f>B5+B4</f>
        <v>-1000</v>
      </c>
      <c r="C6" s="28">
        <f t="shared" ref="C6:G6" si="1">C5+C4</f>
        <v>13500</v>
      </c>
      <c r="D6" s="28">
        <f t="shared" si="1"/>
        <v>29000</v>
      </c>
      <c r="E6" s="28">
        <f t="shared" si="1"/>
        <v>3000</v>
      </c>
      <c r="F6" s="28">
        <f t="shared" si="1"/>
        <v>0</v>
      </c>
      <c r="G6" s="29">
        <f t="shared" si="1"/>
        <v>2000</v>
      </c>
    </row>
    <row r="7" spans="1:7" x14ac:dyDescent="0.25">
      <c r="A7" s="30" t="s">
        <v>13</v>
      </c>
      <c r="B7" s="23">
        <v>0</v>
      </c>
      <c r="C7" s="23">
        <v>-500</v>
      </c>
      <c r="D7" s="23">
        <v>-1000</v>
      </c>
      <c r="E7" s="23">
        <v>-1500</v>
      </c>
      <c r="F7" s="23">
        <v>-2000</v>
      </c>
      <c r="G7" s="24">
        <v>-2500</v>
      </c>
    </row>
    <row r="8" spans="1:7" ht="15.75" thickBot="1" x14ac:dyDescent="0.3">
      <c r="A8" s="27" t="s">
        <v>17</v>
      </c>
      <c r="B8" s="28">
        <f>B6+B7</f>
        <v>-1000</v>
      </c>
      <c r="C8" s="28">
        <f t="shared" ref="C8:G8" si="2">C6+C7</f>
        <v>13000</v>
      </c>
      <c r="D8" s="28">
        <f t="shared" si="2"/>
        <v>28000</v>
      </c>
      <c r="E8" s="28">
        <f t="shared" si="2"/>
        <v>1500</v>
      </c>
      <c r="F8" s="28">
        <f t="shared" si="2"/>
        <v>-2000</v>
      </c>
      <c r="G8" s="29">
        <f t="shared" si="2"/>
        <v>-500</v>
      </c>
    </row>
    <row r="9" spans="1:7" x14ac:dyDescent="0.25">
      <c r="A9" s="30" t="s">
        <v>15</v>
      </c>
      <c r="B9" s="23">
        <v>-8000</v>
      </c>
      <c r="C9" s="23">
        <v>-8000</v>
      </c>
      <c r="D9" s="23">
        <v>-8000</v>
      </c>
      <c r="E9" s="23">
        <v>-8000</v>
      </c>
      <c r="F9" s="23">
        <v>-8000</v>
      </c>
      <c r="G9" s="24">
        <v>0</v>
      </c>
    </row>
    <row r="10" spans="1:7" ht="15.75" thickBot="1" x14ac:dyDescent="0.3">
      <c r="A10" s="27" t="s">
        <v>14</v>
      </c>
      <c r="B10" s="28">
        <f>B8+B9</f>
        <v>-9000</v>
      </c>
      <c r="C10" s="28">
        <f t="shared" ref="C10:G10" si="3">C8+C9</f>
        <v>5000</v>
      </c>
      <c r="D10" s="28">
        <f t="shared" si="3"/>
        <v>20000</v>
      </c>
      <c r="E10" s="28">
        <f t="shared" si="3"/>
        <v>-6500</v>
      </c>
      <c r="F10" s="28">
        <f t="shared" si="3"/>
        <v>-10000</v>
      </c>
      <c r="G10" s="29">
        <f t="shared" si="3"/>
        <v>-500</v>
      </c>
    </row>
    <row r="11" spans="1:7" x14ac:dyDescent="0.25">
      <c r="A11" s="31" t="s">
        <v>18</v>
      </c>
      <c r="B11" s="21">
        <f>B10</f>
        <v>-9000</v>
      </c>
      <c r="C11" s="21">
        <f t="shared" ref="C11:G11" si="4">C10</f>
        <v>5000</v>
      </c>
      <c r="D11" s="21">
        <f t="shared" si="4"/>
        <v>20000</v>
      </c>
      <c r="E11" s="21">
        <f t="shared" si="4"/>
        <v>-6500</v>
      </c>
      <c r="F11" s="21">
        <f t="shared" si="4"/>
        <v>-10000</v>
      </c>
      <c r="G11" s="21">
        <f t="shared" si="4"/>
        <v>-500</v>
      </c>
    </row>
    <row r="12" spans="1:7" x14ac:dyDescent="0.25">
      <c r="B12" s="17"/>
      <c r="C12" s="17"/>
      <c r="D12" s="17"/>
      <c r="E12" s="17"/>
      <c r="F12" s="17"/>
      <c r="G12" s="17"/>
    </row>
    <row r="13" spans="1:7" x14ac:dyDescent="0.25">
      <c r="A13" s="15"/>
      <c r="B13" s="17"/>
      <c r="C13" s="17"/>
      <c r="D13" s="17"/>
      <c r="E13" s="17"/>
      <c r="F13" s="17"/>
      <c r="G13" s="17"/>
    </row>
    <row r="15" spans="1:7" x14ac:dyDescent="0.25">
      <c r="A15" s="16"/>
      <c r="B15">
        <v>8000</v>
      </c>
      <c r="C15" s="32">
        <v>1</v>
      </c>
    </row>
    <row r="16" spans="1:7" x14ac:dyDescent="0.25">
      <c r="A16" s="16"/>
      <c r="B16">
        <v>500</v>
      </c>
      <c r="C16" s="33">
        <f>B16*$C$15/$B$15</f>
        <v>6.25E-2</v>
      </c>
    </row>
    <row r="17" spans="2:4" x14ac:dyDescent="0.25">
      <c r="B17">
        <v>1000</v>
      </c>
      <c r="C17" s="33">
        <f t="shared" ref="C17:C20" si="5">B17*$C$15/$B$15</f>
        <v>0.125</v>
      </c>
      <c r="D17" s="2"/>
    </row>
    <row r="18" spans="2:4" x14ac:dyDescent="0.25">
      <c r="B18">
        <v>1500</v>
      </c>
      <c r="C18" s="33">
        <f t="shared" si="5"/>
        <v>0.1875</v>
      </c>
      <c r="D18" s="2"/>
    </row>
    <row r="19" spans="2:4" x14ac:dyDescent="0.25">
      <c r="B19">
        <v>2000</v>
      </c>
      <c r="C19" s="33">
        <f t="shared" si="5"/>
        <v>0.25</v>
      </c>
      <c r="D19" s="2"/>
    </row>
    <row r="20" spans="2:4" x14ac:dyDescent="0.25">
      <c r="B20">
        <v>2500</v>
      </c>
      <c r="C20" s="33">
        <f t="shared" si="5"/>
        <v>0.3125</v>
      </c>
      <c r="D20" s="2"/>
    </row>
  </sheetData>
  <conditionalFormatting sqref="B2:G11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L63"/>
  <sheetViews>
    <sheetView showGridLines="0" tabSelected="1" topLeftCell="A10" zoomScaleNormal="100" workbookViewId="0">
      <selection activeCell="O20" sqref="O20"/>
    </sheetView>
  </sheetViews>
  <sheetFormatPr baseColWidth="10" defaultRowHeight="15" x14ac:dyDescent="0.25"/>
  <cols>
    <col min="1" max="1" width="6.7109375" customWidth="1"/>
    <col min="2" max="2" width="30.7109375" bestFit="1" customWidth="1"/>
    <col min="3" max="3" width="27.5703125" bestFit="1" customWidth="1"/>
    <col min="4" max="4" width="21.140625" customWidth="1"/>
    <col min="5" max="5" width="57.140625" bestFit="1" customWidth="1"/>
    <col min="12" max="12" width="5.28515625" customWidth="1"/>
  </cols>
  <sheetData>
    <row r="1" spans="1:12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5"/>
      <c r="B2" s="41" t="s">
        <v>0</v>
      </c>
      <c r="C2" s="41"/>
      <c r="D2" s="5"/>
      <c r="E2" s="5"/>
      <c r="F2" s="5"/>
      <c r="G2" s="5"/>
      <c r="H2" s="5"/>
      <c r="I2" s="5"/>
      <c r="J2" s="5"/>
      <c r="K2" s="5"/>
      <c r="L2" s="5"/>
    </row>
    <row r="3" spans="1:12" x14ac:dyDescent="0.25">
      <c r="A3" s="5"/>
      <c r="B3" s="4" t="s">
        <v>6</v>
      </c>
      <c r="C3" s="39">
        <v>0.2</v>
      </c>
      <c r="D3" s="5"/>
      <c r="E3" s="6" t="s">
        <v>8</v>
      </c>
      <c r="F3" s="5"/>
      <c r="G3" s="5"/>
      <c r="H3" s="5"/>
      <c r="I3" s="5"/>
      <c r="J3" s="5"/>
      <c r="K3" s="5"/>
      <c r="L3" s="5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5">
      <c r="A5" s="5"/>
      <c r="B5" s="11" t="s">
        <v>1</v>
      </c>
      <c r="C5" s="11" t="s">
        <v>19</v>
      </c>
      <c r="D5" s="11" t="s">
        <v>2</v>
      </c>
      <c r="E5" s="5"/>
      <c r="F5" s="5"/>
      <c r="G5" s="5"/>
      <c r="H5" s="5"/>
      <c r="I5" s="5"/>
      <c r="J5" s="5"/>
      <c r="K5" s="5"/>
      <c r="L5" s="5"/>
    </row>
    <row r="6" spans="1:12" x14ac:dyDescent="0.25">
      <c r="A6" s="5"/>
      <c r="B6" s="36">
        <v>0</v>
      </c>
      <c r="C6" s="37">
        <v>-240000000</v>
      </c>
      <c r="D6" s="34">
        <f>C6/((1+$C$3)^$B6)</f>
        <v>-240000000</v>
      </c>
      <c r="E6" s="5"/>
      <c r="F6" s="5"/>
      <c r="G6" s="5"/>
      <c r="H6" s="5"/>
      <c r="I6" s="5"/>
      <c r="J6" s="5"/>
      <c r="K6" s="5"/>
      <c r="L6" s="5"/>
    </row>
    <row r="7" spans="1:12" x14ac:dyDescent="0.25">
      <c r="A7" s="5"/>
      <c r="B7" s="36">
        <v>1</v>
      </c>
      <c r="C7" s="37">
        <f>[1]Hoja2!$D$47</f>
        <v>70222380.320000052</v>
      </c>
      <c r="D7" s="34">
        <f>C7/((1+$C$3)^$B7)</f>
        <v>58518650.26666671</v>
      </c>
      <c r="E7" s="5"/>
      <c r="F7" s="5"/>
      <c r="G7" s="5"/>
      <c r="H7" s="5"/>
      <c r="I7" s="5"/>
      <c r="J7" s="5"/>
      <c r="K7" s="5"/>
      <c r="L7" s="5"/>
    </row>
    <row r="8" spans="1:12" x14ac:dyDescent="0.25">
      <c r="A8" s="5"/>
      <c r="B8" s="36">
        <v>2</v>
      </c>
      <c r="C8" s="37">
        <f>[1]Hoja2!$E$47</f>
        <v>59565635.319999933</v>
      </c>
      <c r="D8" s="34">
        <f>C8/((1+$C$3)^$B8)</f>
        <v>41365024.527777731</v>
      </c>
      <c r="E8" s="5"/>
      <c r="F8" s="5"/>
      <c r="G8" s="5"/>
      <c r="H8" s="5"/>
      <c r="I8" s="5"/>
      <c r="J8" s="5"/>
      <c r="K8" s="5"/>
      <c r="L8" s="5"/>
    </row>
    <row r="9" spans="1:12" x14ac:dyDescent="0.25">
      <c r="A9" s="5"/>
      <c r="B9" s="36">
        <v>3</v>
      </c>
      <c r="C9" s="37">
        <f>[1]Hoja2!$F$47</f>
        <v>91296623.75</v>
      </c>
      <c r="D9" s="34">
        <f>C9/((1+$C$3)^$B9)</f>
        <v>52833694.299768522</v>
      </c>
      <c r="E9" s="5"/>
      <c r="F9" s="5"/>
      <c r="G9" s="5"/>
      <c r="H9" s="5"/>
      <c r="I9" s="5"/>
      <c r="J9" s="5"/>
      <c r="K9" s="5"/>
      <c r="L9" s="5"/>
    </row>
    <row r="10" spans="1:12" x14ac:dyDescent="0.25">
      <c r="A10" s="5"/>
      <c r="B10" s="36">
        <v>4</v>
      </c>
      <c r="C10" s="37">
        <f>[1]Hoja2!$G$47</f>
        <v>116594395.06499994</v>
      </c>
      <c r="D10" s="34">
        <f>C10/((1+$C$3)^$B10)</f>
        <v>56228006.879340254</v>
      </c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5"/>
      <c r="B11" s="36">
        <v>5</v>
      </c>
      <c r="C11" s="37">
        <f>[1]Hoja2!$H$47</f>
        <v>142397062.80975008</v>
      </c>
      <c r="D11" s="34">
        <f t="shared" ref="D11:D16" si="0">C11/((1+$C$3)^$B11)</f>
        <v>57226185.86425785</v>
      </c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"/>
      <c r="B12" s="36">
        <v>6</v>
      </c>
      <c r="C12" s="37"/>
      <c r="D12" s="34">
        <f t="shared" si="0"/>
        <v>0</v>
      </c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5"/>
      <c r="B13" s="36">
        <v>7</v>
      </c>
      <c r="C13" s="37"/>
      <c r="D13" s="34">
        <f t="shared" si="0"/>
        <v>0</v>
      </c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5"/>
      <c r="B14" s="36">
        <v>8</v>
      </c>
      <c r="C14" s="37"/>
      <c r="D14" s="34">
        <f t="shared" si="0"/>
        <v>0</v>
      </c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5"/>
      <c r="B15" s="36">
        <v>9</v>
      </c>
      <c r="C15" s="37"/>
      <c r="D15" s="34">
        <f t="shared" si="0"/>
        <v>0</v>
      </c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5"/>
      <c r="B16" s="36">
        <v>10</v>
      </c>
      <c r="C16" s="37"/>
      <c r="D16" s="34">
        <f t="shared" si="0"/>
        <v>0</v>
      </c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5"/>
      <c r="B17" s="40" t="s">
        <v>3</v>
      </c>
      <c r="C17" s="40"/>
      <c r="D17" s="35">
        <f>SUM(D6:D16)</f>
        <v>26171561.837811068</v>
      </c>
      <c r="E17" s="5"/>
      <c r="F17" s="5"/>
      <c r="G17" s="5"/>
      <c r="H17" s="5"/>
      <c r="I17" s="5"/>
      <c r="J17" s="5"/>
      <c r="K17" s="5"/>
      <c r="L17" s="5"/>
    </row>
    <row r="18" spans="1:12" ht="15" customHeight="1" x14ac:dyDescent="0.25">
      <c r="A18" s="5"/>
      <c r="B18" s="7"/>
      <c r="C18" s="5"/>
      <c r="D18" s="6"/>
      <c r="E18" s="6"/>
      <c r="F18" s="5"/>
      <c r="G18" s="5"/>
      <c r="H18" s="5"/>
      <c r="I18" s="5"/>
      <c r="J18" s="5"/>
      <c r="K18" s="5"/>
      <c r="L18" s="5"/>
    </row>
    <row r="19" spans="1:12" x14ac:dyDescent="0.25">
      <c r="A19" s="5"/>
      <c r="B19" s="7"/>
      <c r="C19" s="43" t="s">
        <v>7</v>
      </c>
      <c r="D19" s="43"/>
      <c r="E19" s="43"/>
      <c r="F19" s="5"/>
      <c r="G19" s="5"/>
      <c r="H19" s="5"/>
      <c r="I19" s="5"/>
      <c r="J19" s="5"/>
      <c r="K19" s="5"/>
      <c r="L19" s="5"/>
    </row>
    <row r="20" spans="1:12" x14ac:dyDescent="0.25">
      <c r="A20" s="5"/>
      <c r="B20" s="5"/>
      <c r="C20" s="5"/>
      <c r="D20" s="8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5"/>
      <c r="B21" s="42" t="s">
        <v>4</v>
      </c>
      <c r="C21" s="42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5"/>
      <c r="B22" s="10" t="s">
        <v>5</v>
      </c>
      <c r="C22" s="10" t="s">
        <v>3</v>
      </c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5"/>
      <c r="B23" s="12">
        <v>0</v>
      </c>
      <c r="C23" s="38">
        <f t="shared" ref="C23:C41" si="1">SUM($C$6/((1+$B23)^$B$6), $C$7/((1+$B23)^$B$7),$C$8/((1+$B23)^$B$8),$C$9/((1+$B23)^$B$9),$C$10/((1+$B23)^$B$10),$C$11/((1+$B23)^$B$11),$C$12/((1+$B23)^$B$12),$C$13/((1+$B23)^$B$13),$C$14/((1+$B23)^$B$14),$C$15/((1+$B23)^$B$15),$C$16/((1+$B23)^$B$16))</f>
        <v>240076097.26475</v>
      </c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5"/>
      <c r="B24" s="12">
        <v>2.5000000000000001E-2</v>
      </c>
      <c r="C24" s="38">
        <f t="shared" si="1"/>
        <v>201470081.48231357</v>
      </c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5"/>
      <c r="B25" s="12">
        <v>0.05</v>
      </c>
      <c r="C25" s="38">
        <f t="shared" si="1"/>
        <v>167266022.90670243</v>
      </c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5"/>
      <c r="B26" s="12">
        <v>7.4999999999999997E-2</v>
      </c>
      <c r="C26" s="38">
        <f t="shared" si="1"/>
        <v>136851261.65705356</v>
      </c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5"/>
      <c r="B27" s="12">
        <v>0.1</v>
      </c>
      <c r="C27" s="38">
        <f t="shared" si="1"/>
        <v>109711743.33359116</v>
      </c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5"/>
      <c r="B28" s="12">
        <v>0.125</v>
      </c>
      <c r="C28" s="38">
        <f t="shared" si="1"/>
        <v>85414196.577624142</v>
      </c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5"/>
      <c r="B29" s="12">
        <v>0.15</v>
      </c>
      <c r="C29" s="38">
        <f t="shared" si="1"/>
        <v>63591860.026471369</v>
      </c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5"/>
      <c r="B30" s="12">
        <v>0.17499999999999999</v>
      </c>
      <c r="C30" s="38">
        <f t="shared" si="1"/>
        <v>43932990.332925275</v>
      </c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5"/>
      <c r="B31" s="12">
        <v>0.2</v>
      </c>
      <c r="C31" s="38">
        <f t="shared" si="1"/>
        <v>26171561.837811068</v>
      </c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5">
      <c r="A32" s="5"/>
      <c r="B32" s="12">
        <v>0.22500000000000001</v>
      </c>
      <c r="C32" s="38">
        <f t="shared" si="1"/>
        <v>10079702.947202012</v>
      </c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5">
      <c r="A33" s="5"/>
      <c r="B33" s="12">
        <v>0.25</v>
      </c>
      <c r="C33" s="38">
        <f t="shared" si="1"/>
        <v>-4538484.0190771222</v>
      </c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5">
      <c r="A34" s="5"/>
      <c r="B34" s="12">
        <v>0.27500000000000002</v>
      </c>
      <c r="C34" s="38">
        <f t="shared" si="1"/>
        <v>-17851995.31616918</v>
      </c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5">
      <c r="A35" s="5"/>
      <c r="B35" s="12">
        <v>0.3</v>
      </c>
      <c r="C35" s="38">
        <f t="shared" si="1"/>
        <v>-30007107.11978361</v>
      </c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5">
      <c r="A36" s="5"/>
      <c r="B36" s="12">
        <v>0.32500000000000001</v>
      </c>
      <c r="C36" s="38">
        <f t="shared" si="1"/>
        <v>-41130836.586361825</v>
      </c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5">
      <c r="A37" s="5"/>
      <c r="B37" s="12">
        <v>0.35</v>
      </c>
      <c r="C37" s="38">
        <f t="shared" si="1"/>
        <v>-51333818.124527127</v>
      </c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5">
      <c r="A38" s="5"/>
      <c r="B38" s="12">
        <v>0.375</v>
      </c>
      <c r="C38" s="38">
        <f t="shared" si="1"/>
        <v>-60712702.845816731</v>
      </c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5">
      <c r="A39" s="5"/>
      <c r="B39" s="12">
        <v>0.4</v>
      </c>
      <c r="C39" s="38">
        <f t="shared" si="1"/>
        <v>-69352167.62246716</v>
      </c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5">
      <c r="A40" s="5"/>
      <c r="B40" s="12">
        <v>0.42499999999999999</v>
      </c>
      <c r="C40" s="38">
        <f t="shared" si="1"/>
        <v>-77326603.24315694</v>
      </c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5"/>
      <c r="B41" s="12">
        <v>0.45</v>
      </c>
      <c r="C41" s="38">
        <f t="shared" si="1"/>
        <v>-84701537.777684182</v>
      </c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5">
      <c r="A42" s="5"/>
      <c r="B42" s="13" t="s">
        <v>4</v>
      </c>
      <c r="C42" s="14">
        <v>0.23499999999999999</v>
      </c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5">
      <c r="A43" s="5"/>
      <c r="B43" s="5"/>
      <c r="C43" s="9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5">
      <c r="A44" s="5"/>
      <c r="B44" s="5"/>
      <c r="C44" s="9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5">
      <c r="B45" s="1"/>
    </row>
    <row r="46" spans="1:12" x14ac:dyDescent="0.25">
      <c r="C46" s="2"/>
      <c r="E46" s="3"/>
    </row>
    <row r="47" spans="1:12" x14ac:dyDescent="0.25">
      <c r="B47" s="1"/>
    </row>
    <row r="48" spans="1:1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1"/>
    </row>
    <row r="56" spans="2:2" x14ac:dyDescent="0.25">
      <c r="B56" s="1"/>
    </row>
    <row r="57" spans="2:2" x14ac:dyDescent="0.25">
      <c r="B57" s="1"/>
    </row>
    <row r="58" spans="2:2" x14ac:dyDescent="0.25">
      <c r="B58" s="1"/>
    </row>
    <row r="59" spans="2:2" x14ac:dyDescent="0.25">
      <c r="B59" s="1"/>
    </row>
    <row r="60" spans="2:2" x14ac:dyDescent="0.25">
      <c r="B60" s="1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</sheetData>
  <mergeCells count="4">
    <mergeCell ref="B17:C17"/>
    <mergeCell ref="B2:C2"/>
    <mergeCell ref="B21:C21"/>
    <mergeCell ref="C19:E19"/>
  </mergeCells>
  <conditionalFormatting sqref="D17">
    <cfRule type="cellIs" dxfId="2" priority="1" operator="equal">
      <formula>0</formula>
    </cfRule>
    <cfRule type="cellIs" dxfId="1" priority="2" operator="greaterThan">
      <formula>0</formula>
    </cfRule>
    <cfRule type="cellIs" dxfId="0" priority="3" operator="lessThan">
      <formula>0</formula>
    </cfRule>
  </conditionalFormatting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949DA84C557E43AC4FC3A9300D82B6" ma:contentTypeVersion="9" ma:contentTypeDescription="Crear nuevo documento." ma:contentTypeScope="" ma:versionID="ce82f50db5d9f2e8f140e798cb1db54f">
  <xsd:schema xmlns:xsd="http://www.w3.org/2001/XMLSchema" xmlns:xs="http://www.w3.org/2001/XMLSchema" xmlns:p="http://schemas.microsoft.com/office/2006/metadata/properties" xmlns:ns2="408360d9-e9bf-4108-bbd3-8a12856c340b" xmlns:ns3="05544a54-67cd-42eb-9791-58d33988f8a7" targetNamespace="http://schemas.microsoft.com/office/2006/metadata/properties" ma:root="true" ma:fieldsID="7f6f37decbac29e10a16b57c6f894d90" ns2:_="" ns3:_="">
    <xsd:import namespace="408360d9-e9bf-4108-bbd3-8a12856c340b"/>
    <xsd:import namespace="05544a54-67cd-42eb-9791-58d33988f8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8360d9-e9bf-4108-bbd3-8a12856c34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4a54-67cd-42eb-9791-58d33988f8a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3fad73e-a280-47e0-a282-fca084a02d88}" ma:internalName="TaxCatchAll" ma:showField="CatchAllData" ma:web="05544a54-67cd-42eb-9791-58d33988f8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8360d9-e9bf-4108-bbd3-8a12856c340b">
      <Terms xmlns="http://schemas.microsoft.com/office/infopath/2007/PartnerControls"/>
    </lcf76f155ced4ddcb4097134ff3c332f>
    <TaxCatchAll xmlns="05544a54-67cd-42eb-9791-58d33988f8a7" xsi:nil="true"/>
  </documentManagement>
</p:properties>
</file>

<file path=customXml/itemProps1.xml><?xml version="1.0" encoding="utf-8"?>
<ds:datastoreItem xmlns:ds="http://schemas.openxmlformats.org/officeDocument/2006/customXml" ds:itemID="{3D4053E1-F927-4B85-BC04-F1B34769EF44}"/>
</file>

<file path=customXml/itemProps2.xml><?xml version="1.0" encoding="utf-8"?>
<ds:datastoreItem xmlns:ds="http://schemas.openxmlformats.org/officeDocument/2006/customXml" ds:itemID="{C8816664-C38E-4585-9B08-84268EB18FA1}"/>
</file>

<file path=customXml/itemProps3.xml><?xml version="1.0" encoding="utf-8"?>
<ds:datastoreItem xmlns:ds="http://schemas.openxmlformats.org/officeDocument/2006/customXml" ds:itemID="{2DD66860-3311-4ED8-88C8-E13F201174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Flujo de caja</vt:lpstr>
      <vt:lpstr>VPN y TIR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Marin</dc:creator>
  <cp:lastModifiedBy>Lenovo</cp:lastModifiedBy>
  <dcterms:created xsi:type="dcterms:W3CDTF">2019-06-04T20:22:57Z</dcterms:created>
  <dcterms:modified xsi:type="dcterms:W3CDTF">2023-10-10T11:43:05Z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0x010100D2949DA84C557E43AC4FC3A9300D82B6</vt:lpwstr>
  </property>
</Properties>
</file>