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2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3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4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5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omments1.xml" ContentType="application/vnd.openxmlformats-officedocument.spreadsheetml.comments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30"/>
  <workbookPr/>
  <mc:AlternateContent xmlns:mc="http://schemas.openxmlformats.org/markup-compatibility/2006">
    <mc:Choice Requires="x15">
      <x15ac:absPath xmlns:x15ac="http://schemas.microsoft.com/office/spreadsheetml/2010/11/ac" url="https://universidadeaneduco.sharepoint.com/sites/Trabajodegrado-TrabajoDirigido/Documentos compartidos/General/Guia 3/"/>
    </mc:Choice>
  </mc:AlternateContent>
  <xr:revisionPtr revIDLastSave="369" documentId="13_ncr:1_{2401FE09-7BC9-43A5-BBA6-3E32BA80B1D2}" xr6:coauthVersionLast="47" xr6:coauthVersionMax="47" xr10:uidLastSave="{A3C74BCF-8E0F-4EF9-9DA8-A81D9D010EA6}"/>
  <bookViews>
    <workbookView xWindow="0" yWindow="0" windowWidth="28800" windowHeight="18000" tabRatio="816" firstSheet="25" activeTab="25" xr2:uid="{00000000-000D-0000-FFFF-FFFF00000000}"/>
  </bookViews>
  <sheets>
    <sheet name="INDICE" sheetId="29" r:id="rId1"/>
    <sheet name="IDENTIFICACION" sheetId="1" r:id="rId2"/>
    <sheet name="DATOS FINANCIEROS" sheetId="2" r:id="rId3"/>
    <sheet name="1. INNOVACIÓN" sheetId="3" r:id="rId4"/>
    <sheet name="INNOV.DIAGRAM" sheetId="14" r:id="rId5"/>
    <sheet name="2. PRODUCCIÓN SOSTENIBLE" sheetId="4" r:id="rId6"/>
    <sheet name="PROD.SOS.DIAGRAM" sheetId="16" r:id="rId7"/>
    <sheet name="3. LIDER.DIR.ESTRA" sheetId="6" r:id="rId8"/>
    <sheet name="LIDER.DIREST.DIAGRAM" sheetId="18" r:id="rId9"/>
    <sheet name="4. CULTURA ORGANIZACIONAL" sheetId="7" r:id="rId10"/>
    <sheet name="CULTOR.DIAGRAM" sheetId="19" r:id="rId11"/>
    <sheet name="5. RECONOCIMIENTO" sheetId="8" r:id="rId12"/>
    <sheet name="RECONO.DIAGRAM" sheetId="20" r:id="rId13"/>
    <sheet name="6. PROCESOS COLABORATIVOS" sheetId="9" r:id="rId14"/>
    <sheet name="PROC.COLAB.DIAGRAM" sheetId="21" r:id="rId15"/>
    <sheet name="7. NUEVOS MERCADOS" sheetId="11" r:id="rId16"/>
    <sheet name="NUEVMERC DIAGRAM" sheetId="24" r:id="rId17"/>
    <sheet name="8. TECNOLOGÍA" sheetId="12" r:id="rId18"/>
    <sheet name="TECNOLOGIA DIAGRAM" sheetId="25" r:id="rId19"/>
    <sheet name="9. INDICADORES FINANCIEROS" sheetId="13" r:id="rId20"/>
    <sheet name="INDFINAN DIAGRAM" sheetId="26" r:id="rId21"/>
    <sheet name="CONSOL.FACTORES.RADAR Y BARRAS" sheetId="15" r:id="rId22"/>
    <sheet name="CONSOL.DIM.FACT.RADAR.BARRAS" sheetId="31" r:id="rId23"/>
    <sheet name="CONS.BARRAS DESCRIP.FACT." sheetId="27" r:id="rId24"/>
    <sheet name="EJEMPLO PLAN RISE" sheetId="33" r:id="rId25"/>
    <sheet name="PLAN RISE" sheetId="32" r:id="rId26"/>
    <sheet name="CRONOGRAMA RISE" sheetId="34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xlnm._FilterDatabase" localSheetId="25" hidden="1">'PLAN RISE'!$A$2:$H$3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34" l="1"/>
  <c r="A11" i="34"/>
  <c r="B11" i="34"/>
  <c r="C11" i="34"/>
  <c r="A12" i="34"/>
  <c r="B12" i="34"/>
  <c r="C12" i="34"/>
  <c r="A10" i="34"/>
  <c r="B10" i="34"/>
  <c r="C10" i="34"/>
  <c r="B9" i="34"/>
  <c r="C9" i="34"/>
  <c r="A9" i="34"/>
  <c r="C6" i="34"/>
  <c r="B6" i="34"/>
  <c r="A6" i="34"/>
  <c r="E18" i="32"/>
  <c r="C3" i="34"/>
  <c r="C14" i="34"/>
  <c r="B14" i="34"/>
  <c r="C13" i="34"/>
  <c r="C8" i="34"/>
  <c r="B8" i="34"/>
  <c r="C7" i="34"/>
  <c r="B7" i="34"/>
  <c r="C5" i="34"/>
  <c r="B5" i="34"/>
  <c r="C4" i="34"/>
  <c r="B4" i="34"/>
  <c r="B3" i="34"/>
  <c r="A5" i="34"/>
  <c r="A14" i="34"/>
  <c r="A8" i="34"/>
  <c r="A7" i="34"/>
  <c r="A4" i="34"/>
  <c r="A3" i="34"/>
  <c r="I8" i="4" l="1"/>
  <c r="I7" i="4"/>
  <c r="I6" i="4"/>
  <c r="I11" i="4"/>
  <c r="I10" i="4"/>
  <c r="C4" i="14" l="1"/>
  <c r="I12" i="6" l="1"/>
  <c r="D25" i="27" s="1"/>
  <c r="I11" i="6"/>
  <c r="D11" i="18" s="1"/>
  <c r="I10" i="6"/>
  <c r="D23" i="27" s="1"/>
  <c r="I9" i="6"/>
  <c r="D22" i="27" s="1"/>
  <c r="I8" i="6"/>
  <c r="D8" i="18" s="1"/>
  <c r="I7" i="6"/>
  <c r="D7" i="18" s="1"/>
  <c r="I6" i="6"/>
  <c r="D19" i="27" s="1"/>
  <c r="D21" i="27" l="1"/>
  <c r="D12" i="18"/>
  <c r="D24" i="27"/>
  <c r="D20" i="27"/>
  <c r="D9" i="18"/>
  <c r="D6" i="18"/>
  <c r="D10" i="18"/>
  <c r="I4" i="6"/>
  <c r="I5" i="6"/>
  <c r="I3" i="6"/>
  <c r="I5" i="4"/>
  <c r="C12" i="27" s="1"/>
  <c r="I4" i="4"/>
  <c r="C11" i="27" s="1"/>
  <c r="C9" i="27"/>
  <c r="C14" i="27"/>
  <c r="C15" i="27"/>
  <c r="C13" i="27"/>
  <c r="I5" i="3"/>
  <c r="B6" i="27" s="1"/>
  <c r="I4" i="3"/>
  <c r="B5" i="27" s="1"/>
  <c r="D16" i="27" l="1"/>
  <c r="D3" i="18"/>
  <c r="D18" i="27"/>
  <c r="D5" i="18"/>
  <c r="D7" i="16"/>
  <c r="D10" i="16"/>
  <c r="C8" i="27"/>
  <c r="D4" i="16"/>
  <c r="D8" i="16"/>
  <c r="D6" i="16"/>
  <c r="D5" i="16"/>
  <c r="D11" i="16"/>
  <c r="D17" i="27"/>
  <c r="D4" i="18"/>
  <c r="J7" i="3"/>
  <c r="J6" i="3"/>
  <c r="J4" i="3"/>
  <c r="J3" i="3"/>
  <c r="C6" i="21" l="1"/>
  <c r="C5" i="21"/>
  <c r="C4" i="21"/>
  <c r="C3" i="21"/>
  <c r="G4" i="2" l="1"/>
  <c r="H4" i="2"/>
  <c r="I4" i="2"/>
  <c r="J4" i="2"/>
  <c r="E14" i="33"/>
  <c r="C4" i="25" l="1"/>
  <c r="C5" i="25"/>
  <c r="C6" i="25"/>
  <c r="C3" i="25"/>
  <c r="C4" i="20"/>
  <c r="C5" i="20"/>
  <c r="C6" i="20"/>
  <c r="C3" i="20"/>
  <c r="C4" i="19"/>
  <c r="C5" i="19"/>
  <c r="C6" i="19"/>
  <c r="C3" i="19"/>
  <c r="H11" i="2" l="1"/>
  <c r="I11" i="2"/>
  <c r="J11" i="2"/>
  <c r="G11" i="2"/>
  <c r="A25" i="27" l="1"/>
  <c r="A23" i="27"/>
  <c r="A22" i="27"/>
  <c r="A21" i="27"/>
  <c r="A20" i="27"/>
  <c r="A18" i="27"/>
  <c r="A17" i="27"/>
  <c r="C12" i="18" l="1"/>
  <c r="C11" i="18"/>
  <c r="C10" i="18"/>
  <c r="C9" i="18"/>
  <c r="C8" i="18"/>
  <c r="C7" i="18"/>
  <c r="C6" i="18"/>
  <c r="C3" i="18"/>
  <c r="C5" i="18"/>
  <c r="C4" i="18"/>
  <c r="J8" i="6" l="1"/>
  <c r="E8" i="18" s="1"/>
  <c r="J11" i="6" l="1"/>
  <c r="E11" i="18" s="1"/>
  <c r="J6" i="6"/>
  <c r="E6" i="18" s="1"/>
  <c r="J3" i="6"/>
  <c r="E3" i="18" l="1"/>
  <c r="K3" i="6"/>
  <c r="F3" i="18" s="1"/>
  <c r="A1" i="18"/>
  <c r="D1" i="31" s="1"/>
  <c r="J1" i="31" l="1"/>
  <c r="I1" i="31"/>
  <c r="H1" i="31"/>
  <c r="G1" i="31"/>
  <c r="F1" i="31"/>
  <c r="E1" i="31"/>
  <c r="C1" i="31"/>
  <c r="B1" i="31"/>
  <c r="J3" i="4" l="1"/>
  <c r="A49" i="27" l="1"/>
  <c r="A48" i="27"/>
  <c r="A47" i="27"/>
  <c r="A46" i="27"/>
  <c r="A45" i="27"/>
  <c r="A44" i="27"/>
  <c r="A43" i="27"/>
  <c r="A42" i="27"/>
  <c r="A41" i="27"/>
  <c r="A40" i="27"/>
  <c r="A39" i="27"/>
  <c r="A38" i="27"/>
  <c r="A37" i="27"/>
  <c r="A36" i="27"/>
  <c r="A35" i="27"/>
  <c r="A34" i="27"/>
  <c r="A33" i="27"/>
  <c r="A32" i="27"/>
  <c r="A31" i="27"/>
  <c r="A30" i="27"/>
  <c r="A29" i="27"/>
  <c r="A28" i="27"/>
  <c r="A27" i="27"/>
  <c r="A26" i="27"/>
  <c r="A19" i="27"/>
  <c r="A24" i="27"/>
  <c r="A16" i="27"/>
  <c r="A15" i="27"/>
  <c r="A14" i="27"/>
  <c r="A13" i="27"/>
  <c r="A12" i="27"/>
  <c r="A11" i="27"/>
  <c r="A10" i="27"/>
  <c r="A9" i="27"/>
  <c r="A8" i="27"/>
  <c r="A7" i="27"/>
  <c r="A6" i="27"/>
  <c r="A5" i="27"/>
  <c r="A4" i="27"/>
  <c r="A3" i="27"/>
  <c r="A2" i="27"/>
  <c r="J1" i="27"/>
  <c r="I1" i="27"/>
  <c r="H1" i="27"/>
  <c r="G1" i="27"/>
  <c r="F1" i="27"/>
  <c r="E1" i="27"/>
  <c r="D1" i="27"/>
  <c r="C1" i="27"/>
  <c r="B1" i="27"/>
  <c r="A9" i="21"/>
  <c r="A7" i="15"/>
  <c r="A6" i="15"/>
  <c r="A5" i="15" l="1"/>
  <c r="A4" i="15"/>
  <c r="A11" i="15" l="1"/>
  <c r="C4" i="26"/>
  <c r="D4" i="26" s="1"/>
  <c r="J3" i="31" s="1"/>
  <c r="C5" i="26"/>
  <c r="D5" i="26" s="1"/>
  <c r="J4" i="31" s="1"/>
  <c r="C6" i="26"/>
  <c r="D6" i="26" s="1"/>
  <c r="J5" i="31" s="1"/>
  <c r="C3" i="26"/>
  <c r="D3" i="26" s="1"/>
  <c r="J2" i="31" s="1"/>
  <c r="A10" i="15"/>
  <c r="D4" i="25"/>
  <c r="I3" i="31" s="1"/>
  <c r="D5" i="25"/>
  <c r="I4" i="31" s="1"/>
  <c r="D6" i="25"/>
  <c r="I5" i="31" s="1"/>
  <c r="D3" i="25"/>
  <c r="I2" i="31" s="1"/>
  <c r="A9" i="15"/>
  <c r="C4" i="24"/>
  <c r="D4" i="24" s="1"/>
  <c r="H3" i="31" s="1"/>
  <c r="C5" i="24"/>
  <c r="D5" i="24" s="1"/>
  <c r="H4" i="31" s="1"/>
  <c r="C6" i="24"/>
  <c r="D6" i="24" s="1"/>
  <c r="H5" i="31" s="1"/>
  <c r="C3" i="24"/>
  <c r="D3" i="24" s="1"/>
  <c r="H2" i="31" s="1"/>
  <c r="I43" i="27" l="1"/>
  <c r="I44" i="27"/>
  <c r="I45" i="27"/>
  <c r="E3" i="25"/>
  <c r="B10" i="15" s="1"/>
  <c r="I42" i="27"/>
  <c r="J47" i="27"/>
  <c r="J49" i="27"/>
  <c r="J46" i="27"/>
  <c r="J48" i="27"/>
  <c r="H41" i="27"/>
  <c r="H38" i="27"/>
  <c r="H40" i="27"/>
  <c r="H39" i="27"/>
  <c r="E3" i="26"/>
  <c r="B11" i="15" s="1"/>
  <c r="E3" i="24"/>
  <c r="B9" i="15" s="1"/>
  <c r="A8" i="15"/>
  <c r="D4" i="21"/>
  <c r="G3" i="31" s="1"/>
  <c r="D5" i="21"/>
  <c r="G4" i="31" s="1"/>
  <c r="D6" i="21"/>
  <c r="G5" i="31" s="1"/>
  <c r="D3" i="21"/>
  <c r="G2" i="31" s="1"/>
  <c r="G37" i="27" l="1"/>
  <c r="E3" i="21"/>
  <c r="B8" i="15" s="1"/>
  <c r="G34" i="27"/>
  <c r="G35" i="27"/>
  <c r="G36" i="27"/>
  <c r="D4" i="20"/>
  <c r="F3" i="31" s="1"/>
  <c r="D5" i="20"/>
  <c r="F4" i="31" s="1"/>
  <c r="D6" i="20"/>
  <c r="F5" i="31" s="1"/>
  <c r="D3" i="20"/>
  <c r="F2" i="31" s="1"/>
  <c r="D4" i="19"/>
  <c r="D5" i="19"/>
  <c r="D6" i="19"/>
  <c r="D3" i="19"/>
  <c r="D3" i="31"/>
  <c r="D4" i="31"/>
  <c r="D5" i="31"/>
  <c r="D2" i="31"/>
  <c r="C8" i="16"/>
  <c r="C7" i="16"/>
  <c r="C6" i="16"/>
  <c r="C5" i="16"/>
  <c r="C4" i="16"/>
  <c r="C9" i="16"/>
  <c r="E9" i="16" s="1"/>
  <c r="C4" i="31" s="1"/>
  <c r="C11" i="16"/>
  <c r="C10" i="16"/>
  <c r="C3" i="16"/>
  <c r="E3" i="16" s="1"/>
  <c r="A3" i="15"/>
  <c r="C5" i="14"/>
  <c r="C6" i="14"/>
  <c r="D6" i="14" s="1"/>
  <c r="B4" i="31" s="1"/>
  <c r="C7" i="14"/>
  <c r="D7" i="14" s="1"/>
  <c r="B5" i="31" s="1"/>
  <c r="C3" i="14"/>
  <c r="D3" i="14" s="1"/>
  <c r="B2" i="31" s="1"/>
  <c r="C2" i="31" l="1"/>
  <c r="D4" i="14"/>
  <c r="B3" i="31" s="1"/>
  <c r="E5" i="31"/>
  <c r="E27" i="27"/>
  <c r="E3" i="31"/>
  <c r="E29" i="27"/>
  <c r="E4" i="31"/>
  <c r="E28" i="27"/>
  <c r="E2" i="31"/>
  <c r="E26" i="27"/>
  <c r="E3" i="20"/>
  <c r="B7" i="15" s="1"/>
  <c r="F30" i="27"/>
  <c r="F31" i="27"/>
  <c r="F32" i="27"/>
  <c r="F33" i="27"/>
  <c r="B5" i="15"/>
  <c r="E10" i="16"/>
  <c r="C5" i="31" s="1"/>
  <c r="E4" i="16"/>
  <c r="C3" i="31" s="1"/>
  <c r="B2" i="27"/>
  <c r="B3" i="27"/>
  <c r="B4" i="27"/>
  <c r="C10" i="27"/>
  <c r="C7" i="27"/>
  <c r="E3" i="19"/>
  <c r="B6" i="15" s="1"/>
  <c r="F3" i="16" l="1"/>
  <c r="B4" i="15" s="1"/>
  <c r="E3" i="14"/>
  <c r="H6" i="2"/>
  <c r="I6" i="2"/>
  <c r="J6" i="2"/>
  <c r="H7" i="2"/>
  <c r="I7" i="2"/>
  <c r="J7" i="2"/>
  <c r="H8" i="2"/>
  <c r="I8" i="2"/>
  <c r="J8" i="2"/>
  <c r="H9" i="2"/>
  <c r="I9" i="2"/>
  <c r="J9" i="2"/>
  <c r="H10" i="2"/>
  <c r="I10" i="2"/>
  <c r="J10" i="2"/>
  <c r="G10" i="2"/>
  <c r="G9" i="2"/>
  <c r="G8" i="2"/>
  <c r="G7" i="2"/>
  <c r="G6" i="2"/>
  <c r="J10" i="4"/>
  <c r="J4" i="4"/>
  <c r="I4" i="13" l="1"/>
  <c r="I5" i="13"/>
  <c r="I6" i="13"/>
  <c r="I3" i="13"/>
  <c r="I4" i="12"/>
  <c r="I5" i="12"/>
  <c r="I6" i="12"/>
  <c r="I3" i="12"/>
  <c r="I4" i="11"/>
  <c r="I5" i="11"/>
  <c r="I6" i="11"/>
  <c r="I3" i="11"/>
  <c r="I4" i="9"/>
  <c r="I5" i="9"/>
  <c r="I6" i="9"/>
  <c r="I3" i="9"/>
  <c r="I4" i="8"/>
  <c r="I5" i="8"/>
  <c r="I6" i="8"/>
  <c r="I3" i="8"/>
  <c r="I4" i="7"/>
  <c r="I5" i="7"/>
  <c r="I6" i="7"/>
  <c r="I3" i="7"/>
  <c r="J9" i="4"/>
  <c r="K3" i="4" s="1"/>
  <c r="J3" i="11" l="1"/>
  <c r="J3" i="13"/>
  <c r="J3" i="9"/>
  <c r="J3" i="8"/>
  <c r="J3" i="12"/>
  <c r="J3" i="7"/>
  <c r="K3" i="3"/>
  <c r="B3" i="15" s="1"/>
  <c r="B12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Garzon Soto, Carlos Alberto, Enel Colombia</author>
  </authors>
  <commentList>
    <comment ref="D2" authorId="0" shapeId="0" xr:uid="{00000000-0006-0000-1900-000001000000}">
      <text>
        <r>
          <rPr>
            <b/>
            <sz val="9"/>
            <color rgb="FF000000"/>
            <rFont val="Tahoma"/>
            <family val="2"/>
          </rPr>
          <t xml:space="preserve">1) Urgente (1)
</t>
        </r>
        <r>
          <rPr>
            <b/>
            <sz val="9"/>
            <color rgb="FF000000"/>
            <rFont val="Tahoma"/>
            <family val="2"/>
          </rPr>
          <t xml:space="preserve">2) Muy importante (2)
</t>
        </r>
        <r>
          <rPr>
            <b/>
            <sz val="9"/>
            <color rgb="FF000000"/>
            <rFont val="Tahoma"/>
            <family val="2"/>
          </rPr>
          <t xml:space="preserve">3) Importante (3)
</t>
        </r>
        <r>
          <rPr>
            <b/>
            <sz val="9"/>
            <color rgb="FF000000"/>
            <rFont val="Tahoma"/>
            <family val="2"/>
          </rPr>
          <t>4) Relativo (4)</t>
        </r>
      </text>
    </comment>
    <comment ref="E3" authorId="0" shapeId="0" xr:uid="{00000000-0006-0000-1900-000002000000}">
      <text>
        <r>
          <rPr>
            <b/>
            <sz val="9"/>
            <color rgb="FF000000"/>
            <rFont val="Tahoma"/>
            <family val="2"/>
          </rPr>
          <t>En millones de pesos</t>
        </r>
      </text>
    </comment>
  </commentList>
</comments>
</file>

<file path=xl/sharedStrings.xml><?xml version="1.0" encoding="utf-8"?>
<sst xmlns="http://schemas.openxmlformats.org/spreadsheetml/2006/main" count="926" uniqueCount="505">
  <si>
    <t xml:space="preserve">RISE (RUTA PARA LA INNOVACION Y SOSTENIBILIDAD EMPRESARIAL) </t>
  </si>
  <si>
    <t>INDICE</t>
  </si>
  <si>
    <t xml:space="preserve">    VERSION 6: ENERO 17.2021</t>
  </si>
  <si>
    <t>FACTORES</t>
  </si>
  <si>
    <t>DIMENSIONES</t>
  </si>
  <si>
    <t>DESCRIPTORES</t>
  </si>
  <si>
    <t>IDENTIFICACION DE LA EMPRESA</t>
  </si>
  <si>
    <t>1. INNOVACIÓN</t>
  </si>
  <si>
    <t>SOCIAL</t>
  </si>
  <si>
    <t>Modo de innovar</t>
  </si>
  <si>
    <t>AMBIENTAL</t>
  </si>
  <si>
    <t>Ecodiseño</t>
  </si>
  <si>
    <t>DATOS FINANCIEROS</t>
  </si>
  <si>
    <t>Economía circular</t>
  </si>
  <si>
    <t xml:space="preserve">GERENCIAL </t>
  </si>
  <si>
    <t>Tipo de innovación</t>
  </si>
  <si>
    <t>CONSOLIDADO  FACTORES.RADAR-BARRAS</t>
  </si>
  <si>
    <t>ECONOMICA</t>
  </si>
  <si>
    <t>Creación de Valor</t>
  </si>
  <si>
    <t>2. PRODUCCION SOSTENIBLE</t>
  </si>
  <si>
    <t>Proveedores- Materias primas y/ o insumos para la operación</t>
  </si>
  <si>
    <t>CONSOLIDADO  FACTORES Y  DIMENSIONES.RADAR-BARRAS</t>
  </si>
  <si>
    <t>Aguas residuales</t>
  </si>
  <si>
    <t>Energía</t>
  </si>
  <si>
    <t>CONSOLIDADO FACTORES Y DESCRIPTORES.BARRAS</t>
  </si>
  <si>
    <t>Emisiones Atmosféricas</t>
  </si>
  <si>
    <t>Residuos sólidos</t>
  </si>
  <si>
    <t>PLAN RISE FORMATO</t>
  </si>
  <si>
    <t>Agua uso eficiente</t>
  </si>
  <si>
    <t>Planes, sellos y certificaciones ambientales</t>
  </si>
  <si>
    <t>PLAN RISE EJEMPLO</t>
  </si>
  <si>
    <t>Presupuesto asignado a un programa de gestión  Ambiental</t>
  </si>
  <si>
    <t>Modelo de negocio que incluye Economía circular</t>
  </si>
  <si>
    <t>Elaborado por:</t>
  </si>
  <si>
    <t xml:space="preserve">3. LIDERAZGO Y DIRECCIONAMIENTO ESTRATÉGICO </t>
  </si>
  <si>
    <t>Tendencias sociales</t>
  </si>
  <si>
    <t>Rafael Perez-Uribe PhD</t>
  </si>
  <si>
    <t>Capacidad de movilización</t>
  </si>
  <si>
    <t>Maria del Pilar Ramirez-Salazar PhD</t>
  </si>
  <si>
    <t>Ética, Valores y Política Anticorrupción</t>
  </si>
  <si>
    <t>Jose Alejandro Martinez Mgs.</t>
  </si>
  <si>
    <t>Rendición de cuentas  en Desarrollo Sostenible</t>
  </si>
  <si>
    <t>Carlos Fernando Ramirez-Salazar PhD ( c )</t>
  </si>
  <si>
    <t>Valor de la Sostenibilidad</t>
  </si>
  <si>
    <t>Gobierno  Corporativo</t>
  </si>
  <si>
    <t xml:space="preserve">Gestión del Conocimiento </t>
  </si>
  <si>
    <t>Estrategias corporativas</t>
  </si>
  <si>
    <t>Análisis de entornos</t>
  </si>
  <si>
    <t>Toma de Decisiones</t>
  </si>
  <si>
    <t>4. CULTURA ORGANIZACIONAL</t>
  </si>
  <si>
    <t>Ambiente Laboral</t>
  </si>
  <si>
    <t>Cambio de paradigmas</t>
  </si>
  <si>
    <t>Comunicación</t>
  </si>
  <si>
    <t>Valor Compartido</t>
  </si>
  <si>
    <t>5. RECONOCIMIENTO</t>
  </si>
  <si>
    <t>Felicidad en el trabajo</t>
  </si>
  <si>
    <t>Trabajador con consciencia ambiental</t>
  </si>
  <si>
    <t>Practicas de motivación</t>
  </si>
  <si>
    <t>Valoración en el trabajo</t>
  </si>
  <si>
    <t>6. PROCESOS COLABORATIVOS</t>
  </si>
  <si>
    <t>Asociatividad</t>
  </si>
  <si>
    <t>Seguridad en el Trabajo</t>
  </si>
  <si>
    <t>Acuerdos- Negociación- Consensos</t>
  </si>
  <si>
    <t>Voluntariado corporativo</t>
  </si>
  <si>
    <t>7. NUEVOS MERCADOS</t>
  </si>
  <si>
    <t>Grado de Influencia en otros mercados de los Bienes y o Servicios.</t>
  </si>
  <si>
    <t>Mercados Verdes</t>
  </si>
  <si>
    <t>Plan Estratégico para entrar en nuevos mercados</t>
  </si>
  <si>
    <t>Estrategia comercial</t>
  </si>
  <si>
    <t>8. TECNOLOGÍA</t>
  </si>
  <si>
    <t>Democratización de la Tecnología</t>
  </si>
  <si>
    <t>Tecnologías limpias</t>
  </si>
  <si>
    <t>Prospectiva</t>
  </si>
  <si>
    <t>Transferencia tecnológica</t>
  </si>
  <si>
    <t>9. INDICADORES FINANCIEROS</t>
  </si>
  <si>
    <t>Impacto en la Sociedad</t>
  </si>
  <si>
    <t>Protección y/o recuperación del entorno</t>
  </si>
  <si>
    <t>Valor Agregado ( EVA)</t>
  </si>
  <si>
    <t>Desempeño financiero. De Liquidez- Endeudamiento-Rentabilidad- Actividad. En el ultimo año fiscal</t>
  </si>
  <si>
    <t>RUTA PARA LA INNOVACION Y SOSTENIBILIDAD EMPRESARIAL (RISE)</t>
  </si>
  <si>
    <t>© FICHA - INFORMACIÓN Y PERFIL EMPRESARIAL</t>
  </si>
  <si>
    <t xml:space="preserve"> VERSION 6: ENERO 17.2021</t>
  </si>
  <si>
    <t>Herramienta para el análisis situacional preliminar de la empresa.</t>
  </si>
  <si>
    <t>Datos básicos de la empresa</t>
  </si>
  <si>
    <t>IDENTIFICACIÓN</t>
  </si>
  <si>
    <t>Detalle informativo de la empresa</t>
  </si>
  <si>
    <t>Nombre empresa :</t>
  </si>
  <si>
    <t xml:space="preserve">Distribuidora Nutrilacteos del Sur S.A.S 			</t>
  </si>
  <si>
    <t>Nombre comercial reconocido</t>
  </si>
  <si>
    <t>Fecha de creación :</t>
  </si>
  <si>
    <t xml:space="preserve">5 de mayo de 1983 			</t>
  </si>
  <si>
    <t>Nit :</t>
  </si>
  <si>
    <t xml:space="preserve">901.573.651-1 			</t>
  </si>
  <si>
    <t>Código CIIU :</t>
  </si>
  <si>
    <t xml:space="preserve">4631 - 4711 			</t>
  </si>
  <si>
    <t>Actividad principal :</t>
  </si>
  <si>
    <t xml:space="preserve">Comercio al por mayor de productos alimenticios 			</t>
  </si>
  <si>
    <t>Empresa familiar (Si / No) (51% o mas de propiedad de una o varias familias reconocidas; y los miembros de la familia trabajan en ella)</t>
  </si>
  <si>
    <t xml:space="preserve">La Empresa es de carácter familiar 			</t>
  </si>
  <si>
    <t>Nombre Representante legal</t>
  </si>
  <si>
    <t xml:space="preserve">Hermes Antonio Patiño 			</t>
  </si>
  <si>
    <t>Nombre Contacto:</t>
  </si>
  <si>
    <t xml:space="preserve">Andrea Liliana Patiño 			</t>
  </si>
  <si>
    <t>Datos Contacto (correo, celular)</t>
  </si>
  <si>
    <t xml:space="preserve">3174428054 			</t>
  </si>
  <si>
    <t>Número  Total de  trabajadores de planta y contrato definido</t>
  </si>
  <si>
    <t>Número de Trabajadores por áreas .</t>
  </si>
  <si>
    <t>Comercial</t>
  </si>
  <si>
    <t>Administrativo</t>
  </si>
  <si>
    <t>Misional</t>
  </si>
  <si>
    <t>otra área</t>
  </si>
  <si>
    <t>Dirección y Ciudad :</t>
  </si>
  <si>
    <t xml:space="preserve">Calle 16 N° 12 - 52 barrio Fátima - Pasto Nariño 			</t>
  </si>
  <si>
    <t>Teléfonos, fijo y movil</t>
  </si>
  <si>
    <t xml:space="preserve">602 7216713 			</t>
  </si>
  <si>
    <t>Página Web :</t>
  </si>
  <si>
    <t>No cuentan con página web</t>
  </si>
  <si>
    <t>Marcar con un x la cobertura mercado atendido</t>
  </si>
  <si>
    <t>X</t>
  </si>
  <si>
    <t>Local</t>
  </si>
  <si>
    <t>Regional</t>
  </si>
  <si>
    <t>Nacional</t>
  </si>
  <si>
    <t>Internacional</t>
  </si>
  <si>
    <t>Descripción de las tres líneas representativas de Productos/Servicios:</t>
  </si>
  <si>
    <t xml:space="preserve">Distribuidor exclusivo del grupo Nutresa - Zenú Comercialización de la categoría de carnes frías 			</t>
  </si>
  <si>
    <t>Nombre de las empresas competidoras Directas de las tres Líneas representativas de Productos o servicios</t>
  </si>
  <si>
    <t xml:space="preserve">Colanta - Dan - Marcas Regionales 			</t>
  </si>
  <si>
    <t>HERRAMIENTA PARA LA CAPTURA Y ANÁLISIS DE LA INFORMACIÓN FINANCIERA.</t>
  </si>
  <si>
    <t>EMPRESA: NUTRILACTEOS DEL SUR</t>
  </si>
  <si>
    <t>PERFIL FINANCIERO</t>
  </si>
  <si>
    <t>NIT: 12.960.879-9</t>
  </si>
  <si>
    <r>
      <t>Estados financieros cortados a 31 Dic. (</t>
    </r>
    <r>
      <rPr>
        <b/>
        <sz val="8"/>
        <color rgb="FFFF0000"/>
        <rFont val="Arial"/>
        <family val="2"/>
      </rPr>
      <t>En miles</t>
    </r>
    <r>
      <rPr>
        <b/>
        <sz val="8"/>
        <rFont val="Arial"/>
        <family val="2"/>
      </rPr>
      <t xml:space="preserve"> de COP.)</t>
    </r>
  </si>
  <si>
    <t>INDICADORES</t>
  </si>
  <si>
    <t>INFORMACION INICIAL (INGRESE EN ESTOS ESPACIOS LOS DATOS SOLICITADOS)</t>
  </si>
  <si>
    <t>CIFRAS DE NEGOCIO E INDICADORES</t>
  </si>
  <si>
    <t>TOTAL ACTIVOS</t>
  </si>
  <si>
    <t>RETORNO SOBRE ACTIVOS (ROA)</t>
  </si>
  <si>
    <t>PATRIMONIO</t>
  </si>
  <si>
    <t>RETORNO SOBRE EL CAPITAL (RSC) (ROE-RETURN ON EQUITY)</t>
  </si>
  <si>
    <t>INGRESOS OPERACIONALES</t>
  </si>
  <si>
    <t>MARGEN NETO</t>
  </si>
  <si>
    <t>UTILIDAD BRUTA</t>
  </si>
  <si>
    <t>MARGEN BRUTO</t>
  </si>
  <si>
    <t>UTILIDAD OPERACIONAL</t>
  </si>
  <si>
    <t>MARGEN OPERACIONAL</t>
  </si>
  <si>
    <t>GANANCIAS Y PERDIDAS</t>
  </si>
  <si>
    <t>MARGEN EBITDA</t>
  </si>
  <si>
    <t>COSTOS</t>
  </si>
  <si>
    <t>GASTOS</t>
  </si>
  <si>
    <t>EBITDA</t>
  </si>
  <si>
    <t>INNOVACIÓN</t>
  </si>
  <si>
    <t>Calificaciones</t>
  </si>
  <si>
    <t>Dimensión</t>
  </si>
  <si>
    <t>Descriptor</t>
  </si>
  <si>
    <t>Nivel 1</t>
  </si>
  <si>
    <t>Nivel 2</t>
  </si>
  <si>
    <t>Nivel 3</t>
  </si>
  <si>
    <t>Nivel 4</t>
  </si>
  <si>
    <t>Nivel 5</t>
  </si>
  <si>
    <t>Nivel</t>
  </si>
  <si>
    <t>Factor</t>
  </si>
  <si>
    <t>Social</t>
  </si>
  <si>
    <t>El concepto de innovacion no se maneja.</t>
  </si>
  <si>
    <t>Los procesos de innovación de la organizacion se trabajan de manera informal.</t>
  </si>
  <si>
    <t>Los problemas, necesidades u oportunidades de innovación se resuelven en trabajo colaborativo al interior de la organizacion.</t>
  </si>
  <si>
    <t>Los problemas, necesidades u oportunidades de innovación se  resuelven mediante técnicas de pensamiento de diseño o afines con el apoyo de expertos del entorno.</t>
  </si>
  <si>
    <t>La organizacion integra los procesos de innovación  internos con los del entorno, mediante modelos de pensamiento de diseño  para generar valor agregado a sus stakeholders</t>
  </si>
  <si>
    <t>Ambiental</t>
  </si>
  <si>
    <t>Se desconoce sobre los impactos ambientales que tienen sus productos y servicios</t>
  </si>
  <si>
    <t>El factor ambiental empieza a  ser importante para el desarrollo de proyectos de innovación enfocados a la entrega de  de productos (bienes y servicios) que respetan el medio ambiente.</t>
  </si>
  <si>
    <t xml:space="preserve">La organizacion innova en proyectos que mejoran sus procesos, productos (bienes y servicios) y el medio ambiente </t>
  </si>
  <si>
    <t>La organizacion innova en proyectos que mejoran sus procesos, productos (bienes y servcicios), el medio ambiente y les ha permitido la utilizacion  de  energías alternativas</t>
  </si>
  <si>
    <t>La Innovación que se trabaja le permite a la organización  una producción sostenible de productos (bienes y servicios) y un consumo más racional de recursos  incluyendo  la utilizacion  de  energías alternativas.</t>
  </si>
  <si>
    <t>No se conoce la iniciativa de economía circular</t>
  </si>
  <si>
    <t>La organizacion quiere trabajar en economia circular pero no sabe cómo hacerlo de manera eficiente</t>
  </si>
  <si>
    <t>La organizacion ha descubierto en algunas innovaciones el beneficio de trabajar en economia circular en sus procesos</t>
  </si>
  <si>
    <t>La organizacion demuestra su trabajo en economia circular en sus procesos, y productos (bienes y servicios)</t>
  </si>
  <si>
    <t>La organizacion se diferencia de las demás de su sector por la creación de nuevos productos y servicios bajo el concepto de economia circular. Maneja certificados para evidenciar este hecho.</t>
  </si>
  <si>
    <t>Gerencial</t>
  </si>
  <si>
    <t>No se maneja ningun tipo de innovación</t>
  </si>
  <si>
    <t>La organizacion centra su actividad en la creación de nuevos productos y/o servicios de manera intuitiva. Se encuentra en la fase de testeo de sus productos y / servicios</t>
  </si>
  <si>
    <t>La organizacion se preocupa por mejorar y desarrollar proyectos de innovación. Busca apoyos externos para  crear o mejorar procesos en su operación.</t>
  </si>
  <si>
    <t>La organización maneja formalmente  una cultura hacia la innovación. Se evidencia la innovación como un valor de la Institución.</t>
  </si>
  <si>
    <t>La organizacion sobresale de otras organizacions por sus innovaciones creando negocios en nuevos mercados a nivel nacional e internacional.</t>
  </si>
  <si>
    <t>Económica</t>
  </si>
  <si>
    <t>No se maneja el concepto formalmente</t>
  </si>
  <si>
    <t>Se estan creando  políticas y diseñando prácticas operacionales para mejorar la competitividad de la organizacion</t>
  </si>
  <si>
    <t>Se manejan  políticas y prácticas operacionales que mejoran la competitividad de la organizacion</t>
  </si>
  <si>
    <t>La organizacion desarrolla sus productos (bienes y servicios)  y estrategias en concordancia con las necesidades de una sociedad cambiante</t>
  </si>
  <si>
    <t>La organizacion sobresale en el desarrollo de clústeres locales yha redefinido los indicadores de productividad en la cadena de valor con los stakeholders</t>
  </si>
  <si>
    <t>MATRIZ INNOVACION</t>
  </si>
  <si>
    <t>PRODUCCIÓN SOSTENIBLE</t>
  </si>
  <si>
    <t>Proveedores- Materias primas e/ o insumos para la operación</t>
  </si>
  <si>
    <t>No tienen protocolo de compras o manejo de proveedores</t>
  </si>
  <si>
    <t>Las materias primas  y/ o insumos para la operación se compran según criterio de menor costo</t>
  </si>
  <si>
    <t>La organización conoce el origen de las materias primas  y/ o insumos para la operación utilizadas en la producción y o operaciones diarias con estándares ambientales</t>
  </si>
  <si>
    <t>Se aplica a un programa de selección de proveedores que incluyen aspectos ambientales y se tiene en cuenta la información para el proceso de compra</t>
  </si>
  <si>
    <t>Se implementan Programas para el desarrollo de Proveedores en búsqueda de mejoramiento ambiental de los mismos y se trabaja en la cadena de valor de dichos proveedores</t>
  </si>
  <si>
    <t>Agua- uso eficiente</t>
  </si>
  <si>
    <t>No guardan registros ni tienen procesos para manejo de agua</t>
  </si>
  <si>
    <t>No se conoce la cantidad que se usa en los procesos. Ahorra agua para bajar costos.</t>
  </si>
  <si>
    <t>Se conoce la cantidad que se usa en los procesos, plantea propuestas para mejorar ahorros.</t>
  </si>
  <si>
    <t>Se maneja un Plan de Uso y Ahorro Eficiente (PUAE)</t>
  </si>
  <si>
    <t>Existe un sistema integrado para cálculo de la huella hídrica de los productos y procesos. El PUAE funciona de manera excelente.</t>
  </si>
  <si>
    <t>No guardan registros ni tienen procesos para manejo de vertimientos</t>
  </si>
  <si>
    <t>Se desconoce el origen y la composición de las aguas residuales.</t>
  </si>
  <si>
    <t>Se conoce el origen y composición de las aguas residuales y se tiene una solicitud de vertimientos aprobada o en trámite</t>
  </si>
  <si>
    <t>Existe un sistema de gestión de las aguas residuales; se cuenta con licencia de vertimiento y se obtienen resultados por encima de la norma.</t>
  </si>
  <si>
    <t>Se cuenta con un programa de reuso de aguas que tiende al vertimiento cero</t>
  </si>
  <si>
    <t>No guardan registros ni tienen procesos para manejo de energía</t>
  </si>
  <si>
    <t>No se conoce la energía usada, ni las emisiones generadas por esta. Ahorra energía para bajar costos.</t>
  </si>
  <si>
    <t>Se conoce las energías usadas y las emisiones que generan, pero no se controlan. Existe un plan de energías renovables.</t>
  </si>
  <si>
    <t>Se utilizan  energías renovables  y se muestran beneficios debido a su uso.</t>
  </si>
  <si>
    <t>Existe un sistema integrado para cálculo de la huella de carbono. Se utilizan energías renovables no convencionales.</t>
  </si>
  <si>
    <t>No guardan registros ni tienen procesos para manejo de emisiones atmosféricas</t>
  </si>
  <si>
    <t>Se desconoce el origen y la composición de las emisiones atmosféricas, olores y ruido</t>
  </si>
  <si>
    <t>Se conoce el origen y composición de las emisiones atmosféricas, olores y ruido y se cumple la normativa (incluido permiso de emisiones)</t>
  </si>
  <si>
    <t>Cumple la normativa; se mide la huella de carbono y se desarrollan sistemas para prevenir ruidos y olores.</t>
  </si>
  <si>
    <t>Existe un programa para mitigar/ compensar la huella de carbono (carbono neutralidad) y tienen programas de reducción de olores y ruido. (Si  este descriptor no aplica califique este nivel  en 5).</t>
  </si>
  <si>
    <t>Residuos sólidos y o basuras</t>
  </si>
  <si>
    <t>No guardan registros ni tienen procesos para manejo de residuos y / o basuras</t>
  </si>
  <si>
    <t>Se miden y se realiza separación en la fuente de manera básica.</t>
  </si>
  <si>
    <t>Se conoce el origen y composición de los residuos y basuras generados (as)  y se separan y pesan de acuerdo a sus características en la fuente</t>
  </si>
  <si>
    <t>Se conoce el origen y composición de los residuosy/ o basuras  generados. Se separan y se pesan, y se cuenta con un programa para su manejo</t>
  </si>
  <si>
    <t xml:space="preserve">Existe un sistema integrado para el diseño de productos y servicios tendientes a  la no generación de residuos y/ o basuras cero. </t>
  </si>
  <si>
    <t>No cuenta ni le interesa los  planes, sellos o certificaciones ambientales</t>
  </si>
  <si>
    <t>Se interesa en involucrar la empresa en las actividades para obtener un sello ambiental</t>
  </si>
  <si>
    <t>Existen criterios que conlleven a obtención de sello ambiental, cuenta con planes internos en temas ambientales</t>
  </si>
  <si>
    <t>Los criterios para la obtención de sello y certificaciones, se implementan y evalúan en el proceso. Se hace control de planes a través de indicadores</t>
  </si>
  <si>
    <t>Se tiene sellos y certificaciones con sus respectivos indicadores de sostenibilidad vinculados a sus programas ambientales internos</t>
  </si>
  <si>
    <t>No realizan Presupuesto asignado a un programa de gestión Ambiental</t>
  </si>
  <si>
    <t>Existe  un diagnostico para asignar presupuesto  para un programa de gestión Ambiental</t>
  </si>
  <si>
    <t>Existe  un presupuesto  para un programa de gestión Ambiental, pero no están ejecutándolo</t>
  </si>
  <si>
    <t>Se está ejecutando y evaluando el presupuestopara un  programa de gestión ambiental.</t>
  </si>
  <si>
    <t>Se hace seguimiento a través de indicadores de las acciones en las cuales se invierte para prevención, control y mitigación de impactos ambientales negativos.</t>
  </si>
  <si>
    <t>No conoce los beneficios  de la economía circular</t>
  </si>
  <si>
    <t>Conoce los beneficios  de la economía circular pero no lo incluye en su modelo de negocio</t>
  </si>
  <si>
    <t>La organización tiene un área encargada de implementar economía circular, y posee información de sostenibilidad de productos o servicios</t>
  </si>
  <si>
    <t>La organización tiene un área encargada, tiene un análisis de Ciclo de vida del producto y/o servicio y trabaja en rediseño de productos /servicios hacia una Economía circular</t>
  </si>
  <si>
    <t xml:space="preserve">La organización tiene productos (bienes y /o servicios)  certificados en Economía Circular </t>
  </si>
  <si>
    <t>PRODUCCION SOSTENIBLE</t>
  </si>
  <si>
    <t>MATRIZ PROD.SOST.</t>
  </si>
  <si>
    <t>Residuos sólidos y/o Basuras</t>
  </si>
  <si>
    <t>LIDERAZGO Y DIRECCIONAMIENTO ESTRATÉGICO</t>
  </si>
  <si>
    <t>No se realizan análisis de las tendencias sociales, políticas, culturales, legales y tecnológicas del entorno meta, macro, meso y micro para identificar oportunidades y amenazas</t>
  </si>
  <si>
    <t>El gerente y algunos ejecutivos consultan esporádicamente bibliografía y documentación sobre el comportamiento actual y esperado de las variables relacionadas con el entorno social, político, cultural, legal y tecnológico y las toman en cuenta en el diseño y revisión periódica de sus estrategias.</t>
  </si>
  <si>
    <t>El gerente y algunos ejecutivos consultan con frecuencia bibliografía y documentación sobre el comportamiento actual y esperado de las variables relacionadas con el entorno social, político, cultural, legal y tecnológico y las toman en cuenta en el diseño y revisión periódica de sus estrategias.</t>
  </si>
  <si>
    <t>Se contratan consultores, organizaciones especializadas o universidades para el análisis del comportamiento actual y esperado de las variables relacionadas con el entorno social, político, cultural, legal y tecnológico e incluye los resultados de estas asesorías en el diseño y revisión periódica de sus estrategias.</t>
  </si>
  <si>
    <t>Se consulta información especializada, se contrata asesores o universidades (individualmente o en grupo) y se ha desarrollado y tiene en operación un grupo(s) y metodologías claras para analizar las tendencias del entorno meta, macro, meso y micro en lo social, político, cultural, legal y tecnológico para identificar oportunidades y amenazas de mediano y largo plazo para la organización.</t>
  </si>
  <si>
    <t>No se evidencian actividades sobre el papel y la participación de la gerencia como líder en la creación, promoción y mantenimiento de una cultura de armonía de trabajo.</t>
  </si>
  <si>
    <t>La gerencia esta trabajando de manera informal como líder en la creación, promoción y mantenimiento de una cultura de armonía de trabajo.</t>
  </si>
  <si>
    <t>El papel y la participación de la gerencia como líder en la creación, promoción y mantenimiento de una cultura de armonía de trabajo se evidencia parcialmente.</t>
  </si>
  <si>
    <t>Se desarrollan actividades visibles y explicitas sobre el papel y la participación de la gerencia como líder en la creación, promoción y mantenimiento de una cultura de armonía de trabajo.</t>
  </si>
  <si>
    <t>El papel y la participación de la gerencia como líder en la creación, promoción y mantenimiento de una cultura de armonía de trabajo se evidencia en toda la empresa . Este hecho se evidencia con indicadores .</t>
  </si>
  <si>
    <t>La dirección no considera como prioritario el desarrollo, ni la incorporación de un código ético dentro de su organización</t>
  </si>
  <si>
    <t>La organización cuenta con una política de gobierno corporativo, enmarcada en principios y valores éticos</t>
  </si>
  <si>
    <t>Los programas para mantener el código ético y la política anticorrupción hacen parte del direccionamiento estratégico y la cultura organizacional, pero permea solamente a algunos stakeholders.</t>
  </si>
  <si>
    <t>Los programas para mantener el código ético y la política anticorrupción hacen parte del direccionamiento estratégico y la cultura organizacional, permea a todos lo stakeholders. Se miden sus resultados que sirven de insumos para los proyectos estratégicos.</t>
  </si>
  <si>
    <t>Los programas para mantener el código ético y la política anticorrupción , están incluidos en el direccionamiento estratégico y la cultura organizacional, permea a todos lo stakeholders. Se miden sus resultados y se comparan con estándares internacionales. Sus resultados sirven de insumo para los proyectos estratégicos.</t>
  </si>
  <si>
    <t>Inexistencia de Informes de desarrollo sostenible</t>
  </si>
  <si>
    <t>Existe de manera informal y no documentado</t>
  </si>
  <si>
    <t>Existe pero no se ha divulgado</t>
  </si>
  <si>
    <t>Se está presentando en el ámbito local</t>
  </si>
  <si>
    <t>Está inscrito ante pacto global y es reconocido en el ámbito internacional</t>
  </si>
  <si>
    <t>El líder no se ha involucrado con el tema  de la sostenibilidad ni da ejemplo de este valor.</t>
  </si>
  <si>
    <t>No posee el valor de la sostenibilidad pero tiene acciones no documentadas conducentes hacia la sostenibilidad dado que es parte de su labor.</t>
  </si>
  <si>
    <t>No posee el valor de la sostenibilidad pero comienza a desarrollar acciones documentadas conducentes hacia la sostenibilidad.</t>
  </si>
  <si>
    <t>Posee el valor de sostenibilidad, da el ejemplo del mismo, desarrolla acciones documentadas, pero no tiene una visión ni mediciones claras.</t>
  </si>
  <si>
    <t>El líder tiene una visión clara, trabaja demostrando valores, da ejemplo y trabaja para generar una organización sostenible. Existen indicadores para medir estas acciones y sirven para la toma de decisiones.</t>
  </si>
  <si>
    <t>No se evidencia en la organización que se de respuesta a las demandas y expectativas de la sociedad y hay inexistencia de normas de Gobierno Corporativo.</t>
  </si>
  <si>
    <t>Se evidencia de manera no documentada un conjunto de normas que permite compartir la responsabilidad de la administración y la toma de decisiones relevantes con la generación de valor, en la empresa.</t>
  </si>
  <si>
    <t>Se desarrollan modelos de Gobierno Corporativo que generen credibilidad en la forma como operan y los servicios que presta la organización</t>
  </si>
  <si>
    <t>En la organización se maximiza el crecimiento y el rendimiento de las inversiones y se minimizan los abusos de poder tales como la información privilegiada interna, la discriminación en detrimento de los accionistas minoritarios y las prácticas contables inadecuadas que debilitan la empresa</t>
  </si>
  <si>
    <t>En la organización se da respuesta a las demandas y expectativas de la sociedad, se superan los estándares internacionales del Gobierno Corporativo, dentro de un proceso dinámico y con un adecuado equilibrio entre la cultura y la calidad</t>
  </si>
  <si>
    <t>Gestión del Conocimiento</t>
  </si>
  <si>
    <t>Se maneja el día a día sin compartir una visión de futuro con su equipo de trabajo.</t>
  </si>
  <si>
    <t>Se trabaja con un proceso gerencial no documentado (planear, organizar, dirigir y controlar) a corto plazo</t>
  </si>
  <si>
    <t>Se trabaja con un proceso gerencial documentado (planear, organizar, dirigir y controlar) a corto  y mediano plazo</t>
  </si>
  <si>
    <t>Se trabaja con un direccionamiento estratégico con el cual se alinean todas las actividades de la organización</t>
  </si>
  <si>
    <t>El líder responde con las mejores practicas de gerencia a las demandas de las personas que les han confiado el liderazgo y les proporciona una visión y un camino por el cual avanzar guiado por un direccionamiento estratégico solido que diferencia a la organización de otras.</t>
  </si>
  <si>
    <t>La organización no ha formulado un direccionamiento estratégico .</t>
  </si>
  <si>
    <t>La organización ha formulado un direccionamiento estratégico pero no de manera documentada.</t>
  </si>
  <si>
    <t>La organización ha planteado un direccionamiento estratégico fruto de un estudio interno y externo de la organización como soporte básico de su formulación, implementación y evaluación.</t>
  </si>
  <si>
    <t>El Direccionamiento estratégico ha sido planteado con base en un estudio interno y externo de la organización, es compartido pero parcialmente utilizado como instrumento de trabajo por los empleados de la organización.</t>
  </si>
  <si>
    <t>El direccionamiento estratégico de la organización es compartido y representa una guía de trabajo para todos los Stakeholders. Además el equipo gerencial fórmula escenarios futuros y evalúa su probabilidad con una visión de largo plazo y retroalimenta este proceso con indicadores de gestión que permiten evaluar el rumbo de la organización.</t>
  </si>
  <si>
    <t>No se realizan análisis de las tendencias del entorno meta, macro, meso y micro para identificar oportunidades y amenazas</t>
  </si>
  <si>
    <t>El gerente y algunos ejecutivos consultan esporádicamente bibliografía y documentación sobre el comportamiento actual y esperado de las variables (PIB, Tasa de cambio, inflación, empleo, etc.) relacionadas con el entorno económico y las toman en cuenta en el diseño y revisión periódica de sus estrategias.</t>
  </si>
  <si>
    <t>El gerente y algunos ejecutivos consultan con frecuencia bibliografía y documentación sobre el comportamiento actual y esperado de las variables económicas (PIB, Tasa de cambio, inflación, empleo, etc.) relacionadas con el entorno económico y las toman en cuenta en el diseño y revisión periódica de sus estrategias.</t>
  </si>
  <si>
    <t>Se contratan consultores, organizaciones especializadas o universidades para el análisis del comportamiento de las variables relacionadas con el entorno económico e incluye los resultados de las asesorías en el diseño y revisión periódica de sus estrategias.</t>
  </si>
  <si>
    <t>Se consulta información especializada, se contrata asesores o universidades (individualmente o en grupo) y se ha desarrollado y tiene en operación un grupo(s) y metodologías claras para analizar las tendencias del entorno meta, macro, meso y micro para identificar oportunidades y amenazas de mediano y largo plazo para la organización.</t>
  </si>
  <si>
    <t>Se manejan de manera empírica los datos financieros básicos del desempeño de la organización</t>
  </si>
  <si>
    <t>Los datos financieros que se manejan muestran el comportamiento histórico de la organización.</t>
  </si>
  <si>
    <t>Se cuenta con indicadores financieros pero se utilizan parcialmente</t>
  </si>
  <si>
    <t>Los métodos y herramientas que utiliza el líder muestran parcialmente la situación económica de la organización.</t>
  </si>
  <si>
    <t>Los métodos y herramientas que utiliza el líder muestran en términos reales la situación económica de la organización y se utilizan para la toma de decisiones.</t>
  </si>
  <si>
    <t>MATRIZ LIDER.DIR.ESTRA.</t>
  </si>
  <si>
    <t xml:space="preserve"> Estrategias corporativas</t>
  </si>
  <si>
    <t>CULTURA ORGANIZACIONAL</t>
  </si>
  <si>
    <t>El ambiente lo promueve la dirección  de la organización</t>
  </si>
  <si>
    <t>Se sugiere a Recursos humanos buscar acciones para mejorar el ambiente laboral de la organización sin planes formalizados ni recursos asignados.</t>
  </si>
  <si>
    <t>Se están trabajando de manera informal acciones para promover el respeto y la dignidad del ser humano y dar respuesta concreta a los sentimientos de desarraigo, angustia y estrés generados por el entorno</t>
  </si>
  <si>
    <t>Se evidencian parcialmente acciones para promover el respeto y la dignidad del ser humano y dar respuesta concreta a los sentimientos de desarraigo, angustia y estrés generados por el entorno. La organización esta trabajando para constituirse en un gran sitio para trabajar.</t>
  </si>
  <si>
    <t>Las acciones desarrolladas para promover el respeto y la dignidad del ser humano funcionan de manera excelente. Dan respuesta concreta a los sentimientos de desarraigo, angustia y estrés generados por el entorno. La organización es un gran sitio para trabajar.</t>
  </si>
  <si>
    <t>No se percibe un interés para cambiar o desarrollar la manera de hacer las cosas en la organización con un énfasis en la innovación y la producción sostenible.</t>
  </si>
  <si>
    <t>Las actividades para promover el desarrollo de capacidades de Innovación y producción sostenible a todo nivel se están trabajando de manera informal.</t>
  </si>
  <si>
    <t>Las actividades para promover el desarrollo de capacidades de innovación y producción sostenible se evidencian parcialmente.</t>
  </si>
  <si>
    <t>Las actividades para promover el desarrollo de capacidades de innovación y producción sostenible se evidencian de manera explicita, pero no cubren a toda la organización. Se evidencian mas en algunos procesos o áreas de la organización.</t>
  </si>
  <si>
    <t>Las actividades para promover el desarrollo de capacidades de innovación y producción sostenible están explicitas a todo nivel en toda la organización.</t>
  </si>
  <si>
    <t>Es básica la comunicación solo para trasmitir decisiones gerenciales</t>
  </si>
  <si>
    <t>Falta o son ocasionales las conversaciones planeadas para comunicar objetivos o planes actuales de la organización en el ámbito interno y externo.</t>
  </si>
  <si>
    <t>Hay algunas conversaciones planeadas para comunicar objetivos o planes actuales de la organización en el ámbito interno y externo</t>
  </si>
  <si>
    <t>Frecuentemente existen conversaciones planeadas para comunicar objetivos o planes actuales de la organización en el ámbito interno y externo</t>
  </si>
  <si>
    <t>Existen continuamente conversaciones planeadas para comunicar objetivos o planes actuales de la organización en el ámbito interno y externo, utilizando tecnología de ultima generación.</t>
  </si>
  <si>
    <t>La organización no ve como invertir en la sociedad le pueda traer beneficios</t>
  </si>
  <si>
    <t>La organización considera importante invertir en proyectos que generen un valor compartido pero no sabe como hacerlo</t>
  </si>
  <si>
    <t>La organización invierte en proyectos que le aseguren un impacto a corto plazo con la sociedad</t>
  </si>
  <si>
    <t>La organización es consciente que la inversión en proyectos con la sociedad generan beneficios a mediano y largo plazo.</t>
  </si>
  <si>
    <t>La organización evidencia un mejor desempeño económico estratégico y continúo al tener un impacto positivo en la sociedad.</t>
  </si>
  <si>
    <t>MATRIZ CULTURA ORGANIZACIONAL</t>
  </si>
  <si>
    <t>RECONOCIMIENTO</t>
  </si>
  <si>
    <t>La empresa no ha establecido este criterio como estrategia de negocio</t>
  </si>
  <si>
    <t>El factor de felicidad para los colaboradores y sus partes interesadas se evidencian de manera informal.</t>
  </si>
  <si>
    <t>Existen criterios claros para evaluar la felicidad en el ámbito laboral</t>
  </si>
  <si>
    <t xml:space="preserve">La organización ha validado frente a sus grupos de interés los procesos de felicidad y los tiene reportados </t>
  </si>
  <si>
    <t>Se  evalúan y ajustan los indicadores de felicidad  en la organización</t>
  </si>
  <si>
    <t>Los trabajadores no son conscientes sobre el aporte que pueden hacer para mejorar su entorno</t>
  </si>
  <si>
    <t>No es claro en que momento se debe reconocer al trabajador cuando plantea soluciones para mejorar su entorno</t>
  </si>
  <si>
    <t>Se reconoce de manera personal al trabajador que se destaca por presentar iniciativas para mejorar su ambiente de trabajo</t>
  </si>
  <si>
    <t>Se estimula al trabajador por medio de un reconocimiento público y financiero por las iniciativas que aportan soluciones creativas para mejorar su entorno. No se asegura la implementación</t>
  </si>
  <si>
    <t>Se implementan las iniciativas de trabajadores que aportan soluciones creativas para mejorar su entorno. Se maneja un proceso de retroalimentación permanente.</t>
  </si>
  <si>
    <t>Se tienen programas de motivación informales reactivos a situaciones que se activan en el entorno sin foco específico.</t>
  </si>
  <si>
    <t>Se tienen programas de motivación informales para el fortalecimiento de la mente, cuerpo y espíritu de los trabajadores</t>
  </si>
  <si>
    <t>Se tiene un programa de motivación estructurado con asignación de recursos deficiente para potenciar el fortalecimiento de la mente, cuerpo y espíritu de los trabajadores.</t>
  </si>
  <si>
    <t>Se tienen programas de motivación estructurados con asignación de recursos insuficientes para potenciar el fortalecimiento de la mente, cuerpo y espíritu de los trabajadores.</t>
  </si>
  <si>
    <t>Se tienen programas de motivación estructurados con asignación de recursos suficientes para potenciar el fortalecimiento de la mente, cuerpo y espíritu de los trabajadores funcionando de manera excelente. Hay referenciación permanente con las mejores practicas.</t>
  </si>
  <si>
    <t>Se valora y reconoce a los trabajadores por decisiones reactivas</t>
  </si>
  <si>
    <t>Existen criterios de manera informal para determinar el salario asignado y los reconocimientos para las personas, la periodicidad de su reajuste y las políticas salariales</t>
  </si>
  <si>
    <t>Los criterios para determinar el salario y los reconocimientos para las personas, la periodicidad de su reajuste y las políticas salariales existen de manera documentada,  pero no se les hace seguimiento.</t>
  </si>
  <si>
    <t>Los criterios con equidad para determinar el salario y los reconocimientos para las personas, la periodicidad de su reajuste y las políticas salariales se utilizan de manera parcial</t>
  </si>
  <si>
    <t>La aplicación de criterios con equidad para determinar el salario y los reconocimientos para las personas, la periodicidad de su reajuste y las políticas salariales, funciona de manera excelente. Hay referenciación permanente con las mejores practicas.</t>
  </si>
  <si>
    <t>MATRIZ RECONOCIMIENTO</t>
  </si>
  <si>
    <t>PROCESOS COLABORATIVOS</t>
  </si>
  <si>
    <t>No hay todavía interés específico de relacionarse con otras organizaciones o actores.</t>
  </si>
  <si>
    <t>Las relaciones comerciales con proveedores, distribuidores y/o competidores son ocasionales, transitorias y dependen del día a día</t>
  </si>
  <si>
    <t>Se establecen acuerdos y convenios en áreas geográficas especializadas</t>
  </si>
  <si>
    <t>La organización cuenta con  actividades principales, a medida que se establecen alianzas que permiten tener una red de apoyo</t>
  </si>
  <si>
    <t>Se trabaja en redes de cooperación horizontal y/o vertical con proyectos y a largo plazo fortaleciendo y maximizando su promesa de valor</t>
  </si>
  <si>
    <t>La organización se encuentra en el proceso de afiliar a sus trabajadores</t>
  </si>
  <si>
    <t>La organización tiene a sus trabajadores con afiliación a EPS , ARP.</t>
  </si>
  <si>
    <t>Los servicios de ARP y EPS son aprovechados por los trabajadores y se cuenta con asesores para su consulta</t>
  </si>
  <si>
    <t>La organización tiene a sus trabajadores con las afiliaciones de ley y cuenta con un área especifica dentro de la organización de salud ocupacional la cual permanentemente se preocupa de la salud de los trabajadores.</t>
  </si>
  <si>
    <t>Se cuenta con servicios de salud y seguridad industrial adicionales y complementarios a los legales, la organización permanentemente evalúa la salud integral de sus trabajadores.</t>
  </si>
  <si>
    <t>La organización decide por nivel jerárquico</t>
  </si>
  <si>
    <t>La organización está legalmente constituida y cumple con todas sus obligaciones legales y tributarias, entraría a acuerdos con otras organizaciones sin compromisos formales</t>
  </si>
  <si>
    <t>Los acuerdos entre las partes son formales y se respeta la legalidad y se manejan con transparencia y honestidad</t>
  </si>
  <si>
    <t>Los acuerdos con las partes se formalizan basados en la confianza, bajo la forma de consorcios, alianzas temporales, franquicias u otras formas</t>
  </si>
  <si>
    <t>La organización desarrolla junto con diferentes stakeholders procesos de innovación, transferencia de conocimiento y sinergias que fortalecen de manera sostenible el consenso entre las partes.</t>
  </si>
  <si>
    <t>La organización no tiene concebido trabajar con voluntariado</t>
  </si>
  <si>
    <t>La organización ha incorporado estrategias de  programas de voluntariado corporativo, en la estrategia organizacional</t>
  </si>
  <si>
    <t>La organización invierte en sensibilización y formación previa para motivar a sus colaboradores y otros grupos de interés a implicarse en acciones de voluntariado</t>
  </si>
  <si>
    <t>La organización tiene establecido dentro de la estrategia de negocios y del liderazgo corporativo las acciones de voluntariado corporativo</t>
  </si>
  <si>
    <t>La organización contribuye al cambio de la sociedad cohesionando a sus partes interesadas y es reconocido por la sociedad.</t>
  </si>
  <si>
    <t>MATRIZ PROCESOS COLABORATIVOS</t>
  </si>
  <si>
    <t>Dimensiones</t>
  </si>
  <si>
    <t>NUEVOS MERCADOS</t>
  </si>
  <si>
    <t>Ausencia de influencia fuera de su mercado primario.</t>
  </si>
  <si>
    <t>Se encuentra escalando en nuevos mercados a nivel local.</t>
  </si>
  <si>
    <t>Influye de manera significativa en varios segmentos de mercado en el ámbito nacional</t>
  </si>
  <si>
    <t>Influye de manera significativa en varios segmentos de mercado en mercados internacionales</t>
  </si>
  <si>
    <t>Influye de manera significativa en varios segmentos de mercado en otros continentes</t>
  </si>
  <si>
    <t>Ausencia de Plan estratégico de sostenibilidad ambiental para entrar en nuevos mercados</t>
  </si>
  <si>
    <t>Diseño de iniciativas aisladas de sostenibilidad ambiental en nuevos mercados</t>
  </si>
  <si>
    <t>Diseño de Plan estratégico de sostenibilidad ambiental en nuevos mercados nacionales</t>
  </si>
  <si>
    <t>Diseño de Plan estratégico de sostenibilidad ambiental en mercado internacionales</t>
  </si>
  <si>
    <t>Diseño de Plan estratégico de sostenibilidad ambiental en otros continentes</t>
  </si>
  <si>
    <t>Ausencia de Plan Estratégico para entrar en nuevos mercados</t>
  </si>
  <si>
    <t>La orientación del mercado se enfoca hacia la sostenibilidad e innovación organizacional  en  nuevos mercados</t>
  </si>
  <si>
    <t>La orientación del mercado se enfoca hacia la sostenibilidad e innovación organizacional  en  Mercado nacional</t>
  </si>
  <si>
    <t xml:space="preserve"> Se han identificado y explorado las diferentes necesidades del entorno para mejorar la estrategia en el Mercado Internacional</t>
  </si>
  <si>
    <t>La organización  reorienta sus productos/servicios  y estrategias en concordancia con las necesidades de los mercados  de otros continentes</t>
  </si>
  <si>
    <t>Ausencia de Estrategia Comercial en mercados nuevos</t>
  </si>
  <si>
    <t>Ofrecimiento y/o comercialización esporádica de productos y/o servicios en nuevos mercados</t>
  </si>
  <si>
    <t>Ofrecimiento y/o comercialización en Mercado nacional &gt; 20%</t>
  </si>
  <si>
    <t>Ofrecimiento y/o comercialización en Mercado Internacional&gt; 20%</t>
  </si>
  <si>
    <t>Ofrecimiento y/o comercialización en otros continentes &gt; 20%</t>
  </si>
  <si>
    <t>MATRIZ NUEVOS MERCADOS</t>
  </si>
  <si>
    <t>TECNOLOGÍA</t>
  </si>
  <si>
    <t>La empresa dispone de herramientas tecnológicas solamente para el área de TICS</t>
  </si>
  <si>
    <t>La empresa dispone de herramientas tecnológicas de manera abierta para el  nivel operativo</t>
  </si>
  <si>
    <t>La empresa dispone de herramientas tecnológicas de manera abierta para nivel operativo, táctico y estratégico</t>
  </si>
  <si>
    <t>La empresa dispone de herramientas tecnológicas de manera abierta para algunos  grupos de interés</t>
  </si>
  <si>
    <t>La empresa dispone de herramientas tecnológicas de manera abierta para  todos los grupos de interés.</t>
  </si>
  <si>
    <t>No monitorea</t>
  </si>
  <si>
    <t>La empresa explora sobre el tema de las tecnologías limpias</t>
  </si>
  <si>
    <t>La empresa implementa un esquema de monitoreo.</t>
  </si>
  <si>
    <t>La empresa tiene un equipo destinado al monitoreo y adaptación de tecnologías limpias.</t>
  </si>
  <si>
    <t>La empresa se anticipa ante los cambio tecnológicos y tiene un esquema de monitoreo y prospectiva permanente en busca de las mejores tecnologías limpias.</t>
  </si>
  <si>
    <t>La empresa no hace planeación estratégica tecnológica</t>
  </si>
  <si>
    <t>Hace planeación de tecnología teniendo en cuenta presupuesto y costos.</t>
  </si>
  <si>
    <t>Se realiza Planeacion de tecnologia a  corto plazo (menos de un año)</t>
  </si>
  <si>
    <t>La empresa realiza ejercicios de planeacion tecnologica  a mediano plazo (entre 1 a 3 años)</t>
  </si>
  <si>
    <t>La empresa hace ejercicios de prospectiva y tendencias de tecnología (mas de tres años) y los articula con su planeación estratégica.</t>
  </si>
  <si>
    <t>No hay transferencia de tecnología</t>
  </si>
  <si>
    <t>La empresa transfiere sus tecnologías al interior de su  empresa</t>
  </si>
  <si>
    <t>La empresa participa en congresos y eventos para transferir su tecnología a externos</t>
  </si>
  <si>
    <t>La empresa hace transferencia de tecnologia a sus stakeholders</t>
  </si>
  <si>
    <t xml:space="preserve">La empresa es reconocida por su transferencia de tecnología en ciertos ámbitos científicos y comunidades empresariales por las tecnologías que utiliza </t>
  </si>
  <si>
    <t>MATRIZ TECNOLOGIA</t>
  </si>
  <si>
    <t>INDICADORES FINANCIEROS</t>
  </si>
  <si>
    <t>Impacto en los stakeholders</t>
  </si>
  <si>
    <t>No se invierte en los stakeholders</t>
  </si>
  <si>
    <t>Se estan explorando posibilidades para invertir.</t>
  </si>
  <si>
    <t xml:space="preserve">Ya se asigna un presupuesto para invertir </t>
  </si>
  <si>
    <t>Se invierte en acciones  sin dialogar con los  stakeholders</t>
  </si>
  <si>
    <t>Se invierte en acciones  a partir del  dialogo con  los stakeholders</t>
  </si>
  <si>
    <t>No se invierte</t>
  </si>
  <si>
    <t>Se invierte en acciones de proteccion y recuperacion del medio ambiente teniendo en cuenta las necesidades de algunos stakeholders (partes interesadas)</t>
  </si>
  <si>
    <t>Se invierte en  acciones de proteccion y recuperacion del medio ambiente teniendo en cuenta las necesidades de todos los stakeholders (partes interesadas)</t>
  </si>
  <si>
    <t xml:space="preserve">ROA= (Return on Assets = Retorno sobre activos)  </t>
  </si>
  <si>
    <t>Ha tenido crecimiento  negativo en los años analizados</t>
  </si>
  <si>
    <t>No han tenido crecimiento</t>
  </si>
  <si>
    <t>Han tenido crecimiento positivos en los dos ultimos años</t>
  </si>
  <si>
    <t>Han tenido crecimiento positivos en los tres ultimos años</t>
  </si>
  <si>
    <t>Han tenido crecimiento positivos en los cuatro ultimos años</t>
  </si>
  <si>
    <t>Desempeño financiero del Margen EBITDA solicitados por el modelo, en los años fiscales solicitados en los indicadores financieros.</t>
  </si>
  <si>
    <t>MATRIZ INDICADORES FINANCIEROS</t>
  </si>
  <si>
    <t>INFORME CONSOLIDADO FACTORES RISE</t>
  </si>
  <si>
    <t>RESULTADO</t>
  </si>
  <si>
    <t>PROMEDIO</t>
  </si>
  <si>
    <t>INFORME CONSOLIDADO DIMENSIONES Y FACTORES EAN RISE</t>
  </si>
  <si>
    <t>INFORME CONSOLIDADO DESCRIPTORES Y FACTORES RISE</t>
  </si>
  <si>
    <t>RUTA DE INNOVACION Y SOSTENIBILIDAD EMPRESARIAL: PLAN RISE (CORTO PLAZO-MENOS DE UN AÑO-)</t>
  </si>
  <si>
    <t>NOMBRE DEL FACTOR</t>
  </si>
  <si>
    <t>DIMENSIÓN</t>
  </si>
  <si>
    <t>ACTIVIDADES POR DESCRIPTOR</t>
  </si>
  <si>
    <t>PRIORIDAD</t>
  </si>
  <si>
    <t>RECURSOS (por año)</t>
  </si>
  <si>
    <t>DURACION EN MESES</t>
  </si>
  <si>
    <t>RESPONSABLES POR ACTIVIDAD</t>
  </si>
  <si>
    <t>US $</t>
  </si>
  <si>
    <t>HUMANOS</t>
  </si>
  <si>
    <t>Indicadores financieros</t>
  </si>
  <si>
    <t>1.Implementación de  indicadores de Protección y/o recuperación del entorno, cuyos resultados  excedan el estándar nacional dentro de su actividad económica.</t>
  </si>
  <si>
    <t>Comité financiero</t>
  </si>
  <si>
    <t>Gerente Financiero</t>
  </si>
  <si>
    <t>2. Manejo  de  indicadores de desempeño financiero, cuyos resultados  excedan el estándar nacional dentro de su actividad económica.</t>
  </si>
  <si>
    <t>Tecnologia</t>
  </si>
  <si>
    <t>3. Disposición  de herramientas tecnológicas de manera abierta para  todos los grupos de interés.</t>
  </si>
  <si>
    <t>Trabajadores internos</t>
  </si>
  <si>
    <t>Gerente general y Gerente de operaciones</t>
  </si>
  <si>
    <t>GERENCIAL</t>
  </si>
  <si>
    <t>4. Realización de  ejercicios de prospectiva y tendencias de manera periódica, para incorporarlos en su planeación estratégica, incluyendo lo relativo a transferencia tecnológica a sus stakeholders.</t>
  </si>
  <si>
    <t>Nuevos mercados</t>
  </si>
  <si>
    <t>5. Reorientación de   productos/servicios  y estrategias en concordancia con las necesidades de los mercados  Internacionales</t>
  </si>
  <si>
    <t>Gerente General; Gerente de Mercadeo y comité directivo</t>
  </si>
  <si>
    <t>Procesos Colaborativos</t>
  </si>
  <si>
    <t>6. Desarrollo junto con diferentes stakeholders procesos de innovación, transferencia de conocimiento y sinergias que fortalezcan de manera sostenible el consenso entre las partes.</t>
  </si>
  <si>
    <t>Consultor externo</t>
  </si>
  <si>
    <t>Gerente General, Comité directivo y Consultor externo</t>
  </si>
  <si>
    <t>Reconocimiento</t>
  </si>
  <si>
    <t>7. Desarrollo de  programas de motivación estructurados con asignación de recursos suficientes para potenciar el fortalecimiento de la mente, cuerpo y espíritu de los trabajadores, incluyendo una  referenciación permanente con las mejores prácticas.</t>
  </si>
  <si>
    <t>ECONÓMICA</t>
  </si>
  <si>
    <t>8. Aplicación de criterios con equidad para determinar el salario y los reconocimientos para las personas,con periodicidad de su reajuste y  políticas salariales anuales,  incluyendo una  referenciación permanente con las mejores prácticas.</t>
  </si>
  <si>
    <t>Liderazgo y Direccionamiento Estratégico</t>
  </si>
  <si>
    <t xml:space="preserve">9. Desarrollo de sesiones especiales presenciales o virtuales para que el papel y la participación de la gerencia como líder en la creación, promoción y mantenimiento de una cultura de armonía de trabajo se evidencie con indicadores en toda la empresa. </t>
  </si>
  <si>
    <t>Gerente General, Gerente de Gestión Humana y Consultor externo</t>
  </si>
  <si>
    <t>10. Implementación y evaluación de programas para mantener el código ético y la política anticorrupción, que estén incluidos en el direccionamiento estratégico y la cultura organizacional, permeando a todos lo stakeholders. Medición de  sus resultados y comparación  con estándares internacionales, de tal manera que  sus resultados sirvan de insumo para los proyectos estratégicos.</t>
  </si>
  <si>
    <t>TOTAL RISE UN AÑO</t>
  </si>
  <si>
    <t>RECURSOS</t>
  </si>
  <si>
    <t>$</t>
  </si>
  <si>
    <t>Tecnología</t>
  </si>
  <si>
    <t>Democratización de la Tecnología - La empresa dispone de herramientas tecnológicas de manera abierta para algunos grupos de interes (implementar CRM para el seguimiento y control de procesos de ventas)</t>
  </si>
  <si>
    <t>Gerencia Comercial</t>
  </si>
  <si>
    <t>Gerente Comercial</t>
  </si>
  <si>
    <t>Tecnologías limpias - Implementar un esquema de monitoreo sobre el uso de las tecnologías (Creación de un sistema para Monitorear el consumo de energía  con la utilización de los paneles solares)</t>
  </si>
  <si>
    <t>Administración</t>
  </si>
  <si>
    <t>Gerente Administrativo</t>
  </si>
  <si>
    <t>Indicadores Financieros</t>
  </si>
  <si>
    <t>Protección y/o recuperación del entorno - Se asigna un presupuesto para invertir (Recursos anuales para invertir en sistemas de captación de aguas para utilización en baños y lavaderos)</t>
  </si>
  <si>
    <t xml:space="preserve">Gerencial </t>
  </si>
  <si>
    <t xml:space="preserve">
Elaborar un modelo de direccionamiento estratégico con la ayuda de expertos.  
Contar con plena apertura de aprendizaje y recibir constructivamente las recomendaciones realizadas a la organización.  
</t>
  </si>
  <si>
    <t>Gerente general, jefes de departamento y consultor externo</t>
  </si>
  <si>
    <t>Gerente General</t>
  </si>
  <si>
    <t>Cultura Organizacional</t>
  </si>
  <si>
    <t>Gestión humana- Se crea un área encargada del talento humano de la organización para garantizar un buen clima organizacional y movilizar la productividad laboral a un nivel superior</t>
  </si>
  <si>
    <t>Consultor externo y trabajador interno</t>
  </si>
  <si>
    <t>Gerente general, consultor externo y nuevo gerente de talento humano</t>
  </si>
  <si>
    <t>Conciencia ambiental- promover actividades de enseñanza respecto a aportes y afectaciones al medio ambiente que activen la RSE no solo en los directivos sino en cada uno de los trabajadores de la empresa</t>
  </si>
  <si>
    <t>Gerente de producción, gerente de mercadeo y trabjadores internos</t>
  </si>
  <si>
    <t xml:space="preserve">Crear un programa de calidad de vida para los colaboradores de Nutrilacteos que permita el desarrollo del trabajador y sus familias.
</t>
  </si>
  <si>
    <t>Gerencia General, personal administrativo</t>
  </si>
  <si>
    <t>Gerente General y Gerencia Administrativa</t>
  </si>
  <si>
    <t>Implementar programas de voluntariados que aporten a la construcción de su entorno social </t>
  </si>
  <si>
    <t>Nuevos Mercados</t>
  </si>
  <si>
    <t>Investigar las tendencias de mercado, nuevos habitos de consumo e implementar un area o grupo de personas que monitoreen las posibles oportunidades de mercado.</t>
  </si>
  <si>
    <t>Gerencia General y Gerencia comercial</t>
  </si>
  <si>
    <t>Producción sostenible</t>
  </si>
  <si>
    <t>Identificación y evaluación de los impactos ambientales que genera el desarrollo de la operación para el establecimiento de objetivos y metas ambientales que den las bases para la implementación de un sistema de gestión ambiental</t>
  </si>
  <si>
    <t>Gerencia general  y consultor ambiental externo</t>
  </si>
  <si>
    <t>Destinar un presupuesto para desarrollar un programa de gestión ambiental que cuente con un programa de educación y sensibilización para las partes interesadas respecto a la importancia de la economía circular y la forma en que se puede contribuir a la implementación de la misma en la empresa.</t>
  </si>
  <si>
    <t>Innovación</t>
  </si>
  <si>
    <t>Creación de políticas y prácticas enfocadas al desarrollo de una cultura que apoye y promueva la innovación en la operación</t>
  </si>
  <si>
    <t>Gerente general y gerente de talento humano</t>
  </si>
  <si>
    <t>CRONOGRAMA RISE</t>
  </si>
  <si>
    <t>PLAN 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</si>
</sst>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0.0%"/>
    <numFmt numFmtId="167" formatCode="_-&quot;$&quot;\ * #,##0_-;\-&quot;$&quot;\ * #,##0_-;_-&quot;$&quot;\ * &quot;-&quot;??_-;_-@_-"/>
  </numFmts>
  <fonts count="75">
    <font>
      <sz val="11"/>
      <color rgb="FF000000"/>
      <name val="Calibri"/>
    </font>
    <font>
      <sz val="11"/>
      <name val="Calibri"/>
      <family val="2"/>
    </font>
    <font>
      <b/>
      <sz val="10"/>
      <color rgb="FF000000"/>
      <name val="Tahoma"/>
      <family val="2"/>
    </font>
    <font>
      <sz val="11"/>
      <name val="Arial"/>
      <family val="2"/>
    </font>
    <font>
      <sz val="10"/>
      <color rgb="FF000000"/>
      <name val="Tahoma"/>
      <family val="2"/>
    </font>
    <font>
      <b/>
      <sz val="12"/>
      <color rgb="FF000000"/>
      <name val="Tahoma"/>
      <family val="2"/>
    </font>
    <font>
      <sz val="11"/>
      <name val="Calibri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b/>
      <sz val="11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b/>
      <u/>
      <sz val="11"/>
      <color theme="0"/>
      <name val="Calibri"/>
      <family val="2"/>
    </font>
    <font>
      <b/>
      <u/>
      <sz val="14"/>
      <color theme="10"/>
      <name val="Calibri"/>
      <family val="2"/>
    </font>
    <font>
      <b/>
      <u/>
      <sz val="11"/>
      <color theme="10"/>
      <name val="Calibri"/>
      <family val="2"/>
    </font>
    <font>
      <b/>
      <u/>
      <sz val="12"/>
      <color theme="10"/>
      <name val="Calibri"/>
      <family val="2"/>
    </font>
    <font>
      <b/>
      <u/>
      <sz val="12"/>
      <color theme="0"/>
      <name val="Calibri"/>
      <family val="2"/>
    </font>
    <font>
      <b/>
      <sz val="11"/>
      <color theme="0"/>
      <name val="Calibri"/>
      <family val="2"/>
    </font>
    <font>
      <b/>
      <u/>
      <sz val="14"/>
      <color theme="0"/>
      <name val="Calibri"/>
      <family val="2"/>
    </font>
    <font>
      <b/>
      <sz val="10"/>
      <color theme="0"/>
      <name val="Tahoma"/>
      <family val="2"/>
    </font>
    <font>
      <sz val="11"/>
      <color rgb="FF000000"/>
      <name val="Calibri"/>
      <family val="2"/>
    </font>
    <font>
      <b/>
      <sz val="11"/>
      <color theme="0"/>
      <name val="Tahoma"/>
      <family val="2"/>
    </font>
    <font>
      <sz val="11"/>
      <color theme="0"/>
      <name val="Calibri"/>
      <family val="2"/>
    </font>
    <font>
      <b/>
      <sz val="14"/>
      <name val="Arial"/>
      <family val="2"/>
    </font>
    <font>
      <b/>
      <sz val="12"/>
      <name val="Arial"/>
      <family val="2"/>
    </font>
    <font>
      <b/>
      <u/>
      <sz val="18"/>
      <color theme="10"/>
      <name val="Calibri"/>
      <family val="2"/>
    </font>
    <font>
      <b/>
      <sz val="16"/>
      <color theme="0"/>
      <name val="Calibri"/>
      <family val="2"/>
    </font>
    <font>
      <b/>
      <u/>
      <sz val="16"/>
      <color theme="0"/>
      <name val="Calibri"/>
      <family val="2"/>
    </font>
    <font>
      <b/>
      <u/>
      <sz val="18"/>
      <color theme="0"/>
      <name val="Calibri"/>
      <family val="2"/>
    </font>
    <font>
      <b/>
      <sz val="14"/>
      <color rgb="FF000000"/>
      <name val="Tahoma"/>
      <family val="2"/>
    </font>
    <font>
      <b/>
      <u/>
      <sz val="22"/>
      <color theme="0"/>
      <name val="Calibri"/>
      <family val="2"/>
    </font>
    <font>
      <b/>
      <sz val="11"/>
      <color rgb="FFFF0000"/>
      <name val="Calibri"/>
      <family val="2"/>
    </font>
    <font>
      <b/>
      <sz val="14"/>
      <color rgb="FF595959"/>
      <name val="Calibri"/>
      <family val="2"/>
    </font>
    <font>
      <b/>
      <u/>
      <sz val="20"/>
      <color theme="10"/>
      <name val="Calibri"/>
      <family val="2"/>
    </font>
    <font>
      <b/>
      <u/>
      <sz val="16"/>
      <color theme="10"/>
      <name val="Calibri"/>
      <family val="2"/>
    </font>
    <font>
      <b/>
      <sz val="8"/>
      <name val="Arial"/>
      <family val="2"/>
    </font>
    <font>
      <b/>
      <sz val="8"/>
      <name val="Calibri"/>
      <family val="2"/>
    </font>
    <font>
      <sz val="8"/>
      <name val="Arial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u/>
      <sz val="20"/>
      <color theme="0"/>
      <name val="Calibri"/>
      <family val="2"/>
    </font>
    <font>
      <b/>
      <sz val="8"/>
      <color rgb="FFFF0000"/>
      <name val="Arial"/>
      <family val="2"/>
    </font>
    <font>
      <sz val="12"/>
      <name val="Calibri"/>
      <family val="2"/>
    </font>
    <font>
      <b/>
      <sz val="12"/>
      <color theme="0"/>
      <name val="Tahoma"/>
      <family val="2"/>
    </font>
    <font>
      <b/>
      <sz val="11"/>
      <color rgb="FF000000"/>
      <name val="Tahoma"/>
      <family val="2"/>
    </font>
    <font>
      <b/>
      <sz val="11"/>
      <color theme="7"/>
      <name val="Calibri"/>
      <family val="2"/>
    </font>
    <font>
      <b/>
      <sz val="11"/>
      <color rgb="FFFF0066"/>
      <name val="Calibri"/>
      <family val="2"/>
    </font>
    <font>
      <b/>
      <sz val="11"/>
      <color rgb="FF000000"/>
      <name val="Calibri"/>
      <family val="2"/>
      <scheme val="minor"/>
    </font>
    <font>
      <b/>
      <u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8"/>
      <color theme="0"/>
      <name val="Arial"/>
      <family val="2"/>
    </font>
    <font>
      <b/>
      <sz val="8"/>
      <color theme="0"/>
      <name val="Calibri"/>
      <family val="2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4"/>
      <color theme="0"/>
      <name val="Calibri"/>
      <family val="2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11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C5D9F1"/>
        <bgColor rgb="FFC5D9F1"/>
      </patternFill>
    </fill>
    <fill>
      <patternFill patternType="solid">
        <fgColor rgb="FF76933C"/>
        <bgColor rgb="FF76933C"/>
      </patternFill>
    </fill>
    <fill>
      <patternFill patternType="solid">
        <fgColor rgb="FF92D050"/>
        <bgColor rgb="FF92D050"/>
      </patternFill>
    </fill>
    <fill>
      <patternFill patternType="solid">
        <fgColor theme="5" tint="0.79998168889431442"/>
        <b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3" tint="0.39997558519241921"/>
        <bgColor indexed="64"/>
      </patternFill>
    </fill>
  </fills>
  <borders count="15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rgb="FF000000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theme="9" tint="-0.24994659260841701"/>
      </left>
      <right style="hair">
        <color theme="9" tint="-0.24994659260841701"/>
      </right>
      <top style="medium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medium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hair">
        <color theme="9" tint="-0.24994659260841701"/>
      </bottom>
      <diagonal/>
    </border>
    <border>
      <left style="medium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 style="medium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medium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medium">
        <color theme="9" tint="-0.24994659260841701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 style="hair">
        <color theme="9" tint="-0.24994659260841701"/>
      </bottom>
      <diagonal/>
    </border>
    <border>
      <left/>
      <right/>
      <top style="hair">
        <color theme="9" tint="-0.24994659260841701"/>
      </top>
      <bottom style="hair">
        <color theme="9" tint="-0.24994659260841701"/>
      </bottom>
      <diagonal/>
    </border>
    <border>
      <left/>
      <right style="medium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 style="medium">
        <color theme="9" tint="-0.24994659260841701"/>
      </bottom>
      <diagonal/>
    </border>
    <border>
      <left/>
      <right/>
      <top style="hair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hair">
        <color theme="9" tint="-0.24994659260841701"/>
      </top>
      <bottom style="medium">
        <color theme="9" tint="-0.2499465926084170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9" fontId="22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72" fillId="0" borderId="0" applyFont="0" applyFill="0" applyBorder="0" applyAlignment="0" applyProtection="0"/>
  </cellStyleXfs>
  <cellXfs count="85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66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6" fillId="0" borderId="0" xfId="0" applyFont="1"/>
    <xf numFmtId="0" fontId="9" fillId="3" borderId="0" xfId="0" applyFont="1" applyFill="1"/>
    <xf numFmtId="0" fontId="10" fillId="0" borderId="0" xfId="0" applyFont="1"/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0" fillId="0" borderId="7" xfId="0" applyBorder="1" applyAlignment="1">
      <alignment horizontal="left" vertical="center" wrapText="1"/>
    </xf>
    <xf numFmtId="166" fontId="2" fillId="0" borderId="7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2" fillId="0" borderId="0" xfId="0" applyFont="1"/>
    <xf numFmtId="0" fontId="9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17" borderId="0" xfId="0" applyFont="1" applyFill="1" applyAlignment="1">
      <alignment horizontal="center" vertical="top"/>
    </xf>
    <xf numFmtId="0" fontId="0" fillId="17" borderId="0" xfId="0" applyFill="1" applyAlignment="1">
      <alignment vertical="center" wrapText="1"/>
    </xf>
    <xf numFmtId="0" fontId="19" fillId="20" borderId="7" xfId="0" applyFont="1" applyFill="1" applyBorder="1"/>
    <xf numFmtId="0" fontId="19" fillId="20" borderId="7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/>
    <xf numFmtId="10" fontId="0" fillId="0" borderId="7" xfId="2" applyNumberFormat="1" applyFont="1" applyBorder="1" applyAlignment="1">
      <alignment horizontal="center"/>
    </xf>
    <xf numFmtId="10" fontId="19" fillId="20" borderId="7" xfId="2" applyNumberFormat="1" applyFont="1" applyFill="1" applyBorder="1" applyAlignment="1">
      <alignment horizontal="center"/>
    </xf>
    <xf numFmtId="0" fontId="14" fillId="14" borderId="0" xfId="1" applyFont="1" applyFill="1" applyAlignment="1">
      <alignment horizontal="left" vertical="center"/>
    </xf>
    <xf numFmtId="0" fontId="16" fillId="19" borderId="7" xfId="1" applyFont="1" applyFill="1" applyBorder="1" applyAlignment="1"/>
    <xf numFmtId="10" fontId="0" fillId="0" borderId="7" xfId="0" applyNumberFormat="1" applyBorder="1" applyAlignment="1">
      <alignment horizontal="center" vertical="center"/>
    </xf>
    <xf numFmtId="0" fontId="25" fillId="28" borderId="0" xfId="0" applyFont="1" applyFill="1" applyAlignment="1">
      <alignment vertical="center" wrapText="1"/>
    </xf>
    <xf numFmtId="0" fontId="26" fillId="28" borderId="0" xfId="0" applyFont="1" applyFill="1"/>
    <xf numFmtId="0" fontId="15" fillId="29" borderId="0" xfId="1" applyFont="1" applyFill="1" applyAlignment="1">
      <alignment horizontal="center"/>
    </xf>
    <xf numFmtId="0" fontId="28" fillId="20" borderId="0" xfId="0" applyFont="1" applyFill="1" applyAlignment="1">
      <alignment horizontal="center"/>
    </xf>
    <xf numFmtId="0" fontId="11" fillId="16" borderId="7" xfId="0" applyFont="1" applyFill="1" applyBorder="1"/>
    <xf numFmtId="0" fontId="19" fillId="10" borderId="22" xfId="0" applyFont="1" applyFill="1" applyBorder="1"/>
    <xf numFmtId="0" fontId="19" fillId="10" borderId="23" xfId="0" applyFont="1" applyFill="1" applyBorder="1"/>
    <xf numFmtId="0" fontId="12" fillId="21" borderId="23" xfId="0" applyFont="1" applyFill="1" applyBorder="1"/>
    <xf numFmtId="0" fontId="19" fillId="30" borderId="22" xfId="0" applyFont="1" applyFill="1" applyBorder="1"/>
    <xf numFmtId="0" fontId="19" fillId="30" borderId="23" xfId="0" applyFont="1" applyFill="1" applyBorder="1"/>
    <xf numFmtId="0" fontId="19" fillId="14" borderId="22" xfId="0" applyFont="1" applyFill="1" applyBorder="1"/>
    <xf numFmtId="0" fontId="19" fillId="14" borderId="23" xfId="0" applyFont="1" applyFill="1" applyBorder="1"/>
    <xf numFmtId="0" fontId="11" fillId="16" borderId="9" xfId="0" applyFont="1" applyFill="1" applyBorder="1"/>
    <xf numFmtId="0" fontId="11" fillId="15" borderId="22" xfId="0" applyFont="1" applyFill="1" applyBorder="1"/>
    <xf numFmtId="0" fontId="11" fillId="15" borderId="23" xfId="0" applyFont="1" applyFill="1" applyBorder="1"/>
    <xf numFmtId="0" fontId="11" fillId="15" borderId="26" xfId="0" applyFont="1" applyFill="1" applyBorder="1"/>
    <xf numFmtId="0" fontId="11" fillId="16" borderId="8" xfId="0" applyFont="1" applyFill="1" applyBorder="1"/>
    <xf numFmtId="0" fontId="19" fillId="26" borderId="23" xfId="0" applyFont="1" applyFill="1" applyBorder="1"/>
    <xf numFmtId="0" fontId="19" fillId="26" borderId="50" xfId="0" applyFont="1" applyFill="1" applyBorder="1"/>
    <xf numFmtId="0" fontId="11" fillId="19" borderId="22" xfId="0" applyFont="1" applyFill="1" applyBorder="1"/>
    <xf numFmtId="0" fontId="11" fillId="19" borderId="23" xfId="0" applyFont="1" applyFill="1" applyBorder="1"/>
    <xf numFmtId="0" fontId="11" fillId="19" borderId="50" xfId="0" applyFont="1" applyFill="1" applyBorder="1"/>
    <xf numFmtId="0" fontId="19" fillId="24" borderId="22" xfId="0" applyFont="1" applyFill="1" applyBorder="1"/>
    <xf numFmtId="0" fontId="19" fillId="24" borderId="23" xfId="0" applyFont="1" applyFill="1" applyBorder="1"/>
    <xf numFmtId="0" fontId="12" fillId="21" borderId="50" xfId="0" applyFont="1" applyFill="1" applyBorder="1"/>
    <xf numFmtId="0" fontId="19" fillId="10" borderId="50" xfId="0" applyFont="1" applyFill="1" applyBorder="1"/>
    <xf numFmtId="0" fontId="12" fillId="21" borderId="22" xfId="0" applyFont="1" applyFill="1" applyBorder="1"/>
    <xf numFmtId="0" fontId="19" fillId="14" borderId="50" xfId="0" applyFont="1" applyFill="1" applyBorder="1"/>
    <xf numFmtId="0" fontId="19" fillId="26" borderId="51" xfId="0" applyFont="1" applyFill="1" applyBorder="1"/>
    <xf numFmtId="0" fontId="19" fillId="24" borderId="26" xfId="0" applyFont="1" applyFill="1" applyBorder="1" applyAlignment="1">
      <alignment wrapText="1"/>
    </xf>
    <xf numFmtId="9" fontId="2" fillId="0" borderId="2" xfId="0" applyNumberFormat="1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top" wrapText="1"/>
    </xf>
    <xf numFmtId="0" fontId="2" fillId="0" borderId="56" xfId="0" applyFont="1" applyBorder="1" applyAlignment="1">
      <alignment horizontal="center" vertical="top" wrapText="1"/>
    </xf>
    <xf numFmtId="0" fontId="2" fillId="0" borderId="57" xfId="0" applyFont="1" applyBorder="1" applyAlignment="1">
      <alignment horizontal="center" vertical="top" wrapText="1"/>
    </xf>
    <xf numFmtId="0" fontId="2" fillId="0" borderId="60" xfId="0" applyFont="1" applyBorder="1" applyAlignment="1">
      <alignment horizontal="center" vertical="center" wrapText="1"/>
    </xf>
    <xf numFmtId="9" fontId="2" fillId="0" borderId="43" xfId="0" applyNumberFormat="1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top" wrapText="1"/>
    </xf>
    <xf numFmtId="0" fontId="9" fillId="3" borderId="25" xfId="0" applyFont="1" applyFill="1" applyBorder="1" applyAlignment="1">
      <alignment vertical="center" wrapText="1"/>
    </xf>
    <xf numFmtId="0" fontId="0" fillId="3" borderId="25" xfId="0" applyFill="1" applyBorder="1" applyAlignment="1">
      <alignment vertical="center" wrapText="1"/>
    </xf>
    <xf numFmtId="0" fontId="2" fillId="0" borderId="58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/>
    </xf>
    <xf numFmtId="0" fontId="9" fillId="0" borderId="25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2" fillId="0" borderId="67" xfId="0" applyFont="1" applyBorder="1" applyAlignment="1">
      <alignment horizontal="center" vertical="center" wrapText="1"/>
    </xf>
    <xf numFmtId="166" fontId="2" fillId="0" borderId="60" xfId="0" applyNumberFormat="1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center" wrapText="1"/>
    </xf>
    <xf numFmtId="166" fontId="2" fillId="0" borderId="25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18" fillId="17" borderId="0" xfId="1" applyFont="1" applyFill="1" applyAlignment="1">
      <alignment horizontal="center" vertical="center"/>
    </xf>
    <xf numFmtId="0" fontId="17" fillId="17" borderId="0" xfId="1" applyFont="1" applyFill="1" applyAlignment="1">
      <alignment horizontal="center" vertical="center"/>
    </xf>
    <xf numFmtId="0" fontId="20" fillId="12" borderId="0" xfId="1" applyFont="1" applyFill="1" applyAlignment="1">
      <alignment horizontal="center" vertical="center"/>
    </xf>
    <xf numFmtId="0" fontId="32" fillId="12" borderId="0" xfId="1" applyFont="1" applyFill="1" applyAlignment="1">
      <alignment horizontal="center" vertical="center"/>
    </xf>
    <xf numFmtId="0" fontId="30" fillId="12" borderId="0" xfId="1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10" fontId="0" fillId="0" borderId="7" xfId="2" applyNumberFormat="1" applyFont="1" applyBorder="1" applyAlignment="1">
      <alignment horizontal="center" vertical="center"/>
    </xf>
    <xf numFmtId="0" fontId="19" fillId="20" borderId="0" xfId="0" applyFont="1" applyFill="1" applyAlignment="1">
      <alignment horizontal="center" vertical="center" wrapText="1"/>
    </xf>
    <xf numFmtId="0" fontId="34" fillId="0" borderId="0" xfId="0" applyFont="1" applyAlignment="1">
      <alignment horizontal="center" vertical="center" readingOrder="1"/>
    </xf>
    <xf numFmtId="0" fontId="15" fillId="17" borderId="0" xfId="1" applyFont="1" applyFill="1" applyAlignment="1">
      <alignment horizontal="center"/>
    </xf>
    <xf numFmtId="0" fontId="19" fillId="30" borderId="51" xfId="0" applyFont="1" applyFill="1" applyBorder="1"/>
    <xf numFmtId="0" fontId="19" fillId="10" borderId="20" xfId="0" applyFont="1" applyFill="1" applyBorder="1"/>
    <xf numFmtId="0" fontId="19" fillId="10" borderId="16" xfId="0" applyFont="1" applyFill="1" applyBorder="1"/>
    <xf numFmtId="0" fontId="19" fillId="10" borderId="48" xfId="0" applyFont="1" applyFill="1" applyBorder="1"/>
    <xf numFmtId="0" fontId="12" fillId="21" borderId="20" xfId="0" applyFont="1" applyFill="1" applyBorder="1"/>
    <xf numFmtId="0" fontId="19" fillId="14" borderId="20" xfId="0" applyFont="1" applyFill="1" applyBorder="1"/>
    <xf numFmtId="0" fontId="19" fillId="14" borderId="16" xfId="0" applyFont="1" applyFill="1" applyBorder="1" applyAlignment="1">
      <alignment vertical="center"/>
    </xf>
    <xf numFmtId="0" fontId="19" fillId="14" borderId="16" xfId="0" applyFont="1" applyFill="1" applyBorder="1"/>
    <xf numFmtId="0" fontId="19" fillId="14" borderId="48" xfId="0" applyFont="1" applyFill="1" applyBorder="1"/>
    <xf numFmtId="0" fontId="11" fillId="15" borderId="20" xfId="0" applyFont="1" applyFill="1" applyBorder="1"/>
    <xf numFmtId="0" fontId="11" fillId="15" borderId="16" xfId="0" applyFont="1" applyFill="1" applyBorder="1" applyAlignment="1">
      <alignment vertical="center"/>
    </xf>
    <xf numFmtId="0" fontId="11" fillId="15" borderId="16" xfId="0" applyFont="1" applyFill="1" applyBorder="1"/>
    <xf numFmtId="0" fontId="11" fillId="15" borderId="24" xfId="0" applyFont="1" applyFill="1" applyBorder="1"/>
    <xf numFmtId="0" fontId="11" fillId="16" borderId="35" xfId="0" applyFont="1" applyFill="1" applyBorder="1"/>
    <xf numFmtId="0" fontId="11" fillId="16" borderId="48" xfId="0" applyFont="1" applyFill="1" applyBorder="1" applyAlignment="1">
      <alignment vertical="center"/>
    </xf>
    <xf numFmtId="0" fontId="11" fillId="16" borderId="16" xfId="0" applyFont="1" applyFill="1" applyBorder="1"/>
    <xf numFmtId="0" fontId="11" fillId="16" borderId="48" xfId="0" applyFont="1" applyFill="1" applyBorder="1"/>
    <xf numFmtId="0" fontId="19" fillId="26" borderId="35" xfId="0" applyFont="1" applyFill="1" applyBorder="1"/>
    <xf numFmtId="0" fontId="19" fillId="26" borderId="48" xfId="0" applyFont="1" applyFill="1" applyBorder="1" applyAlignment="1">
      <alignment vertical="center"/>
    </xf>
    <xf numFmtId="0" fontId="19" fillId="26" borderId="16" xfId="0" applyFont="1" applyFill="1" applyBorder="1"/>
    <xf numFmtId="0" fontId="11" fillId="19" borderId="20" xfId="0" applyFont="1" applyFill="1" applyBorder="1"/>
    <xf numFmtId="0" fontId="11" fillId="19" borderId="48" xfId="0" applyFont="1" applyFill="1" applyBorder="1" applyAlignment="1">
      <alignment vertical="center"/>
    </xf>
    <xf numFmtId="0" fontId="11" fillId="19" borderId="16" xfId="0" applyFont="1" applyFill="1" applyBorder="1"/>
    <xf numFmtId="0" fontId="11" fillId="19" borderId="48" xfId="0" applyFont="1" applyFill="1" applyBorder="1"/>
    <xf numFmtId="0" fontId="19" fillId="24" borderId="20" xfId="0" applyFont="1" applyFill="1" applyBorder="1"/>
    <xf numFmtId="0" fontId="19" fillId="24" borderId="16" xfId="0" applyFont="1" applyFill="1" applyBorder="1" applyAlignment="1">
      <alignment vertical="center"/>
    </xf>
    <xf numFmtId="0" fontId="19" fillId="24" borderId="16" xfId="0" applyFont="1" applyFill="1" applyBorder="1"/>
    <xf numFmtId="0" fontId="19" fillId="24" borderId="24" xfId="0" applyFont="1" applyFill="1" applyBorder="1" applyAlignment="1">
      <alignment vertical="center"/>
    </xf>
    <xf numFmtId="0" fontId="28" fillId="20" borderId="52" xfId="0" applyFont="1" applyFill="1" applyBorder="1" applyAlignment="1">
      <alignment horizontal="center"/>
    </xf>
    <xf numFmtId="0" fontId="19" fillId="30" borderId="34" xfId="0" applyFont="1" applyFill="1" applyBorder="1"/>
    <xf numFmtId="0" fontId="19" fillId="30" borderId="81" xfId="0" applyFont="1" applyFill="1" applyBorder="1"/>
    <xf numFmtId="0" fontId="19" fillId="30" borderId="26" xfId="0" applyFont="1" applyFill="1" applyBorder="1"/>
    <xf numFmtId="0" fontId="14" fillId="13" borderId="7" xfId="1" applyFont="1" applyFill="1" applyBorder="1" applyAlignment="1">
      <alignment horizontal="left" vertical="center"/>
    </xf>
    <xf numFmtId="0" fontId="16" fillId="15" borderId="0" xfId="1" applyFont="1" applyFill="1" applyAlignment="1">
      <alignment horizontal="left" vertical="center"/>
    </xf>
    <xf numFmtId="0" fontId="15" fillId="17" borderId="0" xfId="1" applyFont="1" applyFill="1" applyAlignment="1">
      <alignment horizontal="center" vertical="center"/>
    </xf>
    <xf numFmtId="0" fontId="37" fillId="4" borderId="32" xfId="0" applyFont="1" applyFill="1" applyBorder="1" applyAlignment="1">
      <alignment vertical="center" wrapText="1"/>
    </xf>
    <xf numFmtId="0" fontId="37" fillId="4" borderId="33" xfId="0" applyFont="1" applyFill="1" applyBorder="1" applyAlignment="1">
      <alignment horizontal="center" vertical="center"/>
    </xf>
    <xf numFmtId="0" fontId="37" fillId="4" borderId="34" xfId="0" applyFont="1" applyFill="1" applyBorder="1" applyAlignment="1">
      <alignment horizontal="center" vertical="center"/>
    </xf>
    <xf numFmtId="0" fontId="37" fillId="4" borderId="35" xfId="0" applyFont="1" applyFill="1" applyBorder="1" applyAlignment="1">
      <alignment vertical="center"/>
    </xf>
    <xf numFmtId="0" fontId="37" fillId="0" borderId="17" xfId="0" applyFont="1" applyBorder="1"/>
    <xf numFmtId="0" fontId="37" fillId="0" borderId="29" xfId="0" applyFont="1" applyBorder="1"/>
    <xf numFmtId="2" fontId="39" fillId="0" borderId="21" xfId="0" applyNumberFormat="1" applyFont="1" applyBorder="1" applyAlignment="1">
      <alignment horizontal="center"/>
    </xf>
    <xf numFmtId="2" fontId="39" fillId="0" borderId="22" xfId="0" applyNumberFormat="1" applyFont="1" applyBorder="1" applyAlignment="1">
      <alignment horizontal="center"/>
    </xf>
    <xf numFmtId="0" fontId="37" fillId="0" borderId="18" xfId="0" applyFont="1" applyBorder="1"/>
    <xf numFmtId="0" fontId="37" fillId="0" borderId="30" xfId="0" applyFont="1" applyBorder="1"/>
    <xf numFmtId="2" fontId="39" fillId="0" borderId="7" xfId="0" applyNumberFormat="1" applyFont="1" applyBorder="1" applyAlignment="1">
      <alignment horizontal="center"/>
    </xf>
    <xf numFmtId="2" fontId="39" fillId="0" borderId="23" xfId="0" applyNumberFormat="1" applyFont="1" applyBorder="1" applyAlignment="1">
      <alignment horizontal="center"/>
    </xf>
    <xf numFmtId="0" fontId="37" fillId="0" borderId="83" xfId="0" applyFont="1" applyBorder="1"/>
    <xf numFmtId="2" fontId="39" fillId="0" borderId="8" xfId="0" applyNumberFormat="1" applyFont="1" applyBorder="1" applyAlignment="1">
      <alignment horizontal="center"/>
    </xf>
    <xf numFmtId="2" fontId="39" fillId="0" borderId="50" xfId="0" applyNumberFormat="1" applyFont="1" applyBorder="1" applyAlignment="1">
      <alignment horizontal="center"/>
    </xf>
    <xf numFmtId="0" fontId="37" fillId="0" borderId="78" xfId="0" applyFont="1" applyBorder="1"/>
    <xf numFmtId="0" fontId="37" fillId="0" borderId="31" xfId="0" applyFont="1" applyBorder="1"/>
    <xf numFmtId="2" fontId="39" fillId="0" borderId="25" xfId="0" applyNumberFormat="1" applyFont="1" applyBorder="1" applyAlignment="1">
      <alignment horizontal="center"/>
    </xf>
    <xf numFmtId="0" fontId="39" fillId="0" borderId="0" xfId="0" applyFont="1"/>
    <xf numFmtId="0" fontId="37" fillId="0" borderId="19" xfId="0" applyFont="1" applyBorder="1"/>
    <xf numFmtId="0" fontId="16" fillId="11" borderId="7" xfId="1" applyFont="1" applyFill="1" applyBorder="1" applyAlignment="1"/>
    <xf numFmtId="0" fontId="16" fillId="22" borderId="0" xfId="1" applyFont="1" applyFill="1"/>
    <xf numFmtId="0" fontId="12" fillId="21" borderId="16" xfId="0" applyFont="1" applyFill="1" applyBorder="1" applyAlignment="1">
      <alignment horizontal="left" vertical="center"/>
    </xf>
    <xf numFmtId="0" fontId="17" fillId="15" borderId="0" xfId="1" applyFont="1" applyFill="1" applyAlignment="1">
      <alignment horizontal="center" vertical="center"/>
    </xf>
    <xf numFmtId="164" fontId="45" fillId="0" borderId="31" xfId="3" applyFont="1" applyBorder="1" applyAlignment="1">
      <alignment horizontal="center" vertical="center" wrapText="1"/>
    </xf>
    <xf numFmtId="0" fontId="44" fillId="0" borderId="82" xfId="0" applyFont="1" applyBorder="1" applyAlignment="1">
      <alignment horizontal="center" wrapText="1"/>
    </xf>
    <xf numFmtId="0" fontId="44" fillId="0" borderId="17" xfId="0" applyFont="1" applyBorder="1" applyAlignment="1">
      <alignment horizontal="center" vertical="center" wrapText="1"/>
    </xf>
    <xf numFmtId="0" fontId="45" fillId="17" borderId="17" xfId="0" applyFont="1" applyFill="1" applyBorder="1" applyAlignment="1">
      <alignment horizontal="center" vertical="center" wrapText="1"/>
    </xf>
    <xf numFmtId="164" fontId="46" fillId="17" borderId="29" xfId="3" applyFont="1" applyFill="1" applyBorder="1" applyAlignment="1">
      <alignment vertical="center" wrapText="1"/>
    </xf>
    <xf numFmtId="0" fontId="44" fillId="0" borderId="78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164" fontId="47" fillId="0" borderId="31" xfId="3" applyFont="1" applyBorder="1" applyAlignment="1">
      <alignment vertical="center" wrapText="1"/>
    </xf>
    <xf numFmtId="0" fontId="47" fillId="0" borderId="17" xfId="0" applyFont="1" applyBorder="1" applyAlignment="1">
      <alignment horizontal="center" vertical="center" wrapText="1"/>
    </xf>
    <xf numFmtId="0" fontId="44" fillId="0" borderId="93" xfId="0" applyFont="1" applyBorder="1" applyAlignment="1">
      <alignment horizontal="center" vertical="center" wrapText="1"/>
    </xf>
    <xf numFmtId="0" fontId="44" fillId="0" borderId="36" xfId="0" applyFont="1" applyBorder="1" applyAlignment="1">
      <alignment horizontal="center" vertical="center" wrapText="1"/>
    </xf>
    <xf numFmtId="164" fontId="47" fillId="0" borderId="85" xfId="3" applyFont="1" applyBorder="1" applyAlignment="1">
      <alignment vertical="center" wrapText="1"/>
    </xf>
    <xf numFmtId="0" fontId="44" fillId="0" borderId="94" xfId="0" applyFont="1" applyBorder="1" applyAlignment="1">
      <alignment horizontal="center" vertical="center" wrapText="1"/>
    </xf>
    <xf numFmtId="0" fontId="47" fillId="0" borderId="93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164" fontId="44" fillId="0" borderId="85" xfId="3" applyFont="1" applyBorder="1" applyAlignment="1">
      <alignment vertical="center" wrapText="1"/>
    </xf>
    <xf numFmtId="0" fontId="49" fillId="0" borderId="12" xfId="0" applyFont="1" applyBorder="1" applyAlignment="1">
      <alignment vertical="center" wrapText="1"/>
    </xf>
    <xf numFmtId="0" fontId="44" fillId="0" borderId="77" xfId="0" applyFont="1" applyBorder="1" applyAlignment="1">
      <alignment horizontal="center" vertical="center" wrapText="1"/>
    </xf>
    <xf numFmtId="0" fontId="49" fillId="0" borderId="80" xfId="0" applyFont="1" applyBorder="1" applyAlignment="1">
      <alignment vertical="center" wrapText="1"/>
    </xf>
    <xf numFmtId="0" fontId="49" fillId="0" borderId="20" xfId="0" applyFont="1" applyBorder="1" applyAlignment="1">
      <alignment horizontal="justify" vertical="center" wrapText="1"/>
    </xf>
    <xf numFmtId="0" fontId="44" fillId="0" borderId="21" xfId="0" applyFont="1" applyBorder="1" applyAlignment="1">
      <alignment horizontal="center" vertical="center" wrapText="1"/>
    </xf>
    <xf numFmtId="0" fontId="49" fillId="0" borderId="24" xfId="0" applyFont="1" applyBorder="1" applyAlignment="1">
      <alignment horizontal="justify" vertical="center" wrapText="1"/>
    </xf>
    <xf numFmtId="0" fontId="44" fillId="0" borderId="25" xfId="0" applyFont="1" applyBorder="1" applyAlignment="1">
      <alignment horizontal="center" vertical="center" wrapText="1"/>
    </xf>
    <xf numFmtId="0" fontId="44" fillId="0" borderId="10" xfId="0" applyFont="1" applyBorder="1" applyAlignment="1">
      <alignment wrapText="1"/>
    </xf>
    <xf numFmtId="0" fontId="44" fillId="0" borderId="11" xfId="0" applyFont="1" applyBorder="1" applyAlignment="1">
      <alignment wrapText="1"/>
    </xf>
    <xf numFmtId="0" fontId="47" fillId="20" borderId="11" xfId="0" applyFont="1" applyFill="1" applyBorder="1" applyAlignment="1">
      <alignment wrapText="1"/>
    </xf>
    <xf numFmtId="164" fontId="44" fillId="0" borderId="11" xfId="3" applyFont="1" applyBorder="1" applyAlignment="1">
      <alignment vertical="center" wrapText="1"/>
    </xf>
    <xf numFmtId="0" fontId="47" fillId="20" borderId="12" xfId="0" applyFont="1" applyFill="1" applyBorder="1" applyAlignment="1">
      <alignment wrapText="1"/>
    </xf>
    <xf numFmtId="0" fontId="46" fillId="17" borderId="72" xfId="0" applyFont="1" applyFill="1" applyBorder="1" applyAlignment="1">
      <alignment vertical="center" wrapText="1"/>
    </xf>
    <xf numFmtId="0" fontId="47" fillId="0" borderId="90" xfId="0" applyFont="1" applyBorder="1" applyAlignment="1">
      <alignment vertical="center" wrapText="1"/>
    </xf>
    <xf numFmtId="0" fontId="47" fillId="0" borderId="72" xfId="0" applyFont="1" applyBorder="1" applyAlignment="1">
      <alignment vertical="center" wrapText="1"/>
    </xf>
    <xf numFmtId="0" fontId="47" fillId="0" borderId="10" xfId="0" applyFont="1" applyBorder="1" applyAlignment="1">
      <alignment vertical="center" wrapText="1"/>
    </xf>
    <xf numFmtId="0" fontId="47" fillId="20" borderId="1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7" fillId="0" borderId="0" xfId="1" applyFont="1" applyAlignment="1">
      <alignment horizontal="center" vertical="center"/>
    </xf>
    <xf numFmtId="0" fontId="37" fillId="4" borderId="9" xfId="0" applyFont="1" applyFill="1" applyBorder="1" applyAlignment="1">
      <alignment horizontal="center" vertical="center"/>
    </xf>
    <xf numFmtId="0" fontId="14" fillId="0" borderId="0" xfId="1" applyFont="1" applyFill="1" applyAlignment="1"/>
    <xf numFmtId="0" fontId="18" fillId="0" borderId="0" xfId="1" applyFont="1" applyFill="1" applyAlignment="1">
      <alignment vertical="center"/>
    </xf>
    <xf numFmtId="0" fontId="14" fillId="10" borderId="7" xfId="1" applyFont="1" applyFill="1" applyBorder="1" applyAlignment="1"/>
    <xf numFmtId="0" fontId="14" fillId="26" borderId="7" xfId="1" applyFont="1" applyFill="1" applyBorder="1" applyAlignment="1"/>
    <xf numFmtId="0" fontId="20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0" fontId="17" fillId="0" borderId="0" xfId="1" applyFont="1" applyFill="1" applyAlignment="1">
      <alignment vertical="center"/>
    </xf>
    <xf numFmtId="0" fontId="17" fillId="22" borderId="0" xfId="1" applyFont="1" applyFill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2" fontId="39" fillId="0" borderId="2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20" borderId="2" xfId="0" applyFont="1" applyFill="1" applyBorder="1" applyAlignment="1">
      <alignment horizontal="center" vertical="center" wrapText="1"/>
    </xf>
    <xf numFmtId="0" fontId="2" fillId="20" borderId="5" xfId="0" applyFont="1" applyFill="1" applyBorder="1" applyAlignment="1">
      <alignment horizontal="center" vertical="center" wrapText="1"/>
    </xf>
    <xf numFmtId="9" fontId="2" fillId="0" borderId="7" xfId="2" applyFont="1" applyBorder="1" applyAlignment="1">
      <alignment horizontal="center" vertical="center" wrapText="1"/>
    </xf>
    <xf numFmtId="0" fontId="2" fillId="20" borderId="43" xfId="0" applyFont="1" applyFill="1" applyBorder="1" applyAlignment="1">
      <alignment horizontal="center" vertical="center" wrapText="1"/>
    </xf>
    <xf numFmtId="0" fontId="0" fillId="0" borderId="87" xfId="0" applyBorder="1" applyAlignment="1">
      <alignment vertical="center" wrapText="1"/>
    </xf>
    <xf numFmtId="0" fontId="2" fillId="20" borderId="93" xfId="0" applyFont="1" applyFill="1" applyBorder="1" applyAlignment="1">
      <alignment horizontal="center" vertical="center" wrapText="1"/>
    </xf>
    <xf numFmtId="166" fontId="2" fillId="0" borderId="93" xfId="0" applyNumberFormat="1" applyFont="1" applyBorder="1" applyAlignment="1">
      <alignment horizontal="center" vertical="center" wrapText="1"/>
    </xf>
    <xf numFmtId="166" fontId="2" fillId="0" borderId="18" xfId="0" applyNumberFormat="1" applyFont="1" applyBorder="1" applyAlignment="1">
      <alignment horizontal="center" vertical="center" wrapText="1"/>
    </xf>
    <xf numFmtId="0" fontId="2" fillId="17" borderId="9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20" borderId="5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top"/>
    </xf>
    <xf numFmtId="0" fontId="2" fillId="0" borderId="52" xfId="0" applyFont="1" applyBorder="1" applyAlignment="1">
      <alignment horizontal="center" vertical="top"/>
    </xf>
    <xf numFmtId="0" fontId="0" fillId="0" borderId="21" xfId="0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2" fillId="0" borderId="5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3" borderId="87" xfId="0" applyFill="1" applyBorder="1" applyAlignment="1">
      <alignment vertical="center" wrapText="1"/>
    </xf>
    <xf numFmtId="0" fontId="0" fillId="0" borderId="25" xfId="0" applyBorder="1" applyAlignment="1">
      <alignment horizontal="left" vertical="center" wrapText="1"/>
    </xf>
    <xf numFmtId="0" fontId="9" fillId="3" borderId="25" xfId="0" applyFont="1" applyFill="1" applyBorder="1" applyAlignment="1">
      <alignment horizontal="left" vertical="center" wrapText="1"/>
    </xf>
    <xf numFmtId="0" fontId="0" fillId="3" borderId="25" xfId="0" applyFill="1" applyBorder="1" applyAlignment="1">
      <alignment horizontal="left" vertical="center" wrapText="1"/>
    </xf>
    <xf numFmtId="0" fontId="2" fillId="0" borderId="41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9" fontId="2" fillId="0" borderId="22" xfId="2" applyFont="1" applyBorder="1" applyAlignment="1">
      <alignment horizontal="center" vertical="center" wrapText="1"/>
    </xf>
    <xf numFmtId="9" fontId="2" fillId="0" borderId="23" xfId="2" applyFont="1" applyBorder="1" applyAlignment="1">
      <alignment horizontal="center" vertical="center" wrapText="1"/>
    </xf>
    <xf numFmtId="9" fontId="2" fillId="0" borderId="26" xfId="2" applyFont="1" applyBorder="1" applyAlignment="1">
      <alignment horizontal="center" vertical="center" wrapText="1"/>
    </xf>
    <xf numFmtId="9" fontId="2" fillId="0" borderId="12" xfId="2" applyFont="1" applyBorder="1" applyAlignment="1">
      <alignment horizontal="center" vertical="center" wrapText="1"/>
    </xf>
    <xf numFmtId="9" fontId="2" fillId="0" borderId="38" xfId="2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9" fillId="0" borderId="46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82" xfId="0" applyBorder="1" applyAlignment="1">
      <alignment vertical="center" wrapText="1"/>
    </xf>
    <xf numFmtId="0" fontId="0" fillId="3" borderId="94" xfId="0" applyFill="1" applyBorder="1" applyAlignment="1">
      <alignment vertical="center" wrapText="1"/>
    </xf>
    <xf numFmtId="0" fontId="0" fillId="3" borderId="82" xfId="0" applyFill="1" applyBorder="1" applyAlignment="1">
      <alignment horizontal="left" vertical="center" wrapText="1"/>
    </xf>
    <xf numFmtId="9" fontId="2" fillId="0" borderId="15" xfId="2" applyFont="1" applyBorder="1" applyAlignment="1">
      <alignment horizontal="center" vertical="center" wrapText="1"/>
    </xf>
    <xf numFmtId="9" fontId="2" fillId="0" borderId="44" xfId="2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 wrapText="1"/>
    </xf>
    <xf numFmtId="9" fontId="2" fillId="0" borderId="50" xfId="2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96" xfId="0" applyFont="1" applyBorder="1" applyAlignment="1">
      <alignment horizontal="center" vertical="center" wrapText="1"/>
    </xf>
    <xf numFmtId="0" fontId="23" fillId="10" borderId="29" xfId="0" applyFont="1" applyFill="1" applyBorder="1" applyAlignment="1">
      <alignment horizontal="left" vertical="center" wrapText="1"/>
    </xf>
    <xf numFmtId="0" fontId="23" fillId="10" borderId="30" xfId="0" applyFont="1" applyFill="1" applyBorder="1" applyAlignment="1">
      <alignment horizontal="left" vertical="center" wrapText="1"/>
    </xf>
    <xf numFmtId="0" fontId="19" fillId="10" borderId="31" xfId="0" applyFont="1" applyFill="1" applyBorder="1" applyAlignment="1">
      <alignment horizontal="left"/>
    </xf>
    <xf numFmtId="0" fontId="9" fillId="11" borderId="17" xfId="0" applyFont="1" applyFill="1" applyBorder="1" applyAlignment="1">
      <alignment wrapText="1"/>
    </xf>
    <xf numFmtId="0" fontId="9" fillId="11" borderId="18" xfId="0" applyFont="1" applyFill="1" applyBorder="1" applyAlignment="1">
      <alignment wrapText="1"/>
    </xf>
    <xf numFmtId="0" fontId="9" fillId="11" borderId="18" xfId="0" applyFont="1" applyFill="1" applyBorder="1"/>
    <xf numFmtId="0" fontId="9" fillId="11" borderId="19" xfId="0" applyFont="1" applyFill="1" applyBorder="1"/>
    <xf numFmtId="10" fontId="12" fillId="11" borderId="17" xfId="2" applyNumberFormat="1" applyFont="1" applyFill="1" applyBorder="1" applyAlignment="1">
      <alignment horizontal="center" vertical="center"/>
    </xf>
    <xf numFmtId="10" fontId="12" fillId="11" borderId="18" xfId="2" applyNumberFormat="1" applyFont="1" applyFill="1" applyBorder="1" applyAlignment="1">
      <alignment horizontal="center" vertical="center"/>
    </xf>
    <xf numFmtId="10" fontId="12" fillId="11" borderId="19" xfId="2" applyNumberFormat="1" applyFont="1" applyFill="1" applyBorder="1" applyAlignment="1">
      <alignment horizontal="center" vertical="center"/>
    </xf>
    <xf numFmtId="10" fontId="12" fillId="32" borderId="22" xfId="0" applyNumberFormat="1" applyFont="1" applyFill="1" applyBorder="1" applyAlignment="1">
      <alignment horizontal="center" vertical="center"/>
    </xf>
    <xf numFmtId="10" fontId="12" fillId="32" borderId="23" xfId="0" applyNumberFormat="1" applyFont="1" applyFill="1" applyBorder="1" applyAlignment="1">
      <alignment horizontal="center" vertical="center"/>
    </xf>
    <xf numFmtId="10" fontId="12" fillId="32" borderId="23" xfId="2" applyNumberFormat="1" applyFont="1" applyFill="1" applyBorder="1" applyAlignment="1">
      <alignment horizontal="center" vertical="center"/>
    </xf>
    <xf numFmtId="10" fontId="12" fillId="32" borderId="26" xfId="2" applyNumberFormat="1" applyFont="1" applyFill="1" applyBorder="1" applyAlignment="1">
      <alignment horizontal="center" vertical="center"/>
    </xf>
    <xf numFmtId="10" fontId="12" fillId="35" borderId="17" xfId="2" applyNumberFormat="1" applyFont="1" applyFill="1" applyBorder="1" applyAlignment="1">
      <alignment horizontal="center" vertical="center"/>
    </xf>
    <xf numFmtId="10" fontId="12" fillId="35" borderId="18" xfId="2" applyNumberFormat="1" applyFont="1" applyFill="1" applyBorder="1" applyAlignment="1">
      <alignment horizontal="center" vertical="center"/>
    </xf>
    <xf numFmtId="10" fontId="12" fillId="35" borderId="19" xfId="2" applyNumberFormat="1" applyFont="1" applyFill="1" applyBorder="1" applyAlignment="1">
      <alignment horizontal="center" vertical="center"/>
    </xf>
    <xf numFmtId="0" fontId="11" fillId="23" borderId="17" xfId="0" applyFont="1" applyFill="1" applyBorder="1"/>
    <xf numFmtId="0" fontId="11" fillId="23" borderId="18" xfId="0" applyFont="1" applyFill="1" applyBorder="1"/>
    <xf numFmtId="0" fontId="11" fillId="23" borderId="18" xfId="0" applyFont="1" applyFill="1" applyBorder="1" applyAlignment="1">
      <alignment wrapText="1"/>
    </xf>
    <xf numFmtId="0" fontId="11" fillId="23" borderId="19" xfId="0" applyFont="1" applyFill="1" applyBorder="1"/>
    <xf numFmtId="10" fontId="12" fillId="14" borderId="17" xfId="2" applyNumberFormat="1" applyFont="1" applyFill="1" applyBorder="1" applyAlignment="1">
      <alignment horizontal="center"/>
    </xf>
    <xf numFmtId="10" fontId="12" fillId="14" borderId="18" xfId="2" applyNumberFormat="1" applyFont="1" applyFill="1" applyBorder="1" applyAlignment="1">
      <alignment horizontal="center"/>
    </xf>
    <xf numFmtId="10" fontId="12" fillId="14" borderId="19" xfId="2" applyNumberFormat="1" applyFont="1" applyFill="1" applyBorder="1" applyAlignment="1">
      <alignment horizontal="center"/>
    </xf>
    <xf numFmtId="0" fontId="24" fillId="14" borderId="17" xfId="0" applyFont="1" applyFill="1" applyBorder="1"/>
    <xf numFmtId="0" fontId="24" fillId="14" borderId="18" xfId="0" applyFont="1" applyFill="1" applyBorder="1"/>
    <xf numFmtId="0" fontId="24" fillId="14" borderId="19" xfId="0" applyFont="1" applyFill="1" applyBorder="1"/>
    <xf numFmtId="10" fontId="12" fillId="9" borderId="17" xfId="2" applyNumberFormat="1" applyFont="1" applyFill="1" applyBorder="1" applyAlignment="1">
      <alignment horizontal="center"/>
    </xf>
    <xf numFmtId="10" fontId="12" fillId="9" borderId="18" xfId="2" applyNumberFormat="1" applyFont="1" applyFill="1" applyBorder="1" applyAlignment="1">
      <alignment horizontal="center"/>
    </xf>
    <xf numFmtId="10" fontId="12" fillId="9" borderId="19" xfId="2" applyNumberFormat="1" applyFont="1" applyFill="1" applyBorder="1" applyAlignment="1">
      <alignment horizontal="center"/>
    </xf>
    <xf numFmtId="0" fontId="9" fillId="9" borderId="17" xfId="0" applyFont="1" applyFill="1" applyBorder="1"/>
    <xf numFmtId="0" fontId="9" fillId="9" borderId="18" xfId="0" applyFont="1" applyFill="1" applyBorder="1"/>
    <xf numFmtId="0" fontId="9" fillId="9" borderId="19" xfId="0" applyFont="1" applyFill="1" applyBorder="1"/>
    <xf numFmtId="0" fontId="14" fillId="13" borderId="93" xfId="1" applyFont="1" applyFill="1" applyBorder="1" applyAlignment="1">
      <alignment horizontal="center" vertical="center" wrapText="1"/>
    </xf>
    <xf numFmtId="0" fontId="14" fillId="14" borderId="93" xfId="1" applyFont="1" applyFill="1" applyBorder="1" applyAlignment="1">
      <alignment horizontal="center" vertical="center" wrapText="1"/>
    </xf>
    <xf numFmtId="0" fontId="32" fillId="12" borderId="93" xfId="1" applyFont="1" applyFill="1" applyBorder="1" applyAlignment="1">
      <alignment horizontal="center" vertical="center"/>
    </xf>
    <xf numFmtId="10" fontId="12" fillId="16" borderId="17" xfId="2" applyNumberFormat="1" applyFont="1" applyFill="1" applyBorder="1" applyAlignment="1">
      <alignment horizontal="center"/>
    </xf>
    <xf numFmtId="10" fontId="12" fillId="16" borderId="18" xfId="2" applyNumberFormat="1" applyFont="1" applyFill="1" applyBorder="1" applyAlignment="1">
      <alignment horizontal="center"/>
    </xf>
    <xf numFmtId="10" fontId="12" fillId="16" borderId="19" xfId="2" applyNumberFormat="1" applyFont="1" applyFill="1" applyBorder="1" applyAlignment="1">
      <alignment horizontal="center"/>
    </xf>
    <xf numFmtId="0" fontId="9" fillId="16" borderId="17" xfId="0" applyFont="1" applyFill="1" applyBorder="1"/>
    <xf numFmtId="0" fontId="9" fillId="16" borderId="18" xfId="0" applyFont="1" applyFill="1" applyBorder="1"/>
    <xf numFmtId="0" fontId="9" fillId="16" borderId="19" xfId="0" applyFont="1" applyFill="1" applyBorder="1"/>
    <xf numFmtId="10" fontId="19" fillId="25" borderId="17" xfId="2" applyNumberFormat="1" applyFont="1" applyFill="1" applyBorder="1" applyAlignment="1">
      <alignment horizontal="center" vertical="center"/>
    </xf>
    <xf numFmtId="10" fontId="19" fillId="25" borderId="18" xfId="2" applyNumberFormat="1" applyFont="1" applyFill="1" applyBorder="1" applyAlignment="1">
      <alignment horizontal="center" vertical="center"/>
    </xf>
    <xf numFmtId="10" fontId="19" fillId="25" borderId="19" xfId="2" applyNumberFormat="1" applyFont="1" applyFill="1" applyBorder="1" applyAlignment="1">
      <alignment horizontal="center" vertical="center"/>
    </xf>
    <xf numFmtId="0" fontId="24" fillId="25" borderId="17" xfId="0" applyFont="1" applyFill="1" applyBorder="1" applyAlignment="1">
      <alignment wrapText="1"/>
    </xf>
    <xf numFmtId="0" fontId="24" fillId="25" borderId="18" xfId="0" applyFont="1" applyFill="1" applyBorder="1"/>
    <xf numFmtId="0" fontId="24" fillId="25" borderId="18" xfId="0" applyFont="1" applyFill="1" applyBorder="1" applyAlignment="1">
      <alignment wrapText="1"/>
    </xf>
    <xf numFmtId="0" fontId="24" fillId="25" borderId="19" xfId="0" applyFont="1" applyFill="1" applyBorder="1"/>
    <xf numFmtId="10" fontId="12" fillId="19" borderId="17" xfId="2" applyNumberFormat="1" applyFont="1" applyFill="1" applyBorder="1" applyAlignment="1">
      <alignment horizontal="center"/>
    </xf>
    <xf numFmtId="10" fontId="12" fillId="19" borderId="18" xfId="2" applyNumberFormat="1" applyFont="1" applyFill="1" applyBorder="1" applyAlignment="1">
      <alignment horizontal="center"/>
    </xf>
    <xf numFmtId="10" fontId="12" fillId="19" borderId="19" xfId="2" applyNumberFormat="1" applyFont="1" applyFill="1" applyBorder="1" applyAlignment="1">
      <alignment horizontal="center"/>
    </xf>
    <xf numFmtId="0" fontId="9" fillId="19" borderId="17" xfId="0" applyFont="1" applyFill="1" applyBorder="1"/>
    <xf numFmtId="0" fontId="9" fillId="19" borderId="18" xfId="0" applyFont="1" applyFill="1" applyBorder="1"/>
    <xf numFmtId="0" fontId="9" fillId="19" borderId="19" xfId="0" applyFont="1" applyFill="1" applyBorder="1"/>
    <xf numFmtId="10" fontId="19" fillId="24" borderId="17" xfId="2" applyNumberFormat="1" applyFont="1" applyFill="1" applyBorder="1" applyAlignment="1">
      <alignment horizontal="center"/>
    </xf>
    <xf numFmtId="10" fontId="19" fillId="24" borderId="18" xfId="2" applyNumberFormat="1" applyFont="1" applyFill="1" applyBorder="1" applyAlignment="1">
      <alignment horizontal="center" vertical="center"/>
    </xf>
    <xf numFmtId="10" fontId="19" fillId="24" borderId="18" xfId="2" applyNumberFormat="1" applyFont="1" applyFill="1" applyBorder="1" applyAlignment="1">
      <alignment horizontal="center"/>
    </xf>
    <xf numFmtId="10" fontId="19" fillId="24" borderId="19" xfId="2" applyNumberFormat="1" applyFont="1" applyFill="1" applyBorder="1" applyAlignment="1">
      <alignment horizontal="center"/>
    </xf>
    <xf numFmtId="0" fontId="24" fillId="24" borderId="17" xfId="0" applyFont="1" applyFill="1" applyBorder="1"/>
    <xf numFmtId="0" fontId="24" fillId="24" borderId="18" xfId="0" applyFont="1" applyFill="1" applyBorder="1" applyAlignment="1">
      <alignment wrapText="1"/>
    </xf>
    <xf numFmtId="0" fontId="24" fillId="24" borderId="18" xfId="0" applyFont="1" applyFill="1" applyBorder="1"/>
    <xf numFmtId="0" fontId="24" fillId="24" borderId="19" xfId="0" applyFont="1" applyFill="1" applyBorder="1"/>
    <xf numFmtId="0" fontId="17" fillId="22" borderId="0" xfId="1" applyFont="1" applyFill="1" applyAlignment="1">
      <alignment horizontal="center" vertical="center" wrapText="1"/>
    </xf>
    <xf numFmtId="0" fontId="16" fillId="21" borderId="93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60" xfId="0" applyBorder="1" applyAlignment="1">
      <alignment vertical="center" wrapText="1"/>
    </xf>
    <xf numFmtId="0" fontId="1" fillId="0" borderId="60" xfId="0" applyFont="1" applyBorder="1" applyAlignment="1">
      <alignment vertical="center" wrapText="1"/>
    </xf>
    <xf numFmtId="0" fontId="1" fillId="0" borderId="94" xfId="0" applyFont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9" fillId="0" borderId="49" xfId="0" applyFont="1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1" fillId="0" borderId="82" xfId="0" applyFont="1" applyBorder="1" applyAlignment="1">
      <alignment vertical="center" wrapText="1"/>
    </xf>
    <xf numFmtId="9" fontId="2" fillId="36" borderId="18" xfId="2" applyFont="1" applyFill="1" applyBorder="1" applyAlignment="1">
      <alignment horizontal="center" vertical="center" wrapText="1"/>
    </xf>
    <xf numFmtId="9" fontId="2" fillId="9" borderId="18" xfId="2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36" borderId="17" xfId="0" applyFont="1" applyFill="1" applyBorder="1" applyAlignment="1">
      <alignment horizontal="center" vertical="center" wrapText="1"/>
    </xf>
    <xf numFmtId="9" fontId="2" fillId="36" borderId="17" xfId="2" applyFont="1" applyFill="1" applyBorder="1" applyAlignment="1">
      <alignment horizontal="center" vertical="center" wrapText="1"/>
    </xf>
    <xf numFmtId="0" fontId="2" fillId="31" borderId="19" xfId="0" applyFont="1" applyFill="1" applyBorder="1" applyAlignment="1">
      <alignment horizontal="center" vertical="center" wrapText="1"/>
    </xf>
    <xf numFmtId="9" fontId="2" fillId="31" borderId="19" xfId="2" applyFont="1" applyFill="1" applyBorder="1" applyAlignment="1">
      <alignment horizontal="center" vertical="center" wrapText="1"/>
    </xf>
    <xf numFmtId="0" fontId="7" fillId="31" borderId="17" xfId="0" applyFont="1" applyFill="1" applyBorder="1" applyAlignment="1">
      <alignment horizontal="center" vertical="center" wrapText="1"/>
    </xf>
    <xf numFmtId="9" fontId="2" fillId="31" borderId="17" xfId="2" applyFont="1" applyFill="1" applyBorder="1" applyAlignment="1">
      <alignment horizontal="center" vertical="center" wrapText="1"/>
    </xf>
    <xf numFmtId="0" fontId="2" fillId="37" borderId="54" xfId="0" applyFont="1" applyFill="1" applyBorder="1" applyAlignment="1">
      <alignment horizontal="center" vertical="center" wrapText="1"/>
    </xf>
    <xf numFmtId="0" fontId="0" fillId="0" borderId="101" xfId="0" applyBorder="1" applyAlignment="1">
      <alignment vertical="center" wrapText="1"/>
    </xf>
    <xf numFmtId="0" fontId="2" fillId="0" borderId="101" xfId="0" applyFont="1" applyBorder="1" applyAlignment="1">
      <alignment horizontal="center" vertical="center" wrapText="1"/>
    </xf>
    <xf numFmtId="9" fontId="2" fillId="0" borderId="101" xfId="0" applyNumberFormat="1" applyFont="1" applyBorder="1" applyAlignment="1">
      <alignment horizontal="center" vertical="center" wrapText="1"/>
    </xf>
    <xf numFmtId="0" fontId="0" fillId="0" borderId="104" xfId="0" applyBorder="1" applyAlignment="1">
      <alignment vertical="center" wrapText="1"/>
    </xf>
    <xf numFmtId="0" fontId="2" fillId="0" borderId="104" xfId="0" applyFont="1" applyBorder="1" applyAlignment="1">
      <alignment horizontal="center" vertical="center" wrapText="1"/>
    </xf>
    <xf numFmtId="9" fontId="2" fillId="0" borderId="104" xfId="0" applyNumberFormat="1" applyFont="1" applyBorder="1" applyAlignment="1">
      <alignment horizontal="center" vertical="center" wrapText="1"/>
    </xf>
    <xf numFmtId="0" fontId="0" fillId="0" borderId="110" xfId="0" applyBorder="1" applyAlignment="1">
      <alignment vertical="center" wrapText="1"/>
    </xf>
    <xf numFmtId="0" fontId="2" fillId="0" borderId="110" xfId="0" applyFont="1" applyBorder="1" applyAlignment="1">
      <alignment horizontal="center" vertical="center" wrapText="1"/>
    </xf>
    <xf numFmtId="0" fontId="2" fillId="20" borderId="110" xfId="0" applyFont="1" applyFill="1" applyBorder="1" applyAlignment="1">
      <alignment horizontal="center" vertical="center" wrapText="1"/>
    </xf>
    <xf numFmtId="166" fontId="2" fillId="0" borderId="110" xfId="0" applyNumberFormat="1" applyFont="1" applyBorder="1" applyAlignment="1">
      <alignment horizontal="center" vertical="center" wrapText="1"/>
    </xf>
    <xf numFmtId="0" fontId="0" fillId="3" borderId="110" xfId="0" applyFill="1" applyBorder="1" applyAlignment="1">
      <alignment vertical="center" wrapText="1"/>
    </xf>
    <xf numFmtId="9" fontId="2" fillId="0" borderId="110" xfId="0" applyNumberFormat="1" applyFont="1" applyBorder="1" applyAlignment="1">
      <alignment horizontal="center" vertical="center" wrapText="1"/>
    </xf>
    <xf numFmtId="0" fontId="7" fillId="0" borderId="110" xfId="0" applyFont="1" applyBorder="1" applyAlignment="1">
      <alignment horizontal="center" vertical="center" wrapText="1"/>
    </xf>
    <xf numFmtId="9" fontId="7" fillId="0" borderId="110" xfId="0" applyNumberFormat="1" applyFont="1" applyBorder="1" applyAlignment="1">
      <alignment horizontal="center" vertical="center" wrapText="1"/>
    </xf>
    <xf numFmtId="0" fontId="9" fillId="3" borderId="113" xfId="0" applyFont="1" applyFill="1" applyBorder="1" applyAlignment="1">
      <alignment vertical="center" wrapText="1"/>
    </xf>
    <xf numFmtId="0" fontId="2" fillId="3" borderId="113" xfId="0" applyFont="1" applyFill="1" applyBorder="1" applyAlignment="1">
      <alignment horizontal="center" vertical="center" wrapText="1"/>
    </xf>
    <xf numFmtId="9" fontId="2" fillId="3" borderId="113" xfId="0" applyNumberFormat="1" applyFont="1" applyFill="1" applyBorder="1" applyAlignment="1">
      <alignment horizontal="center" vertical="center" wrapText="1"/>
    </xf>
    <xf numFmtId="0" fontId="21" fillId="38" borderId="109" xfId="0" applyFont="1" applyFill="1" applyBorder="1" applyAlignment="1">
      <alignment horizontal="center" vertical="top" wrapText="1"/>
    </xf>
    <xf numFmtId="0" fontId="21" fillId="38" borderId="110" xfId="0" applyFont="1" applyFill="1" applyBorder="1" applyAlignment="1">
      <alignment horizontal="center" vertical="top" wrapText="1"/>
    </xf>
    <xf numFmtId="0" fontId="21" fillId="38" borderId="111" xfId="0" applyFont="1" applyFill="1" applyBorder="1" applyAlignment="1">
      <alignment horizontal="center" vertical="top" wrapText="1"/>
    </xf>
    <xf numFmtId="0" fontId="21" fillId="38" borderId="100" xfId="0" applyFont="1" applyFill="1" applyBorder="1" applyAlignment="1">
      <alignment horizontal="center" vertical="top" wrapText="1"/>
    </xf>
    <xf numFmtId="0" fontId="21" fillId="38" borderId="101" xfId="0" applyFont="1" applyFill="1" applyBorder="1" applyAlignment="1">
      <alignment horizontal="center" vertical="top" wrapText="1"/>
    </xf>
    <xf numFmtId="0" fontId="2" fillId="15" borderId="109" xfId="0" applyFont="1" applyFill="1" applyBorder="1" applyAlignment="1">
      <alignment horizontal="center" vertical="center" wrapText="1"/>
    </xf>
    <xf numFmtId="0" fontId="2" fillId="10" borderId="109" xfId="0" applyFont="1" applyFill="1" applyBorder="1" applyAlignment="1">
      <alignment horizontal="center" vertical="center" wrapText="1"/>
    </xf>
    <xf numFmtId="0" fontId="55" fillId="0" borderId="20" xfId="0" applyFont="1" applyBorder="1" applyAlignment="1">
      <alignment vertical="center" wrapText="1"/>
    </xf>
    <xf numFmtId="0" fontId="12" fillId="0" borderId="48" xfId="0" applyFont="1" applyBorder="1" applyAlignment="1">
      <alignment vertical="center" wrapText="1"/>
    </xf>
    <xf numFmtId="0" fontId="56" fillId="0" borderId="48" xfId="0" applyFont="1" applyBorder="1" applyAlignment="1">
      <alignment horizontal="left" vertical="center" wrapText="1"/>
    </xf>
    <xf numFmtId="0" fontId="12" fillId="0" borderId="20" xfId="0" applyFont="1" applyBorder="1" applyAlignment="1">
      <alignment vertical="center" wrapText="1"/>
    </xf>
    <xf numFmtId="0" fontId="2" fillId="0" borderId="39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2" fillId="0" borderId="66" xfId="0" applyFont="1" applyBorder="1" applyAlignment="1">
      <alignment horizontal="center" vertical="center" wrapText="1"/>
    </xf>
    <xf numFmtId="0" fontId="12" fillId="0" borderId="25" xfId="0" applyFont="1" applyBorder="1" applyAlignment="1">
      <alignment vertical="center" wrapText="1"/>
    </xf>
    <xf numFmtId="0" fontId="2" fillId="0" borderId="100" xfId="0" applyFont="1" applyBorder="1" applyAlignment="1">
      <alignment horizontal="center" vertical="top"/>
    </xf>
    <xf numFmtId="0" fontId="2" fillId="0" borderId="101" xfId="0" applyFont="1" applyBorder="1" applyAlignment="1">
      <alignment horizontal="center" vertical="top"/>
    </xf>
    <xf numFmtId="0" fontId="2" fillId="0" borderId="102" xfId="0" applyFont="1" applyBorder="1" applyAlignment="1">
      <alignment horizontal="center" vertical="top"/>
    </xf>
    <xf numFmtId="0" fontId="9" fillId="0" borderId="101" xfId="0" applyFont="1" applyBorder="1" applyAlignment="1">
      <alignment vertical="center" wrapText="1"/>
    </xf>
    <xf numFmtId="0" fontId="9" fillId="0" borderId="104" xfId="0" applyFont="1" applyBorder="1" applyAlignment="1">
      <alignment vertical="center" wrapText="1"/>
    </xf>
    <xf numFmtId="0" fontId="21" fillId="38" borderId="100" xfId="0" applyFont="1" applyFill="1" applyBorder="1" applyAlignment="1">
      <alignment horizontal="center" vertical="top"/>
    </xf>
    <xf numFmtId="0" fontId="21" fillId="38" borderId="101" xfId="0" applyFont="1" applyFill="1" applyBorder="1" applyAlignment="1">
      <alignment horizontal="center" vertical="top"/>
    </xf>
    <xf numFmtId="0" fontId="21" fillId="38" borderId="102" xfId="0" applyFont="1" applyFill="1" applyBorder="1" applyAlignment="1">
      <alignment horizontal="center" vertical="top"/>
    </xf>
    <xf numFmtId="166" fontId="2" fillId="0" borderId="101" xfId="0" applyNumberFormat="1" applyFont="1" applyBorder="1" applyAlignment="1">
      <alignment horizontal="center" vertical="center"/>
    </xf>
    <xf numFmtId="166" fontId="2" fillId="0" borderId="104" xfId="0" applyNumberFormat="1" applyFont="1" applyBorder="1" applyAlignment="1">
      <alignment horizontal="center" vertical="center"/>
    </xf>
    <xf numFmtId="0" fontId="2" fillId="15" borderId="100" xfId="0" applyFont="1" applyFill="1" applyBorder="1" applyAlignment="1">
      <alignment horizontal="center" vertical="center"/>
    </xf>
    <xf numFmtId="0" fontId="2" fillId="33" borderId="100" xfId="0" applyFont="1" applyFill="1" applyBorder="1" applyAlignment="1">
      <alignment horizontal="center" vertical="center"/>
    </xf>
    <xf numFmtId="0" fontId="2" fillId="10" borderId="100" xfId="0" applyFont="1" applyFill="1" applyBorder="1" applyAlignment="1">
      <alignment horizontal="center" vertical="center"/>
    </xf>
    <xf numFmtId="0" fontId="2" fillId="22" borderId="103" xfId="0" applyFont="1" applyFill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9" fillId="38" borderId="100" xfId="0" applyFont="1" applyFill="1" applyBorder="1" applyAlignment="1">
      <alignment horizontal="center" vertical="center"/>
    </xf>
    <xf numFmtId="0" fontId="21" fillId="38" borderId="101" xfId="0" applyFont="1" applyFill="1" applyBorder="1" applyAlignment="1">
      <alignment horizontal="center" vertical="center"/>
    </xf>
    <xf numFmtId="0" fontId="21" fillId="38" borderId="102" xfId="0" applyFont="1" applyFill="1" applyBorder="1" applyAlignment="1">
      <alignment horizontal="center" vertical="center"/>
    </xf>
    <xf numFmtId="0" fontId="47" fillId="0" borderId="109" xfId="0" applyFont="1" applyBorder="1" applyAlignment="1">
      <alignment vertical="center" wrapText="1"/>
    </xf>
    <xf numFmtId="0" fontId="44" fillId="0" borderId="110" xfId="0" applyFont="1" applyBorder="1" applyAlignment="1">
      <alignment horizontal="center" vertical="center" wrapText="1"/>
    </xf>
    <xf numFmtId="0" fontId="0" fillId="0" borderId="110" xfId="0" applyBorder="1"/>
    <xf numFmtId="0" fontId="0" fillId="0" borderId="111" xfId="0" applyBorder="1"/>
    <xf numFmtId="0" fontId="45" fillId="17" borderId="110" xfId="0" applyFont="1" applyFill="1" applyBorder="1" applyAlignment="1">
      <alignment horizontal="center" vertical="center" wrapText="1"/>
    </xf>
    <xf numFmtId="0" fontId="2" fillId="0" borderId="93" xfId="0" applyFont="1" applyBorder="1" applyAlignment="1">
      <alignment horizontal="center" vertical="center" wrapText="1"/>
    </xf>
    <xf numFmtId="0" fontId="12" fillId="0" borderId="86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17" borderId="1" xfId="0" applyFont="1" applyFill="1" applyBorder="1" applyAlignment="1">
      <alignment vertical="center" wrapText="1"/>
    </xf>
    <xf numFmtId="0" fontId="12" fillId="0" borderId="60" xfId="0" applyFont="1" applyBorder="1" applyAlignment="1">
      <alignment vertical="center" wrapText="1"/>
    </xf>
    <xf numFmtId="0" fontId="57" fillId="0" borderId="0" xfId="0" applyFont="1"/>
    <xf numFmtId="0" fontId="58" fillId="5" borderId="0" xfId="0" applyFont="1" applyFill="1"/>
    <xf numFmtId="0" fontId="59" fillId="0" borderId="0" xfId="0" applyFont="1"/>
    <xf numFmtId="0" fontId="60" fillId="0" borderId="0" xfId="0" applyFont="1"/>
    <xf numFmtId="0" fontId="60" fillId="3" borderId="0" xfId="0" applyFont="1" applyFill="1"/>
    <xf numFmtId="0" fontId="43" fillId="7" borderId="118" xfId="0" applyFont="1" applyFill="1" applyBorder="1" applyAlignment="1">
      <alignment vertical="center" wrapText="1"/>
    </xf>
    <xf numFmtId="0" fontId="60" fillId="7" borderId="119" xfId="0" applyFont="1" applyFill="1" applyBorder="1" applyAlignment="1">
      <alignment horizontal="left" vertical="center" wrapText="1"/>
    </xf>
    <xf numFmtId="0" fontId="60" fillId="7" borderId="120" xfId="0" applyFont="1" applyFill="1" applyBorder="1" applyAlignment="1">
      <alignment horizontal="left" vertical="center" wrapText="1"/>
    </xf>
    <xf numFmtId="0" fontId="43" fillId="3" borderId="119" xfId="0" applyFont="1" applyFill="1" applyBorder="1" applyAlignment="1">
      <alignment horizontal="center" vertical="center" wrapText="1"/>
    </xf>
    <xf numFmtId="0" fontId="60" fillId="3" borderId="119" xfId="0" applyFont="1" applyFill="1" applyBorder="1" applyAlignment="1">
      <alignment horizontal="center" vertical="center" wrapText="1"/>
    </xf>
    <xf numFmtId="0" fontId="43" fillId="3" borderId="120" xfId="0" applyFont="1" applyFill="1" applyBorder="1" applyAlignment="1">
      <alignment horizontal="center" vertical="center" wrapText="1"/>
    </xf>
    <xf numFmtId="0" fontId="43" fillId="7" borderId="121" xfId="0" applyFont="1" applyFill="1" applyBorder="1" applyAlignment="1">
      <alignment horizontal="left" vertical="center" wrapText="1"/>
    </xf>
    <xf numFmtId="0" fontId="60" fillId="3" borderId="120" xfId="0" applyFont="1" applyFill="1" applyBorder="1" applyAlignment="1">
      <alignment horizontal="center" vertical="center" wrapText="1"/>
    </xf>
    <xf numFmtId="0" fontId="2" fillId="39" borderId="66" xfId="0" applyFont="1" applyFill="1" applyBorder="1" applyAlignment="1">
      <alignment horizontal="center" vertical="center" wrapText="1"/>
    </xf>
    <xf numFmtId="0" fontId="12" fillId="39" borderId="25" xfId="0" applyFont="1" applyFill="1" applyBorder="1" applyAlignment="1">
      <alignment vertical="center" wrapText="1"/>
    </xf>
    <xf numFmtId="0" fontId="1" fillId="40" borderId="25" xfId="0" applyFont="1" applyFill="1" applyBorder="1" applyAlignment="1">
      <alignment vertical="center" wrapText="1"/>
    </xf>
    <xf numFmtId="0" fontId="2" fillId="39" borderId="67" xfId="0" applyFont="1" applyFill="1" applyBorder="1" applyAlignment="1">
      <alignment horizontal="center" vertical="center" wrapText="1"/>
    </xf>
    <xf numFmtId="166" fontId="2" fillId="39" borderId="60" xfId="0" applyNumberFormat="1" applyFont="1" applyFill="1" applyBorder="1" applyAlignment="1">
      <alignment horizontal="center" vertical="center"/>
    </xf>
    <xf numFmtId="10" fontId="68" fillId="0" borderId="0" xfId="2" applyNumberFormat="1" applyFont="1" applyAlignment="1">
      <alignment horizontal="center" vertical="center"/>
    </xf>
    <xf numFmtId="0" fontId="69" fillId="0" borderId="0" xfId="1" applyFont="1" applyAlignment="1">
      <alignment horizontal="left" vertical="center"/>
    </xf>
    <xf numFmtId="10" fontId="42" fillId="0" borderId="0" xfId="2" applyNumberFormat="1" applyFont="1"/>
    <xf numFmtId="164" fontId="67" fillId="41" borderId="110" xfId="3" applyFont="1" applyFill="1" applyBorder="1" applyAlignment="1">
      <alignment horizontal="center"/>
    </xf>
    <xf numFmtId="0" fontId="67" fillId="41" borderId="110" xfId="0" applyFont="1" applyFill="1" applyBorder="1" applyAlignment="1">
      <alignment horizontal="center"/>
    </xf>
    <xf numFmtId="0" fontId="0" fillId="0" borderId="110" xfId="0" applyBorder="1" applyAlignment="1">
      <alignment horizontal="center" vertical="center" wrapText="1"/>
    </xf>
    <xf numFmtId="0" fontId="19" fillId="0" borderId="107" xfId="0" applyFont="1" applyBorder="1" applyAlignment="1">
      <alignment horizontal="center" vertical="center"/>
    </xf>
    <xf numFmtId="0" fontId="19" fillId="0" borderId="108" xfId="0" applyFont="1" applyBorder="1" applyAlignment="1">
      <alignment horizontal="center" vertical="center"/>
    </xf>
    <xf numFmtId="0" fontId="70" fillId="41" borderId="106" xfId="0" applyFont="1" applyFill="1" applyBorder="1" applyAlignment="1">
      <alignment horizontal="center" vertical="center" wrapText="1"/>
    </xf>
    <xf numFmtId="0" fontId="70" fillId="41" borderId="107" xfId="0" applyFont="1" applyFill="1" applyBorder="1" applyAlignment="1">
      <alignment horizontal="center" vertical="center" wrapText="1"/>
    </xf>
    <xf numFmtId="0" fontId="14" fillId="34" borderId="0" xfId="1" applyFont="1" applyFill="1" applyAlignment="1">
      <alignment horizontal="center" vertical="center"/>
    </xf>
    <xf numFmtId="0" fontId="14" fillId="14" borderId="0" xfId="1" applyFont="1" applyFill="1" applyAlignment="1">
      <alignment horizontal="center" vertical="center" wrapText="1"/>
    </xf>
    <xf numFmtId="0" fontId="18" fillId="24" borderId="0" xfId="1" applyFont="1" applyFill="1" applyAlignment="1">
      <alignment horizontal="center" vertical="center" wrapText="1"/>
    </xf>
    <xf numFmtId="0" fontId="35" fillId="0" borderId="0" xfId="1" applyFont="1" applyAlignment="1">
      <alignment horizontal="center" vertical="center"/>
    </xf>
    <xf numFmtId="0" fontId="20" fillId="10" borderId="0" xfId="1" applyFont="1" applyFill="1" applyAlignment="1">
      <alignment horizontal="center" vertical="center"/>
    </xf>
    <xf numFmtId="0" fontId="29" fillId="10" borderId="0" xfId="1" applyFont="1" applyFill="1" applyAlignment="1">
      <alignment horizontal="center" vertical="center" wrapText="1"/>
    </xf>
    <xf numFmtId="0" fontId="29" fillId="0" borderId="0" xfId="1" applyFont="1" applyFill="1" applyBorder="1" applyAlignment="1">
      <alignment horizontal="left" vertical="center"/>
    </xf>
    <xf numFmtId="0" fontId="29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center" vertical="center"/>
    </xf>
    <xf numFmtId="0" fontId="18" fillId="0" borderId="0" xfId="1" applyFont="1" applyFill="1" applyAlignment="1">
      <alignment horizontal="center" vertical="center" wrapText="1"/>
    </xf>
    <xf numFmtId="0" fontId="17" fillId="0" borderId="0" xfId="1" applyFont="1" applyFill="1" applyAlignment="1">
      <alignment horizontal="center" vertical="center"/>
    </xf>
    <xf numFmtId="0" fontId="15" fillId="21" borderId="0" xfId="1" applyFont="1" applyFill="1" applyAlignment="1">
      <alignment horizontal="center" vertical="center"/>
    </xf>
    <xf numFmtId="0" fontId="20" fillId="12" borderId="0" xfId="1" applyFont="1" applyFill="1" applyAlignment="1">
      <alignment horizontal="center" vertical="center" wrapText="1"/>
    </xf>
    <xf numFmtId="0" fontId="18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0" fontId="14" fillId="12" borderId="0" xfId="1" applyFont="1" applyFill="1" applyAlignment="1">
      <alignment horizontal="center" vertical="center"/>
    </xf>
    <xf numFmtId="0" fontId="18" fillId="12" borderId="0" xfId="1" applyFont="1" applyFill="1" applyAlignment="1">
      <alignment horizontal="center" vertical="center"/>
    </xf>
    <xf numFmtId="0" fontId="36" fillId="0" borderId="0" xfId="1" applyFont="1" applyFill="1" applyAlignment="1">
      <alignment horizontal="center" vertical="center"/>
    </xf>
    <xf numFmtId="0" fontId="17" fillId="0" borderId="0" xfId="1" applyFont="1" applyFill="1" applyAlignment="1">
      <alignment horizontal="center" vertical="center" wrapText="1"/>
    </xf>
    <xf numFmtId="0" fontId="13" fillId="0" borderId="0" xfId="1" applyFill="1" applyAlignment="1">
      <alignment wrapText="1"/>
    </xf>
    <xf numFmtId="0" fontId="16" fillId="0" borderId="0" xfId="1" applyFont="1" applyFill="1" applyAlignment="1">
      <alignment horizontal="center" wrapText="1"/>
    </xf>
    <xf numFmtId="0" fontId="16" fillId="0" borderId="0" xfId="1" applyFont="1" applyFill="1" applyBorder="1" applyAlignment="1">
      <alignment horizontal="center" vertical="center" wrapText="1"/>
    </xf>
    <xf numFmtId="166" fontId="5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16" fillId="0" borderId="0" xfId="1" applyFont="1" applyFill="1" applyAlignment="1">
      <alignment horizontal="center"/>
    </xf>
    <xf numFmtId="0" fontId="17" fillId="12" borderId="0" xfId="1" applyFont="1" applyFill="1" applyAlignment="1">
      <alignment horizontal="center" vertical="center"/>
    </xf>
    <xf numFmtId="0" fontId="20" fillId="26" borderId="0" xfId="1" applyFont="1" applyFill="1" applyAlignment="1">
      <alignment horizontal="center" vertical="center"/>
    </xf>
    <xf numFmtId="0" fontId="14" fillId="17" borderId="0" xfId="1" applyFont="1" applyFill="1" applyAlignment="1">
      <alignment horizontal="center"/>
    </xf>
    <xf numFmtId="0" fontId="29" fillId="34" borderId="0" xfId="1" applyFont="1" applyFill="1" applyAlignment="1">
      <alignment horizontal="center"/>
    </xf>
    <xf numFmtId="0" fontId="21" fillId="38" borderId="124" xfId="0" applyFont="1" applyFill="1" applyBorder="1" applyAlignment="1">
      <alignment horizontal="center" vertical="top" wrapText="1"/>
    </xf>
    <xf numFmtId="0" fontId="21" fillId="38" borderId="125" xfId="0" applyFont="1" applyFill="1" applyBorder="1" applyAlignment="1">
      <alignment horizontal="center" vertical="top" wrapText="1"/>
    </xf>
    <xf numFmtId="0" fontId="18" fillId="10" borderId="0" xfId="1" applyFont="1" applyFill="1" applyAlignment="1">
      <alignment horizontal="center" vertical="center"/>
    </xf>
    <xf numFmtId="0" fontId="14" fillId="12" borderId="0" xfId="1" applyFont="1" applyFill="1" applyAlignment="1">
      <alignment horizontal="center"/>
    </xf>
    <xf numFmtId="0" fontId="14" fillId="24" borderId="7" xfId="1" applyFont="1" applyFill="1" applyBorder="1" applyAlignment="1">
      <alignment vertical="center"/>
    </xf>
    <xf numFmtId="0" fontId="17" fillId="21" borderId="0" xfId="1" applyFont="1" applyFill="1" applyAlignment="1">
      <alignment horizontal="center" vertical="center" wrapText="1"/>
    </xf>
    <xf numFmtId="0" fontId="18" fillId="13" borderId="0" xfId="1" applyFont="1" applyFill="1" applyAlignment="1">
      <alignment horizontal="center" vertical="center" wrapText="1"/>
    </xf>
    <xf numFmtId="0" fontId="20" fillId="26" borderId="0" xfId="1" applyFont="1" applyFill="1" applyAlignment="1">
      <alignment horizontal="center" vertical="center" wrapText="1"/>
    </xf>
    <xf numFmtId="0" fontId="15" fillId="19" borderId="0" xfId="1" applyFont="1" applyFill="1" applyAlignment="1">
      <alignment horizontal="center" vertical="center"/>
    </xf>
    <xf numFmtId="0" fontId="71" fillId="20" borderId="0" xfId="0" applyFont="1" applyFill="1" applyAlignment="1">
      <alignment horizontal="center" vertical="center" wrapText="1"/>
    </xf>
    <xf numFmtId="0" fontId="20" fillId="10" borderId="93" xfId="1" applyFont="1" applyFill="1" applyBorder="1" applyAlignment="1">
      <alignment horizontal="center" vertical="center"/>
    </xf>
    <xf numFmtId="0" fontId="15" fillId="15" borderId="93" xfId="1" applyFont="1" applyFill="1" applyBorder="1" applyAlignment="1">
      <alignment horizontal="center" vertical="center"/>
    </xf>
    <xf numFmtId="0" fontId="36" fillId="22" borderId="93" xfId="1" applyFont="1" applyFill="1" applyBorder="1" applyAlignment="1">
      <alignment horizontal="center" vertical="center" wrapText="1"/>
    </xf>
    <xf numFmtId="0" fontId="29" fillId="26" borderId="93" xfId="1" applyFont="1" applyFill="1" applyBorder="1" applyAlignment="1">
      <alignment horizontal="center" vertical="center" wrapText="1"/>
    </xf>
    <xf numFmtId="0" fontId="27" fillId="19" borderId="93" xfId="1" applyFont="1" applyFill="1" applyBorder="1" applyAlignment="1">
      <alignment horizontal="center" vertical="center"/>
    </xf>
    <xf numFmtId="0" fontId="20" fillId="24" borderId="93" xfId="1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24" xfId="0" applyFont="1" applyBorder="1" applyAlignment="1">
      <alignment vertical="center" wrapText="1"/>
    </xf>
    <xf numFmtId="0" fontId="11" fillId="0" borderId="86" xfId="0" applyFont="1" applyBorder="1" applyAlignment="1">
      <alignment vertical="center" wrapText="1"/>
    </xf>
    <xf numFmtId="0" fontId="11" fillId="0" borderId="24" xfId="0" applyFont="1" applyBorder="1" applyAlignment="1">
      <alignment horizontal="left" vertical="center" wrapText="1"/>
    </xf>
    <xf numFmtId="0" fontId="18" fillId="13" borderId="0" xfId="1" applyFont="1" applyFill="1" applyAlignment="1">
      <alignment horizontal="center" vertical="center"/>
    </xf>
    <xf numFmtId="0" fontId="15" fillId="15" borderId="0" xfId="1" applyFont="1" applyFill="1" applyAlignment="1">
      <alignment horizontal="center" vertical="center"/>
    </xf>
    <xf numFmtId="0" fontId="18" fillId="18" borderId="0" xfId="1" applyFont="1" applyFill="1" applyAlignment="1">
      <alignment horizontal="center" vertical="center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1" fillId="0" borderId="0" xfId="0" applyFont="1"/>
    <xf numFmtId="0" fontId="2" fillId="15" borderId="100" xfId="0" applyFont="1" applyFill="1" applyBorder="1" applyAlignment="1">
      <alignment horizontal="center" vertical="center" wrapText="1"/>
    </xf>
    <xf numFmtId="0" fontId="2" fillId="32" borderId="100" xfId="0" applyFont="1" applyFill="1" applyBorder="1" applyAlignment="1">
      <alignment horizontal="center" vertical="center" wrapText="1"/>
    </xf>
    <xf numFmtId="0" fontId="2" fillId="22" borderId="103" xfId="0" applyFont="1" applyFill="1" applyBorder="1" applyAlignment="1">
      <alignment horizontal="center" vertical="center" wrapText="1"/>
    </xf>
    <xf numFmtId="0" fontId="1" fillId="0" borderId="87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11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01" xfId="0" applyFont="1" applyBorder="1" applyAlignment="1">
      <alignment vertical="center" wrapText="1"/>
    </xf>
    <xf numFmtId="0" fontId="1" fillId="17" borderId="0" xfId="0" applyFont="1" applyFill="1"/>
    <xf numFmtId="0" fontId="5" fillId="9" borderId="7" xfId="0" applyFont="1" applyFill="1" applyBorder="1" applyAlignment="1">
      <alignment horizontal="center" vertical="center" wrapText="1"/>
    </xf>
    <xf numFmtId="0" fontId="5" fillId="29" borderId="7" xfId="0" applyFont="1" applyFill="1" applyBorder="1" applyAlignment="1">
      <alignment horizontal="center" vertical="center" wrapText="1"/>
    </xf>
    <xf numFmtId="0" fontId="5" fillId="31" borderId="7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4" fontId="39" fillId="0" borderId="29" xfId="0" applyNumberFormat="1" applyFont="1" applyBorder="1"/>
    <xf numFmtId="3" fontId="39" fillId="0" borderId="21" xfId="0" applyNumberFormat="1" applyFont="1" applyBorder="1"/>
    <xf numFmtId="3" fontId="39" fillId="0" borderId="27" xfId="0" applyNumberFormat="1" applyFont="1" applyBorder="1"/>
    <xf numFmtId="4" fontId="39" fillId="0" borderId="30" xfId="0" applyNumberFormat="1" applyFont="1" applyBorder="1"/>
    <xf numFmtId="3" fontId="39" fillId="0" borderId="7" xfId="0" applyNumberFormat="1" applyFont="1" applyBorder="1"/>
    <xf numFmtId="3" fontId="39" fillId="0" borderId="28" xfId="0" applyNumberFormat="1" applyFont="1" applyBorder="1"/>
    <xf numFmtId="4" fontId="39" fillId="0" borderId="83" xfId="0" applyNumberFormat="1" applyFont="1" applyBorder="1"/>
    <xf numFmtId="3" fontId="39" fillId="0" borderId="8" xfId="0" applyNumberFormat="1" applyFont="1" applyBorder="1"/>
    <xf numFmtId="3" fontId="39" fillId="0" borderId="46" xfId="0" applyNumberFormat="1" applyFont="1" applyBorder="1"/>
    <xf numFmtId="3" fontId="39" fillId="0" borderId="23" xfId="0" applyNumberFormat="1" applyFont="1" applyBorder="1"/>
    <xf numFmtId="4" fontId="39" fillId="0" borderId="31" xfId="0" applyNumberFormat="1" applyFont="1" applyBorder="1"/>
    <xf numFmtId="3" fontId="39" fillId="0" borderId="25" xfId="0" applyNumberFormat="1" applyFont="1" applyBorder="1"/>
    <xf numFmtId="3" fontId="39" fillId="0" borderId="26" xfId="0" applyNumberFormat="1" applyFont="1" applyBorder="1"/>
    <xf numFmtId="167" fontId="0" fillId="0" borderId="110" xfId="4" applyNumberFormat="1" applyFont="1" applyBorder="1" applyAlignment="1">
      <alignment horizontal="center" vertical="center" wrapText="1"/>
    </xf>
    <xf numFmtId="0" fontId="47" fillId="0" borderId="109" xfId="0" applyFont="1" applyBorder="1" applyAlignment="1">
      <alignment vertical="center"/>
    </xf>
    <xf numFmtId="0" fontId="0" fillId="0" borderId="109" xfId="0" applyBorder="1" applyAlignment="1">
      <alignment horizontal="center" vertical="center" wrapText="1"/>
    </xf>
    <xf numFmtId="0" fontId="9" fillId="0" borderId="147" xfId="0" applyFont="1" applyBorder="1" applyAlignment="1">
      <alignment horizontal="center" vertical="center" wrapText="1"/>
    </xf>
    <xf numFmtId="167" fontId="0" fillId="0" borderId="150" xfId="4" applyNumberFormat="1" applyFont="1" applyBorder="1" applyAlignment="1">
      <alignment horizontal="center" vertical="center" wrapText="1"/>
    </xf>
    <xf numFmtId="0" fontId="9" fillId="0" borderId="13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150" xfId="0" applyBorder="1" applyAlignment="1">
      <alignment horizontal="center" vertical="center" wrapText="1"/>
    </xf>
    <xf numFmtId="0" fontId="9" fillId="0" borderId="110" xfId="0" applyFont="1" applyBorder="1" applyAlignment="1">
      <alignment horizontal="center" vertical="center" wrapText="1"/>
    </xf>
    <xf numFmtId="0" fontId="9" fillId="0" borderId="109" xfId="0" applyFont="1" applyBorder="1" applyAlignment="1">
      <alignment horizontal="center" vertical="center" wrapText="1"/>
    </xf>
    <xf numFmtId="0" fontId="0" fillId="0" borderId="152" xfId="0" applyBorder="1" applyAlignment="1">
      <alignment horizontal="center" vertical="center" wrapText="1"/>
    </xf>
    <xf numFmtId="0" fontId="9" fillId="0" borderId="111" xfId="0" applyFont="1" applyBorder="1" applyAlignment="1">
      <alignment horizontal="center" vertical="center" wrapText="1"/>
    </xf>
    <xf numFmtId="167" fontId="0" fillId="0" borderId="154" xfId="4" applyNumberFormat="1" applyFont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0" fillId="0" borderId="139" xfId="0" applyBorder="1" applyAlignment="1">
      <alignment horizontal="center" vertical="center" wrapText="1"/>
    </xf>
    <xf numFmtId="0" fontId="9" fillId="0" borderId="150" xfId="0" applyFont="1" applyBorder="1" applyAlignment="1">
      <alignment horizontal="center" vertical="center" wrapText="1"/>
    </xf>
    <xf numFmtId="0" fontId="0" fillId="0" borderId="145" xfId="0" applyBorder="1" applyAlignment="1">
      <alignment horizontal="center" vertical="center" wrapText="1"/>
    </xf>
    <xf numFmtId="0" fontId="0" fillId="0" borderId="140" xfId="0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0" fontId="15" fillId="29" borderId="76" xfId="1" applyFont="1" applyFill="1" applyBorder="1" applyAlignment="1">
      <alignment horizontal="left" vertical="center"/>
    </xf>
    <xf numFmtId="0" fontId="15" fillId="29" borderId="0" xfId="1" applyFont="1" applyFill="1" applyAlignment="1">
      <alignment horizontal="left" vertical="center"/>
    </xf>
    <xf numFmtId="0" fontId="40" fillId="0" borderId="7" xfId="0" applyFont="1" applyBorder="1" applyAlignment="1">
      <alignment horizontal="center" vertical="center"/>
    </xf>
    <xf numFmtId="0" fontId="25" fillId="28" borderId="7" xfId="0" applyFont="1" applyFill="1" applyBorder="1" applyAlignment="1">
      <alignment horizontal="center" vertical="center" wrapText="1"/>
    </xf>
    <xf numFmtId="0" fontId="26" fillId="28" borderId="7" xfId="0" applyFont="1" applyFill="1" applyBorder="1" applyAlignment="1">
      <alignment horizontal="center"/>
    </xf>
    <xf numFmtId="0" fontId="50" fillId="10" borderId="52" xfId="1" applyFont="1" applyFill="1" applyBorder="1" applyAlignment="1">
      <alignment vertical="center"/>
    </xf>
    <xf numFmtId="0" fontId="50" fillId="10" borderId="53" xfId="1" applyFont="1" applyFill="1" applyBorder="1" applyAlignment="1">
      <alignment vertical="center"/>
    </xf>
    <xf numFmtId="0" fontId="50" fillId="10" borderId="54" xfId="1" applyFont="1" applyFill="1" applyBorder="1" applyAlignment="1">
      <alignment vertical="center"/>
    </xf>
    <xf numFmtId="0" fontId="19" fillId="10" borderId="16" xfId="0" applyFont="1" applyFill="1" applyBorder="1" applyAlignment="1">
      <alignment horizontal="left" vertical="center"/>
    </xf>
    <xf numFmtId="0" fontId="17" fillId="29" borderId="76" xfId="1" applyFont="1" applyFill="1" applyBorder="1" applyAlignment="1">
      <alignment horizontal="left" vertical="center"/>
    </xf>
    <xf numFmtId="0" fontId="17" fillId="29" borderId="0" xfId="1" applyFont="1" applyFill="1" applyAlignment="1">
      <alignment horizontal="left" vertical="center"/>
    </xf>
    <xf numFmtId="0" fontId="35" fillId="19" borderId="17" xfId="1" applyFont="1" applyFill="1" applyBorder="1" applyAlignment="1">
      <alignment horizontal="left" vertical="center"/>
    </xf>
    <xf numFmtId="0" fontId="35" fillId="19" borderId="18" xfId="1" applyFont="1" applyFill="1" applyBorder="1" applyAlignment="1">
      <alignment horizontal="left" vertical="center"/>
    </xf>
    <xf numFmtId="0" fontId="35" fillId="19" borderId="78" xfId="1" applyFont="1" applyFill="1" applyBorder="1" applyAlignment="1">
      <alignment horizontal="left" vertical="center"/>
    </xf>
    <xf numFmtId="0" fontId="29" fillId="24" borderId="17" xfId="1" applyFont="1" applyFill="1" applyBorder="1" applyAlignment="1">
      <alignment horizontal="left" vertical="center" wrapText="1"/>
    </xf>
    <xf numFmtId="0" fontId="29" fillId="24" borderId="18" xfId="1" applyFont="1" applyFill="1" applyBorder="1" applyAlignment="1">
      <alignment horizontal="left" vertical="center" wrapText="1"/>
    </xf>
    <xf numFmtId="0" fontId="29" fillId="24" borderId="19" xfId="1" applyFont="1" applyFill="1" applyBorder="1" applyAlignment="1">
      <alignment horizontal="left" vertical="center" wrapText="1"/>
    </xf>
    <xf numFmtId="0" fontId="29" fillId="30" borderId="52" xfId="1" applyFont="1" applyFill="1" applyBorder="1" applyAlignment="1">
      <alignment vertical="center" wrapText="1"/>
    </xf>
    <xf numFmtId="0" fontId="29" fillId="30" borderId="53" xfId="1" applyFont="1" applyFill="1" applyBorder="1" applyAlignment="1">
      <alignment vertical="center" wrapText="1"/>
    </xf>
    <xf numFmtId="0" fontId="29" fillId="30" borderId="54" xfId="1" applyFont="1" applyFill="1" applyBorder="1" applyAlignment="1">
      <alignment vertical="center" wrapText="1"/>
    </xf>
    <xf numFmtId="0" fontId="29" fillId="14" borderId="17" xfId="1" applyFont="1" applyFill="1" applyBorder="1" applyAlignment="1">
      <alignment horizontal="left" vertical="center" wrapText="1"/>
    </xf>
    <xf numFmtId="0" fontId="29" fillId="14" borderId="18" xfId="1" applyFont="1" applyFill="1" applyBorder="1" applyAlignment="1">
      <alignment horizontal="left" vertical="center" wrapText="1"/>
    </xf>
    <xf numFmtId="0" fontId="29" fillId="14" borderId="78" xfId="1" applyFont="1" applyFill="1" applyBorder="1" applyAlignment="1">
      <alignment horizontal="left" vertical="center" wrapText="1"/>
    </xf>
    <xf numFmtId="0" fontId="12" fillId="21" borderId="16" xfId="0" applyFont="1" applyFill="1" applyBorder="1" applyAlignment="1">
      <alignment horizontal="left" vertical="center"/>
    </xf>
    <xf numFmtId="0" fontId="12" fillId="21" borderId="48" xfId="0" applyFont="1" applyFill="1" applyBorder="1" applyAlignment="1">
      <alignment horizontal="left" vertical="center"/>
    </xf>
    <xf numFmtId="0" fontId="19" fillId="30" borderId="75" xfId="0" applyFont="1" applyFill="1" applyBorder="1" applyAlignment="1">
      <alignment horizontal="left" vertical="center"/>
    </xf>
    <xf numFmtId="0" fontId="19" fillId="30" borderId="32" xfId="0" applyFont="1" applyFill="1" applyBorder="1" applyAlignment="1">
      <alignment horizontal="left" vertical="center"/>
    </xf>
    <xf numFmtId="0" fontId="19" fillId="30" borderId="79" xfId="0" applyFont="1" applyFill="1" applyBorder="1" applyAlignment="1">
      <alignment horizontal="left" vertical="center"/>
    </xf>
    <xf numFmtId="0" fontId="27" fillId="15" borderId="17" xfId="1" applyFont="1" applyFill="1" applyBorder="1" applyAlignment="1">
      <alignment horizontal="left" vertical="center"/>
    </xf>
    <xf numFmtId="0" fontId="27" fillId="15" borderId="18" xfId="1" applyFont="1" applyFill="1" applyBorder="1" applyAlignment="1">
      <alignment horizontal="left" vertical="center"/>
    </xf>
    <xf numFmtId="0" fontId="27" fillId="15" borderId="19" xfId="1" applyFont="1" applyFill="1" applyBorder="1" applyAlignment="1">
      <alignment horizontal="left" vertical="center"/>
    </xf>
    <xf numFmtId="0" fontId="27" fillId="16" borderId="53" xfId="1" applyFont="1" applyFill="1" applyBorder="1" applyAlignment="1">
      <alignment horizontal="left" vertical="center" wrapText="1"/>
    </xf>
    <xf numFmtId="0" fontId="30" fillId="26" borderId="77" xfId="1" applyFont="1" applyFill="1" applyBorder="1" applyAlignment="1">
      <alignment horizontal="left" vertical="center"/>
    </xf>
    <xf numFmtId="0" fontId="30" fillId="26" borderId="18" xfId="1" applyFont="1" applyFill="1" applyBorder="1" applyAlignment="1">
      <alignment horizontal="left" vertical="center"/>
    </xf>
    <xf numFmtId="0" fontId="30" fillId="26" borderId="78" xfId="1" applyFont="1" applyFill="1" applyBorder="1" applyAlignment="1">
      <alignment horizontal="left" vertical="center"/>
    </xf>
    <xf numFmtId="0" fontId="27" fillId="11" borderId="52" xfId="1" applyFont="1" applyFill="1" applyBorder="1" applyAlignment="1">
      <alignment vertical="center" wrapText="1"/>
    </xf>
    <xf numFmtId="0" fontId="27" fillId="11" borderId="53" xfId="1" applyFont="1" applyFill="1" applyBorder="1" applyAlignment="1">
      <alignment vertical="center" wrapText="1"/>
    </xf>
    <xf numFmtId="0" fontId="27" fillId="11" borderId="54" xfId="1" applyFont="1" applyFill="1" applyBorder="1" applyAlignment="1">
      <alignment vertical="center" wrapText="1"/>
    </xf>
    <xf numFmtId="0" fontId="12" fillId="21" borderId="83" xfId="0" applyFont="1" applyFill="1" applyBorder="1" applyAlignment="1">
      <alignment horizontal="left" vertical="center"/>
    </xf>
    <xf numFmtId="0" fontId="12" fillId="21" borderId="75" xfId="0" applyFont="1" applyFill="1" applyBorder="1" applyAlignment="1">
      <alignment horizontal="left" vertical="center"/>
    </xf>
    <xf numFmtId="0" fontId="12" fillId="21" borderId="84" xfId="0" applyFont="1" applyFill="1" applyBorder="1" applyAlignment="1">
      <alignment horizontal="left" vertical="center"/>
    </xf>
    <xf numFmtId="0" fontId="43" fillId="7" borderId="118" xfId="0" applyFont="1" applyFill="1" applyBorder="1" applyAlignment="1">
      <alignment vertical="center" wrapText="1"/>
    </xf>
    <xf numFmtId="0" fontId="60" fillId="0" borderId="118" xfId="0" applyFont="1" applyBorder="1" applyAlignment="1">
      <alignment vertical="center" wrapText="1"/>
    </xf>
    <xf numFmtId="0" fontId="60" fillId="3" borderId="133" xfId="0" applyFont="1" applyFill="1" applyBorder="1" applyAlignment="1">
      <alignment horizontal="left" vertical="center" wrapText="1"/>
    </xf>
    <xf numFmtId="0" fontId="60" fillId="3" borderId="134" xfId="0" applyFont="1" applyFill="1" applyBorder="1" applyAlignment="1">
      <alignment horizontal="left" vertical="center" wrapText="1"/>
    </xf>
    <xf numFmtId="0" fontId="60" fillId="3" borderId="135" xfId="0" applyFont="1" applyFill="1" applyBorder="1" applyAlignment="1">
      <alignment horizontal="left" vertical="center" wrapText="1"/>
    </xf>
    <xf numFmtId="0" fontId="60" fillId="0" borderId="119" xfId="0" applyFont="1" applyBorder="1" applyAlignment="1">
      <alignment horizontal="left" vertical="center" wrapText="1"/>
    </xf>
    <xf numFmtId="0" fontId="60" fillId="0" borderId="120" xfId="0" applyFont="1" applyBorder="1" applyAlignment="1">
      <alignment horizontal="left" vertical="center" wrapText="1"/>
    </xf>
    <xf numFmtId="0" fontId="13" fillId="3" borderId="133" xfId="1" applyFill="1" applyBorder="1" applyAlignment="1">
      <alignment horizontal="left" vertical="center" wrapText="1"/>
    </xf>
    <xf numFmtId="0" fontId="13" fillId="3" borderId="134" xfId="1" applyFill="1" applyBorder="1" applyAlignment="1">
      <alignment horizontal="left" vertical="center" wrapText="1"/>
    </xf>
    <xf numFmtId="0" fontId="13" fillId="3" borderId="135" xfId="1" applyFill="1" applyBorder="1" applyAlignment="1">
      <alignment horizontal="left" vertical="center" wrapText="1"/>
    </xf>
    <xf numFmtId="0" fontId="61" fillId="0" borderId="133" xfId="1" applyFont="1" applyBorder="1" applyAlignment="1">
      <alignment horizontal="left" vertical="center" wrapText="1"/>
    </xf>
    <xf numFmtId="0" fontId="61" fillId="0" borderId="134" xfId="1" applyFont="1" applyBorder="1" applyAlignment="1">
      <alignment horizontal="left" vertical="center" wrapText="1"/>
    </xf>
    <xf numFmtId="0" fontId="61" fillId="0" borderId="135" xfId="1" applyFont="1" applyBorder="1" applyAlignment="1">
      <alignment horizontal="left" vertical="center" wrapText="1"/>
    </xf>
    <xf numFmtId="0" fontId="60" fillId="0" borderId="133" xfId="0" applyFont="1" applyBorder="1" applyAlignment="1">
      <alignment horizontal="left" vertical="center" wrapText="1"/>
    </xf>
    <xf numFmtId="0" fontId="60" fillId="0" borderId="134" xfId="0" applyFont="1" applyBorder="1" applyAlignment="1">
      <alignment horizontal="left" vertical="center" wrapText="1"/>
    </xf>
    <xf numFmtId="0" fontId="60" fillId="0" borderId="135" xfId="0" applyFont="1" applyBorder="1" applyAlignment="1">
      <alignment horizontal="left" vertical="center" wrapText="1"/>
    </xf>
    <xf numFmtId="2" fontId="60" fillId="0" borderId="136" xfId="0" applyNumberFormat="1" applyFont="1" applyBorder="1" applyAlignment="1">
      <alignment horizontal="left" vertical="center" wrapText="1"/>
    </xf>
    <xf numFmtId="2" fontId="60" fillId="0" borderId="137" xfId="0" applyNumberFormat="1" applyFont="1" applyBorder="1" applyAlignment="1">
      <alignment horizontal="left" vertical="center" wrapText="1"/>
    </xf>
    <xf numFmtId="2" fontId="60" fillId="0" borderId="138" xfId="0" applyNumberFormat="1" applyFont="1" applyBorder="1" applyAlignment="1">
      <alignment horizontal="left" vertical="center" wrapText="1"/>
    </xf>
    <xf numFmtId="0" fontId="43" fillId="7" borderId="118" xfId="0" applyFont="1" applyFill="1" applyBorder="1" applyAlignment="1">
      <alignment horizontal="center"/>
    </xf>
    <xf numFmtId="0" fontId="43" fillId="2" borderId="118" xfId="0" applyFont="1" applyFill="1" applyBorder="1" applyAlignment="1">
      <alignment horizontal="center"/>
    </xf>
    <xf numFmtId="0" fontId="43" fillId="2" borderId="119" xfId="0" applyFont="1" applyFill="1" applyBorder="1" applyAlignment="1">
      <alignment horizontal="center"/>
    </xf>
    <xf numFmtId="0" fontId="43" fillId="2" borderId="120" xfId="0" applyFont="1" applyFill="1" applyBorder="1" applyAlignment="1">
      <alignment horizontal="center"/>
    </xf>
    <xf numFmtId="0" fontId="43" fillId="3" borderId="115" xfId="0" applyFont="1" applyFill="1" applyBorder="1" applyAlignment="1">
      <alignment horizontal="center"/>
    </xf>
    <xf numFmtId="0" fontId="43" fillId="3" borderId="116" xfId="0" applyFont="1" applyFill="1" applyBorder="1" applyAlignment="1">
      <alignment horizontal="center"/>
    </xf>
    <xf numFmtId="0" fontId="43" fillId="3" borderId="117" xfId="0" applyFont="1" applyFill="1" applyBorder="1" applyAlignment="1">
      <alignment horizontal="center"/>
    </xf>
    <xf numFmtId="0" fontId="43" fillId="3" borderId="118" xfId="0" applyFont="1" applyFill="1" applyBorder="1" applyAlignment="1">
      <alignment horizontal="center"/>
    </xf>
    <xf numFmtId="0" fontId="43" fillId="3" borderId="119" xfId="0" applyFont="1" applyFill="1" applyBorder="1" applyAlignment="1">
      <alignment horizontal="center"/>
    </xf>
    <xf numFmtId="0" fontId="43" fillId="3" borderId="120" xfId="0" applyFont="1" applyFill="1" applyBorder="1" applyAlignment="1">
      <alignment horizontal="center"/>
    </xf>
    <xf numFmtId="0" fontId="62" fillId="2" borderId="10" xfId="0" applyFont="1" applyFill="1" applyBorder="1" applyAlignment="1">
      <alignment horizontal="center" vertical="center"/>
    </xf>
    <xf numFmtId="0" fontId="63" fillId="0" borderId="11" xfId="0" applyFont="1" applyBorder="1" applyAlignment="1">
      <alignment horizontal="center" vertical="center"/>
    </xf>
    <xf numFmtId="0" fontId="64" fillId="0" borderId="12" xfId="0" applyFont="1" applyBorder="1" applyAlignment="1">
      <alignment horizontal="center" vertical="center"/>
    </xf>
    <xf numFmtId="0" fontId="37" fillId="8" borderId="10" xfId="0" applyFont="1" applyFill="1" applyBorder="1" applyAlignment="1">
      <alignment horizontal="center"/>
    </xf>
    <xf numFmtId="0" fontId="38" fillId="9" borderId="11" xfId="0" applyFont="1" applyFill="1" applyBorder="1" applyAlignment="1">
      <alignment horizontal="center"/>
    </xf>
    <xf numFmtId="0" fontId="38" fillId="9" borderId="12" xfId="0" applyFont="1" applyFill="1" applyBorder="1" applyAlignment="1">
      <alignment horizontal="center"/>
    </xf>
    <xf numFmtId="0" fontId="65" fillId="6" borderId="0" xfId="0" applyFont="1" applyFill="1" applyAlignment="1">
      <alignment horizontal="center"/>
    </xf>
    <xf numFmtId="0" fontId="66" fillId="0" borderId="0" xfId="0" applyFont="1" applyAlignment="1">
      <alignment horizontal="center"/>
    </xf>
    <xf numFmtId="0" fontId="37" fillId="4" borderId="31" xfId="0" applyFont="1" applyFill="1" applyBorder="1" applyAlignment="1">
      <alignment horizontal="left"/>
    </xf>
    <xf numFmtId="0" fontId="37" fillId="4" borderId="25" xfId="0" applyFont="1" applyFill="1" applyBorder="1" applyAlignment="1">
      <alignment horizontal="left"/>
    </xf>
    <xf numFmtId="0" fontId="37" fillId="4" borderId="26" xfId="0" applyFont="1" applyFill="1" applyBorder="1" applyAlignment="1">
      <alignment horizontal="left"/>
    </xf>
    <xf numFmtId="0" fontId="37" fillId="4" borderId="13" xfId="0" applyFont="1" applyFill="1" applyBorder="1" applyAlignment="1">
      <alignment horizontal="center" vertical="center"/>
    </xf>
    <xf numFmtId="0" fontId="37" fillId="4" borderId="14" xfId="0" applyFont="1" applyFill="1" applyBorder="1" applyAlignment="1">
      <alignment horizontal="center" vertical="center"/>
    </xf>
    <xf numFmtId="0" fontId="37" fillId="4" borderId="15" xfId="0" applyFont="1" applyFill="1" applyBorder="1" applyAlignment="1">
      <alignment horizontal="center" vertical="center"/>
    </xf>
    <xf numFmtId="0" fontId="37" fillId="4" borderId="36" xfId="0" applyFont="1" applyFill="1" applyBorder="1" applyAlignment="1">
      <alignment horizontal="center" vertical="center"/>
    </xf>
    <xf numFmtId="0" fontId="37" fillId="4" borderId="37" xfId="0" applyFont="1" applyFill="1" applyBorder="1" applyAlignment="1">
      <alignment horizontal="center" vertical="center"/>
    </xf>
    <xf numFmtId="0" fontId="37" fillId="4" borderId="38" xfId="0" applyFont="1" applyFill="1" applyBorder="1" applyAlignment="1">
      <alignment horizontal="center" vertical="center"/>
    </xf>
    <xf numFmtId="0" fontId="2" fillId="0" borderId="43" xfId="0" applyFont="1" applyBorder="1" applyAlignment="1">
      <alignment horizontal="center" vertical="top" wrapText="1"/>
    </xf>
    <xf numFmtId="0" fontId="2" fillId="0" borderId="132" xfId="0" applyFont="1" applyBorder="1" applyAlignment="1">
      <alignment horizontal="center" vertical="top" wrapText="1"/>
    </xf>
    <xf numFmtId="0" fontId="2" fillId="0" borderId="67" xfId="0" applyFont="1" applyBorder="1" applyAlignment="1">
      <alignment horizontal="center" vertical="top" wrapText="1"/>
    </xf>
    <xf numFmtId="166" fontId="2" fillId="0" borderId="130" xfId="0" applyNumberFormat="1" applyFont="1" applyBorder="1" applyAlignment="1">
      <alignment horizontal="center" vertical="center" wrapText="1"/>
    </xf>
    <xf numFmtId="166" fontId="2" fillId="0" borderId="131" xfId="0" applyNumberFormat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32" fillId="10" borderId="37" xfId="1" applyFont="1" applyFill="1" applyBorder="1" applyAlignment="1">
      <alignment horizontal="center" vertical="center"/>
    </xf>
    <xf numFmtId="0" fontId="32" fillId="10" borderId="129" xfId="1" applyFont="1" applyFill="1" applyBorder="1" applyAlignment="1">
      <alignment horizontal="center" vertical="center"/>
    </xf>
    <xf numFmtId="166" fontId="5" fillId="0" borderId="52" xfId="0" applyNumberFormat="1" applyFont="1" applyBorder="1" applyAlignment="1">
      <alignment horizontal="center" vertical="center" wrapText="1"/>
    </xf>
    <xf numFmtId="166" fontId="5" fillId="0" borderId="53" xfId="0" applyNumberFormat="1" applyFont="1" applyBorder="1" applyAlignment="1">
      <alignment horizontal="center" vertical="center" wrapText="1"/>
    </xf>
    <xf numFmtId="166" fontId="5" fillId="0" borderId="54" xfId="0" applyNumberFormat="1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top" wrapText="1"/>
    </xf>
    <xf numFmtId="0" fontId="2" fillId="0" borderId="70" xfId="0" applyFont="1" applyBorder="1" applyAlignment="1">
      <alignment horizontal="center" vertical="top" wrapText="1"/>
    </xf>
    <xf numFmtId="0" fontId="20" fillId="0" borderId="0" xfId="1" applyFont="1" applyFill="1" applyAlignment="1">
      <alignment horizontal="center" vertical="center" readingOrder="1"/>
    </xf>
    <xf numFmtId="0" fontId="15" fillId="0" borderId="0" xfId="1" applyFont="1" applyFill="1" applyAlignment="1">
      <alignment horizontal="center" vertical="center"/>
    </xf>
    <xf numFmtId="0" fontId="53" fillId="10" borderId="97" xfId="0" applyFont="1" applyFill="1" applyBorder="1" applyAlignment="1">
      <alignment horizontal="center" vertical="center" wrapText="1"/>
    </xf>
    <xf numFmtId="0" fontId="53" fillId="10" borderId="123" xfId="0" applyFont="1" applyFill="1" applyBorder="1" applyAlignment="1">
      <alignment horizontal="center" vertical="center" wrapText="1"/>
    </xf>
    <xf numFmtId="0" fontId="2" fillId="0" borderId="126" xfId="0" applyFont="1" applyBorder="1" applyAlignment="1">
      <alignment horizontal="center" vertical="center" wrapText="1"/>
    </xf>
    <xf numFmtId="0" fontId="1" fillId="0" borderId="127" xfId="0" applyFont="1" applyBorder="1" applyAlignment="1">
      <alignment vertical="center"/>
    </xf>
    <xf numFmtId="0" fontId="1" fillId="0" borderId="128" xfId="0" applyFont="1" applyBorder="1" applyAlignment="1">
      <alignment vertical="center"/>
    </xf>
    <xf numFmtId="0" fontId="2" fillId="29" borderId="100" xfId="0" applyFont="1" applyFill="1" applyBorder="1" applyAlignment="1">
      <alignment horizontal="center" vertical="center" wrapText="1"/>
    </xf>
    <xf numFmtId="166" fontId="2" fillId="0" borderId="101" xfId="0" applyNumberFormat="1" applyFont="1" applyBorder="1" applyAlignment="1">
      <alignment horizontal="center" vertical="center" wrapText="1"/>
    </xf>
    <xf numFmtId="166" fontId="5" fillId="0" borderId="102" xfId="0" applyNumberFormat="1" applyFont="1" applyBorder="1" applyAlignment="1">
      <alignment horizontal="center" vertical="center" wrapText="1"/>
    </xf>
    <xf numFmtId="166" fontId="5" fillId="0" borderId="105" xfId="0" applyNumberFormat="1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 wrapText="1"/>
    </xf>
    <xf numFmtId="166" fontId="2" fillId="0" borderId="77" xfId="0" applyNumberFormat="1" applyFont="1" applyBorder="1" applyAlignment="1">
      <alignment horizontal="center" vertical="center" wrapText="1"/>
    </xf>
    <xf numFmtId="166" fontId="2" fillId="0" borderId="18" xfId="0" applyNumberFormat="1" applyFont="1" applyBorder="1" applyAlignment="1">
      <alignment horizontal="center" vertical="center" wrapText="1"/>
    </xf>
    <xf numFmtId="166" fontId="7" fillId="0" borderId="78" xfId="0" applyNumberFormat="1" applyFont="1" applyBorder="1" applyAlignment="1">
      <alignment horizontal="center" vertical="center" wrapText="1"/>
    </xf>
    <xf numFmtId="166" fontId="7" fillId="0" borderId="54" xfId="0" applyNumberFormat="1" applyFont="1" applyBorder="1" applyAlignment="1">
      <alignment horizontal="center" vertical="center" wrapText="1"/>
    </xf>
    <xf numFmtId="0" fontId="36" fillId="21" borderId="13" xfId="1" applyFont="1" applyFill="1" applyBorder="1" applyAlignment="1">
      <alignment horizontal="center" vertical="center"/>
    </xf>
    <xf numFmtId="0" fontId="36" fillId="21" borderId="14" xfId="1" applyFont="1" applyFill="1" applyBorder="1" applyAlignment="1">
      <alignment horizontal="center" vertical="center"/>
    </xf>
    <xf numFmtId="166" fontId="5" fillId="0" borderId="95" xfId="0" applyNumberFormat="1" applyFont="1" applyBorder="1" applyAlignment="1">
      <alignment horizontal="center" vertical="center" wrapText="1"/>
    </xf>
    <xf numFmtId="166" fontId="5" fillId="0" borderId="80" xfId="0" applyNumberFormat="1" applyFont="1" applyBorder="1" applyAlignment="1">
      <alignment horizontal="center" vertical="center" wrapText="1"/>
    </xf>
    <xf numFmtId="166" fontId="5" fillId="0" borderId="38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5" fillId="0" borderId="0" xfId="1" applyFont="1" applyFill="1" applyAlignment="1">
      <alignment horizontal="center" vertical="center" wrapText="1"/>
    </xf>
    <xf numFmtId="0" fontId="54" fillId="0" borderId="107" xfId="0" applyFont="1" applyBorder="1" applyAlignment="1">
      <alignment horizontal="center" vertical="center" wrapText="1"/>
    </xf>
    <xf numFmtId="0" fontId="1" fillId="0" borderId="107" xfId="0" applyFont="1" applyBorder="1" applyAlignment="1">
      <alignment vertical="center"/>
    </xf>
    <xf numFmtId="0" fontId="1" fillId="0" borderId="108" xfId="0" applyFont="1" applyBorder="1" applyAlignment="1">
      <alignment vertical="center"/>
    </xf>
    <xf numFmtId="0" fontId="2" fillId="22" borderId="109" xfId="0" applyFont="1" applyFill="1" applyBorder="1" applyAlignment="1">
      <alignment horizontal="center" vertical="center" wrapText="1"/>
    </xf>
    <xf numFmtId="166" fontId="7" fillId="0" borderId="110" xfId="0" applyNumberFormat="1" applyFont="1" applyBorder="1" applyAlignment="1">
      <alignment horizontal="center" vertical="center" wrapText="1"/>
    </xf>
    <xf numFmtId="166" fontId="7" fillId="0" borderId="113" xfId="0" applyNumberFormat="1" applyFont="1" applyBorder="1" applyAlignment="1">
      <alignment horizontal="center" vertical="center" wrapText="1"/>
    </xf>
    <xf numFmtId="0" fontId="2" fillId="33" borderId="109" xfId="0" applyFont="1" applyFill="1" applyBorder="1" applyAlignment="1">
      <alignment horizontal="center" vertical="center" wrapText="1"/>
    </xf>
    <xf numFmtId="166" fontId="2" fillId="0" borderId="110" xfId="0" applyNumberFormat="1" applyFont="1" applyBorder="1" applyAlignment="1">
      <alignment horizontal="center" vertical="center" wrapText="1"/>
    </xf>
    <xf numFmtId="0" fontId="31" fillId="11" borderId="106" xfId="0" applyFont="1" applyFill="1" applyBorder="1" applyAlignment="1">
      <alignment horizontal="center" vertical="center" wrapText="1"/>
    </xf>
    <xf numFmtId="0" fontId="31" fillId="11" borderId="107" xfId="0" applyFont="1" applyFill="1" applyBorder="1" applyAlignment="1">
      <alignment horizontal="center" vertical="center" wrapText="1"/>
    </xf>
    <xf numFmtId="0" fontId="17" fillId="17" borderId="0" xfId="1" applyFont="1" applyFill="1" applyAlignment="1">
      <alignment horizontal="center" vertical="center"/>
    </xf>
    <xf numFmtId="166" fontId="5" fillId="0" borderId="111" xfId="0" applyNumberFormat="1" applyFont="1" applyBorder="1" applyAlignment="1">
      <alignment horizontal="center" vertical="center" wrapText="1"/>
    </xf>
    <xf numFmtId="166" fontId="5" fillId="0" borderId="114" xfId="0" applyNumberFormat="1" applyFont="1" applyBorder="1" applyAlignment="1">
      <alignment horizontal="center" vertical="center" wrapText="1"/>
    </xf>
    <xf numFmtId="0" fontId="20" fillId="0" borderId="0" xfId="1" applyFont="1" applyFill="1" applyAlignment="1">
      <alignment horizontal="center" vertical="center" wrapText="1" readingOrder="1"/>
    </xf>
    <xf numFmtId="0" fontId="36" fillId="0" borderId="0" xfId="1" applyFont="1" applyFill="1" applyAlignment="1">
      <alignment horizontal="center" vertical="center" wrapText="1"/>
    </xf>
    <xf numFmtId="0" fontId="21" fillId="38" borderId="110" xfId="0" applyFont="1" applyFill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2" fillId="0" borderId="14" xfId="0" applyFont="1" applyBorder="1" applyAlignment="1">
      <alignment vertical="center"/>
    </xf>
    <xf numFmtId="0" fontId="52" fillId="0" borderId="63" xfId="0" applyFont="1" applyBorder="1" applyAlignment="1">
      <alignment vertical="center"/>
    </xf>
    <xf numFmtId="0" fontId="30" fillId="13" borderId="13" xfId="1" applyFont="1" applyFill="1" applyBorder="1" applyAlignment="1">
      <alignment horizontal="center" vertical="center"/>
    </xf>
    <xf numFmtId="0" fontId="30" fillId="13" borderId="14" xfId="1" applyFont="1" applyFill="1" applyBorder="1" applyAlignment="1">
      <alignment horizontal="center" vertical="center"/>
    </xf>
    <xf numFmtId="0" fontId="30" fillId="13" borderId="122" xfId="1" applyFont="1" applyFill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166" fontId="2" fillId="0" borderId="52" xfId="0" applyNumberFormat="1" applyFont="1" applyBorder="1" applyAlignment="1">
      <alignment horizontal="center" vertical="center"/>
    </xf>
    <xf numFmtId="166" fontId="2" fillId="0" borderId="54" xfId="0" applyNumberFormat="1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166" fontId="5" fillId="0" borderId="15" xfId="0" applyNumberFormat="1" applyFont="1" applyBorder="1" applyAlignment="1">
      <alignment horizontal="center" vertical="center"/>
    </xf>
    <xf numFmtId="166" fontId="5" fillId="0" borderId="80" xfId="0" applyNumberFormat="1" applyFont="1" applyBorder="1" applyAlignment="1">
      <alignment horizontal="center" vertical="center"/>
    </xf>
    <xf numFmtId="166" fontId="5" fillId="0" borderId="38" xfId="0" applyNumberFormat="1" applyFont="1" applyBorder="1" applyAlignment="1">
      <alignment horizontal="center" vertical="center"/>
    </xf>
    <xf numFmtId="166" fontId="2" fillId="0" borderId="5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17" fillId="0" borderId="0" xfId="1" applyFont="1" applyFill="1" applyAlignment="1">
      <alignment horizontal="center" vertical="center"/>
    </xf>
    <xf numFmtId="0" fontId="2" fillId="15" borderId="100" xfId="0" applyFont="1" applyFill="1" applyBorder="1" applyAlignment="1">
      <alignment horizontal="center" vertical="center"/>
    </xf>
    <xf numFmtId="166" fontId="2" fillId="0" borderId="101" xfId="0" applyNumberFormat="1" applyFont="1" applyBorder="1" applyAlignment="1">
      <alignment horizontal="center" vertical="center"/>
    </xf>
    <xf numFmtId="0" fontId="2" fillId="33" borderId="100" xfId="0" applyFont="1" applyFill="1" applyBorder="1" applyAlignment="1">
      <alignment horizontal="center" vertical="center"/>
    </xf>
    <xf numFmtId="0" fontId="2" fillId="22" borderId="100" xfId="0" applyFont="1" applyFill="1" applyBorder="1" applyAlignment="1">
      <alignment horizontal="center" vertical="center"/>
    </xf>
    <xf numFmtId="0" fontId="2" fillId="22" borderId="103" xfId="0" applyFont="1" applyFill="1" applyBorder="1" applyAlignment="1">
      <alignment horizontal="center" vertical="center"/>
    </xf>
    <xf numFmtId="166" fontId="2" fillId="0" borderId="104" xfId="0" applyNumberFormat="1" applyFont="1" applyBorder="1" applyAlignment="1">
      <alignment horizontal="center" vertical="center"/>
    </xf>
    <xf numFmtId="166" fontId="5" fillId="0" borderId="102" xfId="0" applyNumberFormat="1" applyFont="1" applyBorder="1" applyAlignment="1">
      <alignment horizontal="center" vertical="center"/>
    </xf>
    <xf numFmtId="166" fontId="5" fillId="0" borderId="105" xfId="0" applyNumberFormat="1" applyFont="1" applyBorder="1" applyAlignment="1">
      <alignment horizontal="center" vertical="center"/>
    </xf>
    <xf numFmtId="0" fontId="21" fillId="13" borderId="97" xfId="0" applyFont="1" applyFill="1" applyBorder="1" applyAlignment="1">
      <alignment horizontal="center" vertical="center" wrapText="1"/>
    </xf>
    <xf numFmtId="0" fontId="21" fillId="13" borderId="98" xfId="0" applyFont="1" applyFill="1" applyBorder="1" applyAlignment="1">
      <alignment horizontal="center" vertical="center" wrapText="1"/>
    </xf>
    <xf numFmtId="0" fontId="2" fillId="0" borderId="98" xfId="0" applyFont="1" applyBorder="1" applyAlignment="1">
      <alignment horizontal="center" vertical="center"/>
    </xf>
    <xf numFmtId="0" fontId="1" fillId="0" borderId="98" xfId="0" applyFont="1" applyBorder="1" applyAlignment="1">
      <alignment vertical="center"/>
    </xf>
    <xf numFmtId="0" fontId="1" fillId="0" borderId="99" xfId="0" applyFont="1" applyBorder="1" applyAlignment="1">
      <alignment vertical="center"/>
    </xf>
    <xf numFmtId="0" fontId="2" fillId="10" borderId="100" xfId="0" applyFont="1" applyFill="1" applyBorder="1" applyAlignment="1">
      <alignment horizontal="center" vertical="center"/>
    </xf>
    <xf numFmtId="0" fontId="21" fillId="38" borderId="101" xfId="0" applyFont="1" applyFill="1" applyBorder="1" applyAlignment="1">
      <alignment horizontal="center" vertical="top"/>
    </xf>
    <xf numFmtId="0" fontId="2" fillId="0" borderId="61" xfId="0" applyFont="1" applyBorder="1" applyAlignment="1">
      <alignment horizontal="center" vertical="top"/>
    </xf>
    <xf numFmtId="166" fontId="5" fillId="0" borderId="23" xfId="0" applyNumberFormat="1" applyFont="1" applyBorder="1" applyAlignment="1">
      <alignment horizontal="center" vertical="center"/>
    </xf>
    <xf numFmtId="0" fontId="20" fillId="14" borderId="0" xfId="1" applyFont="1" applyFill="1" applyAlignment="1">
      <alignment horizontal="center" vertical="center"/>
    </xf>
    <xf numFmtId="0" fontId="2" fillId="0" borderId="97" xfId="0" applyFont="1" applyBorder="1" applyAlignment="1">
      <alignment horizontal="center" vertical="top"/>
    </xf>
    <xf numFmtId="0" fontId="2" fillId="0" borderId="98" xfId="0" applyFont="1" applyBorder="1" applyAlignment="1">
      <alignment horizontal="center" vertical="top"/>
    </xf>
    <xf numFmtId="0" fontId="17" fillId="0" borderId="0" xfId="1" applyFont="1" applyFill="1" applyAlignment="1">
      <alignment horizontal="center" vertical="center" wrapText="1"/>
    </xf>
    <xf numFmtId="0" fontId="14" fillId="14" borderId="0" xfId="1" applyFont="1" applyFill="1" applyAlignment="1">
      <alignment horizontal="center" vertical="center"/>
    </xf>
    <xf numFmtId="0" fontId="18" fillId="0" borderId="0" xfId="1" applyFont="1" applyFill="1" applyAlignment="1">
      <alignment horizontal="center" vertical="center" wrapText="1"/>
    </xf>
    <xf numFmtId="0" fontId="14" fillId="0" borderId="0" xfId="1" applyFont="1" applyFill="1" applyAlignment="1">
      <alignment horizontal="center" vertical="center" wrapText="1"/>
    </xf>
    <xf numFmtId="166" fontId="5" fillId="0" borderId="64" xfId="0" applyNumberFormat="1" applyFont="1" applyBorder="1" applyAlignment="1">
      <alignment horizontal="center" vertical="center"/>
    </xf>
    <xf numFmtId="166" fontId="5" fillId="0" borderId="65" xfId="0" applyNumberFormat="1" applyFont="1" applyBorder="1" applyAlignment="1">
      <alignment horizontal="center" vertical="center"/>
    </xf>
    <xf numFmtId="0" fontId="27" fillId="15" borderId="13" xfId="1" applyFont="1" applyFill="1" applyBorder="1" applyAlignment="1">
      <alignment horizontal="center" vertical="center"/>
    </xf>
    <xf numFmtId="0" fontId="27" fillId="15" borderId="14" xfId="1" applyFont="1" applyFill="1" applyBorder="1" applyAlignment="1">
      <alignment horizontal="center" vertical="center"/>
    </xf>
    <xf numFmtId="0" fontId="16" fillId="0" borderId="0" xfId="1" applyFont="1" applyFill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1" fillId="0" borderId="62" xfId="0" applyFont="1" applyBorder="1" applyAlignment="1">
      <alignment vertical="center"/>
    </xf>
    <xf numFmtId="0" fontId="1" fillId="0" borderId="63" xfId="0" applyFont="1" applyBorder="1" applyAlignment="1">
      <alignment vertical="center"/>
    </xf>
    <xf numFmtId="0" fontId="27" fillId="16" borderId="0" xfId="1" applyFont="1" applyFill="1" applyAlignment="1">
      <alignment horizontal="center" vertical="center"/>
    </xf>
    <xf numFmtId="0" fontId="2" fillId="16" borderId="97" xfId="0" applyFont="1" applyFill="1" applyBorder="1" applyAlignment="1">
      <alignment horizontal="center" vertical="center"/>
    </xf>
    <xf numFmtId="0" fontId="2" fillId="16" borderId="98" xfId="0" applyFont="1" applyFill="1" applyBorder="1" applyAlignment="1">
      <alignment horizontal="center" vertical="center"/>
    </xf>
    <xf numFmtId="0" fontId="2" fillId="0" borderId="74" xfId="0" applyFont="1" applyBorder="1" applyAlignment="1">
      <alignment horizontal="center" vertical="top"/>
    </xf>
    <xf numFmtId="0" fontId="20" fillId="27" borderId="71" xfId="1" applyFont="1" applyFill="1" applyBorder="1" applyAlignment="1">
      <alignment horizontal="center" vertical="center"/>
    </xf>
    <xf numFmtId="0" fontId="20" fillId="27" borderId="72" xfId="1" applyFont="1" applyFill="1" applyBorder="1" applyAlignment="1">
      <alignment horizontal="center" vertical="center"/>
    </xf>
    <xf numFmtId="0" fontId="20" fillId="27" borderId="73" xfId="1" applyFont="1" applyFill="1" applyBorder="1" applyAlignment="1">
      <alignment horizontal="center" vertical="center"/>
    </xf>
    <xf numFmtId="0" fontId="16" fillId="0" borderId="0" xfId="1" applyFont="1" applyFill="1" applyAlignment="1">
      <alignment horizontal="center" vertical="center" wrapText="1"/>
    </xf>
    <xf numFmtId="0" fontId="21" fillId="18" borderId="97" xfId="0" applyFont="1" applyFill="1" applyBorder="1" applyAlignment="1">
      <alignment horizontal="center" vertical="center"/>
    </xf>
    <xf numFmtId="0" fontId="21" fillId="18" borderId="98" xfId="0" applyFont="1" applyFill="1" applyBorder="1" applyAlignment="1">
      <alignment horizontal="center" vertical="center"/>
    </xf>
    <xf numFmtId="0" fontId="14" fillId="0" borderId="0" xfId="1" applyFont="1" applyFill="1" applyAlignment="1">
      <alignment horizontal="center" vertical="center"/>
    </xf>
    <xf numFmtId="0" fontId="36" fillId="19" borderId="69" xfId="1" applyFont="1" applyFill="1" applyBorder="1" applyAlignment="1">
      <alignment horizontal="center" vertical="center"/>
    </xf>
    <xf numFmtId="0" fontId="36" fillId="19" borderId="62" xfId="1" applyFont="1" applyFill="1" applyBorder="1" applyAlignment="1">
      <alignment horizontal="center" vertical="center"/>
    </xf>
    <xf numFmtId="0" fontId="36" fillId="19" borderId="70" xfId="1" applyFont="1" applyFill="1" applyBorder="1" applyAlignment="1">
      <alignment horizontal="center" vertical="center"/>
    </xf>
    <xf numFmtId="0" fontId="2" fillId="19" borderId="97" xfId="0" applyFont="1" applyFill="1" applyBorder="1" applyAlignment="1">
      <alignment horizontal="center" vertical="center"/>
    </xf>
    <xf numFmtId="0" fontId="2" fillId="19" borderId="98" xfId="0" applyFont="1" applyFill="1" applyBorder="1" applyAlignment="1">
      <alignment horizontal="center" vertical="center"/>
    </xf>
    <xf numFmtId="0" fontId="17" fillId="19" borderId="0" xfId="1" applyFont="1" applyFill="1" applyAlignment="1">
      <alignment horizontal="center" vertical="center"/>
    </xf>
    <xf numFmtId="0" fontId="16" fillId="0" borderId="0" xfId="1" applyFont="1" applyFill="1" applyAlignment="1">
      <alignment horizontal="center" wrapText="1"/>
    </xf>
    <xf numFmtId="0" fontId="29" fillId="14" borderId="69" xfId="1" applyFont="1" applyFill="1" applyBorder="1" applyAlignment="1">
      <alignment horizontal="center" vertical="center"/>
    </xf>
    <xf numFmtId="0" fontId="29" fillId="14" borderId="62" xfId="1" applyFont="1" applyFill="1" applyBorder="1" applyAlignment="1">
      <alignment horizontal="center" vertical="center"/>
    </xf>
    <xf numFmtId="0" fontId="29" fillId="14" borderId="70" xfId="1" applyFont="1" applyFill="1" applyBorder="1" applyAlignment="1">
      <alignment horizontal="center" vertical="center"/>
    </xf>
    <xf numFmtId="0" fontId="21" fillId="24" borderId="97" xfId="0" applyFont="1" applyFill="1" applyBorder="1" applyAlignment="1">
      <alignment horizontal="center" vertical="center"/>
    </xf>
    <xf numFmtId="0" fontId="21" fillId="24" borderId="98" xfId="0" applyFont="1" applyFill="1" applyBorder="1" applyAlignment="1">
      <alignment horizontal="center" vertical="center"/>
    </xf>
    <xf numFmtId="0" fontId="14" fillId="24" borderId="0" xfId="1" applyFont="1" applyFill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7" xfId="0" applyBorder="1" applyAlignment="1">
      <alignment horizontal="center"/>
    </xf>
    <xf numFmtId="0" fontId="0" fillId="0" borderId="80" xfId="0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8" fillId="0" borderId="13" xfId="0" applyFont="1" applyBorder="1" applyAlignment="1">
      <alignment horizontal="center" vertical="center" wrapText="1"/>
    </xf>
    <xf numFmtId="0" fontId="48" fillId="0" borderId="76" xfId="0" applyFont="1" applyBorder="1" applyAlignment="1">
      <alignment horizontal="center" vertical="center" wrapText="1"/>
    </xf>
    <xf numFmtId="164" fontId="44" fillId="0" borderId="79" xfId="3" applyFont="1" applyBorder="1" applyAlignment="1">
      <alignment horizontal="center" vertical="center" wrapText="1"/>
    </xf>
    <xf numFmtId="164" fontId="44" fillId="0" borderId="32" xfId="3" applyFont="1" applyBorder="1" applyAlignment="1">
      <alignment horizontal="center" vertical="center" wrapText="1"/>
    </xf>
    <xf numFmtId="0" fontId="44" fillId="0" borderId="81" xfId="0" applyFont="1" applyBorder="1" applyAlignment="1">
      <alignment horizontal="center" vertical="center" wrapText="1"/>
    </xf>
    <xf numFmtId="0" fontId="44" fillId="0" borderId="34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 wrapText="1"/>
    </xf>
    <xf numFmtId="0" fontId="44" fillId="0" borderId="38" xfId="0" applyFont="1" applyBorder="1" applyAlignment="1">
      <alignment horizontal="center" vertical="center" wrapText="1"/>
    </xf>
    <xf numFmtId="0" fontId="44" fillId="0" borderId="71" xfId="0" applyFont="1" applyBorder="1" applyAlignment="1">
      <alignment horizontal="center" vertical="center" wrapText="1"/>
    </xf>
    <xf numFmtId="0" fontId="44" fillId="0" borderId="92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0" borderId="36" xfId="0" applyFont="1" applyBorder="1" applyAlignment="1">
      <alignment horizontal="center" vertical="center" wrapText="1"/>
    </xf>
    <xf numFmtId="0" fontId="45" fillId="17" borderId="81" xfId="0" applyFont="1" applyFill="1" applyBorder="1" applyAlignment="1">
      <alignment horizontal="center" vertical="center" wrapText="1"/>
    </xf>
    <xf numFmtId="0" fontId="45" fillId="17" borderId="34" xfId="0" applyFont="1" applyFill="1" applyBorder="1" applyAlignment="1">
      <alignment horizontal="center" vertical="center" wrapText="1"/>
    </xf>
    <xf numFmtId="0" fontId="45" fillId="17" borderId="15" xfId="0" applyFont="1" applyFill="1" applyBorder="1" applyAlignment="1">
      <alignment horizontal="center" vertical="center" wrapText="1"/>
    </xf>
    <xf numFmtId="0" fontId="45" fillId="17" borderId="38" xfId="0" applyFont="1" applyFill="1" applyBorder="1" applyAlignment="1">
      <alignment horizontal="center" vertical="center" wrapText="1"/>
    </xf>
    <xf numFmtId="0" fontId="14" fillId="26" borderId="85" xfId="1" applyFont="1" applyFill="1" applyBorder="1" applyAlignment="1">
      <alignment horizontal="center" wrapText="1"/>
    </xf>
    <xf numFmtId="0" fontId="14" fillId="26" borderId="86" xfId="1" applyFont="1" applyFill="1" applyBorder="1" applyAlignment="1">
      <alignment horizontal="center" wrapText="1"/>
    </xf>
    <xf numFmtId="0" fontId="14" fillId="26" borderId="87" xfId="1" applyFont="1" applyFill="1" applyBorder="1" applyAlignment="1">
      <alignment horizontal="center" wrapText="1"/>
    </xf>
    <xf numFmtId="0" fontId="14" fillId="26" borderId="88" xfId="1" applyFont="1" applyFill="1" applyBorder="1" applyAlignment="1">
      <alignment horizontal="center" wrapText="1"/>
    </xf>
    <xf numFmtId="0" fontId="44" fillId="0" borderId="17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4" fillId="0" borderId="52" xfId="0" applyFont="1" applyBorder="1" applyAlignment="1">
      <alignment horizontal="center" vertical="center" wrapText="1"/>
    </xf>
    <xf numFmtId="0" fontId="44" fillId="0" borderId="53" xfId="0" applyFont="1" applyBorder="1" applyAlignment="1">
      <alignment horizontal="center" vertical="center" wrapText="1"/>
    </xf>
    <xf numFmtId="0" fontId="44" fillId="0" borderId="72" xfId="0" applyFont="1" applyBorder="1" applyAlignment="1">
      <alignment horizontal="center" vertical="center" wrapText="1"/>
    </xf>
    <xf numFmtId="0" fontId="44" fillId="0" borderId="90" xfId="0" applyFont="1" applyBorder="1" applyAlignment="1">
      <alignment horizontal="center" vertical="center" wrapText="1"/>
    </xf>
    <xf numFmtId="0" fontId="44" fillId="0" borderId="29" xfId="0" applyFont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 wrapText="1"/>
    </xf>
    <xf numFmtId="0" fontId="44" fillId="0" borderId="89" xfId="0" applyFont="1" applyBorder="1" applyAlignment="1">
      <alignment horizontal="center" vertical="center" wrapText="1"/>
    </xf>
    <xf numFmtId="0" fontId="44" fillId="0" borderId="91" xfId="0" applyFont="1" applyBorder="1" applyAlignment="1">
      <alignment horizontal="center" vertical="center" wrapText="1"/>
    </xf>
    <xf numFmtId="0" fontId="9" fillId="0" borderId="147" xfId="0" applyFont="1" applyBorder="1" applyAlignment="1">
      <alignment horizontal="center" vertical="center" wrapText="1"/>
    </xf>
    <xf numFmtId="0" fontId="9" fillId="0" borderId="148" xfId="0" applyFont="1" applyBorder="1" applyAlignment="1">
      <alignment horizontal="center" vertical="center" wrapText="1"/>
    </xf>
    <xf numFmtId="0" fontId="9" fillId="0" borderId="149" xfId="0" applyFont="1" applyBorder="1" applyAlignment="1">
      <alignment horizontal="center" vertical="center" wrapText="1"/>
    </xf>
    <xf numFmtId="0" fontId="0" fillId="0" borderId="145" xfId="0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0" fontId="0" fillId="0" borderId="140" xfId="0" applyBorder="1" applyAlignment="1">
      <alignment horizontal="center" vertical="center" wrapText="1"/>
    </xf>
    <xf numFmtId="0" fontId="0" fillId="0" borderId="141" xfId="0" applyBorder="1" applyAlignment="1">
      <alignment horizontal="center" vertical="center" wrapText="1"/>
    </xf>
    <xf numFmtId="0" fontId="0" fillId="0" borderId="142" xfId="0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4" xfId="0" applyBorder="1" applyAlignment="1">
      <alignment horizontal="center" vertical="center" wrapText="1"/>
    </xf>
    <xf numFmtId="167" fontId="0" fillId="0" borderId="150" xfId="4" applyNumberFormat="1" applyFont="1" applyBorder="1" applyAlignment="1">
      <alignment horizontal="center" vertical="center" wrapText="1"/>
    </xf>
    <xf numFmtId="167" fontId="0" fillId="0" borderId="139" xfId="4" applyNumberFormat="1" applyFont="1" applyBorder="1" applyAlignment="1">
      <alignment horizontal="center" vertical="center" wrapText="1"/>
    </xf>
    <xf numFmtId="167" fontId="0" fillId="0" borderId="151" xfId="4" applyNumberFormat="1" applyFont="1" applyBorder="1" applyAlignment="1">
      <alignment horizontal="center" vertical="center" wrapText="1"/>
    </xf>
    <xf numFmtId="0" fontId="9" fillId="0" borderId="150" xfId="0" applyFont="1" applyBorder="1" applyAlignment="1">
      <alignment horizontal="center" vertical="center" wrapText="1"/>
    </xf>
    <xf numFmtId="0" fontId="9" fillId="0" borderId="139" xfId="0" applyFont="1" applyBorder="1" applyAlignment="1">
      <alignment horizontal="center" vertical="center" wrapText="1"/>
    </xf>
    <xf numFmtId="0" fontId="9" fillId="0" borderId="151" xfId="0" applyFont="1" applyBorder="1" applyAlignment="1">
      <alignment horizontal="center" vertical="center" wrapText="1"/>
    </xf>
    <xf numFmtId="0" fontId="0" fillId="0" borderId="152" xfId="0" applyBorder="1" applyAlignment="1">
      <alignment horizontal="center" vertical="center" wrapText="1"/>
    </xf>
    <xf numFmtId="0" fontId="0" fillId="0" borderId="153" xfId="0" applyBorder="1" applyAlignment="1">
      <alignment horizontal="center" vertical="center" wrapText="1"/>
    </xf>
    <xf numFmtId="0" fontId="20" fillId="20" borderId="0" xfId="1" applyFont="1" applyFill="1" applyAlignment="1">
      <alignment horizontal="center" vertical="center"/>
    </xf>
    <xf numFmtId="0" fontId="67" fillId="41" borderId="106" xfId="0" applyFont="1" applyFill="1" applyBorder="1" applyAlignment="1">
      <alignment horizontal="center" vertical="center" wrapText="1"/>
    </xf>
    <xf numFmtId="0" fontId="67" fillId="41" borderId="109" xfId="0" applyFont="1" applyFill="1" applyBorder="1" applyAlignment="1">
      <alignment horizontal="center" vertical="center" wrapText="1"/>
    </xf>
    <xf numFmtId="0" fontId="67" fillId="41" borderId="107" xfId="0" applyFont="1" applyFill="1" applyBorder="1" applyAlignment="1">
      <alignment horizontal="center" vertical="center"/>
    </xf>
    <xf numFmtId="0" fontId="67" fillId="41" borderId="110" xfId="0" applyFont="1" applyFill="1" applyBorder="1" applyAlignment="1">
      <alignment horizontal="center" vertical="center"/>
    </xf>
    <xf numFmtId="0" fontId="67" fillId="41" borderId="107" xfId="0" applyFont="1" applyFill="1" applyBorder="1" applyAlignment="1">
      <alignment horizontal="center" vertical="center" wrapText="1"/>
    </xf>
    <xf numFmtId="0" fontId="67" fillId="41" borderId="110" xfId="0" applyFont="1" applyFill="1" applyBorder="1" applyAlignment="1">
      <alignment horizontal="center" vertical="center" wrapText="1"/>
    </xf>
    <xf numFmtId="0" fontId="67" fillId="41" borderId="108" xfId="0" applyFont="1" applyFill="1" applyBorder="1" applyAlignment="1">
      <alignment horizontal="center" vertical="center" wrapText="1"/>
    </xf>
    <xf numFmtId="0" fontId="67" fillId="41" borderId="111" xfId="0" applyFont="1" applyFill="1" applyBorder="1" applyAlignment="1">
      <alignment horizontal="center" vertical="center" wrapText="1"/>
    </xf>
    <xf numFmtId="0" fontId="0" fillId="0" borderId="150" xfId="0" applyBorder="1" applyAlignment="1">
      <alignment horizontal="center" vertical="center" wrapText="1"/>
    </xf>
    <xf numFmtId="0" fontId="0" fillId="0" borderId="151" xfId="0" applyBorder="1" applyAlignment="1">
      <alignment horizontal="center" vertical="center" wrapText="1"/>
    </xf>
    <xf numFmtId="0" fontId="9" fillId="0" borderId="152" xfId="0" applyFont="1" applyBorder="1" applyAlignment="1">
      <alignment horizontal="center" vertical="center" wrapText="1"/>
    </xf>
    <xf numFmtId="0" fontId="9" fillId="0" borderId="153" xfId="0" applyFont="1" applyBorder="1" applyAlignment="1">
      <alignment horizontal="center" vertical="center" wrapText="1"/>
    </xf>
    <xf numFmtId="0" fontId="18" fillId="26" borderId="10" xfId="1" applyFont="1" applyFill="1" applyBorder="1" applyAlignment="1">
      <alignment horizontal="center"/>
    </xf>
    <xf numFmtId="0" fontId="18" fillId="26" borderId="11" xfId="1" applyFont="1" applyFill="1" applyBorder="1" applyAlignment="1">
      <alignment horizontal="center"/>
    </xf>
    <xf numFmtId="0" fontId="18" fillId="26" borderId="12" xfId="1" applyFont="1" applyFill="1" applyBorder="1" applyAlignment="1">
      <alignment horizontal="center"/>
    </xf>
    <xf numFmtId="0" fontId="0" fillId="0" borderId="156" xfId="0" applyBorder="1" applyAlignment="1">
      <alignment horizontal="center" vertical="center" wrapText="1"/>
    </xf>
    <xf numFmtId="0" fontId="0" fillId="0" borderId="139" xfId="0" applyBorder="1" applyAlignment="1">
      <alignment horizontal="center" vertical="center" wrapText="1"/>
    </xf>
    <xf numFmtId="0" fontId="42" fillId="0" borderId="10" xfId="0" applyFont="1" applyBorder="1" applyAlignment="1">
      <alignment wrapText="1"/>
    </xf>
    <xf numFmtId="0" fontId="42" fillId="0" borderId="11" xfId="0" applyFont="1" applyBorder="1" applyAlignment="1">
      <alignment wrapText="1"/>
    </xf>
    <xf numFmtId="0" fontId="74" fillId="20" borderId="11" xfId="0" applyFont="1" applyFill="1" applyBorder="1" applyAlignment="1">
      <alignment vertical="center" wrapText="1"/>
    </xf>
    <xf numFmtId="0" fontId="74" fillId="20" borderId="11" xfId="0" applyFont="1" applyFill="1" applyBorder="1" applyAlignment="1">
      <alignment wrapText="1"/>
    </xf>
    <xf numFmtId="164" fontId="42" fillId="0" borderId="11" xfId="3" applyFont="1" applyBorder="1" applyAlignment="1">
      <alignment vertical="center" wrapText="1"/>
    </xf>
    <xf numFmtId="0" fontId="74" fillId="20" borderId="12" xfId="0" applyFont="1" applyFill="1" applyBorder="1" applyAlignment="1">
      <alignment wrapText="1"/>
    </xf>
    <xf numFmtId="0" fontId="0" fillId="0" borderId="0" xfId="0" applyFont="1"/>
    <xf numFmtId="0" fontId="60" fillId="0" borderId="119" xfId="0" applyFont="1" applyBorder="1" applyAlignment="1"/>
    <xf numFmtId="0" fontId="60" fillId="0" borderId="120" xfId="0" applyFont="1" applyBorder="1" applyAlignment="1"/>
    <xf numFmtId="0" fontId="60" fillId="3" borderId="0" xfId="0" applyFont="1" applyFill="1" applyAlignment="1"/>
    <xf numFmtId="0" fontId="59" fillId="0" borderId="0" xfId="0" applyFont="1" applyAlignment="1"/>
    <xf numFmtId="0" fontId="37" fillId="4" borderId="29" xfId="0" applyFont="1" applyFill="1" applyBorder="1" applyAlignment="1"/>
    <xf numFmtId="0" fontId="38" fillId="0" borderId="21" xfId="0" applyFont="1" applyBorder="1" applyAlignment="1"/>
    <xf numFmtId="0" fontId="38" fillId="0" borderId="22" xfId="0" applyFont="1" applyBorder="1" applyAlignment="1"/>
    <xf numFmtId="0" fontId="1" fillId="0" borderId="62" xfId="0" applyFont="1" applyBorder="1" applyAlignment="1"/>
    <xf numFmtId="0" fontId="1" fillId="0" borderId="63" xfId="0" applyFont="1" applyBorder="1" applyAlignment="1"/>
    <xf numFmtId="0" fontId="11" fillId="0" borderId="18" xfId="0" applyFont="1" applyBorder="1" applyAlignment="1"/>
    <xf numFmtId="0" fontId="11" fillId="0" borderId="19" xfId="0" applyFont="1" applyBorder="1" applyAlignment="1"/>
    <xf numFmtId="0" fontId="11" fillId="33" borderId="109" xfId="0" applyFont="1" applyFill="1" applyBorder="1" applyAlignment="1"/>
    <xf numFmtId="0" fontId="11" fillId="22" borderId="112" xfId="0" applyFont="1" applyFill="1" applyBorder="1" applyAlignment="1"/>
    <xf numFmtId="0" fontId="1" fillId="0" borderId="26" xfId="0" applyFont="1" applyBorder="1" applyAlignment="1"/>
    <xf numFmtId="0" fontId="1" fillId="0" borderId="98" xfId="0" applyFont="1" applyBorder="1" applyAlignment="1"/>
    <xf numFmtId="0" fontId="1" fillId="0" borderId="99" xfId="0" applyFont="1" applyBorder="1" applyAlignment="1"/>
    <xf numFmtId="0" fontId="1" fillId="0" borderId="102" xfId="0" applyFont="1" applyBorder="1" applyAlignment="1"/>
    <xf numFmtId="0" fontId="1" fillId="0" borderId="105" xfId="0" applyFont="1" applyBorder="1" applyAlignment="1"/>
    <xf numFmtId="0" fontId="1" fillId="0" borderId="68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</cellXfs>
  <cellStyles count="5">
    <cellStyle name="Hipervínculo" xfId="1" builtinId="8"/>
    <cellStyle name="Moneda" xfId="4" builtinId="4"/>
    <cellStyle name="Moneda [0]" xfId="3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FINANCIEROS'!$B$4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FINANCIEROS'!$F$6:$F$11</c:f>
              <c:strCache>
                <c:ptCount val="6"/>
                <c:pt idx="0">
                  <c:v>RETORNO SOBRE ACTIVOS (ROA)</c:v>
                </c:pt>
                <c:pt idx="1">
                  <c:v>RETORNO SOBRE EL CAPITAL (RSC) (ROE-RETURN ON EQUITY)</c:v>
                </c:pt>
                <c:pt idx="2">
                  <c:v>MARGEN NETO</c:v>
                </c:pt>
                <c:pt idx="3">
                  <c:v>MARGEN BRUTO</c:v>
                </c:pt>
                <c:pt idx="4">
                  <c:v>MARGEN OPERACIONAL</c:v>
                </c:pt>
                <c:pt idx="5">
                  <c:v>MARGEN EBITDA</c:v>
                </c:pt>
              </c:strCache>
            </c:strRef>
          </c:cat>
          <c:val>
            <c:numRef>
              <c:f>'DATOS FINANCIEROS'!$G$6:$G$11</c:f>
              <c:numCache>
                <c:formatCode>0.00</c:formatCode>
                <c:ptCount val="6"/>
                <c:pt idx="0">
                  <c:v>4.2332779374175065</c:v>
                </c:pt>
                <c:pt idx="1">
                  <c:v>22.386660229537519</c:v>
                </c:pt>
                <c:pt idx="2">
                  <c:v>2.1817793923443611</c:v>
                </c:pt>
                <c:pt idx="3">
                  <c:v>13.720803220501557</c:v>
                </c:pt>
                <c:pt idx="4">
                  <c:v>0.64822044500308118</c:v>
                </c:pt>
                <c:pt idx="5">
                  <c:v>4.7147068494814324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67-4960-BB2A-40FADD88316F}"/>
            </c:ext>
          </c:extLst>
        </c:ser>
        <c:ser>
          <c:idx val="1"/>
          <c:order val="1"/>
          <c:tx>
            <c:strRef>
              <c:f>'DATOS FINANCIEROS'!$C$4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1.036850021736654E-4"/>
                  <c:y val="-4.62962962962971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67-4960-BB2A-40FADD8831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FINANCIEROS'!$F$6:$F$11</c:f>
              <c:strCache>
                <c:ptCount val="6"/>
                <c:pt idx="0">
                  <c:v>RETORNO SOBRE ACTIVOS (ROA)</c:v>
                </c:pt>
                <c:pt idx="1">
                  <c:v>RETORNO SOBRE EL CAPITAL (RSC) (ROE-RETURN ON EQUITY)</c:v>
                </c:pt>
                <c:pt idx="2">
                  <c:v>MARGEN NETO</c:v>
                </c:pt>
                <c:pt idx="3">
                  <c:v>MARGEN BRUTO</c:v>
                </c:pt>
                <c:pt idx="4">
                  <c:v>MARGEN OPERACIONAL</c:v>
                </c:pt>
                <c:pt idx="5">
                  <c:v>MARGEN EBITDA</c:v>
                </c:pt>
              </c:strCache>
            </c:strRef>
          </c:cat>
          <c:val>
            <c:numRef>
              <c:f>'DATOS FINANCIEROS'!$H$6:$H$11</c:f>
              <c:numCache>
                <c:formatCode>0.00</c:formatCode>
                <c:ptCount val="6"/>
                <c:pt idx="0">
                  <c:v>9.6925788245540243</c:v>
                </c:pt>
                <c:pt idx="1">
                  <c:v>21.873838260030993</c:v>
                </c:pt>
                <c:pt idx="2">
                  <c:v>2.2745783834389339</c:v>
                </c:pt>
                <c:pt idx="3">
                  <c:v>13.168948612957873</c:v>
                </c:pt>
                <c:pt idx="4">
                  <c:v>1.6271880772325145</c:v>
                </c:pt>
                <c:pt idx="5">
                  <c:v>5.188920810110071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67-4960-BB2A-40FADD88316F}"/>
            </c:ext>
          </c:extLst>
        </c:ser>
        <c:ser>
          <c:idx val="2"/>
          <c:order val="2"/>
          <c:tx>
            <c:strRef>
              <c:f>'DATOS FINANCIEROS'!$D$4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FINANCIEROS'!$F$6:$F$11</c:f>
              <c:strCache>
                <c:ptCount val="6"/>
                <c:pt idx="0">
                  <c:v>RETORNO SOBRE ACTIVOS (ROA)</c:v>
                </c:pt>
                <c:pt idx="1">
                  <c:v>RETORNO SOBRE EL CAPITAL (RSC) (ROE-RETURN ON EQUITY)</c:v>
                </c:pt>
                <c:pt idx="2">
                  <c:v>MARGEN NETO</c:v>
                </c:pt>
                <c:pt idx="3">
                  <c:v>MARGEN BRUTO</c:v>
                </c:pt>
                <c:pt idx="4">
                  <c:v>MARGEN OPERACIONAL</c:v>
                </c:pt>
                <c:pt idx="5">
                  <c:v>MARGEN EBITDA</c:v>
                </c:pt>
              </c:strCache>
            </c:strRef>
          </c:cat>
          <c:val>
            <c:numRef>
              <c:f>'DATOS FINANCIEROS'!$I$6:$I$11</c:f>
              <c:numCache>
                <c:formatCode>0.00</c:formatCode>
                <c:ptCount val="6"/>
                <c:pt idx="0">
                  <c:v>9.4627306632364796</c:v>
                </c:pt>
                <c:pt idx="1">
                  <c:v>17.573343858907421</c:v>
                </c:pt>
                <c:pt idx="2">
                  <c:v>1.9450870990796831</c:v>
                </c:pt>
                <c:pt idx="3">
                  <c:v>12.538625017097313</c:v>
                </c:pt>
                <c:pt idx="4">
                  <c:v>1.5292564562824582</c:v>
                </c:pt>
                <c:pt idx="5">
                  <c:v>4.2143181119946291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67-4960-BB2A-40FADD88316F}"/>
            </c:ext>
          </c:extLst>
        </c:ser>
        <c:ser>
          <c:idx val="3"/>
          <c:order val="3"/>
          <c:tx>
            <c:strRef>
              <c:f>'DATOS FINANCIEROS'!$E$4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1.6950405557144153E-3"/>
                  <c:y val="-4.6296296296296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67-4960-BB2A-40FADD8831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FINANCIEROS'!$F$6:$F$11</c:f>
              <c:strCache>
                <c:ptCount val="6"/>
                <c:pt idx="0">
                  <c:v>RETORNO SOBRE ACTIVOS (ROA)</c:v>
                </c:pt>
                <c:pt idx="1">
                  <c:v>RETORNO SOBRE EL CAPITAL (RSC) (ROE-RETURN ON EQUITY)</c:v>
                </c:pt>
                <c:pt idx="2">
                  <c:v>MARGEN NETO</c:v>
                </c:pt>
                <c:pt idx="3">
                  <c:v>MARGEN BRUTO</c:v>
                </c:pt>
                <c:pt idx="4">
                  <c:v>MARGEN OPERACIONAL</c:v>
                </c:pt>
                <c:pt idx="5">
                  <c:v>MARGEN EBITDA</c:v>
                </c:pt>
              </c:strCache>
            </c:strRef>
          </c:cat>
          <c:val>
            <c:numRef>
              <c:f>'DATOS FINANCIEROS'!$J$6:$J$11</c:f>
              <c:numCache>
                <c:formatCode>0.00</c:formatCode>
                <c:ptCount val="6"/>
                <c:pt idx="0">
                  <c:v>4.9770853781540758</c:v>
                </c:pt>
                <c:pt idx="1">
                  <c:v>16.892641067911718</c:v>
                </c:pt>
                <c:pt idx="2">
                  <c:v>1.888542247430347</c:v>
                </c:pt>
                <c:pt idx="3">
                  <c:v>11.358673032905509</c:v>
                </c:pt>
                <c:pt idx="4">
                  <c:v>0.86758815768896036</c:v>
                </c:pt>
                <c:pt idx="5">
                  <c:v>3.7254851318646329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67-4960-BB2A-40FADD88316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27513120"/>
        <c:axId val="527513448"/>
      </c:barChart>
      <c:catAx>
        <c:axId val="52751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13448"/>
        <c:crosses val="autoZero"/>
        <c:auto val="1"/>
        <c:lblAlgn val="ctr"/>
        <c:lblOffset val="100"/>
        <c:noMultiLvlLbl val="0"/>
      </c:catAx>
      <c:valAx>
        <c:axId val="527513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13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RECONOCIMIENTO: DESCRIPTORES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'RECONO.DIAGRAM'!$B$3:$B$6</c:f>
              <c:strCache>
                <c:ptCount val="4"/>
                <c:pt idx="0">
                  <c:v>Felicidad en el trabajo</c:v>
                </c:pt>
                <c:pt idx="1">
                  <c:v>Trabajador con consciencia ambiental</c:v>
                </c:pt>
                <c:pt idx="2">
                  <c:v>Practicas de motivación</c:v>
                </c:pt>
                <c:pt idx="3">
                  <c:v>Valoración en el trabajo</c:v>
                </c:pt>
              </c:strCache>
            </c:strRef>
          </c:cat>
          <c:val>
            <c:numRef>
              <c:f>'RECONO.DIAGRAM'!$C$3:$C$6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37-4CC6-9530-6C34EEC6AE9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-310060544"/>
        <c:axId val="-310062176"/>
      </c:barChart>
      <c:catAx>
        <c:axId val="-310060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62176"/>
        <c:crosses val="autoZero"/>
        <c:auto val="1"/>
        <c:lblAlgn val="ctr"/>
        <c:lblOffset val="100"/>
        <c:noMultiLvlLbl val="0"/>
      </c:catAx>
      <c:valAx>
        <c:axId val="-310062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6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RECONOCIMIENTO: DIMENSIONES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B4B4-425D-82BD-53423C449094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B4B4-425D-82BD-53423C449094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B4B4-425D-82BD-53423C4490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('RECONO.DIAGRAM'!$A$3,'RECONO.DIAGRAM'!$A$4,'RECONO.DIAGRAM'!$A$5,'RECONO.DIAGRAM'!$A$6)</c:f>
              <c:strCache>
                <c:ptCount val="4"/>
                <c:pt idx="0">
                  <c:v>Social</c:v>
                </c:pt>
                <c:pt idx="1">
                  <c:v>Ambiental</c:v>
                </c:pt>
                <c:pt idx="2">
                  <c:v>Gerencial</c:v>
                </c:pt>
                <c:pt idx="3">
                  <c:v>Económica</c:v>
                </c:pt>
              </c:strCache>
            </c:strRef>
          </c:cat>
          <c:val>
            <c:numRef>
              <c:f>('RECONO.DIAGRAM'!$D$3,'RECONO.DIAGRAM'!$D$4,'RECONO.DIAGRAM'!$D$5,'RECONO.DIAGRAM'!$D$6)</c:f>
              <c:numCache>
                <c:formatCode>0.0%</c:formatCode>
                <c:ptCount val="4"/>
                <c:pt idx="0">
                  <c:v>0.2</c:v>
                </c:pt>
                <c:pt idx="1">
                  <c:v>0.2</c:v>
                </c:pt>
                <c:pt idx="2">
                  <c:v>0.4</c:v>
                </c:pt>
                <c:pt idx="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B4-425D-82BD-53423C4490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-310065984"/>
        <c:axId val="-310061632"/>
        <c:axId val="0"/>
      </c:bar3DChart>
      <c:catAx>
        <c:axId val="-310065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61632"/>
        <c:crosses val="autoZero"/>
        <c:auto val="1"/>
        <c:lblAlgn val="ctr"/>
        <c:lblOffset val="100"/>
        <c:noMultiLvlLbl val="0"/>
      </c:catAx>
      <c:valAx>
        <c:axId val="-310061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65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PROCESOS COLABORATIVOS: DESCRIPTORES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'PROC.COLAB.DIAGRAM'!$B$3:$B$6</c:f>
              <c:strCache>
                <c:ptCount val="4"/>
                <c:pt idx="0">
                  <c:v>Asociatividad</c:v>
                </c:pt>
                <c:pt idx="1">
                  <c:v>Seguridad en el Trabajo</c:v>
                </c:pt>
                <c:pt idx="2">
                  <c:v>Acuerdos- Negociación- Consensos</c:v>
                </c:pt>
                <c:pt idx="3">
                  <c:v>Voluntariado corporativo</c:v>
                </c:pt>
              </c:strCache>
            </c:strRef>
          </c:cat>
          <c:val>
            <c:numRef>
              <c:f>'PROC.COLAB.DIAGRAM'!$C$3:$C$6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3.5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F0-47F5-8B86-B2573D9BA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310055648"/>
        <c:axId val="-310062720"/>
      </c:barChart>
      <c:catAx>
        <c:axId val="-3100556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62720"/>
        <c:crosses val="autoZero"/>
        <c:auto val="1"/>
        <c:lblAlgn val="ctr"/>
        <c:lblOffset val="100"/>
        <c:noMultiLvlLbl val="0"/>
      </c:catAx>
      <c:valAx>
        <c:axId val="-31006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55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PROCESOS COLABORATIVOS: DIMENSIONES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1B32-49F4-B854-1A7AD4520B49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1B32-49F4-B854-1A7AD4520B4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1B32-49F4-B854-1A7AD4520B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('PROC.COLAB.DIAGRAM'!$A$3,'PROC.COLAB.DIAGRAM'!$A$4,'PROC.COLAB.DIAGRAM'!$A$5,'PROC.COLAB.DIAGRAM'!$A$6)</c:f>
              <c:strCache>
                <c:ptCount val="4"/>
                <c:pt idx="0">
                  <c:v>Social</c:v>
                </c:pt>
                <c:pt idx="1">
                  <c:v>Ambiental</c:v>
                </c:pt>
                <c:pt idx="2">
                  <c:v>Gerencial</c:v>
                </c:pt>
                <c:pt idx="3">
                  <c:v>Económica</c:v>
                </c:pt>
              </c:strCache>
            </c:strRef>
          </c:cat>
          <c:val>
            <c:numRef>
              <c:f>('PROC.COLAB.DIAGRAM'!$D$3,'PROC.COLAB.DIAGRAM'!$D$4,'PROC.COLAB.DIAGRAM'!$D$5,'PROC.COLAB.DIAGRAM'!$D$6)</c:f>
              <c:numCache>
                <c:formatCode>0.0%</c:formatCode>
                <c:ptCount val="4"/>
                <c:pt idx="0">
                  <c:v>0.60000000000000009</c:v>
                </c:pt>
                <c:pt idx="1">
                  <c:v>0.8</c:v>
                </c:pt>
                <c:pt idx="2">
                  <c:v>0.70000000000000007</c:v>
                </c:pt>
                <c:pt idx="3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B32-49F4-B854-1A7AD4520B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-310061088"/>
        <c:axId val="-310052384"/>
        <c:axId val="0"/>
      </c:bar3DChart>
      <c:catAx>
        <c:axId val="-310061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52384"/>
        <c:crosses val="autoZero"/>
        <c:auto val="1"/>
        <c:lblAlgn val="ctr"/>
        <c:lblOffset val="100"/>
        <c:noMultiLvlLbl val="0"/>
      </c:catAx>
      <c:valAx>
        <c:axId val="-310052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61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NUEVOS MECADOS:DESCRIPTORES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'NUEVMERC DIAGRAM'!$B$3:$B$6</c:f>
              <c:strCache>
                <c:ptCount val="4"/>
                <c:pt idx="0">
                  <c:v>Grado de Influencia en otros mercados de los Bienes y o Servicios.</c:v>
                </c:pt>
                <c:pt idx="1">
                  <c:v>Mercados Verdes</c:v>
                </c:pt>
                <c:pt idx="2">
                  <c:v>Plan Estratégico para entrar en nuevos mercados</c:v>
                </c:pt>
                <c:pt idx="3">
                  <c:v>Estrategia comercial</c:v>
                </c:pt>
              </c:strCache>
            </c:strRef>
          </c:cat>
          <c:val>
            <c:numRef>
              <c:f>'NUEVMERC DIAGRAM'!$C$3:$C$6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ED-42C1-B179-01AC3AA6A65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-310052928"/>
        <c:axId val="-310060000"/>
      </c:barChart>
      <c:catAx>
        <c:axId val="-3100529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60000"/>
        <c:crosses val="autoZero"/>
        <c:auto val="1"/>
        <c:lblAlgn val="ctr"/>
        <c:lblOffset val="100"/>
        <c:noMultiLvlLbl val="0"/>
      </c:catAx>
      <c:valAx>
        <c:axId val="-310060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52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NUEVOS MERCADOS: DIMENSIONES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3BE-4035-953A-F3668A871DD2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3BE-4035-953A-F3668A871DD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3BE-4035-953A-F3668A871D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('NUEVMERC DIAGRAM'!$A$3,'NUEVMERC DIAGRAM'!$A$4,'NUEVMERC DIAGRAM'!$A$5,'NUEVMERC DIAGRAM'!$A$6)</c:f>
              <c:strCache>
                <c:ptCount val="4"/>
                <c:pt idx="0">
                  <c:v>Social</c:v>
                </c:pt>
                <c:pt idx="1">
                  <c:v>Ambiental</c:v>
                </c:pt>
                <c:pt idx="2">
                  <c:v>Gerencial</c:v>
                </c:pt>
                <c:pt idx="3">
                  <c:v>Económica</c:v>
                </c:pt>
              </c:strCache>
            </c:strRef>
          </c:cat>
          <c:val>
            <c:numRef>
              <c:f>('NUEVMERC DIAGRAM'!$D$3,'NUEVMERC DIAGRAM'!$D$4,'NUEVMERC DIAGRAM'!$D$5,'NUEVMERC DIAGRAM'!$D$6)</c:f>
              <c:numCache>
                <c:formatCode>0.0%</c:formatCode>
                <c:ptCount val="4"/>
                <c:pt idx="0">
                  <c:v>0.4</c:v>
                </c:pt>
                <c:pt idx="1">
                  <c:v>0.2</c:v>
                </c:pt>
                <c:pt idx="2">
                  <c:v>0.2</c:v>
                </c:pt>
                <c:pt idx="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3BE-4035-953A-F3668A871D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-310058912"/>
        <c:axId val="-310059456"/>
        <c:axId val="0"/>
      </c:bar3DChart>
      <c:catAx>
        <c:axId val="-310058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59456"/>
        <c:crosses val="autoZero"/>
        <c:auto val="1"/>
        <c:lblAlgn val="ctr"/>
        <c:lblOffset val="100"/>
        <c:noMultiLvlLbl val="0"/>
      </c:catAx>
      <c:valAx>
        <c:axId val="-310059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58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TECNOLOGIA:</a:t>
            </a:r>
            <a:r>
              <a:rPr lang="es-CO" b="1" baseline="0"/>
              <a:t> DESCRIPTORES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'TECNOLOGIA DIAGRAM'!$B$3:$B$6</c:f>
              <c:strCache>
                <c:ptCount val="4"/>
                <c:pt idx="0">
                  <c:v>Democratización de la Tecnología</c:v>
                </c:pt>
                <c:pt idx="1">
                  <c:v>Tecnologías limpias</c:v>
                </c:pt>
                <c:pt idx="2">
                  <c:v>Prospectiva</c:v>
                </c:pt>
                <c:pt idx="3">
                  <c:v>Transferencia tecnológica</c:v>
                </c:pt>
              </c:strCache>
            </c:strRef>
          </c:cat>
          <c:val>
            <c:numRef>
              <c:f>'TECNOLOGIA DIAGRAM'!$C$3:$C$6</c:f>
              <c:numCache>
                <c:formatCode>General</c:formatCode>
                <c:ptCount val="4"/>
                <c:pt idx="0">
                  <c:v>2.5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B-4353-BA19-6406CBBB8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310054016"/>
        <c:axId val="-310055104"/>
      </c:barChart>
      <c:catAx>
        <c:axId val="-3100540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55104"/>
        <c:crosses val="autoZero"/>
        <c:auto val="1"/>
        <c:lblAlgn val="ctr"/>
        <c:lblOffset val="100"/>
        <c:noMultiLvlLbl val="0"/>
      </c:catAx>
      <c:valAx>
        <c:axId val="-310055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54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TECNOLOGIA: DIMENSIONES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97C-497D-BBE4-2613A9B22969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97C-497D-BBE4-2613A9B2296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97C-497D-BBE4-2613A9B229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('TECNOLOGIA DIAGRAM'!$A$3,'TECNOLOGIA DIAGRAM'!$A$4,'TECNOLOGIA DIAGRAM'!$A$5,'TECNOLOGIA DIAGRAM'!$A$6)</c:f>
              <c:strCache>
                <c:ptCount val="4"/>
                <c:pt idx="0">
                  <c:v>Social</c:v>
                </c:pt>
                <c:pt idx="1">
                  <c:v>Ambiental</c:v>
                </c:pt>
                <c:pt idx="2">
                  <c:v>Gerencial</c:v>
                </c:pt>
                <c:pt idx="3">
                  <c:v>Económica</c:v>
                </c:pt>
              </c:strCache>
            </c:strRef>
          </c:cat>
          <c:val>
            <c:numRef>
              <c:f>('TECNOLOGIA DIAGRAM'!$D$3,'TECNOLOGIA DIAGRAM'!$D$4,'TECNOLOGIA DIAGRAM'!$D$5,'TECNOLOGIA DIAGRAM'!$D$6)</c:f>
              <c:numCache>
                <c:formatCode>0.0%</c:formatCode>
                <c:ptCount val="4"/>
                <c:pt idx="0">
                  <c:v>0.5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7C-497D-BBE4-2613A9B229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-310058368"/>
        <c:axId val="-310057824"/>
        <c:axId val="0"/>
      </c:bar3DChart>
      <c:catAx>
        <c:axId val="-3100583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57824"/>
        <c:crosses val="autoZero"/>
        <c:auto val="1"/>
        <c:lblAlgn val="ctr"/>
        <c:lblOffset val="100"/>
        <c:noMultiLvlLbl val="0"/>
      </c:catAx>
      <c:valAx>
        <c:axId val="-310057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58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INDICADORES FINANCIEROS: DESCRIPTORES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'INDFINAN DIAGRAM'!$B$3:$B$6</c:f>
              <c:strCache>
                <c:ptCount val="4"/>
                <c:pt idx="0">
                  <c:v>Impacto en la Sociedad</c:v>
                </c:pt>
                <c:pt idx="1">
                  <c:v>Protección y/o recuperación del entorno</c:v>
                </c:pt>
                <c:pt idx="2">
                  <c:v>Valor Agregado ( EVA)</c:v>
                </c:pt>
                <c:pt idx="3">
                  <c:v>Desempeño financiero. De Liquidez- Endeudamiento-Rentabilidad- Actividad. En el ultimo año fiscal</c:v>
                </c:pt>
              </c:strCache>
            </c:strRef>
          </c:cat>
          <c:val>
            <c:numRef>
              <c:f>'INDFINAN DIAGRAM'!$C$3:$C$6</c:f>
              <c:numCache>
                <c:formatCode>General</c:formatCode>
                <c:ptCount val="4"/>
                <c:pt idx="0">
                  <c:v>1.5</c:v>
                </c:pt>
                <c:pt idx="1">
                  <c:v>1</c:v>
                </c:pt>
                <c:pt idx="2">
                  <c:v>4.5</c:v>
                </c:pt>
                <c:pt idx="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29-45D4-AB04-39B72420DD6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-310057280"/>
        <c:axId val="-310056736"/>
      </c:barChart>
      <c:catAx>
        <c:axId val="-3100572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56736"/>
        <c:crosses val="autoZero"/>
        <c:auto val="1"/>
        <c:lblAlgn val="ctr"/>
        <c:lblOffset val="100"/>
        <c:noMultiLvlLbl val="0"/>
      </c:catAx>
      <c:valAx>
        <c:axId val="-310056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57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INDICADORES</a:t>
            </a:r>
            <a:r>
              <a:rPr lang="es-CO" b="1" baseline="0"/>
              <a:t> FINANCIEROS: DIMENSIONES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EF4-41CA-8A21-12C8EAB69FC3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EF4-41CA-8A21-12C8EAB69FC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CEF4-41CA-8A21-12C8EAB69F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('INDFINAN DIAGRAM'!$A$3,'INDFINAN DIAGRAM'!$A$4,'INDFINAN DIAGRAM'!$A$5,'INDFINAN DIAGRAM'!$A$6)</c:f>
              <c:strCache>
                <c:ptCount val="4"/>
                <c:pt idx="0">
                  <c:v>Social</c:v>
                </c:pt>
                <c:pt idx="1">
                  <c:v>Ambiental</c:v>
                </c:pt>
                <c:pt idx="2">
                  <c:v>Gerencial</c:v>
                </c:pt>
                <c:pt idx="3">
                  <c:v>Económica</c:v>
                </c:pt>
              </c:strCache>
            </c:strRef>
          </c:cat>
          <c:val>
            <c:numRef>
              <c:f>('INDFINAN DIAGRAM'!$D$3,'INDFINAN DIAGRAM'!$D$4,'INDFINAN DIAGRAM'!$D$5,'INDFINAN DIAGRAM'!$D$6)</c:f>
              <c:numCache>
                <c:formatCode>0.0%</c:formatCode>
                <c:ptCount val="4"/>
                <c:pt idx="0">
                  <c:v>0.30000000000000004</c:v>
                </c:pt>
                <c:pt idx="1">
                  <c:v>0.2</c:v>
                </c:pt>
                <c:pt idx="2">
                  <c:v>0.9</c:v>
                </c:pt>
                <c:pt idx="3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EF4-41CA-8A21-12C8EAB69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10056192"/>
        <c:axId val="-310054560"/>
        <c:axId val="0"/>
      </c:bar3DChart>
      <c:catAx>
        <c:axId val="-310056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54560"/>
        <c:crosses val="autoZero"/>
        <c:auto val="1"/>
        <c:lblAlgn val="ctr"/>
        <c:lblOffset val="100"/>
        <c:noMultiLvlLbl val="0"/>
      </c:catAx>
      <c:valAx>
        <c:axId val="-31005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56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INNOVACION: DESCRIPTORES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INNOV.DIAGRAM!$B$3:$B$7</c:f>
              <c:strCache>
                <c:ptCount val="5"/>
                <c:pt idx="0">
                  <c:v>Modo de innovar</c:v>
                </c:pt>
                <c:pt idx="1">
                  <c:v>Ecodiseño</c:v>
                </c:pt>
                <c:pt idx="2">
                  <c:v>Economía circular</c:v>
                </c:pt>
                <c:pt idx="3">
                  <c:v>Tipo de innovación</c:v>
                </c:pt>
                <c:pt idx="4">
                  <c:v>Creación de Valor</c:v>
                </c:pt>
              </c:strCache>
            </c:strRef>
          </c:cat>
          <c:val>
            <c:numRef>
              <c:f>INNOV.DIAGRAM!$C$3:$C$7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D0-4627-895C-F020FEF35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244325184"/>
        <c:axId val="-244320288"/>
      </c:barChart>
      <c:catAx>
        <c:axId val="-244325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44320288"/>
        <c:crosses val="autoZero"/>
        <c:auto val="1"/>
        <c:lblAlgn val="ctr"/>
        <c:lblOffset val="100"/>
        <c:noMultiLvlLbl val="0"/>
      </c:catAx>
      <c:valAx>
        <c:axId val="-244320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44325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rgbClr val="FF0000"/>
                </a:solidFill>
              </a:rPr>
              <a:t>CONSOLIDADO FACTORES RISE RADAR</a:t>
            </a:r>
          </a:p>
        </c:rich>
      </c:tx>
      <c:layout>
        <c:manualLayout>
          <c:xMode val="edge"/>
          <c:yMode val="edge"/>
          <c:x val="0.27603237095363081"/>
          <c:y val="1.61225291906642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'CONSOL.FACTORES.RADAR Y BARRAS'!$A$3:$A$12</c:f>
              <c:strCache>
                <c:ptCount val="10"/>
                <c:pt idx="0">
                  <c:v>INNOVACIÓN</c:v>
                </c:pt>
                <c:pt idx="1">
                  <c:v>PRODUCCION SOSTENIBLE</c:v>
                </c:pt>
                <c:pt idx="2">
                  <c:v>3. LIDERAZGO Y DIRECCIONAMIENTO ESTRATÉGICO 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  <c:pt idx="9">
                  <c:v>PROMEDIO</c:v>
                </c:pt>
              </c:strCache>
            </c:strRef>
          </c:cat>
          <c:val>
            <c:numRef>
              <c:f>'CONSOL.FACTORES.RADAR Y BARRAS'!$B$3:$B$12</c:f>
              <c:numCache>
                <c:formatCode>0.00%</c:formatCode>
                <c:ptCount val="10"/>
                <c:pt idx="0">
                  <c:v>0.35000000000000003</c:v>
                </c:pt>
                <c:pt idx="1">
                  <c:v>0.39</c:v>
                </c:pt>
                <c:pt idx="2">
                  <c:v>0.29166666666666669</c:v>
                </c:pt>
                <c:pt idx="3">
                  <c:v>0.25</c:v>
                </c:pt>
                <c:pt idx="4">
                  <c:v>0.30000000000000004</c:v>
                </c:pt>
                <c:pt idx="5">
                  <c:v>0.57500000000000007</c:v>
                </c:pt>
                <c:pt idx="6">
                  <c:v>0.30000000000000004</c:v>
                </c:pt>
                <c:pt idx="7">
                  <c:v>0.42500000000000004</c:v>
                </c:pt>
                <c:pt idx="8">
                  <c:v>0.57499999999999996</c:v>
                </c:pt>
                <c:pt idx="9">
                  <c:v>0.38407407407407412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F7-42AA-82E4-80310A97E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10063264"/>
        <c:axId val="-310053472"/>
      </c:radarChart>
      <c:catAx>
        <c:axId val="-31006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53472"/>
        <c:crosses val="autoZero"/>
        <c:auto val="1"/>
        <c:lblAlgn val="ctr"/>
        <c:lblOffset val="100"/>
        <c:noMultiLvlLbl val="0"/>
      </c:catAx>
      <c:valAx>
        <c:axId val="-31005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63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rgbClr val="FF0000"/>
                </a:solidFill>
              </a:rPr>
              <a:t>CONSOLIDADO FACTORES RISE BARRAS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9C7A-4B9E-B545-B07AC5112127}"/>
              </c:ext>
            </c:extLst>
          </c:dPt>
          <c:dPt>
            <c:idx val="2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8-9C7A-4B9E-B545-B07AC5112127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9C7A-4B9E-B545-B07AC511212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9C7A-4B9E-B545-B07AC5112127}"/>
              </c:ext>
            </c:extLst>
          </c:dPt>
          <c:dPt>
            <c:idx val="5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9C7A-4B9E-B545-B07AC5112127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9C7A-4B9E-B545-B07AC5112127}"/>
              </c:ext>
            </c:extLst>
          </c:dPt>
          <c:dPt>
            <c:idx val="7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9C7A-4B9E-B545-B07AC5112127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9C7A-4B9E-B545-B07AC5112127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9C7A-4B9E-B545-B07AC511212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'CONSOL.FACTORES.RADAR Y BARRAS'!$A$3:$A$12</c:f>
              <c:strCache>
                <c:ptCount val="10"/>
                <c:pt idx="0">
                  <c:v>INNOVACIÓN</c:v>
                </c:pt>
                <c:pt idx="1">
                  <c:v>PRODUCCION SOSTENIBLE</c:v>
                </c:pt>
                <c:pt idx="2">
                  <c:v>3. LIDERAZGO Y DIRECCIONAMIENTO ESTRATÉGICO 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  <c:pt idx="9">
                  <c:v>PROMEDIO</c:v>
                </c:pt>
              </c:strCache>
            </c:strRef>
          </c:cat>
          <c:val>
            <c:numRef>
              <c:f>'CONSOL.FACTORES.RADAR Y BARRAS'!$B$3:$B$12</c:f>
              <c:numCache>
                <c:formatCode>0.00%</c:formatCode>
                <c:ptCount val="10"/>
                <c:pt idx="0">
                  <c:v>0.35000000000000003</c:v>
                </c:pt>
                <c:pt idx="1">
                  <c:v>0.39</c:v>
                </c:pt>
                <c:pt idx="2">
                  <c:v>0.29166666666666669</c:v>
                </c:pt>
                <c:pt idx="3">
                  <c:v>0.25</c:v>
                </c:pt>
                <c:pt idx="4">
                  <c:v>0.30000000000000004</c:v>
                </c:pt>
                <c:pt idx="5">
                  <c:v>0.57500000000000007</c:v>
                </c:pt>
                <c:pt idx="6">
                  <c:v>0.30000000000000004</c:v>
                </c:pt>
                <c:pt idx="7">
                  <c:v>0.42500000000000004</c:v>
                </c:pt>
                <c:pt idx="8">
                  <c:v>0.57499999999999996</c:v>
                </c:pt>
                <c:pt idx="9">
                  <c:v>0.38407407407407412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A-4B9E-B545-B07AC51121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28417672"/>
        <c:axId val="528420296"/>
        <c:axId val="0"/>
      </c:bar3DChart>
      <c:catAx>
        <c:axId val="5284176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8420296"/>
        <c:crosses val="autoZero"/>
        <c:auto val="1"/>
        <c:lblAlgn val="ctr"/>
        <c:lblOffset val="100"/>
        <c:noMultiLvlLbl val="0"/>
      </c:catAx>
      <c:valAx>
        <c:axId val="528420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8417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CONSOLIDADO DIMENSIONES Y FACTORES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'CONSOL.DIM.FACT.RADAR.BARRAS'!$A$2</c:f>
              <c:strCache>
                <c:ptCount val="1"/>
                <c:pt idx="0">
                  <c:v>Social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'CONSOL.DIM.FACT.RADAR.BARRAS'!$B$1:$J$1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3. LIDERAZGO Y DIRECCIONAMIENTO ESTRATÉGICO 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'CONSOL.DIM.FACT.RADAR.BARRAS'!$B$2:$J$2</c:f>
              <c:numCache>
                <c:formatCode>0.00%</c:formatCode>
                <c:ptCount val="9"/>
                <c:pt idx="0">
                  <c:v>0.4</c:v>
                </c:pt>
                <c:pt idx="1">
                  <c:v>0.60000000000000009</c:v>
                </c:pt>
                <c:pt idx="2">
                  <c:v>0.26666666666666666</c:v>
                </c:pt>
                <c:pt idx="3">
                  <c:v>0.2</c:v>
                </c:pt>
                <c:pt idx="4">
                  <c:v>0.2</c:v>
                </c:pt>
                <c:pt idx="5">
                  <c:v>0.60000000000000009</c:v>
                </c:pt>
                <c:pt idx="6">
                  <c:v>0.4</c:v>
                </c:pt>
                <c:pt idx="7">
                  <c:v>0.5</c:v>
                </c:pt>
                <c:pt idx="8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43-4961-9CA6-1FB6167B75FD}"/>
            </c:ext>
          </c:extLst>
        </c:ser>
        <c:ser>
          <c:idx val="1"/>
          <c:order val="1"/>
          <c:tx>
            <c:strRef>
              <c:f>'CONSOL.DIM.FACT.RADAR.BARRAS'!$A$3</c:f>
              <c:strCache>
                <c:ptCount val="1"/>
                <c:pt idx="0">
                  <c:v>Ambiental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'CONSOL.DIM.FACT.RADAR.BARRAS'!$B$1:$J$1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3. LIDERAZGO Y DIRECCIONAMIENTO ESTRATÉGICO 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'CONSOL.DIM.FACT.RADAR.BARRAS'!$B$3:$J$3</c:f>
              <c:numCache>
                <c:formatCode>0.00%</c:formatCode>
                <c:ptCount val="9"/>
                <c:pt idx="0">
                  <c:v>0.4</c:v>
                </c:pt>
                <c:pt idx="1">
                  <c:v>0.55999999999999994</c:v>
                </c:pt>
                <c:pt idx="2">
                  <c:v>0.2</c:v>
                </c:pt>
                <c:pt idx="3">
                  <c:v>0.4</c:v>
                </c:pt>
                <c:pt idx="4">
                  <c:v>0.2</c:v>
                </c:pt>
                <c:pt idx="5">
                  <c:v>0.8</c:v>
                </c:pt>
                <c:pt idx="6">
                  <c:v>0.2</c:v>
                </c:pt>
                <c:pt idx="7">
                  <c:v>0.4</c:v>
                </c:pt>
                <c:pt idx="8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43-4961-9CA6-1FB6167B75FD}"/>
            </c:ext>
          </c:extLst>
        </c:ser>
        <c:ser>
          <c:idx val="2"/>
          <c:order val="2"/>
          <c:tx>
            <c:strRef>
              <c:f>'CONSOL.DIM.FACT.RADAR.BARRAS'!$A$4</c:f>
              <c:strCache>
                <c:ptCount val="1"/>
                <c:pt idx="0">
                  <c:v>Gerencial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'CONSOL.DIM.FACT.RADAR.BARRAS'!$B$1:$J$1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3. LIDERAZGO Y DIRECCIONAMIENTO ESTRATÉGICO 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'CONSOL.DIM.FACT.RADAR.BARRAS'!$B$4:$J$4</c:f>
              <c:numCache>
                <c:formatCode>0.00%</c:formatCode>
                <c:ptCount val="9"/>
                <c:pt idx="0">
                  <c:v>0.4</c:v>
                </c:pt>
                <c:pt idx="1">
                  <c:v>0.2</c:v>
                </c:pt>
                <c:pt idx="2">
                  <c:v>0.30000000000000004</c:v>
                </c:pt>
                <c:pt idx="3">
                  <c:v>0.2</c:v>
                </c:pt>
                <c:pt idx="4">
                  <c:v>0.4</c:v>
                </c:pt>
                <c:pt idx="5">
                  <c:v>0.70000000000000007</c:v>
                </c:pt>
                <c:pt idx="6">
                  <c:v>0.2</c:v>
                </c:pt>
                <c:pt idx="7">
                  <c:v>0.4</c:v>
                </c:pt>
                <c:pt idx="8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43-4961-9CA6-1FB6167B75FD}"/>
            </c:ext>
          </c:extLst>
        </c:ser>
        <c:ser>
          <c:idx val="3"/>
          <c:order val="3"/>
          <c:tx>
            <c:strRef>
              <c:f>'CONSOL.DIM.FACT.RADAR.BARRAS'!$A$5</c:f>
              <c:strCache>
                <c:ptCount val="1"/>
                <c:pt idx="0">
                  <c:v>Económica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'CONSOL.DIM.FACT.RADAR.BARRAS'!$B$1:$J$1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3. LIDERAZGO Y DIRECCIONAMIENTO ESTRATÉGICO 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'CONSOL.DIM.FACT.RADAR.BARRAS'!$B$5:$J$5</c:f>
              <c:numCache>
                <c:formatCode>0.00%</c:formatCode>
                <c:ptCount val="9"/>
                <c:pt idx="0">
                  <c:v>0.2</c:v>
                </c:pt>
                <c:pt idx="1">
                  <c:v>0.2</c:v>
                </c:pt>
                <c:pt idx="2">
                  <c:v>0.4</c:v>
                </c:pt>
                <c:pt idx="3">
                  <c:v>0.2</c:v>
                </c:pt>
                <c:pt idx="4">
                  <c:v>0.4</c:v>
                </c:pt>
                <c:pt idx="5">
                  <c:v>0.2</c:v>
                </c:pt>
                <c:pt idx="6">
                  <c:v>0.4</c:v>
                </c:pt>
                <c:pt idx="7">
                  <c:v>0.4</c:v>
                </c:pt>
                <c:pt idx="8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43-4961-9CA6-1FB6167B7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10064352"/>
        <c:axId val="-310067072"/>
      </c:radarChart>
      <c:catAx>
        <c:axId val="-31006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67072"/>
        <c:crosses val="autoZero"/>
        <c:auto val="1"/>
        <c:lblAlgn val="ctr"/>
        <c:lblOffset val="100"/>
        <c:noMultiLvlLbl val="0"/>
      </c:catAx>
      <c:valAx>
        <c:axId val="-31006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1006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CONSOLIDADO</a:t>
            </a:r>
            <a:r>
              <a:rPr lang="es-CO" b="1" baseline="0"/>
              <a:t> DIMENSIONES Y FACTORES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'CONSOL.DIM.FACT.RADAR.BARRAS'!$A$2</c:f>
              <c:strCache>
                <c:ptCount val="1"/>
                <c:pt idx="0">
                  <c:v>Social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'CONSOL.DIM.FACT.RADAR.BARRAS'!$B$1:$J$1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3. LIDERAZGO Y DIRECCIONAMIENTO ESTRATÉGICO 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'CONSOL.DIM.FACT.RADAR.BARRAS'!$B$2:$J$2</c:f>
              <c:numCache>
                <c:formatCode>0.00%</c:formatCode>
                <c:ptCount val="9"/>
                <c:pt idx="0">
                  <c:v>0.4</c:v>
                </c:pt>
                <c:pt idx="1">
                  <c:v>0.60000000000000009</c:v>
                </c:pt>
                <c:pt idx="2">
                  <c:v>0.26666666666666666</c:v>
                </c:pt>
                <c:pt idx="3">
                  <c:v>0.2</c:v>
                </c:pt>
                <c:pt idx="4">
                  <c:v>0.2</c:v>
                </c:pt>
                <c:pt idx="5">
                  <c:v>0.60000000000000009</c:v>
                </c:pt>
                <c:pt idx="6">
                  <c:v>0.4</c:v>
                </c:pt>
                <c:pt idx="7">
                  <c:v>0.5</c:v>
                </c:pt>
                <c:pt idx="8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D8-4F14-BD59-97EF4B78B079}"/>
            </c:ext>
          </c:extLst>
        </c:ser>
        <c:ser>
          <c:idx val="1"/>
          <c:order val="1"/>
          <c:tx>
            <c:strRef>
              <c:f>'CONSOL.DIM.FACT.RADAR.BARRAS'!$A$3</c:f>
              <c:strCache>
                <c:ptCount val="1"/>
                <c:pt idx="0">
                  <c:v>Ambiental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'CONSOL.DIM.FACT.RADAR.BARRAS'!$B$1:$J$1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3. LIDERAZGO Y DIRECCIONAMIENTO ESTRATÉGICO 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'CONSOL.DIM.FACT.RADAR.BARRAS'!$B$3:$J$3</c:f>
              <c:numCache>
                <c:formatCode>0.00%</c:formatCode>
                <c:ptCount val="9"/>
                <c:pt idx="0">
                  <c:v>0.4</c:v>
                </c:pt>
                <c:pt idx="1">
                  <c:v>0.55999999999999994</c:v>
                </c:pt>
                <c:pt idx="2">
                  <c:v>0.2</c:v>
                </c:pt>
                <c:pt idx="3">
                  <c:v>0.4</c:v>
                </c:pt>
                <c:pt idx="4">
                  <c:v>0.2</c:v>
                </c:pt>
                <c:pt idx="5">
                  <c:v>0.8</c:v>
                </c:pt>
                <c:pt idx="6">
                  <c:v>0.2</c:v>
                </c:pt>
                <c:pt idx="7">
                  <c:v>0.4</c:v>
                </c:pt>
                <c:pt idx="8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D8-4F14-BD59-97EF4B78B079}"/>
            </c:ext>
          </c:extLst>
        </c:ser>
        <c:ser>
          <c:idx val="2"/>
          <c:order val="2"/>
          <c:tx>
            <c:strRef>
              <c:f>'CONSOL.DIM.FACT.RADAR.BARRAS'!$A$4</c:f>
              <c:strCache>
                <c:ptCount val="1"/>
                <c:pt idx="0">
                  <c:v>Gerencial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'CONSOL.DIM.FACT.RADAR.BARRAS'!$B$1:$J$1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3. LIDERAZGO Y DIRECCIONAMIENTO ESTRATÉGICO 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'CONSOL.DIM.FACT.RADAR.BARRAS'!$B$4:$J$4</c:f>
              <c:numCache>
                <c:formatCode>0.00%</c:formatCode>
                <c:ptCount val="9"/>
                <c:pt idx="0">
                  <c:v>0.4</c:v>
                </c:pt>
                <c:pt idx="1">
                  <c:v>0.2</c:v>
                </c:pt>
                <c:pt idx="2">
                  <c:v>0.30000000000000004</c:v>
                </c:pt>
                <c:pt idx="3">
                  <c:v>0.2</c:v>
                </c:pt>
                <c:pt idx="4">
                  <c:v>0.4</c:v>
                </c:pt>
                <c:pt idx="5">
                  <c:v>0.70000000000000007</c:v>
                </c:pt>
                <c:pt idx="6">
                  <c:v>0.2</c:v>
                </c:pt>
                <c:pt idx="7">
                  <c:v>0.4</c:v>
                </c:pt>
                <c:pt idx="8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D8-4F14-BD59-97EF4B78B079}"/>
            </c:ext>
          </c:extLst>
        </c:ser>
        <c:ser>
          <c:idx val="3"/>
          <c:order val="3"/>
          <c:tx>
            <c:strRef>
              <c:f>'CONSOL.DIM.FACT.RADAR.BARRAS'!$A$5</c:f>
              <c:strCache>
                <c:ptCount val="1"/>
                <c:pt idx="0">
                  <c:v>Económica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'CONSOL.DIM.FACT.RADAR.BARRAS'!$B$1:$J$1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3. LIDERAZGO Y DIRECCIONAMIENTO ESTRATÉGICO 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'CONSOL.DIM.FACT.RADAR.BARRAS'!$B$5:$J$5</c:f>
              <c:numCache>
                <c:formatCode>0.00%</c:formatCode>
                <c:ptCount val="9"/>
                <c:pt idx="0">
                  <c:v>0.2</c:v>
                </c:pt>
                <c:pt idx="1">
                  <c:v>0.2</c:v>
                </c:pt>
                <c:pt idx="2">
                  <c:v>0.4</c:v>
                </c:pt>
                <c:pt idx="3">
                  <c:v>0.2</c:v>
                </c:pt>
                <c:pt idx="4">
                  <c:v>0.4</c:v>
                </c:pt>
                <c:pt idx="5">
                  <c:v>0.2</c:v>
                </c:pt>
                <c:pt idx="6">
                  <c:v>0.4</c:v>
                </c:pt>
                <c:pt idx="7">
                  <c:v>0.4</c:v>
                </c:pt>
                <c:pt idx="8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D8-4F14-BD59-97EF4B78B07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620766832"/>
        <c:axId val="620767160"/>
      </c:barChart>
      <c:catAx>
        <c:axId val="620766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0767160"/>
        <c:crosses val="autoZero"/>
        <c:auto val="1"/>
        <c:lblAlgn val="ctr"/>
        <c:lblOffset val="100"/>
        <c:noMultiLvlLbl val="0"/>
      </c:catAx>
      <c:valAx>
        <c:axId val="620767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0766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es-CO" sz="1800">
                <a:solidFill>
                  <a:srgbClr val="FF0000"/>
                </a:solidFill>
              </a:rPr>
              <a:t>CONSOLIDADO DESCRIPTORES Y FACTORES RISE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'CONS.BARRAS DESCRIP.FACT.'!$B$1</c:f>
              <c:strCache>
                <c:ptCount val="1"/>
                <c:pt idx="0">
                  <c:v>INNOVACIÓN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'CONS.BARRAS 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 y/o Basuras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'CONS.BARRAS DESCRIP.FACT.'!$B$2:$B$49</c:f>
              <c:numCache>
                <c:formatCode>0.00%</c:formatCode>
                <c:ptCount val="48"/>
                <c:pt idx="0">
                  <c:v>0.4</c:v>
                </c:pt>
                <c:pt idx="1">
                  <c:v>0.2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8-4550-A5DA-B138F5FEE430}"/>
            </c:ext>
          </c:extLst>
        </c:ser>
        <c:ser>
          <c:idx val="1"/>
          <c:order val="1"/>
          <c:tx>
            <c:strRef>
              <c:f>'CONS.BARRAS DESCRIP.FACT.'!$C$1</c:f>
              <c:strCache>
                <c:ptCount val="1"/>
                <c:pt idx="0">
                  <c:v>PRODUCCION SOSTENIBLE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'CONS.BARRAS 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 y/o Basuras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'CONS.BARRAS DESCRIP.FACT.'!$C$2:$C$49</c:f>
              <c:numCache>
                <c:formatCode>General</c:formatCode>
                <c:ptCount val="48"/>
                <c:pt idx="5" formatCode="0.00%">
                  <c:v>0.60000000000000009</c:v>
                </c:pt>
                <c:pt idx="6" formatCode="0.00%">
                  <c:v>0.2</c:v>
                </c:pt>
                <c:pt idx="7" formatCode="0.00%">
                  <c:v>0.2</c:v>
                </c:pt>
                <c:pt idx="8" formatCode="0.00%">
                  <c:v>0.2</c:v>
                </c:pt>
                <c:pt idx="9" formatCode="0.00%">
                  <c:v>0.5</c:v>
                </c:pt>
                <c:pt idx="10" formatCode="0.00%">
                  <c:v>0.6</c:v>
                </c:pt>
                <c:pt idx="11" formatCode="0.00%">
                  <c:v>0.8</c:v>
                </c:pt>
                <c:pt idx="12" formatCode="0.00%">
                  <c:v>0.3</c:v>
                </c:pt>
                <c:pt idx="13" formatCode="0.00%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18-4550-A5DA-B138F5FEE430}"/>
            </c:ext>
          </c:extLst>
        </c:ser>
        <c:ser>
          <c:idx val="2"/>
          <c:order val="2"/>
          <c:tx>
            <c:strRef>
              <c:f>'CONS.BARRAS DESCRIP.FACT.'!$D$1</c:f>
              <c:strCache>
                <c:ptCount val="1"/>
                <c:pt idx="0">
                  <c:v>3. LIDERAZGO Y DIRECCIONAMIENTO ESTRATÉGICO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'CONS.BARRAS 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 y/o Basuras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'CONS.BARRAS DESCRIP.FACT.'!$D$2:$D$49</c:f>
              <c:numCache>
                <c:formatCode>General</c:formatCode>
                <c:ptCount val="48"/>
                <c:pt idx="14" formatCode="0.00%">
                  <c:v>0.4</c:v>
                </c:pt>
                <c:pt idx="15" formatCode="0.00%">
                  <c:v>0.2</c:v>
                </c:pt>
                <c:pt idx="16" formatCode="0.00%">
                  <c:v>0.2</c:v>
                </c:pt>
                <c:pt idx="17" formatCode="0.00%">
                  <c:v>0.2</c:v>
                </c:pt>
                <c:pt idx="18" formatCode="0.00%">
                  <c:v>0.2</c:v>
                </c:pt>
                <c:pt idx="19" formatCode="0.00%">
                  <c:v>0.2</c:v>
                </c:pt>
                <c:pt idx="20" formatCode="0.00%">
                  <c:v>0.4</c:v>
                </c:pt>
                <c:pt idx="21" formatCode="0.00%">
                  <c:v>0.3</c:v>
                </c:pt>
                <c:pt idx="22" formatCode="0.00%">
                  <c:v>0.4</c:v>
                </c:pt>
                <c:pt idx="23" formatCode="0.00%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18-4550-A5DA-B138F5FEE430}"/>
            </c:ext>
          </c:extLst>
        </c:ser>
        <c:ser>
          <c:idx val="3"/>
          <c:order val="3"/>
          <c:tx>
            <c:strRef>
              <c:f>'CONS.BARRAS DESCRIP.FACT.'!$E$1</c:f>
              <c:strCache>
                <c:ptCount val="1"/>
                <c:pt idx="0">
                  <c:v>CULTURA ORGANIZACIONAL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'CONS.BARRAS 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 y/o Basuras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'CONS.BARRAS DESCRIP.FACT.'!$E$2:$E$49</c:f>
              <c:numCache>
                <c:formatCode>General</c:formatCode>
                <c:ptCount val="48"/>
                <c:pt idx="24" formatCode="0.00%">
                  <c:v>0.2</c:v>
                </c:pt>
                <c:pt idx="25" formatCode="0.00%">
                  <c:v>0.2</c:v>
                </c:pt>
                <c:pt idx="26" formatCode="0.00%">
                  <c:v>0.2</c:v>
                </c:pt>
                <c:pt idx="27" formatCode="0.00%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18-4550-A5DA-B138F5FEE430}"/>
            </c:ext>
          </c:extLst>
        </c:ser>
        <c:ser>
          <c:idx val="4"/>
          <c:order val="4"/>
          <c:tx>
            <c:strRef>
              <c:f>'CONS.BARRAS DESCRIP.FACT.'!$F$1</c:f>
              <c:strCache>
                <c:ptCount val="1"/>
                <c:pt idx="0">
                  <c:v>RECONOCIMIENTO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'CONS.BARRAS 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 y/o Basuras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'CONS.BARRAS DESCRIP.FACT.'!$F$2:$F$49</c:f>
              <c:numCache>
                <c:formatCode>General</c:formatCode>
                <c:ptCount val="48"/>
                <c:pt idx="28" formatCode="0.00%">
                  <c:v>0.2</c:v>
                </c:pt>
                <c:pt idx="29" formatCode="0.00%">
                  <c:v>0.4</c:v>
                </c:pt>
                <c:pt idx="30" formatCode="0.00%">
                  <c:v>0.4</c:v>
                </c:pt>
                <c:pt idx="31" formatCode="0.00%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18-4550-A5DA-B138F5FEE430}"/>
            </c:ext>
          </c:extLst>
        </c:ser>
        <c:ser>
          <c:idx val="5"/>
          <c:order val="5"/>
          <c:tx>
            <c:strRef>
              <c:f>'CONS.BARRAS DESCRIP.FACT.'!$G$1</c:f>
              <c:strCache>
                <c:ptCount val="1"/>
                <c:pt idx="0">
                  <c:v>PROCESOS COLABORATIVOS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'CONS.BARRAS 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 y/o Basuras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'CONS.BARRAS DESCRIP.FACT.'!$G$2:$G$49</c:f>
              <c:numCache>
                <c:formatCode>General</c:formatCode>
                <c:ptCount val="48"/>
                <c:pt idx="32" formatCode="0.00%">
                  <c:v>0.60000000000000009</c:v>
                </c:pt>
                <c:pt idx="33" formatCode="0.00%">
                  <c:v>0.2</c:v>
                </c:pt>
                <c:pt idx="34" formatCode="0.00%">
                  <c:v>0.70000000000000007</c:v>
                </c:pt>
                <c:pt idx="35" formatCode="0.00%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618-4550-A5DA-B138F5FEE430}"/>
            </c:ext>
          </c:extLst>
        </c:ser>
        <c:ser>
          <c:idx val="6"/>
          <c:order val="6"/>
          <c:tx>
            <c:strRef>
              <c:f>'CONS.BARRAS DESCRIP.FACT.'!$H$1</c:f>
              <c:strCache>
                <c:ptCount val="1"/>
                <c:pt idx="0">
                  <c:v>NUEVOS MERCADOS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'CONS.BARRAS 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 y/o Basuras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'CONS.BARRAS DESCRIP.FACT.'!$H$2:$H$49</c:f>
              <c:numCache>
                <c:formatCode>General</c:formatCode>
                <c:ptCount val="48"/>
                <c:pt idx="36" formatCode="0.00%">
                  <c:v>0.4</c:v>
                </c:pt>
                <c:pt idx="37" formatCode="0.00%">
                  <c:v>0.4</c:v>
                </c:pt>
                <c:pt idx="38" formatCode="0.00%">
                  <c:v>0.2</c:v>
                </c:pt>
                <c:pt idx="39" formatCode="0.00%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18-4550-A5DA-B138F5FEE430}"/>
            </c:ext>
          </c:extLst>
        </c:ser>
        <c:ser>
          <c:idx val="7"/>
          <c:order val="7"/>
          <c:tx>
            <c:strRef>
              <c:f>'CONS.BARRAS DESCRIP.FACT.'!$I$1</c:f>
              <c:strCache>
                <c:ptCount val="1"/>
                <c:pt idx="0">
                  <c:v>TECNOLOGÍA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'CONS.BARRAS 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 y/o Basuras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'CONS.BARRAS DESCRIP.FACT.'!$I$2:$I$49</c:f>
              <c:numCache>
                <c:formatCode>General</c:formatCode>
                <c:ptCount val="48"/>
                <c:pt idx="40" formatCode="0.00%">
                  <c:v>0.5</c:v>
                </c:pt>
                <c:pt idx="41" formatCode="0.00%">
                  <c:v>0.4</c:v>
                </c:pt>
                <c:pt idx="42" formatCode="0.00%">
                  <c:v>0.4</c:v>
                </c:pt>
                <c:pt idx="43" formatCode="0.00%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618-4550-A5DA-B138F5FEE430}"/>
            </c:ext>
          </c:extLst>
        </c:ser>
        <c:ser>
          <c:idx val="8"/>
          <c:order val="8"/>
          <c:tx>
            <c:strRef>
              <c:f>'CONS.BARRAS DESCRIP.FACT.'!$J$1</c:f>
              <c:strCache>
                <c:ptCount val="1"/>
                <c:pt idx="0">
                  <c:v>INDICADORES FINANCIEROS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'CONS.BARRAS 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 y/o Basuras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'CONS.BARRAS DESCRIP.FACT.'!$J$2:$J$49</c:f>
              <c:numCache>
                <c:formatCode>General</c:formatCode>
                <c:ptCount val="48"/>
                <c:pt idx="44" formatCode="0.00%">
                  <c:v>0.30000000000000004</c:v>
                </c:pt>
                <c:pt idx="45" formatCode="0.00%">
                  <c:v>0.9</c:v>
                </c:pt>
                <c:pt idx="46" formatCode="0.00%">
                  <c:v>0.9</c:v>
                </c:pt>
                <c:pt idx="47" formatCode="0.00%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18-4550-A5DA-B138F5FEE43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71018680"/>
        <c:axId val="571019008"/>
      </c:barChart>
      <c:catAx>
        <c:axId val="571018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1019008"/>
        <c:crosses val="autoZero"/>
        <c:auto val="1"/>
        <c:lblAlgn val="ctr"/>
        <c:lblOffset val="100"/>
        <c:noMultiLvlLbl val="0"/>
      </c:catAx>
      <c:valAx>
        <c:axId val="571019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1018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675241839859103E-2"/>
          <c:y val="0.95283182174805359"/>
          <c:w val="0.94037573658053641"/>
          <c:h val="3.076193027043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INNOVACION: DIMENSIONES</a:t>
            </a:r>
          </a:p>
        </c:rich>
      </c:tx>
      <c:layout>
        <c:manualLayout>
          <c:xMode val="edge"/>
          <c:yMode val="edge"/>
          <c:x val="0.36523600174978127"/>
          <c:y val="3.24831861145889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962E-465C-B2E3-A3A35493D05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962E-465C-B2E3-A3A35493D05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962E-465C-B2E3-A3A35493D0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(INNOV.DIAGRAM!$A$3,INNOV.DIAGRAM!$A$4:$A$5,INNOV.DIAGRAM!$A$6,INNOV.DIAGRAM!$A$7)</c:f>
              <c:strCache>
                <c:ptCount val="5"/>
                <c:pt idx="0">
                  <c:v>Social</c:v>
                </c:pt>
                <c:pt idx="1">
                  <c:v>Ambiental</c:v>
                </c:pt>
                <c:pt idx="3">
                  <c:v>Gerencial</c:v>
                </c:pt>
                <c:pt idx="4">
                  <c:v>Económica</c:v>
                </c:pt>
              </c:strCache>
            </c:strRef>
          </c:cat>
          <c:val>
            <c:numRef>
              <c:f>(INNOV.DIAGRAM!$D$3,INNOV.DIAGRAM!$D$4:$D$5,INNOV.DIAGRAM!$D$6,INNOV.DIAGRAM!$D$7)</c:f>
              <c:numCache>
                <c:formatCode>0.0%</c:formatCode>
                <c:ptCount val="5"/>
                <c:pt idx="0" formatCode="0%">
                  <c:v>0.4</c:v>
                </c:pt>
                <c:pt idx="1">
                  <c:v>0.4</c:v>
                </c:pt>
                <c:pt idx="3" formatCode="0%">
                  <c:v>0.4</c:v>
                </c:pt>
                <c:pt idx="4" formatCode="0%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2E-465C-B2E3-A3A35493D0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-244326272"/>
        <c:axId val="-244325728"/>
        <c:axId val="0"/>
      </c:bar3DChart>
      <c:catAx>
        <c:axId val="-244326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44325728"/>
        <c:crosses val="autoZero"/>
        <c:auto val="1"/>
        <c:lblAlgn val="ctr"/>
        <c:lblOffset val="100"/>
        <c:noMultiLvlLbl val="0"/>
      </c:catAx>
      <c:valAx>
        <c:axId val="-244325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44326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PRODUCCION</a:t>
            </a:r>
            <a:r>
              <a:rPr lang="es-CO" b="1" baseline="0"/>
              <a:t> SOSTENIBLE: DESCRIPTORES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'PROD.SOS.DIAGRAM'!$B$3:$B$11</c:f>
              <c:strCache>
                <c:ptCount val="9"/>
                <c:pt idx="0">
                  <c:v>Proveedores- Materias primas y/ o insumos para la operación</c:v>
                </c:pt>
                <c:pt idx="1">
                  <c:v>Agua- uso eficiente</c:v>
                </c:pt>
                <c:pt idx="2">
                  <c:v>Aguas residuales</c:v>
                </c:pt>
                <c:pt idx="3">
                  <c:v>Energía</c:v>
                </c:pt>
                <c:pt idx="4">
                  <c:v>Emisiones Atmosféricas</c:v>
                </c:pt>
                <c:pt idx="5">
                  <c:v>Residuos sólidos y/o Basuras</c:v>
                </c:pt>
                <c:pt idx="6">
                  <c:v>Planes, sellos y certificaciones ambientales</c:v>
                </c:pt>
                <c:pt idx="7">
                  <c:v>Presupuesto asignado a un programa de gestión  Ambiental</c:v>
                </c:pt>
                <c:pt idx="8">
                  <c:v>Modelo de negocio que incluye Economía circular</c:v>
                </c:pt>
              </c:strCache>
            </c:strRef>
          </c:cat>
          <c:val>
            <c:numRef>
              <c:f>'PROD.SOS.DIAGRAM'!$C$3:$C$11</c:f>
              <c:numCache>
                <c:formatCode>General</c:formatCode>
                <c:ptCount val="9"/>
                <c:pt idx="0">
                  <c:v>3</c:v>
                </c:pt>
                <c:pt idx="1">
                  <c:v>2.5</c:v>
                </c:pt>
                <c:pt idx="2">
                  <c:v>3</c:v>
                </c:pt>
                <c:pt idx="3">
                  <c:v>4</c:v>
                </c:pt>
                <c:pt idx="4">
                  <c:v>1.5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0B-42FB-B598-BB01272DE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244324096"/>
        <c:axId val="-244323552"/>
      </c:barChart>
      <c:catAx>
        <c:axId val="-244324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44323552"/>
        <c:crosses val="autoZero"/>
        <c:auto val="1"/>
        <c:lblAlgn val="ctr"/>
        <c:lblOffset val="100"/>
        <c:noMultiLvlLbl val="0"/>
      </c:catAx>
      <c:valAx>
        <c:axId val="-244323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44324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PRODUCCION SOSTENIBLE: DIMENSIONES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25B2-44E4-B688-FA624188AE95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25B2-44E4-B688-FA624188AE9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25B2-44E4-B688-FA624188AE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('PROD.SOS.DIAGRAM'!$A$3,'PROD.SOS.DIAGRAM'!$A$4:$A$8,'PROD.SOS.DIAGRAM'!$A$9,'PROD.SOS.DIAGRAM'!$A$10:$A$11)</c:f>
              <c:strCache>
                <c:ptCount val="8"/>
                <c:pt idx="0">
                  <c:v>Social</c:v>
                </c:pt>
                <c:pt idx="1">
                  <c:v>Ambiental</c:v>
                </c:pt>
                <c:pt idx="6">
                  <c:v>Gerencial</c:v>
                </c:pt>
                <c:pt idx="7">
                  <c:v>Económica</c:v>
                </c:pt>
              </c:strCache>
            </c:strRef>
          </c:cat>
          <c:val>
            <c:numRef>
              <c:f>('PROD.SOS.DIAGRAM'!$E$3,'PROD.SOS.DIAGRAM'!$E$4:$E$8,'PROD.SOS.DIAGRAM'!$E$9,'PROD.SOS.DIAGRAM'!$E$10:$E$11)</c:f>
              <c:numCache>
                <c:formatCode>0.0%</c:formatCode>
                <c:ptCount val="9"/>
                <c:pt idx="0">
                  <c:v>0.60000000000000009</c:v>
                </c:pt>
                <c:pt idx="1">
                  <c:v>0.55999999999999994</c:v>
                </c:pt>
                <c:pt idx="6">
                  <c:v>0.2</c:v>
                </c:pt>
                <c:pt idx="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B2-44E4-B688-FA624188AE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-302012368"/>
        <c:axId val="-302011280"/>
        <c:axId val="0"/>
      </c:bar3DChart>
      <c:catAx>
        <c:axId val="-3020123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02011280"/>
        <c:crosses val="autoZero"/>
        <c:auto val="1"/>
        <c:lblAlgn val="ctr"/>
        <c:lblOffset val="100"/>
        <c:noMultiLvlLbl val="0"/>
      </c:catAx>
      <c:valAx>
        <c:axId val="-302011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02012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/>
              <a:t>DIRECCIONAMIENTO ESTRATEGICO</a:t>
            </a:r>
            <a:r>
              <a:rPr lang="es-CO" sz="1200" b="1" baseline="0"/>
              <a:t> Y LIDERAZGO</a:t>
            </a:r>
            <a:r>
              <a:rPr lang="es-CO" sz="1200" b="1"/>
              <a:t>: DESCRIPTORES</a:t>
            </a:r>
          </a:p>
        </c:rich>
      </c:tx>
      <c:layout>
        <c:manualLayout>
          <c:xMode val="edge"/>
          <c:yMode val="edge"/>
          <c:x val="0.1692222222222222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'LIDER.DIREST.DIAGRAM'!$B$3:$B$12</c:f>
              <c:strCache>
                <c:ptCount val="10"/>
                <c:pt idx="0">
                  <c:v>Tendencias sociales</c:v>
                </c:pt>
                <c:pt idx="1">
                  <c:v>Capacidad de movilización</c:v>
                </c:pt>
                <c:pt idx="2">
                  <c:v>Ética, Valores y Política Anticorrupción</c:v>
                </c:pt>
                <c:pt idx="3">
                  <c:v>Rendición de cuentas  en Desarrollo Sostenible</c:v>
                </c:pt>
                <c:pt idx="4">
                  <c:v>Valor de la Sostenibilidad</c:v>
                </c:pt>
                <c:pt idx="5">
                  <c:v>Gobierno  Corporativo</c:v>
                </c:pt>
                <c:pt idx="6">
                  <c:v>Gestión del Conocimiento</c:v>
                </c:pt>
                <c:pt idx="7">
                  <c:v> Estrategias corporativas</c:v>
                </c:pt>
                <c:pt idx="8">
                  <c:v>Análisis de entornos</c:v>
                </c:pt>
                <c:pt idx="9">
                  <c:v>Toma de Decisiones</c:v>
                </c:pt>
              </c:strCache>
            </c:strRef>
          </c:cat>
          <c:val>
            <c:numRef>
              <c:f>'LIDER.DIREST.DIAGRAM'!$C$3:$C$12</c:f>
              <c:numCache>
                <c:formatCode>General</c:formatCode>
                <c:ptCount val="10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1.5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78-4E89-B9BA-719A86D261A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-302010192"/>
        <c:axId val="-302008016"/>
      </c:barChart>
      <c:catAx>
        <c:axId val="-302010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02008016"/>
        <c:crosses val="autoZero"/>
        <c:auto val="1"/>
        <c:lblAlgn val="ctr"/>
        <c:lblOffset val="100"/>
        <c:noMultiLvlLbl val="0"/>
      </c:catAx>
      <c:valAx>
        <c:axId val="-302008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02010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/>
              <a:t>DIRECCIONAMIENTO ESTRATEGICO Y LIDERAZGO: DIMENSIONES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9EFA-481F-A561-83C61F5EBD1D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9EFA-481F-A561-83C61F5EBD1D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9EFA-481F-A561-83C61F5EBD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('LIDER.DIREST.DIAGRAM'!$A$3,'LIDER.DIREST.DIAGRAM'!$A$6,'LIDER.DIREST.DIAGRAM'!$A$8,'LIDER.DIREST.DIAGRAM'!$A$11)</c:f>
              <c:strCache>
                <c:ptCount val="4"/>
                <c:pt idx="0">
                  <c:v>Social</c:v>
                </c:pt>
                <c:pt idx="1">
                  <c:v>Ambiental</c:v>
                </c:pt>
                <c:pt idx="2">
                  <c:v>Gerencial</c:v>
                </c:pt>
                <c:pt idx="3">
                  <c:v>Económica</c:v>
                </c:pt>
              </c:strCache>
            </c:strRef>
          </c:cat>
          <c:val>
            <c:numRef>
              <c:f>('LIDER.DIREST.DIAGRAM'!$E$3,'LIDER.DIREST.DIAGRAM'!$E$6,'LIDER.DIREST.DIAGRAM'!$E$8,'LIDER.DIREST.DIAGRAM'!$E$11)</c:f>
              <c:numCache>
                <c:formatCode>0.0%</c:formatCode>
                <c:ptCount val="4"/>
                <c:pt idx="0">
                  <c:v>0.26666666666666666</c:v>
                </c:pt>
                <c:pt idx="1">
                  <c:v>0.2</c:v>
                </c:pt>
                <c:pt idx="2">
                  <c:v>0.30000000000000004</c:v>
                </c:pt>
                <c:pt idx="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FA-481F-A561-83C61F5EBD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-302009648"/>
        <c:axId val="-302007472"/>
        <c:axId val="0"/>
      </c:bar3DChart>
      <c:catAx>
        <c:axId val="-3020096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02007472"/>
        <c:crosses val="autoZero"/>
        <c:auto val="1"/>
        <c:lblAlgn val="ctr"/>
        <c:lblOffset val="100"/>
        <c:noMultiLvlLbl val="0"/>
      </c:catAx>
      <c:valAx>
        <c:axId val="-302007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02009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CULTURA ORGANIZACIONAL: DESCRIPTORES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'CULTOR.DIAGRAM'!$B$3:$B$6</c:f>
              <c:strCache>
                <c:ptCount val="4"/>
                <c:pt idx="0">
                  <c:v>Ambiente Laboral</c:v>
                </c:pt>
                <c:pt idx="1">
                  <c:v>Cambio de paradigmas</c:v>
                </c:pt>
                <c:pt idx="2">
                  <c:v>Comunicación</c:v>
                </c:pt>
                <c:pt idx="3">
                  <c:v>Valor Compartido</c:v>
                </c:pt>
              </c:strCache>
            </c:strRef>
          </c:cat>
          <c:val>
            <c:numRef>
              <c:f>'CULTOR.DIAGRAM'!$C$3:$C$6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85-4070-A6BD-2E4A54A0D6C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-242683648"/>
        <c:axId val="-242682560"/>
      </c:barChart>
      <c:catAx>
        <c:axId val="-2426836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42682560"/>
        <c:crosses val="autoZero"/>
        <c:auto val="1"/>
        <c:lblAlgn val="ctr"/>
        <c:lblOffset val="100"/>
        <c:noMultiLvlLbl val="0"/>
      </c:catAx>
      <c:valAx>
        <c:axId val="-242682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42683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CULTURA ORGANIZACIONAL: DIMENSIONES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8A08-4A0F-954B-3F71CABADE07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8A08-4A0F-954B-3F71CABADE07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8A08-4A0F-954B-3F71CABADE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('CULTOR.DIAGRAM'!$A$3,'CULTOR.DIAGRAM'!$A$4,'CULTOR.DIAGRAM'!$A$5,'CULTOR.DIAGRAM'!$A$6)</c:f>
              <c:strCache>
                <c:ptCount val="4"/>
                <c:pt idx="0">
                  <c:v>Social</c:v>
                </c:pt>
                <c:pt idx="1">
                  <c:v>Ambiental</c:v>
                </c:pt>
                <c:pt idx="2">
                  <c:v>Gerencial</c:v>
                </c:pt>
                <c:pt idx="3">
                  <c:v>Económica</c:v>
                </c:pt>
              </c:strCache>
            </c:strRef>
          </c:cat>
          <c:val>
            <c:numRef>
              <c:f>('CULTOR.DIAGRAM'!$D$3,'CULTOR.DIAGRAM'!$D$4,'CULTOR.DIAGRAM'!$D$5,'CULTOR.DIAGRAM'!$D$6)</c:f>
              <c:numCache>
                <c:formatCode>0.0%</c:formatCode>
                <c:ptCount val="4"/>
                <c:pt idx="0">
                  <c:v>0.2</c:v>
                </c:pt>
                <c:pt idx="1">
                  <c:v>0.4</c:v>
                </c:pt>
                <c:pt idx="2">
                  <c:v>0.2</c:v>
                </c:pt>
                <c:pt idx="3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A08-4A0F-954B-3F71CABADE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-440454336"/>
        <c:axId val="-440466848"/>
        <c:axId val="0"/>
      </c:bar3DChart>
      <c:catAx>
        <c:axId val="-440454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40466848"/>
        <c:crosses val="autoZero"/>
        <c:auto val="1"/>
        <c:lblAlgn val="ctr"/>
        <c:lblOffset val="100"/>
        <c:noMultiLvlLbl val="0"/>
      </c:catAx>
      <c:valAx>
        <c:axId val="-440466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4045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2416969</xdr:colOff>
      <xdr:row>3</xdr:row>
      <xdr:rowOff>15815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416968" cy="694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7</xdr:row>
      <xdr:rowOff>109537</xdr:rowOff>
    </xdr:from>
    <xdr:to>
      <xdr:col>3</xdr:col>
      <xdr:colOff>523875</xdr:colOff>
      <xdr:row>21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321779</xdr:colOff>
      <xdr:row>1</xdr:row>
      <xdr:rowOff>172483</xdr:rowOff>
    </xdr:from>
    <xdr:to>
      <xdr:col>10</xdr:col>
      <xdr:colOff>546651</xdr:colOff>
      <xdr:row>8</xdr:row>
      <xdr:rowOff>124239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7</xdr:row>
      <xdr:rowOff>157162</xdr:rowOff>
    </xdr:from>
    <xdr:to>
      <xdr:col>4</xdr:col>
      <xdr:colOff>542925</xdr:colOff>
      <xdr:row>22</xdr:row>
      <xdr:rowOff>42862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118856</xdr:colOff>
      <xdr:row>2</xdr:row>
      <xdr:rowOff>8489</xdr:rowOff>
    </xdr:from>
    <xdr:to>
      <xdr:col>13</xdr:col>
      <xdr:colOff>223629</xdr:colOff>
      <xdr:row>10</xdr:row>
      <xdr:rowOff>41413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7</xdr:row>
      <xdr:rowOff>157162</xdr:rowOff>
    </xdr:from>
    <xdr:to>
      <xdr:col>3</xdr:col>
      <xdr:colOff>476250</xdr:colOff>
      <xdr:row>22</xdr:row>
      <xdr:rowOff>42862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64190</xdr:colOff>
      <xdr:row>2</xdr:row>
      <xdr:rowOff>63982</xdr:rowOff>
    </xdr:from>
    <xdr:to>
      <xdr:col>12</xdr:col>
      <xdr:colOff>679174</xdr:colOff>
      <xdr:row>9</xdr:row>
      <xdr:rowOff>16566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0</xdr:row>
      <xdr:rowOff>4761</xdr:rowOff>
    </xdr:from>
    <xdr:to>
      <xdr:col>11</xdr:col>
      <xdr:colOff>152399</xdr:colOff>
      <xdr:row>22</xdr:row>
      <xdr:rowOff>95249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23</xdr:row>
      <xdr:rowOff>138111</xdr:rowOff>
    </xdr:from>
    <xdr:to>
      <xdr:col>9</xdr:col>
      <xdr:colOff>123825</xdr:colOff>
      <xdr:row>44</xdr:row>
      <xdr:rowOff>123824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182164</xdr:rowOff>
    </xdr:from>
    <xdr:to>
      <xdr:col>9</xdr:col>
      <xdr:colOff>0</xdr:colOff>
      <xdr:row>40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291703</xdr:colOff>
      <xdr:row>6</xdr:row>
      <xdr:rowOff>170257</xdr:rowOff>
    </xdr:from>
    <xdr:to>
      <xdr:col>19</xdr:col>
      <xdr:colOff>440530</xdr:colOff>
      <xdr:row>40</xdr:row>
      <xdr:rowOff>154781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C881C34-3F63-433B-AFC1-B3A58E1005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68036</xdr:colOff>
      <xdr:row>50</xdr:row>
      <xdr:rowOff>54426</xdr:rowOff>
    </xdr:from>
    <xdr:to>
      <xdr:col>9</xdr:col>
      <xdr:colOff>1143000</xdr:colOff>
      <xdr:row>98</xdr:row>
      <xdr:rowOff>-1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14655</xdr:colOff>
      <xdr:row>2</xdr:row>
      <xdr:rowOff>170961</xdr:rowOff>
    </xdr:from>
    <xdr:to>
      <xdr:col>9</xdr:col>
      <xdr:colOff>14654</xdr:colOff>
      <xdr:row>2</xdr:row>
      <xdr:rowOff>178288</xdr:rowOff>
    </xdr:to>
    <xdr:cxnSp macro="">
      <xdr:nvCxnSpPr>
        <xdr:cNvPr id="8" name="Conector rect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CxnSpPr/>
      </xdr:nvCxnSpPr>
      <xdr:spPr>
        <a:xfrm>
          <a:off x="6794501" y="688730"/>
          <a:ext cx="1699845" cy="7327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5130</xdr:colOff>
      <xdr:row>3</xdr:row>
      <xdr:rowOff>170119</xdr:rowOff>
    </xdr:from>
    <xdr:to>
      <xdr:col>5</xdr:col>
      <xdr:colOff>1</xdr:colOff>
      <xdr:row>3</xdr:row>
      <xdr:rowOff>173403</xdr:rowOff>
    </xdr:to>
    <xdr:cxnSp macro="">
      <xdr:nvCxnSpPr>
        <xdr:cNvPr id="11" name="Conector rect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CxnSpPr/>
      </xdr:nvCxnSpPr>
      <xdr:spPr>
        <a:xfrm>
          <a:off x="6784976" y="990734"/>
          <a:ext cx="561487" cy="3284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</xdr:row>
      <xdr:rowOff>152400</xdr:rowOff>
    </xdr:from>
    <xdr:to>
      <xdr:col>7</xdr:col>
      <xdr:colOff>19050</xdr:colOff>
      <xdr:row>4</xdr:row>
      <xdr:rowOff>161925</xdr:rowOff>
    </xdr:to>
    <xdr:cxnSp macro="">
      <xdr:nvCxnSpPr>
        <xdr:cNvPr id="12" name="Conector recto 3">
          <a:extLst>
            <a:ext uri="{FF2B5EF4-FFF2-40B4-BE49-F238E27FC236}">
              <a16:creationId xmlns:a16="http://schemas.microsoft.com/office/drawing/2014/main" id="{00000000-0008-0000-1B00-000004000000}"/>
            </a:ext>
            <a:ext uri="{147F2762-F138-4A5C-976F-8EAC2B608ADB}">
              <a16:predDERef xmlns:a16="http://schemas.microsoft.com/office/drawing/2014/main" pred="{00000000-0008-0000-1B00-000003000000}"/>
            </a:ext>
          </a:extLst>
        </xdr:cNvPr>
        <xdr:cNvCxnSpPr>
          <a:cxnSpLocks/>
        </xdr:cNvCxnSpPr>
      </xdr:nvCxnSpPr>
      <xdr:spPr>
        <a:xfrm>
          <a:off x="5924550" y="1266825"/>
          <a:ext cx="1009650" cy="9525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1172</xdr:colOff>
      <xdr:row>6</xdr:row>
      <xdr:rowOff>153865</xdr:rowOff>
    </xdr:from>
    <xdr:to>
      <xdr:col>4</xdr:col>
      <xdr:colOff>280866</xdr:colOff>
      <xdr:row>6</xdr:row>
      <xdr:rowOff>156821</xdr:rowOff>
    </xdr:to>
    <xdr:cxnSp macro="">
      <xdr:nvCxnSpPr>
        <xdr:cNvPr id="13" name="Conector recto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CxnSpPr/>
      </xdr:nvCxnSpPr>
      <xdr:spPr>
        <a:xfrm flipV="1">
          <a:off x="6781018" y="1580173"/>
          <a:ext cx="563002" cy="2956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2299</xdr:colOff>
      <xdr:row>11</xdr:row>
      <xdr:rowOff>85884</xdr:rowOff>
    </xdr:from>
    <xdr:to>
      <xdr:col>9</xdr:col>
      <xdr:colOff>29308</xdr:colOff>
      <xdr:row>11</xdr:row>
      <xdr:rowOff>98180</xdr:rowOff>
    </xdr:to>
    <xdr:cxnSp macro="">
      <xdr:nvCxnSpPr>
        <xdr:cNvPr id="42" name="Conector recto 8">
          <a:extLst>
            <a:ext uri="{FF2B5EF4-FFF2-40B4-BE49-F238E27FC236}">
              <a16:creationId xmlns:a16="http://schemas.microsoft.com/office/drawing/2014/main" id="{00000000-0008-0000-1B00-000009000000}"/>
            </a:ext>
            <a:ext uri="{147F2762-F138-4A5C-976F-8EAC2B608ADB}">
              <a16:predDERef xmlns:a16="http://schemas.microsoft.com/office/drawing/2014/main" pred="{00000000-0008-0000-1B00-000005000000}"/>
            </a:ext>
          </a:extLst>
        </xdr:cNvPr>
        <xdr:cNvCxnSpPr/>
      </xdr:nvCxnSpPr>
      <xdr:spPr>
        <a:xfrm>
          <a:off x="5926849" y="3733959"/>
          <a:ext cx="1512909" cy="12296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12</xdr:row>
      <xdr:rowOff>102148</xdr:rowOff>
    </xdr:from>
    <xdr:to>
      <xdr:col>4</xdr:col>
      <xdr:colOff>235438</xdr:colOff>
      <xdr:row>12</xdr:row>
      <xdr:rowOff>107461</xdr:rowOff>
    </xdr:to>
    <xdr:cxnSp macro="">
      <xdr:nvCxnSpPr>
        <xdr:cNvPr id="43" name="Conector recto 9">
          <a:extLst>
            <a:ext uri="{FF2B5EF4-FFF2-40B4-BE49-F238E27FC236}">
              <a16:creationId xmlns:a16="http://schemas.microsoft.com/office/drawing/2014/main" id="{00000000-0008-0000-1B00-00000A000000}"/>
            </a:ext>
            <a:ext uri="{147F2762-F138-4A5C-976F-8EAC2B608ADB}">
              <a16:predDERef xmlns:a16="http://schemas.microsoft.com/office/drawing/2014/main" pred="{00000000-0008-0000-1B00-000009000000}"/>
            </a:ext>
          </a:extLst>
        </xdr:cNvPr>
        <xdr:cNvCxnSpPr/>
      </xdr:nvCxnSpPr>
      <xdr:spPr>
        <a:xfrm>
          <a:off x="5924550" y="3940723"/>
          <a:ext cx="483088" cy="5313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2973</xdr:colOff>
      <xdr:row>7</xdr:row>
      <xdr:rowOff>164469</xdr:rowOff>
    </xdr:from>
    <xdr:to>
      <xdr:col>3</xdr:col>
      <xdr:colOff>225914</xdr:colOff>
      <xdr:row>7</xdr:row>
      <xdr:rowOff>166077</xdr:rowOff>
    </xdr:to>
    <xdr:cxnSp macro="">
      <xdr:nvCxnSpPr>
        <xdr:cNvPr id="41" name="Conector recto 17">
          <a:extLst>
            <a:ext uri="{FF2B5EF4-FFF2-40B4-BE49-F238E27FC236}">
              <a16:creationId xmlns:a16="http://schemas.microsoft.com/office/drawing/2014/main" id="{00000000-0008-0000-1B00-000012000000}"/>
            </a:ext>
            <a:ext uri="{147F2762-F138-4A5C-976F-8EAC2B608ADB}">
              <a16:predDERef xmlns:a16="http://schemas.microsoft.com/office/drawing/2014/main" pred="{00000000-0008-0000-1B00-00000A000000}"/>
            </a:ext>
          </a:extLst>
        </xdr:cNvPr>
        <xdr:cNvCxnSpPr/>
      </xdr:nvCxnSpPr>
      <xdr:spPr>
        <a:xfrm>
          <a:off x="5927523" y="2336169"/>
          <a:ext cx="222941" cy="1608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643085</xdr:colOff>
      <xdr:row>13</xdr:row>
      <xdr:rowOff>97693</xdr:rowOff>
    </xdr:from>
    <xdr:to>
      <xdr:col>6</xdr:col>
      <xdr:colOff>9769</xdr:colOff>
      <xdr:row>13</xdr:row>
      <xdr:rowOff>102232</xdr:rowOff>
    </xdr:to>
    <xdr:cxnSp macro="">
      <xdr:nvCxnSpPr>
        <xdr:cNvPr id="32" name="Conector recto 23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CxnSpPr/>
      </xdr:nvCxnSpPr>
      <xdr:spPr>
        <a:xfrm flipV="1">
          <a:off x="6778162" y="2520462"/>
          <a:ext cx="861376" cy="4539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552450</xdr:colOff>
      <xdr:row>5</xdr:row>
      <xdr:rowOff>209550</xdr:rowOff>
    </xdr:from>
    <xdr:to>
      <xdr:col>8</xdr:col>
      <xdr:colOff>238124</xdr:colOff>
      <xdr:row>5</xdr:row>
      <xdr:rowOff>216877</xdr:rowOff>
    </xdr:to>
    <xdr:cxnSp macro="">
      <xdr:nvCxnSpPr>
        <xdr:cNvPr id="36" name="Conector recto 35">
          <a:extLst>
            <a:ext uri="{FF2B5EF4-FFF2-40B4-BE49-F238E27FC236}">
              <a16:creationId xmlns:a16="http://schemas.microsoft.com/office/drawing/2014/main" id="{DF537487-ACC8-41E4-BD52-35D5F73D313E}"/>
            </a:ext>
            <a:ext uri="{147F2762-F138-4A5C-976F-8EAC2B608ADB}">
              <a16:predDERef xmlns:a16="http://schemas.microsoft.com/office/drawing/2014/main" pred="{00000000-0008-0000-1B00-00001A000000}"/>
            </a:ext>
          </a:extLst>
        </xdr:cNvPr>
        <xdr:cNvCxnSpPr/>
      </xdr:nvCxnSpPr>
      <xdr:spPr>
        <a:xfrm>
          <a:off x="5915025" y="1619250"/>
          <a:ext cx="1485899" cy="7327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552450</xdr:colOff>
      <xdr:row>8</xdr:row>
      <xdr:rowOff>219075</xdr:rowOff>
    </xdr:from>
    <xdr:to>
      <xdr:col>9</xdr:col>
      <xdr:colOff>19050</xdr:colOff>
      <xdr:row>8</xdr:row>
      <xdr:rowOff>219075</xdr:rowOff>
    </xdr:to>
    <xdr:cxnSp macro="">
      <xdr:nvCxnSpPr>
        <xdr:cNvPr id="37" name="Conector recto 36">
          <a:extLst>
            <a:ext uri="{FF2B5EF4-FFF2-40B4-BE49-F238E27FC236}">
              <a16:creationId xmlns:a16="http://schemas.microsoft.com/office/drawing/2014/main" id="{A404CB47-0D10-47BC-9583-FFF59E814347}"/>
            </a:ext>
            <a:ext uri="{147F2762-F138-4A5C-976F-8EAC2B608ADB}">
              <a16:predDERef xmlns:a16="http://schemas.microsoft.com/office/drawing/2014/main" pred="{DF537487-ACC8-41E4-BD52-35D5F73D313E}"/>
            </a:ext>
          </a:extLst>
        </xdr:cNvPr>
        <xdr:cNvCxnSpPr>
          <a:cxnSpLocks/>
        </xdr:cNvCxnSpPr>
      </xdr:nvCxnSpPr>
      <xdr:spPr>
        <a:xfrm flipV="1">
          <a:off x="5915025" y="2695575"/>
          <a:ext cx="1514475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552450</xdr:colOff>
      <xdr:row>9</xdr:row>
      <xdr:rowOff>219075</xdr:rowOff>
    </xdr:from>
    <xdr:to>
      <xdr:col>9</xdr:col>
      <xdr:colOff>19050</xdr:colOff>
      <xdr:row>9</xdr:row>
      <xdr:rowOff>219075</xdr:rowOff>
    </xdr:to>
    <xdr:cxnSp macro="">
      <xdr:nvCxnSpPr>
        <xdr:cNvPr id="38" name="Conector recto 37">
          <a:extLst>
            <a:ext uri="{FF2B5EF4-FFF2-40B4-BE49-F238E27FC236}">
              <a16:creationId xmlns:a16="http://schemas.microsoft.com/office/drawing/2014/main" id="{C5AB0F13-6F90-4BEB-98B3-ADF4A19C0F5D}"/>
            </a:ext>
            <a:ext uri="{147F2762-F138-4A5C-976F-8EAC2B608ADB}">
              <a16:predDERef xmlns:a16="http://schemas.microsoft.com/office/drawing/2014/main" pred="{A404CB47-0D10-47BC-9583-FFF59E814347}"/>
            </a:ext>
          </a:extLst>
        </xdr:cNvPr>
        <xdr:cNvCxnSpPr>
          <a:cxnSpLocks/>
        </xdr:cNvCxnSpPr>
      </xdr:nvCxnSpPr>
      <xdr:spPr>
        <a:xfrm flipV="1">
          <a:off x="5915025" y="3133725"/>
          <a:ext cx="1514475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10</xdr:row>
      <xdr:rowOff>142875</xdr:rowOff>
    </xdr:from>
    <xdr:to>
      <xdr:col>9</xdr:col>
      <xdr:colOff>28575</xdr:colOff>
      <xdr:row>10</xdr:row>
      <xdr:rowOff>142875</xdr:rowOff>
    </xdr:to>
    <xdr:cxnSp macro="">
      <xdr:nvCxnSpPr>
        <xdr:cNvPr id="39" name="Conector recto 38">
          <a:extLst>
            <a:ext uri="{FF2B5EF4-FFF2-40B4-BE49-F238E27FC236}">
              <a16:creationId xmlns:a16="http://schemas.microsoft.com/office/drawing/2014/main" id="{FB4E6265-1AF8-40CB-AF63-D314852FC070}"/>
            </a:ext>
            <a:ext uri="{147F2762-F138-4A5C-976F-8EAC2B608ADB}">
              <a16:predDERef xmlns:a16="http://schemas.microsoft.com/office/drawing/2014/main" pred="{C5AB0F13-6F90-4BEB-98B3-ADF4A19C0F5D}"/>
            </a:ext>
          </a:extLst>
        </xdr:cNvPr>
        <xdr:cNvCxnSpPr>
          <a:cxnSpLocks/>
        </xdr:cNvCxnSpPr>
      </xdr:nvCxnSpPr>
      <xdr:spPr>
        <a:xfrm flipV="1">
          <a:off x="5924550" y="3495675"/>
          <a:ext cx="1514475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15</xdr:row>
      <xdr:rowOff>4762</xdr:rowOff>
    </xdr:from>
    <xdr:to>
      <xdr:col>10</xdr:col>
      <xdr:colOff>0</xdr:colOff>
      <xdr:row>29</xdr:row>
      <xdr:rowOff>80962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114300</xdr:rowOff>
    </xdr:from>
    <xdr:to>
      <xdr:col>6</xdr:col>
      <xdr:colOff>0</xdr:colOff>
      <xdr:row>24</xdr:row>
      <xdr:rowOff>11906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19050</xdr:colOff>
      <xdr:row>1</xdr:row>
      <xdr:rowOff>171450</xdr:rowOff>
    </xdr:from>
    <xdr:to>
      <xdr:col>10</xdr:col>
      <xdr:colOff>571500</xdr:colOff>
      <xdr:row>15</xdr:row>
      <xdr:rowOff>64293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815340</xdr:colOff>
      <xdr:row>38</xdr:row>
      <xdr:rowOff>99060</xdr:rowOff>
    </xdr:to>
    <xdr:sp macro="" textlink="">
      <xdr:nvSpPr>
        <xdr:cNvPr id="1027" name="Rectangle 3" hidden="1">
          <a:extLst>
            <a:ext uri="{FF2B5EF4-FFF2-40B4-BE49-F238E27FC236}">
              <a16:creationId xmlns:a16="http://schemas.microsoft.com/office/drawing/2014/main" id="{00000000-0008-0000-0500-00000304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335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792480</xdr:colOff>
      <xdr:row>38</xdr:row>
      <xdr:rowOff>99060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716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792480</xdr:colOff>
      <xdr:row>38</xdr:row>
      <xdr:rowOff>99060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716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335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792480</xdr:colOff>
      <xdr:row>38</xdr:row>
      <xdr:rowOff>99060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7160" cy="88468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3350" cy="8848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3350" cy="8848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9" name="AutoShape 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3350" cy="8848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10" name="AutoShape 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3350" cy="8848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11" name="AutoShape 3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3350" cy="8848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15475" cy="117157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13" name="AutoShape 3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15475" cy="117157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12</xdr:row>
      <xdr:rowOff>14286</xdr:rowOff>
    </xdr:from>
    <xdr:to>
      <xdr:col>4</xdr:col>
      <xdr:colOff>571498</xdr:colOff>
      <xdr:row>31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78581</xdr:colOff>
      <xdr:row>2</xdr:row>
      <xdr:rowOff>57150</xdr:rowOff>
    </xdr:from>
    <xdr:to>
      <xdr:col>14</xdr:col>
      <xdr:colOff>428625</xdr:colOff>
      <xdr:row>10</xdr:row>
      <xdr:rowOff>352425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13</xdr:row>
      <xdr:rowOff>23811</xdr:rowOff>
    </xdr:from>
    <xdr:to>
      <xdr:col>7</xdr:col>
      <xdr:colOff>0</xdr:colOff>
      <xdr:row>28</xdr:row>
      <xdr:rowOff>104774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203753</xdr:colOff>
      <xdr:row>1</xdr:row>
      <xdr:rowOff>71024</xdr:rowOff>
    </xdr:from>
    <xdr:to>
      <xdr:col>11</xdr:col>
      <xdr:colOff>662609</xdr:colOff>
      <xdr:row>11</xdr:row>
      <xdr:rowOff>82827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23812</xdr:rowOff>
    </xdr:from>
    <xdr:to>
      <xdr:col>5</xdr:col>
      <xdr:colOff>400050</xdr:colOff>
      <xdr:row>21</xdr:row>
      <xdr:rowOff>100012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590550</xdr:colOff>
      <xdr:row>2</xdr:row>
      <xdr:rowOff>63982</xdr:rowOff>
    </xdr:from>
    <xdr:to>
      <xdr:col>11</xdr:col>
      <xdr:colOff>331304</xdr:colOff>
      <xdr:row>11</xdr:row>
      <xdr:rowOff>115957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4762</xdr:rowOff>
    </xdr:from>
    <xdr:to>
      <xdr:col>5</xdr:col>
      <xdr:colOff>381000</xdr:colOff>
      <xdr:row>21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83241</xdr:colOff>
      <xdr:row>1</xdr:row>
      <xdr:rowOff>116991</xdr:rowOff>
    </xdr:from>
    <xdr:to>
      <xdr:col>10</xdr:col>
      <xdr:colOff>530916</xdr:colOff>
      <xdr:row>10</xdr:row>
      <xdr:rowOff>140804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</xdr:colOff>
      <xdr:row>7</xdr:row>
      <xdr:rowOff>82020</xdr:rowOff>
    </xdr:from>
    <xdr:to>
      <xdr:col>4</xdr:col>
      <xdr:colOff>266700</xdr:colOff>
      <xdr:row>21</xdr:row>
      <xdr:rowOff>158220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121018</xdr:colOff>
      <xdr:row>1</xdr:row>
      <xdr:rowOff>160453</xdr:rowOff>
    </xdr:from>
    <xdr:to>
      <xdr:col>9</xdr:col>
      <xdr:colOff>686536</xdr:colOff>
      <xdr:row>10</xdr:row>
      <xdr:rowOff>16566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.%20CULTURA%20ORGANIZACIONAL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6.%20RECONOCIMIENTO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7.%20PROCESOS%20COLABORATIVO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9.%20NUEVOS%20MERCADO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10.%20TECNOLOG&#205;A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INFORME%20CONSOLIDADO%20FACTORE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CONS.DESCRIP.FACT.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CONSOLDIM.FACT.RADA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E CONSOLIDADO FACTORES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.DESCRIP.FACT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DIM.FAC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https://enelcom-my.sharepoint.com/personal/AppData/Local/Temp/00000%20CONSULTORIA%20EN%20INNOVACION/SEGUNDA%20GUIA/2018/ENERO/MATRIZ%20EAN-RISE.V1.ENERO%2012.2018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hyperlink" Target="https://enelcom-my.sharepoint.com/personal/AppData/Local/Temp/00000%20CONSULTORIA%20EN%20INNOVACION/SEGUNDA%20GUIA/2018/ENERO/MATRIZ%20EAN-RISE.V1.ENERO%2012.2018.xlsx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file:///E:/00/MATRIZ.RISE.V6.enero.2021.xlsx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opLeftCell="B8" zoomScaleNormal="100" workbookViewId="0">
      <selection activeCell="D19" sqref="D19"/>
    </sheetView>
  </sheetViews>
  <sheetFormatPr defaultColWidth="11.42578125" defaultRowHeight="15"/>
  <cols>
    <col min="1" max="1" width="37.42578125" customWidth="1"/>
    <col min="2" max="2" width="23.28515625" customWidth="1"/>
    <col min="3" max="3" width="59" customWidth="1"/>
    <col min="4" max="4" width="39" customWidth="1"/>
    <col min="5" max="5" width="54" customWidth="1"/>
  </cols>
  <sheetData>
    <row r="1" spans="1:11" ht="18.95">
      <c r="B1" s="538" t="s">
        <v>0</v>
      </c>
      <c r="C1" s="538"/>
    </row>
    <row r="2" spans="1:11" ht="18" customHeight="1">
      <c r="B2" s="539" t="s">
        <v>1</v>
      </c>
      <c r="C2" s="539"/>
      <c r="D2" s="40"/>
      <c r="E2" s="40"/>
      <c r="F2" s="40"/>
      <c r="G2" s="40"/>
      <c r="H2" s="40"/>
      <c r="I2" s="40"/>
      <c r="J2" s="40"/>
      <c r="K2" s="40"/>
    </row>
    <row r="3" spans="1:11" ht="17.100000000000001" thickBot="1">
      <c r="B3" s="540" t="s">
        <v>2</v>
      </c>
      <c r="C3" s="540"/>
      <c r="D3" s="41"/>
      <c r="E3" s="41"/>
      <c r="F3" s="41"/>
      <c r="G3" s="41"/>
      <c r="H3" s="41"/>
      <c r="I3" s="41"/>
      <c r="J3" s="41"/>
      <c r="K3" s="41"/>
    </row>
    <row r="4" spans="1:11" ht="21.95" thickBot="1">
      <c r="A4" s="128" t="s">
        <v>3</v>
      </c>
      <c r="B4" s="43" t="s">
        <v>4</v>
      </c>
      <c r="C4" s="43" t="s">
        <v>5</v>
      </c>
      <c r="D4" s="42" t="s">
        <v>6</v>
      </c>
    </row>
    <row r="5" spans="1:11" ht="18.75" customHeight="1">
      <c r="A5" s="541" t="s">
        <v>7</v>
      </c>
      <c r="B5" s="101" t="s">
        <v>8</v>
      </c>
      <c r="C5" s="45" t="s">
        <v>9</v>
      </c>
    </row>
    <row r="6" spans="1:11" ht="18.95">
      <c r="A6" s="542"/>
      <c r="B6" s="544" t="s">
        <v>10</v>
      </c>
      <c r="C6" s="46" t="s">
        <v>11</v>
      </c>
      <c r="D6" s="42" t="s">
        <v>12</v>
      </c>
    </row>
    <row r="7" spans="1:11">
      <c r="A7" s="542"/>
      <c r="B7" s="544"/>
      <c r="C7" s="46" t="s">
        <v>13</v>
      </c>
    </row>
    <row r="8" spans="1:11" ht="18.75" customHeight="1">
      <c r="A8" s="542"/>
      <c r="B8" s="102" t="s">
        <v>14</v>
      </c>
      <c r="C8" s="46" t="s">
        <v>15</v>
      </c>
      <c r="D8" s="536" t="s">
        <v>16</v>
      </c>
      <c r="E8" s="537"/>
    </row>
    <row r="9" spans="1:11" ht="15.95" thickBot="1">
      <c r="A9" s="543"/>
      <c r="B9" s="103" t="s">
        <v>17</v>
      </c>
      <c r="C9" s="65" t="s">
        <v>18</v>
      </c>
    </row>
    <row r="10" spans="1:11" ht="15.95" customHeight="1">
      <c r="A10" s="571" t="s">
        <v>19</v>
      </c>
      <c r="B10" s="104" t="s">
        <v>8</v>
      </c>
      <c r="C10" s="66" t="s">
        <v>20</v>
      </c>
      <c r="D10" s="545" t="s">
        <v>21</v>
      </c>
      <c r="E10" s="546"/>
    </row>
    <row r="11" spans="1:11" ht="15.95" customHeight="1">
      <c r="A11" s="572"/>
      <c r="B11" s="574" t="s">
        <v>10</v>
      </c>
      <c r="C11" s="47" t="s">
        <v>22</v>
      </c>
    </row>
    <row r="12" spans="1:11" ht="15.95" customHeight="1">
      <c r="A12" s="572"/>
      <c r="B12" s="575"/>
      <c r="C12" s="47" t="s">
        <v>23</v>
      </c>
      <c r="D12" s="536" t="s">
        <v>24</v>
      </c>
      <c r="E12" s="537"/>
    </row>
    <row r="13" spans="1:11" ht="15.95" customHeight="1">
      <c r="A13" s="572"/>
      <c r="B13" s="575"/>
      <c r="C13" s="47" t="s">
        <v>25</v>
      </c>
    </row>
    <row r="14" spans="1:11" ht="15.95" customHeight="1">
      <c r="A14" s="572"/>
      <c r="B14" s="575"/>
      <c r="C14" s="47" t="s">
        <v>26</v>
      </c>
      <c r="D14" s="460" t="s">
        <v>27</v>
      </c>
    </row>
    <row r="15" spans="1:11" ht="15.95" customHeight="1">
      <c r="A15" s="572"/>
      <c r="B15" s="576"/>
      <c r="C15" s="47" t="s">
        <v>28</v>
      </c>
      <c r="D15" s="440"/>
      <c r="E15" s="441"/>
    </row>
    <row r="16" spans="1:11" ht="15.95" customHeight="1">
      <c r="A16" s="572"/>
      <c r="B16" s="157" t="s">
        <v>14</v>
      </c>
      <c r="C16" s="47" t="s">
        <v>29</v>
      </c>
      <c r="D16" s="460" t="s">
        <v>30</v>
      </c>
    </row>
    <row r="17" spans="1:5" ht="15" customHeight="1">
      <c r="A17" s="572"/>
      <c r="B17" s="559" t="s">
        <v>17</v>
      </c>
      <c r="C17" s="47" t="s">
        <v>31</v>
      </c>
      <c r="E17" s="24"/>
    </row>
    <row r="18" spans="1:5" ht="15" customHeight="1" thickBot="1">
      <c r="A18" s="573"/>
      <c r="B18" s="560"/>
      <c r="C18" s="64" t="s">
        <v>32</v>
      </c>
      <c r="D18" s="24" t="s">
        <v>33</v>
      </c>
      <c r="E18" s="34"/>
    </row>
    <row r="19" spans="1:5" ht="15" customHeight="1">
      <c r="A19" s="553" t="s">
        <v>34</v>
      </c>
      <c r="B19" s="563" t="s">
        <v>8</v>
      </c>
      <c r="C19" s="48" t="s">
        <v>35</v>
      </c>
      <c r="D19" s="34" t="s">
        <v>36</v>
      </c>
      <c r="E19" s="34"/>
    </row>
    <row r="20" spans="1:5" ht="15" customHeight="1">
      <c r="A20" s="554"/>
      <c r="B20" s="561"/>
      <c r="C20" s="100" t="s">
        <v>37</v>
      </c>
      <c r="D20" s="34" t="s">
        <v>38</v>
      </c>
      <c r="E20" s="34"/>
    </row>
    <row r="21" spans="1:5" ht="15" customHeight="1" thickBot="1">
      <c r="A21" s="554"/>
      <c r="B21" s="562"/>
      <c r="C21" s="129" t="s">
        <v>39</v>
      </c>
      <c r="D21" s="34" t="s">
        <v>40</v>
      </c>
      <c r="E21" s="34"/>
    </row>
    <row r="22" spans="1:5" ht="15" customHeight="1">
      <c r="A22" s="554"/>
      <c r="B22" s="561" t="s">
        <v>10</v>
      </c>
      <c r="C22" s="100" t="s">
        <v>41</v>
      </c>
      <c r="D22" s="34" t="s">
        <v>42</v>
      </c>
    </row>
    <row r="23" spans="1:5" ht="15" customHeight="1" thickBot="1">
      <c r="A23" s="554"/>
      <c r="B23" s="562"/>
      <c r="C23" s="129" t="s">
        <v>43</v>
      </c>
      <c r="E23" s="34"/>
    </row>
    <row r="24" spans="1:5" ht="15" customHeight="1">
      <c r="A24" s="554"/>
      <c r="B24" s="563" t="s">
        <v>14</v>
      </c>
      <c r="C24" s="130" t="s">
        <v>44</v>
      </c>
      <c r="E24" s="34"/>
    </row>
    <row r="25" spans="1:5" ht="15" customHeight="1">
      <c r="A25" s="554"/>
      <c r="B25" s="561"/>
      <c r="C25" s="49" t="s">
        <v>45</v>
      </c>
      <c r="E25" s="34"/>
    </row>
    <row r="26" spans="1:5" ht="15" customHeight="1" thickBot="1">
      <c r="A26" s="554"/>
      <c r="B26" s="562"/>
      <c r="C26" s="131" t="s">
        <v>46</v>
      </c>
      <c r="E26" s="34"/>
    </row>
    <row r="27" spans="1:5" ht="15" customHeight="1">
      <c r="A27" s="554"/>
      <c r="B27" s="563" t="s">
        <v>17</v>
      </c>
      <c r="C27" s="130" t="s">
        <v>47</v>
      </c>
      <c r="E27" s="34"/>
    </row>
    <row r="28" spans="1:5" ht="15" customHeight="1" thickBot="1">
      <c r="A28" s="555"/>
      <c r="B28" s="562"/>
      <c r="C28" s="131" t="s">
        <v>48</v>
      </c>
      <c r="E28" s="34"/>
    </row>
    <row r="29" spans="1:5" ht="15" customHeight="1">
      <c r="A29" s="556" t="s">
        <v>49</v>
      </c>
      <c r="B29" s="105" t="s">
        <v>8</v>
      </c>
      <c r="C29" s="50" t="s">
        <v>50</v>
      </c>
      <c r="E29" s="34"/>
    </row>
    <row r="30" spans="1:5" ht="15" customHeight="1">
      <c r="A30" s="557"/>
      <c r="B30" s="106" t="s">
        <v>10</v>
      </c>
      <c r="C30" s="51" t="s">
        <v>51</v>
      </c>
    </row>
    <row r="31" spans="1:5" ht="15" customHeight="1">
      <c r="A31" s="557"/>
      <c r="B31" s="107" t="s">
        <v>14</v>
      </c>
      <c r="C31" s="51" t="s">
        <v>52</v>
      </c>
    </row>
    <row r="32" spans="1:5" ht="15" customHeight="1" thickBot="1">
      <c r="A32" s="558"/>
      <c r="B32" s="108" t="s">
        <v>17</v>
      </c>
      <c r="C32" s="67" t="s">
        <v>53</v>
      </c>
    </row>
    <row r="33" spans="1:3" ht="15" customHeight="1">
      <c r="A33" s="564" t="s">
        <v>54</v>
      </c>
      <c r="B33" s="109" t="s">
        <v>8</v>
      </c>
      <c r="C33" s="53" t="s">
        <v>55</v>
      </c>
    </row>
    <row r="34" spans="1:3" ht="15" customHeight="1">
      <c r="A34" s="565"/>
      <c r="B34" s="110" t="s">
        <v>10</v>
      </c>
      <c r="C34" s="54" t="s">
        <v>56</v>
      </c>
    </row>
    <row r="35" spans="1:3" ht="15" customHeight="1">
      <c r="A35" s="565"/>
      <c r="B35" s="111" t="s">
        <v>14</v>
      </c>
      <c r="C35" s="54" t="s">
        <v>57</v>
      </c>
    </row>
    <row r="36" spans="1:3" ht="15.95" thickBot="1">
      <c r="A36" s="566"/>
      <c r="B36" s="112" t="s">
        <v>17</v>
      </c>
      <c r="C36" s="55" t="s">
        <v>58</v>
      </c>
    </row>
    <row r="37" spans="1:3">
      <c r="A37" s="567" t="s">
        <v>59</v>
      </c>
      <c r="B37" s="113" t="s">
        <v>8</v>
      </c>
      <c r="C37" s="52" t="s">
        <v>60</v>
      </c>
    </row>
    <row r="38" spans="1:3">
      <c r="A38" s="567"/>
      <c r="B38" s="114" t="s">
        <v>10</v>
      </c>
      <c r="C38" s="56" t="s">
        <v>61</v>
      </c>
    </row>
    <row r="39" spans="1:3">
      <c r="A39" s="567"/>
      <c r="B39" s="115" t="s">
        <v>14</v>
      </c>
      <c r="C39" s="44" t="s">
        <v>62</v>
      </c>
    </row>
    <row r="40" spans="1:3">
      <c r="A40" s="567"/>
      <c r="B40" s="116" t="s">
        <v>17</v>
      </c>
      <c r="C40" s="56" t="s">
        <v>63</v>
      </c>
    </row>
    <row r="41" spans="1:3">
      <c r="A41" s="568" t="s">
        <v>64</v>
      </c>
      <c r="B41" s="117" t="s">
        <v>8</v>
      </c>
      <c r="C41" s="68" t="s">
        <v>65</v>
      </c>
    </row>
    <row r="42" spans="1:3">
      <c r="A42" s="569"/>
      <c r="B42" s="118" t="s">
        <v>10</v>
      </c>
      <c r="C42" s="58" t="s">
        <v>66</v>
      </c>
    </row>
    <row r="43" spans="1:3">
      <c r="A43" s="569"/>
      <c r="B43" s="119" t="s">
        <v>14</v>
      </c>
      <c r="C43" s="57" t="s">
        <v>67</v>
      </c>
    </row>
    <row r="44" spans="1:3" ht="15.95" thickBot="1">
      <c r="A44" s="570"/>
      <c r="B44" s="119" t="s">
        <v>17</v>
      </c>
      <c r="C44" s="57" t="s">
        <v>68</v>
      </c>
    </row>
    <row r="45" spans="1:3">
      <c r="A45" s="547" t="s">
        <v>69</v>
      </c>
      <c r="B45" s="120" t="s">
        <v>8</v>
      </c>
      <c r="C45" s="59" t="s">
        <v>70</v>
      </c>
    </row>
    <row r="46" spans="1:3">
      <c r="A46" s="548"/>
      <c r="B46" s="121" t="s">
        <v>10</v>
      </c>
      <c r="C46" s="61" t="s">
        <v>71</v>
      </c>
    </row>
    <row r="47" spans="1:3">
      <c r="A47" s="548"/>
      <c r="B47" s="122" t="s">
        <v>14</v>
      </c>
      <c r="C47" s="60" t="s">
        <v>72</v>
      </c>
    </row>
    <row r="48" spans="1:3" ht="15.95" thickBot="1">
      <c r="A48" s="549"/>
      <c r="B48" s="123" t="s">
        <v>17</v>
      </c>
      <c r="C48" s="61" t="s">
        <v>73</v>
      </c>
    </row>
    <row r="49" spans="1:3">
      <c r="A49" s="550" t="s">
        <v>74</v>
      </c>
      <c r="B49" s="124" t="s">
        <v>8</v>
      </c>
      <c r="C49" s="62" t="s">
        <v>75</v>
      </c>
    </row>
    <row r="50" spans="1:3">
      <c r="A50" s="551"/>
      <c r="B50" s="125" t="s">
        <v>10</v>
      </c>
      <c r="C50" s="63" t="s">
        <v>76</v>
      </c>
    </row>
    <row r="51" spans="1:3">
      <c r="A51" s="551"/>
      <c r="B51" s="126" t="s">
        <v>14</v>
      </c>
      <c r="C51" s="63" t="s">
        <v>77</v>
      </c>
    </row>
    <row r="52" spans="1:3" ht="33" thickBot="1">
      <c r="A52" s="552"/>
      <c r="B52" s="127" t="s">
        <v>17</v>
      </c>
      <c r="C52" s="69" t="s">
        <v>78</v>
      </c>
    </row>
    <row r="53" spans="1:3">
      <c r="A53" s="95">
        <v>9</v>
      </c>
      <c r="B53" s="95">
        <v>4</v>
      </c>
      <c r="C53" s="95">
        <v>48</v>
      </c>
    </row>
  </sheetData>
  <mergeCells count="22">
    <mergeCell ref="A45:A48"/>
    <mergeCell ref="A49:A52"/>
    <mergeCell ref="A19:A28"/>
    <mergeCell ref="A29:A32"/>
    <mergeCell ref="B17:B18"/>
    <mergeCell ref="B22:B23"/>
    <mergeCell ref="B27:B28"/>
    <mergeCell ref="B19:B21"/>
    <mergeCell ref="B24:B26"/>
    <mergeCell ref="A33:A36"/>
    <mergeCell ref="A37:A40"/>
    <mergeCell ref="A41:A44"/>
    <mergeCell ref="A10:A18"/>
    <mergeCell ref="B11:B15"/>
    <mergeCell ref="D12:E12"/>
    <mergeCell ref="B1:C1"/>
    <mergeCell ref="B2:C2"/>
    <mergeCell ref="B3:C3"/>
    <mergeCell ref="A5:A9"/>
    <mergeCell ref="B6:B7"/>
    <mergeCell ref="D8:E8"/>
    <mergeCell ref="D10:E10"/>
  </mergeCells>
  <hyperlinks>
    <hyperlink ref="D4" location="IDENTIFICACION!A1" display="IDENTIFICACION DE LA EMPRESA" xr:uid="{00000000-0004-0000-0000-000000000000}"/>
    <hyperlink ref="D6" location="'DATOS FINANCIEROS'!A1" display="DATOS FINANCIEROS" xr:uid="{00000000-0004-0000-0000-000001000000}"/>
    <hyperlink ref="A29" location="'5. CULTURA ORGANIZACIONAL'!A1" display="CULTURA ORGANIZACIONAL" xr:uid="{00000000-0004-0000-0000-000002000000}"/>
    <hyperlink ref="A33" location="'6. RECONOCIMIENTO'!A1" display="RECONOCIMIENTO" xr:uid="{00000000-0004-0000-0000-000003000000}"/>
    <hyperlink ref="A37" location="'7. PROCESOS COLABORATIVOS'!A1" display="PROCESOS COLABORATIVOS" xr:uid="{00000000-0004-0000-0000-000004000000}"/>
    <hyperlink ref="A41" location="'9. NUEVOS MERCADOS'!A1" display="NUEVOS MERCADOS" xr:uid="{00000000-0004-0000-0000-000005000000}"/>
    <hyperlink ref="A45" location="'10. TECNOLOGÍA'!A1" display="TECNOLOGÍA" xr:uid="{00000000-0004-0000-0000-000006000000}"/>
    <hyperlink ref="A49:A52" location="'9. INDICADORES FINANCIEROS'!A1" display="9. INDICADORES FINANCIEROS" xr:uid="{00000000-0004-0000-0000-000007000000}"/>
    <hyperlink ref="D8" location="'INFORME CONSOLIDADO FACTORES'!A1" display="CONSOLIDADO FACTORES EAN RISE" xr:uid="{00000000-0004-0000-0000-000008000000}"/>
    <hyperlink ref="D10" location="CONS.DESCRIP.FACT.!A1" display="CONSOLIDADO  DIAGRAMA  DIMENSIONES Y FACTORES EAN RISE" xr:uid="{00000000-0004-0000-0000-000009000000}"/>
    <hyperlink ref="D12" location="CONSOLDIM.FACT.RADAR!A1" display="CONSOLIDADO DIMENSIONES Y FACTORES RADAR" xr:uid="{00000000-0004-0000-0000-00000B000000}"/>
    <hyperlink ref="A19:A28" location="'3. LIDER.DIR.ESTRA'!A1" display="3. LIDERAZGO Y DIRECCIONAMIENTO ESTRATÉGICO " xr:uid="{00000000-0004-0000-0000-00000C000000}"/>
    <hyperlink ref="A10:A18" location="'2. PRODUCCIÓN SOSTENIBLE'!A1" display="2. PRODUCCION SOSTENIBLE" xr:uid="{00000000-0004-0000-0000-00000D000000}"/>
    <hyperlink ref="A5:A9" location="'1. INNOVACIÓN'!A1" display="1. INNOVACIÓN" xr:uid="{00000000-0004-0000-0000-00000E000000}"/>
    <hyperlink ref="A29:A32" location="'4. CULTURA ORGANIZACIONAL'!A1" display="4. CULTURA ORGANIZACIONAL" xr:uid="{00000000-0004-0000-0000-00000F000000}"/>
    <hyperlink ref="A33:A36" location="'5. RECONOCIMIENTO'!A1" display="5. RECONOCIMIENTO" xr:uid="{00000000-0004-0000-0000-000010000000}"/>
    <hyperlink ref="A37:A40" location="'6. PROCESOS COLABORATIVOS'!A1" display="6. PROCESOS COLABORATIVOS" xr:uid="{00000000-0004-0000-0000-000011000000}"/>
    <hyperlink ref="A41:A44" location="'7. NUEVOS MERCADOS'!A1" display="7. NUEVOS MERCADOS" xr:uid="{00000000-0004-0000-0000-000012000000}"/>
    <hyperlink ref="A45:A48" location="'8. TECNOLOGÍA'!A1" display="8. TECNOLOGÍA" xr:uid="{00000000-0004-0000-0000-000013000000}"/>
    <hyperlink ref="D8:E8" location="'CONSOL.FACTORES.RADAR Y BARRAS'!A1" display="CONSOLIDADO  FACTORES RISE " xr:uid="{00000000-0004-0000-0000-000015000000}"/>
    <hyperlink ref="D10:E10" location="CONSOL.DIM.FACT.RADAR.BARRAS!A1" display="CONSOLIDADO  FACTORES Y  DIMENSIONES.RADAR-BARRAS" xr:uid="{DD021C41-61A7-4D13-96BC-A669598EBB09}"/>
    <hyperlink ref="D12:E12" location="'CONS.BARRAS DESCRIP.FACT.'!A1" display="CONSOLIDADO DIMENSIONES Y FACTORES RADAR" xr:uid="{3817785F-1582-487E-B9E9-88E90EB406B5}"/>
    <hyperlink ref="D14" location="'PLAN RISE'!A1" display="PLAN RISE FORMATO" xr:uid="{00AB344A-E615-43A1-A150-EFCAC82D8496}"/>
    <hyperlink ref="D16" location="'EJEMPLO PLAN RISE'!A1" display="PLAN RISE EJEMPLO" xr:uid="{DE4A8223-E991-4CFD-8228-278F69308986}"/>
  </hyperlinks>
  <pageMargins left="0.7" right="0.7" top="0.75" bottom="0.75" header="0.3" footer="0.3"/>
  <pageSetup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zoomScaleNormal="100" workbookViewId="0">
      <pane xSplit="2" ySplit="2" topLeftCell="E3" activePane="bottomRight" state="frozen"/>
      <selection pane="bottomRight" sqref="A1:G1"/>
      <selection pane="bottomLeft" activeCell="A3" sqref="A3"/>
      <selection pane="topRight" activeCell="C1" sqref="C1"/>
    </sheetView>
  </sheetViews>
  <sheetFormatPr defaultColWidth="12.7109375" defaultRowHeight="15"/>
  <cols>
    <col min="1" max="1" width="10.85546875" customWidth="1"/>
    <col min="2" max="2" width="21.28515625" bestFit="1" customWidth="1"/>
    <col min="3" max="5" width="25.7109375" customWidth="1"/>
    <col min="6" max="6" width="30.28515625" customWidth="1"/>
    <col min="7" max="7" width="25.7109375" customWidth="1"/>
    <col min="8" max="8" width="5.28515625" bestFit="1" customWidth="1"/>
    <col min="9" max="9" width="10.28515625" bestFit="1" customWidth="1"/>
    <col min="10" max="10" width="9" bestFit="1" customWidth="1"/>
    <col min="11" max="26" width="9.28515625" customWidth="1"/>
  </cols>
  <sheetData>
    <row r="1" spans="1:26" ht="18.95">
      <c r="A1" s="714" t="s">
        <v>297</v>
      </c>
      <c r="B1" s="714"/>
      <c r="C1" s="714"/>
      <c r="D1" s="714"/>
      <c r="E1" s="714"/>
      <c r="F1" s="714"/>
      <c r="G1" s="714"/>
      <c r="H1" s="712" t="s">
        <v>151</v>
      </c>
      <c r="I1" s="843"/>
      <c r="J1" s="844"/>
      <c r="K1" s="8"/>
      <c r="L1" s="92" t="s">
        <v>1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79" t="s">
        <v>152</v>
      </c>
      <c r="B2" s="17" t="s">
        <v>153</v>
      </c>
      <c r="C2" s="17" t="s">
        <v>154</v>
      </c>
      <c r="D2" s="17" t="s">
        <v>155</v>
      </c>
      <c r="E2" s="17" t="s">
        <v>156</v>
      </c>
      <c r="F2" s="17" t="s">
        <v>157</v>
      </c>
      <c r="G2" s="17" t="s">
        <v>158</v>
      </c>
      <c r="H2" s="17" t="s">
        <v>159</v>
      </c>
      <c r="I2" s="17" t="s">
        <v>152</v>
      </c>
      <c r="J2" s="85" t="s">
        <v>160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4">
      <c r="A3" s="369" t="s">
        <v>161</v>
      </c>
      <c r="B3" s="370" t="s">
        <v>50</v>
      </c>
      <c r="C3" s="26" t="s">
        <v>298</v>
      </c>
      <c r="D3" s="26" t="s">
        <v>299</v>
      </c>
      <c r="E3" s="22" t="s">
        <v>300</v>
      </c>
      <c r="F3" s="26" t="s">
        <v>301</v>
      </c>
      <c r="G3" s="26" t="s">
        <v>302</v>
      </c>
      <c r="H3" s="16">
        <v>1</v>
      </c>
      <c r="I3" s="20">
        <f t="shared" ref="I3:I6" si="0">AVERAGE(H3)*0.2</f>
        <v>0.2</v>
      </c>
      <c r="J3" s="713">
        <f>AVERAGE(I3:I6)</f>
        <v>0.25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11.95">
      <c r="A4" s="369" t="s">
        <v>167</v>
      </c>
      <c r="B4" s="370" t="s">
        <v>51</v>
      </c>
      <c r="C4" s="22" t="s">
        <v>303</v>
      </c>
      <c r="D4" s="26" t="s">
        <v>304</v>
      </c>
      <c r="E4" s="22" t="s">
        <v>305</v>
      </c>
      <c r="F4" s="22" t="s">
        <v>306</v>
      </c>
      <c r="G4" s="22" t="s">
        <v>307</v>
      </c>
      <c r="H4" s="16">
        <v>2</v>
      </c>
      <c r="I4" s="20">
        <f>AVERAGE(H4)*0.2</f>
        <v>0.4</v>
      </c>
      <c r="J4" s="713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11.95">
      <c r="A5" s="369" t="s">
        <v>178</v>
      </c>
      <c r="B5" s="370" t="s">
        <v>52</v>
      </c>
      <c r="C5" s="22" t="s">
        <v>308</v>
      </c>
      <c r="D5" s="26" t="s">
        <v>309</v>
      </c>
      <c r="E5" s="26" t="s">
        <v>310</v>
      </c>
      <c r="F5" s="26" t="s">
        <v>311</v>
      </c>
      <c r="G5" s="26" t="s">
        <v>312</v>
      </c>
      <c r="H5" s="16">
        <v>1</v>
      </c>
      <c r="I5" s="20">
        <f>AVERAGE(H5)*0.2</f>
        <v>0.2</v>
      </c>
      <c r="J5" s="713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81" thickBot="1">
      <c r="A6" s="371" t="s">
        <v>184</v>
      </c>
      <c r="B6" s="372" t="s">
        <v>53</v>
      </c>
      <c r="C6" s="82" t="s">
        <v>313</v>
      </c>
      <c r="D6" s="77" t="s">
        <v>314</v>
      </c>
      <c r="E6" s="77" t="s">
        <v>315</v>
      </c>
      <c r="F6" s="77" t="s">
        <v>316</v>
      </c>
      <c r="G6" s="78" t="s">
        <v>317</v>
      </c>
      <c r="H6" s="86">
        <v>1</v>
      </c>
      <c r="I6" s="87">
        <f t="shared" si="0"/>
        <v>0.2</v>
      </c>
      <c r="J6" s="849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3">
    <mergeCell ref="H1:J1"/>
    <mergeCell ref="J3:J6"/>
    <mergeCell ref="A1:G1"/>
  </mergeCells>
  <hyperlinks>
    <hyperlink ref="L1" location="INDICE!A1" display="INDICE" xr:uid="{00000000-0004-0000-0900-000000000000}"/>
    <hyperlink ref="A1:G1" location="CULTOR.DIAGRAM!A1" display="CULTURA ORGANIZACIONAL" xr:uid="{00000000-0004-0000-0900-000001000000}"/>
  </hyperlinks>
  <pageMargins left="0.7" right="0.7" top="0.75" bottom="0.75" header="0.3" footer="0.3"/>
  <pageSetup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"/>
  <sheetViews>
    <sheetView zoomScale="115" zoomScaleNormal="115" workbookViewId="0">
      <selection activeCell="E3" sqref="A1:E6"/>
    </sheetView>
  </sheetViews>
  <sheetFormatPr defaultColWidth="11.42578125" defaultRowHeight="15"/>
  <cols>
    <col min="2" max="2" width="21.28515625" bestFit="1" customWidth="1"/>
    <col min="3" max="3" width="5.28515625" bestFit="1" customWidth="1"/>
    <col min="5" max="5" width="9" bestFit="1" customWidth="1"/>
    <col min="8" max="8" width="35.28515625" customWidth="1"/>
  </cols>
  <sheetData>
    <row r="1" spans="1:14" ht="18.95">
      <c r="A1" s="715" t="s">
        <v>297</v>
      </c>
      <c r="B1" s="716"/>
      <c r="C1" s="716" t="s">
        <v>151</v>
      </c>
      <c r="D1" s="850"/>
      <c r="E1" s="851"/>
      <c r="G1" s="718" t="s">
        <v>318</v>
      </c>
      <c r="H1" s="718"/>
      <c r="J1" s="92" t="s">
        <v>1</v>
      </c>
    </row>
    <row r="2" spans="1:14">
      <c r="A2" s="378" t="s">
        <v>152</v>
      </c>
      <c r="B2" s="379" t="s">
        <v>153</v>
      </c>
      <c r="C2" s="379" t="s">
        <v>159</v>
      </c>
      <c r="D2" s="379" t="s">
        <v>152</v>
      </c>
      <c r="E2" s="380" t="s">
        <v>160</v>
      </c>
    </row>
    <row r="3" spans="1:14" ht="30" customHeight="1">
      <c r="A3" s="383" t="s">
        <v>161</v>
      </c>
      <c r="B3" s="341" t="s">
        <v>50</v>
      </c>
      <c r="C3" s="342">
        <f>'4. CULTURA ORGANIZACIONAL'!H3</f>
        <v>1</v>
      </c>
      <c r="D3" s="381">
        <f t="shared" ref="D3:D6" si="0">AVERAGE(C3)*0.2</f>
        <v>0.2</v>
      </c>
      <c r="E3" s="703">
        <f>AVERAGE(D3:D6)</f>
        <v>0.25</v>
      </c>
      <c r="G3" s="719"/>
      <c r="H3" s="719"/>
      <c r="I3" s="200"/>
      <c r="J3" s="696"/>
      <c r="K3" s="696"/>
      <c r="L3" s="696"/>
      <c r="M3" s="696"/>
      <c r="N3" s="696"/>
    </row>
    <row r="4" spans="1:14" ht="16.5" customHeight="1">
      <c r="A4" s="384" t="s">
        <v>167</v>
      </c>
      <c r="B4" s="341" t="s">
        <v>51</v>
      </c>
      <c r="C4" s="342">
        <f>'4. CULTURA ORGANIZACIONAL'!H4</f>
        <v>2</v>
      </c>
      <c r="D4" s="381">
        <f>AVERAGE(C4)*0.2</f>
        <v>0.4</v>
      </c>
      <c r="E4" s="852"/>
    </row>
    <row r="5" spans="1:14" ht="33.75" customHeight="1">
      <c r="A5" s="385" t="s">
        <v>178</v>
      </c>
      <c r="B5" s="341" t="s">
        <v>52</v>
      </c>
      <c r="C5" s="342">
        <f>'4. CULTURA ORGANIZACIONAL'!H5</f>
        <v>1</v>
      </c>
      <c r="D5" s="381">
        <f>AVERAGE(C5)*0.2</f>
        <v>0.2</v>
      </c>
      <c r="E5" s="852"/>
      <c r="G5" s="720"/>
      <c r="H5" s="720"/>
      <c r="I5" s="201"/>
      <c r="J5" s="717"/>
      <c r="K5" s="717"/>
      <c r="L5" s="717"/>
      <c r="M5" s="717"/>
      <c r="N5" s="717"/>
    </row>
    <row r="6" spans="1:14" ht="17.100000000000001" thickBot="1">
      <c r="A6" s="386" t="s">
        <v>184</v>
      </c>
      <c r="B6" s="344" t="s">
        <v>53</v>
      </c>
      <c r="C6" s="345">
        <f>'4. CULTURA ORGANIZACIONAL'!H6</f>
        <v>1</v>
      </c>
      <c r="D6" s="382">
        <f t="shared" si="0"/>
        <v>0.2</v>
      </c>
      <c r="E6" s="853"/>
    </row>
  </sheetData>
  <mergeCells count="8">
    <mergeCell ref="A1:B1"/>
    <mergeCell ref="C1:E1"/>
    <mergeCell ref="E3:E6"/>
    <mergeCell ref="J3:N3"/>
    <mergeCell ref="J5:N5"/>
    <mergeCell ref="G1:H1"/>
    <mergeCell ref="G3:H3"/>
    <mergeCell ref="G5:H5"/>
  </mergeCells>
  <hyperlinks>
    <hyperlink ref="G1" location="'5. CULTURA ORGANIZACIONAL'!A1" display="MATRIZ CULTURA ORGANIZACIONAL" xr:uid="{00000000-0004-0000-0A00-000000000000}"/>
    <hyperlink ref="J1" location="INDICE!A1" display="INDICE" xr:uid="{00000000-0004-0000-0A00-000001000000}"/>
    <hyperlink ref="G1:H1" location="'4. CULTURA ORGANIZACIONAL'!A1" display="MATRIZ CULTURA ORGANIZACIONAL" xr:uid="{A7F8982A-B858-4101-95CA-EC61C20A443E}"/>
  </hyperlinks>
  <pageMargins left="0.7" right="0.7" top="0.75" bottom="0.75" header="0.3" footer="0.3"/>
  <pageSetup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zoomScaleNormal="100" workbookViewId="0">
      <pane xSplit="2" ySplit="2" topLeftCell="C3" activePane="bottomRight" state="frozen"/>
      <selection pane="bottomRight" activeCell="E4" sqref="E4"/>
      <selection pane="bottomLeft" activeCell="A3" sqref="A3"/>
      <selection pane="topRight" activeCell="C1" sqref="C1"/>
    </sheetView>
  </sheetViews>
  <sheetFormatPr defaultColWidth="12.7109375" defaultRowHeight="15"/>
  <cols>
    <col min="1" max="1" width="10.85546875" customWidth="1"/>
    <col min="2" max="2" width="15.28515625" bestFit="1" customWidth="1"/>
    <col min="3" max="7" width="25.7109375" customWidth="1"/>
    <col min="8" max="10" width="10.7109375" customWidth="1"/>
    <col min="11" max="26" width="9.28515625" customWidth="1"/>
  </cols>
  <sheetData>
    <row r="1" spans="1:26" ht="24">
      <c r="A1" s="723" t="s">
        <v>319</v>
      </c>
      <c r="B1" s="724"/>
      <c r="C1" s="724"/>
      <c r="D1" s="724"/>
      <c r="E1" s="724"/>
      <c r="F1" s="724"/>
      <c r="G1" s="724"/>
      <c r="H1" s="712" t="s">
        <v>151</v>
      </c>
      <c r="I1" s="843"/>
      <c r="J1" s="844"/>
      <c r="K1" s="8"/>
      <c r="L1" s="451" t="s">
        <v>1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79" t="s">
        <v>152</v>
      </c>
      <c r="B2" s="17" t="s">
        <v>153</v>
      </c>
      <c r="C2" s="17" t="s">
        <v>154</v>
      </c>
      <c r="D2" s="17" t="s">
        <v>155</v>
      </c>
      <c r="E2" s="17" t="s">
        <v>156</v>
      </c>
      <c r="F2" s="17" t="s">
        <v>157</v>
      </c>
      <c r="G2" s="17" t="s">
        <v>158</v>
      </c>
      <c r="H2" s="7" t="s">
        <v>159</v>
      </c>
      <c r="I2" s="7" t="s">
        <v>152</v>
      </c>
      <c r="J2" s="80" t="s">
        <v>160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63.95">
      <c r="A3" s="387" t="s">
        <v>161</v>
      </c>
      <c r="B3" s="388" t="s">
        <v>55</v>
      </c>
      <c r="C3" s="204" t="s">
        <v>320</v>
      </c>
      <c r="D3" s="204" t="s">
        <v>321</v>
      </c>
      <c r="E3" s="204" t="s">
        <v>322</v>
      </c>
      <c r="F3" s="204" t="s">
        <v>323</v>
      </c>
      <c r="G3" s="204" t="s">
        <v>324</v>
      </c>
      <c r="H3" s="21">
        <v>1</v>
      </c>
      <c r="I3" s="9">
        <f t="shared" ref="I3:I6" si="0">AVERAGE(H3)*0.2</f>
        <v>0.2</v>
      </c>
      <c r="J3" s="721">
        <f>AVERAGE(I3:I6)</f>
        <v>0.30000000000000004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11.95">
      <c r="A4" s="369" t="s">
        <v>167</v>
      </c>
      <c r="B4" s="370" t="s">
        <v>56</v>
      </c>
      <c r="C4" s="26" t="s">
        <v>325</v>
      </c>
      <c r="D4" s="22" t="s">
        <v>326</v>
      </c>
      <c r="E4" s="22" t="s">
        <v>327</v>
      </c>
      <c r="F4" s="26" t="s">
        <v>328</v>
      </c>
      <c r="G4" s="26" t="s">
        <v>329</v>
      </c>
      <c r="H4" s="21">
        <v>1</v>
      </c>
      <c r="I4" s="9">
        <f>AVERAGE(H4)*0.2</f>
        <v>0.2</v>
      </c>
      <c r="J4" s="722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9.94999999999999">
      <c r="A5" s="369" t="s">
        <v>178</v>
      </c>
      <c r="B5" s="370" t="s">
        <v>57</v>
      </c>
      <c r="C5" s="22" t="s">
        <v>330</v>
      </c>
      <c r="D5" s="26" t="s">
        <v>331</v>
      </c>
      <c r="E5" s="26" t="s">
        <v>332</v>
      </c>
      <c r="F5" s="26" t="s">
        <v>333</v>
      </c>
      <c r="G5" s="26" t="s">
        <v>334</v>
      </c>
      <c r="H5" s="21">
        <v>2</v>
      </c>
      <c r="I5" s="9">
        <f>AVERAGE(H5)*0.2</f>
        <v>0.4</v>
      </c>
      <c r="J5" s="722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4.94999999999999" thickBot="1">
      <c r="A6" s="371" t="s">
        <v>184</v>
      </c>
      <c r="B6" s="372" t="s">
        <v>58</v>
      </c>
      <c r="C6" s="81" t="s">
        <v>335</v>
      </c>
      <c r="D6" s="78" t="s">
        <v>336</v>
      </c>
      <c r="E6" s="77" t="s">
        <v>337</v>
      </c>
      <c r="F6" s="78" t="s">
        <v>338</v>
      </c>
      <c r="G6" s="77" t="s">
        <v>339</v>
      </c>
      <c r="H6" s="83">
        <v>2</v>
      </c>
      <c r="I6" s="84">
        <f t="shared" si="0"/>
        <v>0.4</v>
      </c>
      <c r="J6" s="854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3">
    <mergeCell ref="H1:J1"/>
    <mergeCell ref="J3:J6"/>
    <mergeCell ref="A1:G1"/>
  </mergeCells>
  <hyperlinks>
    <hyperlink ref="A1:G1" location="RECONO.DIAGRAM!A1" display="RECONOCIMIENTO" xr:uid="{00000000-0004-0000-0B00-000000000000}"/>
    <hyperlink ref="L1" location="INDICE!A1" display="INDICE" xr:uid="{00000000-0004-0000-0B00-000001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6"/>
  <sheetViews>
    <sheetView zoomScale="115" zoomScaleNormal="115" workbookViewId="0">
      <selection sqref="A1:E6"/>
    </sheetView>
  </sheetViews>
  <sheetFormatPr defaultColWidth="11.42578125" defaultRowHeight="15"/>
  <cols>
    <col min="2" max="2" width="34.140625" customWidth="1"/>
    <col min="3" max="3" width="5.28515625" bestFit="1" customWidth="1"/>
    <col min="5" max="5" width="9" bestFit="1" customWidth="1"/>
    <col min="6" max="6" width="8.140625" customWidth="1"/>
    <col min="7" max="7" width="3.28515625" customWidth="1"/>
    <col min="8" max="8" width="33.140625" customWidth="1"/>
  </cols>
  <sheetData>
    <row r="1" spans="1:14" ht="18.95">
      <c r="A1" s="726" t="s">
        <v>319</v>
      </c>
      <c r="B1" s="707"/>
      <c r="C1" s="707" t="s">
        <v>151</v>
      </c>
      <c r="D1" s="708"/>
      <c r="E1" s="709"/>
      <c r="H1" s="484" t="s">
        <v>340</v>
      </c>
      <c r="J1" s="92" t="s">
        <v>1</v>
      </c>
    </row>
    <row r="2" spans="1:14">
      <c r="A2" s="378" t="s">
        <v>152</v>
      </c>
      <c r="B2" s="379" t="s">
        <v>153</v>
      </c>
      <c r="C2" s="379" t="s">
        <v>159</v>
      </c>
      <c r="D2" s="379" t="s">
        <v>152</v>
      </c>
      <c r="E2" s="380" t="s">
        <v>160</v>
      </c>
    </row>
    <row r="3" spans="1:14" ht="15.95">
      <c r="A3" s="383" t="s">
        <v>161</v>
      </c>
      <c r="B3" s="498" t="s">
        <v>55</v>
      </c>
      <c r="C3" s="342">
        <f>'5. RECONOCIMIENTO'!H3</f>
        <v>1</v>
      </c>
      <c r="D3" s="381">
        <f t="shared" ref="D3:D6" si="0">AVERAGE(C3)*0.2</f>
        <v>0.2</v>
      </c>
      <c r="E3" s="703">
        <f>AVERAGE(D3:D6)</f>
        <v>0.30000000000000004</v>
      </c>
      <c r="H3" s="452"/>
      <c r="I3" s="202"/>
      <c r="J3" s="696"/>
      <c r="K3" s="696"/>
      <c r="L3" s="696"/>
      <c r="M3" s="696"/>
      <c r="N3" s="696"/>
    </row>
    <row r="4" spans="1:14" ht="15.95">
      <c r="A4" s="384" t="s">
        <v>167</v>
      </c>
      <c r="B4" s="376" t="s">
        <v>56</v>
      </c>
      <c r="C4" s="342">
        <f>'5. RECONOCIMIENTO'!H4</f>
        <v>1</v>
      </c>
      <c r="D4" s="381">
        <f>AVERAGE(C4)*0.2</f>
        <v>0.2</v>
      </c>
      <c r="E4" s="852"/>
    </row>
    <row r="5" spans="1:14" ht="30.75" customHeight="1">
      <c r="A5" s="385" t="s">
        <v>178</v>
      </c>
      <c r="B5" s="341" t="s">
        <v>57</v>
      </c>
      <c r="C5" s="342">
        <f>'5. RECONOCIMIENTO'!H5</f>
        <v>2</v>
      </c>
      <c r="D5" s="381">
        <f>AVERAGE(C5)*0.2</f>
        <v>0.4</v>
      </c>
      <c r="E5" s="852"/>
      <c r="G5" s="453"/>
      <c r="H5" s="454"/>
      <c r="J5" s="725"/>
      <c r="K5" s="725"/>
      <c r="L5" s="725"/>
      <c r="M5" s="725"/>
      <c r="N5" s="725"/>
    </row>
    <row r="6" spans="1:14" ht="20.25" customHeight="1" thickBot="1">
      <c r="A6" s="386" t="s">
        <v>184</v>
      </c>
      <c r="B6" s="344" t="s">
        <v>58</v>
      </c>
      <c r="C6" s="345">
        <f>'5. RECONOCIMIENTO'!H6</f>
        <v>2</v>
      </c>
      <c r="D6" s="382">
        <f t="shared" si="0"/>
        <v>0.4</v>
      </c>
      <c r="E6" s="853"/>
    </row>
  </sheetData>
  <mergeCells count="5">
    <mergeCell ref="J3:N3"/>
    <mergeCell ref="J5:N5"/>
    <mergeCell ref="A1:B1"/>
    <mergeCell ref="C1:E1"/>
    <mergeCell ref="E3:E6"/>
  </mergeCells>
  <hyperlinks>
    <hyperlink ref="H1" location="'5. RECONOCIMIENTO'!A1" display="MATRIZ RECONOCIMIENTO" xr:uid="{00000000-0004-0000-0C00-000001000000}"/>
    <hyperlink ref="J1" location="INDICE!A1" display="INDICE" xr:uid="{00000000-0004-0000-0C00-000002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zoomScaleNormal="100" workbookViewId="0">
      <pane xSplit="2" ySplit="2" topLeftCell="D3" activePane="bottomRight" state="frozen"/>
      <selection pane="bottomRight" activeCell="I6" sqref="I6"/>
      <selection pane="bottomLeft" activeCell="A3" sqref="A3"/>
      <selection pane="topRight" activeCell="C1" sqref="C1"/>
    </sheetView>
  </sheetViews>
  <sheetFormatPr defaultColWidth="12.7109375" defaultRowHeight="15"/>
  <cols>
    <col min="1" max="1" width="10.85546875" customWidth="1"/>
    <col min="2" max="2" width="14.7109375" bestFit="1" customWidth="1"/>
    <col min="3" max="7" width="25.7109375" customWidth="1"/>
    <col min="8" max="10" width="10.7109375" customWidth="1"/>
    <col min="11" max="11" width="9.28515625" customWidth="1"/>
    <col min="12" max="12" width="20.85546875" customWidth="1"/>
    <col min="13" max="26" width="9.28515625" customWidth="1"/>
  </cols>
  <sheetData>
    <row r="1" spans="1:26" ht="24">
      <c r="A1" s="730" t="s">
        <v>341</v>
      </c>
      <c r="B1" s="730"/>
      <c r="C1" s="730"/>
      <c r="D1" s="730"/>
      <c r="E1" s="730"/>
      <c r="F1" s="730"/>
      <c r="G1" s="730"/>
      <c r="H1" s="727" t="s">
        <v>151</v>
      </c>
      <c r="I1" s="728"/>
      <c r="J1" s="729"/>
      <c r="K1" s="8"/>
      <c r="L1" s="94" t="s">
        <v>1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79" t="s">
        <v>152</v>
      </c>
      <c r="B2" s="17" t="s">
        <v>153</v>
      </c>
      <c r="C2" s="17" t="s">
        <v>154</v>
      </c>
      <c r="D2" s="17" t="s">
        <v>155</v>
      </c>
      <c r="E2" s="17" t="s">
        <v>156</v>
      </c>
      <c r="F2" s="17" t="s">
        <v>157</v>
      </c>
      <c r="G2" s="17" t="s">
        <v>158</v>
      </c>
      <c r="H2" s="7" t="s">
        <v>159</v>
      </c>
      <c r="I2" s="7" t="s">
        <v>152</v>
      </c>
      <c r="J2" s="80" t="s">
        <v>160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96">
      <c r="A3" s="369" t="s">
        <v>161</v>
      </c>
      <c r="B3" s="370" t="s">
        <v>60</v>
      </c>
      <c r="C3" s="26" t="s">
        <v>342</v>
      </c>
      <c r="D3" s="22" t="s">
        <v>343</v>
      </c>
      <c r="E3" s="204" t="s">
        <v>344</v>
      </c>
      <c r="F3" s="204" t="s">
        <v>345</v>
      </c>
      <c r="G3" s="204" t="s">
        <v>346</v>
      </c>
      <c r="H3" s="21">
        <v>3</v>
      </c>
      <c r="I3" s="9">
        <f t="shared" ref="I3:I6" si="0">AVERAGE(H3)*0.2</f>
        <v>0.60000000000000009</v>
      </c>
      <c r="J3" s="721">
        <f>AVERAGE(I3:I6)</f>
        <v>0.57500000000000007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28.1">
      <c r="A4" s="369" t="s">
        <v>167</v>
      </c>
      <c r="B4" s="370" t="s">
        <v>61</v>
      </c>
      <c r="C4" s="22" t="s">
        <v>347</v>
      </c>
      <c r="D4" s="22" t="s">
        <v>348</v>
      </c>
      <c r="E4" s="22" t="s">
        <v>349</v>
      </c>
      <c r="F4" s="22" t="s">
        <v>350</v>
      </c>
      <c r="G4" s="22" t="s">
        <v>351</v>
      </c>
      <c r="H4" s="21">
        <v>4</v>
      </c>
      <c r="I4" s="9">
        <f>AVERAGE(H4)*0.2</f>
        <v>0.8</v>
      </c>
      <c r="J4" s="722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11.95">
      <c r="A5" s="369" t="s">
        <v>178</v>
      </c>
      <c r="B5" s="370" t="s">
        <v>62</v>
      </c>
      <c r="C5" s="22" t="s">
        <v>352</v>
      </c>
      <c r="D5" s="22" t="s">
        <v>353</v>
      </c>
      <c r="E5" s="22" t="s">
        <v>354</v>
      </c>
      <c r="F5" s="22" t="s">
        <v>355</v>
      </c>
      <c r="G5" s="22" t="s">
        <v>356</v>
      </c>
      <c r="H5" s="21">
        <v>3.5</v>
      </c>
      <c r="I5" s="9">
        <f>AVERAGE(H5)*0.2</f>
        <v>0.70000000000000007</v>
      </c>
      <c r="J5" s="722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96.95" thickBot="1">
      <c r="A6" s="419" t="s">
        <v>184</v>
      </c>
      <c r="B6" s="420" t="s">
        <v>63</v>
      </c>
      <c r="C6" s="421" t="s">
        <v>357</v>
      </c>
      <c r="D6" s="421" t="s">
        <v>358</v>
      </c>
      <c r="E6" s="421" t="s">
        <v>359</v>
      </c>
      <c r="F6" s="421" t="s">
        <v>360</v>
      </c>
      <c r="G6" s="421" t="s">
        <v>361</v>
      </c>
      <c r="H6" s="422">
        <v>1</v>
      </c>
      <c r="I6" s="423">
        <f t="shared" si="0"/>
        <v>0.2</v>
      </c>
      <c r="J6" s="854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>
      <c r="A11" s="10"/>
      <c r="B11" s="10"/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95">
      <c r="A14" s="10"/>
      <c r="B14" s="14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>
      <c r="A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3">
    <mergeCell ref="H1:J1"/>
    <mergeCell ref="J3:J6"/>
    <mergeCell ref="A1:G1"/>
  </mergeCells>
  <hyperlinks>
    <hyperlink ref="L1" location="INDICE!A1" display="INDICE" xr:uid="{00000000-0004-0000-0D00-000000000000}"/>
    <hyperlink ref="A1:G1" location="PROC.COLAB.DIAGRAM!A1" display="PROCESOS COLABORATIVO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9"/>
  <sheetViews>
    <sheetView zoomScale="115" zoomScaleNormal="115" workbookViewId="0">
      <selection activeCell="E3" sqref="E3:E6"/>
    </sheetView>
  </sheetViews>
  <sheetFormatPr defaultColWidth="11.42578125" defaultRowHeight="15"/>
  <cols>
    <col min="1" max="1" width="13.28515625" customWidth="1"/>
    <col min="2" max="2" width="38.85546875" customWidth="1"/>
    <col min="6" max="6" width="5.42578125" customWidth="1"/>
    <col min="7" max="7" width="44.42578125" customWidth="1"/>
    <col min="8" max="8" width="3.85546875" customWidth="1"/>
    <col min="9" max="9" width="16.42578125" customWidth="1"/>
    <col min="10" max="10" width="33.85546875" customWidth="1"/>
  </cols>
  <sheetData>
    <row r="1" spans="1:10" ht="15.95">
      <c r="A1" s="731" t="s">
        <v>341</v>
      </c>
      <c r="B1" s="732"/>
      <c r="C1" s="707" t="s">
        <v>151</v>
      </c>
      <c r="D1" s="708"/>
      <c r="E1" s="709"/>
      <c r="G1" s="203" t="s">
        <v>362</v>
      </c>
      <c r="H1" s="499"/>
      <c r="I1" s="450" t="s">
        <v>1</v>
      </c>
    </row>
    <row r="2" spans="1:10">
      <c r="A2" s="389" t="s">
        <v>363</v>
      </c>
      <c r="B2" s="390" t="s">
        <v>153</v>
      </c>
      <c r="C2" s="390" t="s">
        <v>159</v>
      </c>
      <c r="D2" s="390" t="s">
        <v>152</v>
      </c>
      <c r="E2" s="391" t="s">
        <v>160</v>
      </c>
      <c r="G2" s="29"/>
      <c r="H2" s="29"/>
    </row>
    <row r="3" spans="1:10" ht="15.95">
      <c r="A3" s="383" t="s">
        <v>161</v>
      </c>
      <c r="B3" s="341" t="s">
        <v>60</v>
      </c>
      <c r="C3" s="342">
        <f>'6. PROCESOS COLABORATIVOS'!H3</f>
        <v>3</v>
      </c>
      <c r="D3" s="381">
        <f t="shared" ref="D3:D6" si="0">AVERAGE(C3)*0.2</f>
        <v>0.60000000000000009</v>
      </c>
      <c r="E3" s="703">
        <f>AVERAGE(D3:D6)</f>
        <v>0.57500000000000007</v>
      </c>
      <c r="G3" s="455"/>
      <c r="H3" s="456"/>
      <c r="I3" s="725"/>
      <c r="J3" s="725"/>
    </row>
    <row r="4" spans="1:10" ht="15.95">
      <c r="A4" s="384" t="s">
        <v>167</v>
      </c>
      <c r="B4" s="341" t="s">
        <v>61</v>
      </c>
      <c r="C4" s="342">
        <f>'6. PROCESOS COLABORATIVOS'!H4</f>
        <v>4</v>
      </c>
      <c r="D4" s="381">
        <f>AVERAGE(C4)*0.2</f>
        <v>0.8</v>
      </c>
      <c r="E4" s="852"/>
      <c r="G4" s="457"/>
      <c r="H4" s="488"/>
    </row>
    <row r="5" spans="1:10" ht="15.95">
      <c r="A5" s="385" t="s">
        <v>178</v>
      </c>
      <c r="B5" s="341" t="s">
        <v>62</v>
      </c>
      <c r="C5" s="342">
        <f>'6. PROCESOS COLABORATIVOS'!H5</f>
        <v>3.5</v>
      </c>
      <c r="D5" s="381">
        <f>AVERAGE(C5)*0.2</f>
        <v>0.70000000000000007</v>
      </c>
      <c r="E5" s="852"/>
      <c r="G5" s="458"/>
      <c r="H5" s="488"/>
      <c r="I5" s="725"/>
      <c r="J5" s="725"/>
    </row>
    <row r="6" spans="1:10" ht="17.100000000000001" thickBot="1">
      <c r="A6" s="386" t="s">
        <v>184</v>
      </c>
      <c r="B6" s="344" t="s">
        <v>63</v>
      </c>
      <c r="C6" s="345">
        <f>'6. PROCESOS COLABORATIVOS'!H6</f>
        <v>1</v>
      </c>
      <c r="D6" s="382">
        <f t="shared" si="0"/>
        <v>0.2</v>
      </c>
      <c r="E6" s="853"/>
      <c r="G6" s="30"/>
      <c r="H6" s="499"/>
    </row>
    <row r="8" spans="1:10" ht="18.95">
      <c r="G8" s="99"/>
    </row>
    <row r="9" spans="1:10">
      <c r="A9">
        <f>'PROC.COLAB.DIAGRAM'!J4</f>
        <v>0</v>
      </c>
    </row>
  </sheetData>
  <mergeCells count="5">
    <mergeCell ref="A1:B1"/>
    <mergeCell ref="C1:E1"/>
    <mergeCell ref="E3:E6"/>
    <mergeCell ref="I3:J3"/>
    <mergeCell ref="I5:J5"/>
  </mergeCells>
  <hyperlinks>
    <hyperlink ref="G1" location="'6. PROCESOS COLABORATIVOS'!A1" display="MATRIZ PROCESOS COLABORATIVOS" xr:uid="{00000000-0004-0000-0E00-000000000000}"/>
    <hyperlink ref="I1" location="INDICE!A1" display="INDICE" xr:uid="{00000000-0004-0000-0E00-000002000000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999"/>
  <sheetViews>
    <sheetView zoomScaleNormal="100" workbookViewId="0">
      <pane xSplit="2" ySplit="2" topLeftCell="C4" activePane="bottomRight" state="frozen"/>
      <selection pane="bottomRight" activeCell="H6" sqref="H6"/>
      <selection pane="bottomLeft" activeCell="A3" sqref="A3"/>
      <selection pane="topRight" activeCell="C1" sqref="C1"/>
    </sheetView>
  </sheetViews>
  <sheetFormatPr defaultColWidth="12.7109375" defaultRowHeight="15"/>
  <cols>
    <col min="1" max="1" width="14.42578125" customWidth="1"/>
    <col min="2" max="2" width="21.42578125" bestFit="1" customWidth="1"/>
    <col min="3" max="7" width="25.7109375" customWidth="1"/>
    <col min="8" max="8" width="5.28515625" bestFit="1" customWidth="1"/>
    <col min="9" max="9" width="10.7109375" customWidth="1"/>
    <col min="10" max="10" width="9" bestFit="1" customWidth="1"/>
    <col min="11" max="26" width="9.28515625" customWidth="1"/>
  </cols>
  <sheetData>
    <row r="1" spans="1:26" ht="18.95">
      <c r="A1" s="734" t="s">
        <v>364</v>
      </c>
      <c r="B1" s="735"/>
      <c r="C1" s="735"/>
      <c r="D1" s="735"/>
      <c r="E1" s="735"/>
      <c r="F1" s="735"/>
      <c r="G1" s="736"/>
      <c r="H1" s="733" t="s">
        <v>151</v>
      </c>
      <c r="I1" s="855"/>
      <c r="J1" s="856"/>
      <c r="K1" s="8"/>
      <c r="L1" s="92" t="s">
        <v>1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88" t="s">
        <v>152</v>
      </c>
      <c r="B2" s="18" t="s">
        <v>153</v>
      </c>
      <c r="C2" s="18" t="s">
        <v>154</v>
      </c>
      <c r="D2" s="18" t="s">
        <v>155</v>
      </c>
      <c r="E2" s="18" t="s">
        <v>156</v>
      </c>
      <c r="F2" s="18" t="s">
        <v>157</v>
      </c>
      <c r="G2" s="18" t="s">
        <v>158</v>
      </c>
      <c r="H2" s="18" t="s">
        <v>159</v>
      </c>
      <c r="I2" s="18" t="s">
        <v>152</v>
      </c>
      <c r="J2" s="89" t="s">
        <v>160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48">
      <c r="A3" s="223" t="s">
        <v>161</v>
      </c>
      <c r="B3" s="370" t="s">
        <v>65</v>
      </c>
      <c r="C3" s="22" t="s">
        <v>365</v>
      </c>
      <c r="D3" s="22" t="s">
        <v>366</v>
      </c>
      <c r="E3" s="26" t="s">
        <v>367</v>
      </c>
      <c r="F3" s="26" t="s">
        <v>368</v>
      </c>
      <c r="G3" s="26" t="s">
        <v>369</v>
      </c>
      <c r="H3" s="16">
        <v>2</v>
      </c>
      <c r="I3" s="20">
        <f t="shared" ref="I3:I6" si="0">AVERAGE(H3)*0.2</f>
        <v>0.4</v>
      </c>
      <c r="J3" s="713">
        <f>AVERAGE(I3:I6)</f>
        <v>0.30000000000000004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48">
      <c r="A4" s="223" t="s">
        <v>167</v>
      </c>
      <c r="B4" s="370" t="s">
        <v>66</v>
      </c>
      <c r="C4" s="26" t="s">
        <v>370</v>
      </c>
      <c r="D4" s="22" t="s">
        <v>371</v>
      </c>
      <c r="E4" s="26" t="s">
        <v>372</v>
      </c>
      <c r="F4" s="26" t="s">
        <v>373</v>
      </c>
      <c r="G4" s="26" t="s">
        <v>374</v>
      </c>
      <c r="H4" s="16">
        <v>1</v>
      </c>
      <c r="I4" s="20">
        <f>AVERAGE(H4)*0.2</f>
        <v>0.2</v>
      </c>
      <c r="J4" s="713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80.099999999999994">
      <c r="A5" s="223" t="s">
        <v>178</v>
      </c>
      <c r="B5" s="370" t="s">
        <v>67</v>
      </c>
      <c r="C5" s="26" t="s">
        <v>375</v>
      </c>
      <c r="D5" s="204" t="s">
        <v>376</v>
      </c>
      <c r="E5" s="204" t="s">
        <v>377</v>
      </c>
      <c r="F5" s="204" t="s">
        <v>378</v>
      </c>
      <c r="G5" s="204" t="s">
        <v>379</v>
      </c>
      <c r="H5" s="16">
        <v>1</v>
      </c>
      <c r="I5" s="20">
        <f>AVERAGE(H5)*0.2</f>
        <v>0.2</v>
      </c>
      <c r="J5" s="713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65.099999999999994" thickBot="1">
      <c r="A6" s="254" t="s">
        <v>184</v>
      </c>
      <c r="B6" s="372" t="s">
        <v>68</v>
      </c>
      <c r="C6" s="82" t="s">
        <v>380</v>
      </c>
      <c r="D6" s="81" t="s">
        <v>381</v>
      </c>
      <c r="E6" s="81" t="s">
        <v>382</v>
      </c>
      <c r="F6" s="81" t="s">
        <v>383</v>
      </c>
      <c r="G6" s="81" t="s">
        <v>384</v>
      </c>
      <c r="H6" s="86">
        <v>2</v>
      </c>
      <c r="I6" s="87">
        <f t="shared" si="0"/>
        <v>0.4</v>
      </c>
      <c r="J6" s="849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>
      <c r="A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>
      <c r="A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mergeCells count="3">
    <mergeCell ref="H1:J1"/>
    <mergeCell ref="J3:J6"/>
    <mergeCell ref="A1:G1"/>
  </mergeCells>
  <hyperlinks>
    <hyperlink ref="A1:G1" location="'NUEVMERC DIAGRAM'!A1" display="NUEVOS MERCADOS" xr:uid="{00000000-0004-0000-0F00-000000000000}"/>
    <hyperlink ref="L1" location="INDICE!A1" display="INDICE" xr:uid="{00000000-0004-0000-0F00-000001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"/>
  <sheetViews>
    <sheetView zoomScale="115" zoomScaleNormal="115" workbookViewId="0">
      <selection activeCell="G1" sqref="G1"/>
    </sheetView>
  </sheetViews>
  <sheetFormatPr defaultColWidth="11.42578125" defaultRowHeight="15"/>
  <cols>
    <col min="2" max="2" width="46.85546875" customWidth="1"/>
    <col min="3" max="3" width="5.28515625" bestFit="1" customWidth="1"/>
    <col min="5" max="5" width="9" bestFit="1" customWidth="1"/>
    <col min="6" max="6" width="4.42578125" customWidth="1"/>
    <col min="7" max="7" width="35.42578125" customWidth="1"/>
    <col min="9" max="9" width="3.42578125" customWidth="1"/>
    <col min="10" max="10" width="15.42578125" customWidth="1"/>
  </cols>
  <sheetData>
    <row r="1" spans="1:12" ht="15.95">
      <c r="A1" s="738" t="s">
        <v>364</v>
      </c>
      <c r="B1" s="739"/>
      <c r="C1" s="707" t="s">
        <v>151</v>
      </c>
      <c r="D1" s="708"/>
      <c r="E1" s="709"/>
      <c r="G1" s="485" t="s">
        <v>385</v>
      </c>
      <c r="J1" s="449" t="s">
        <v>1</v>
      </c>
    </row>
    <row r="2" spans="1:12">
      <c r="A2" s="378" t="s">
        <v>152</v>
      </c>
      <c r="B2" s="379" t="s">
        <v>153</v>
      </c>
      <c r="C2" s="379" t="s">
        <v>159</v>
      </c>
      <c r="D2" s="379" t="s">
        <v>152</v>
      </c>
      <c r="E2" s="380" t="s">
        <v>160</v>
      </c>
    </row>
    <row r="3" spans="1:12" ht="32.1">
      <c r="A3" s="383" t="s">
        <v>161</v>
      </c>
      <c r="B3" s="341" t="s">
        <v>65</v>
      </c>
      <c r="C3" s="342">
        <f>'7. NUEVOS MERCADOS'!H3</f>
        <v>2</v>
      </c>
      <c r="D3" s="381">
        <f t="shared" ref="D3:D6" si="0">AVERAGE(C3)*0.2</f>
        <v>0.4</v>
      </c>
      <c r="E3" s="703">
        <f>AVERAGE(D3:D6)</f>
        <v>0.30000000000000004</v>
      </c>
      <c r="G3" s="740"/>
      <c r="H3" s="740"/>
      <c r="J3" s="737"/>
      <c r="K3" s="737"/>
      <c r="L3" s="737"/>
    </row>
    <row r="4" spans="1:12" ht="15.95">
      <c r="A4" s="384" t="s">
        <v>167</v>
      </c>
      <c r="B4" s="341" t="s">
        <v>66</v>
      </c>
      <c r="C4" s="342">
        <f>'7. NUEVOS MERCADOS'!H4</f>
        <v>1</v>
      </c>
      <c r="D4" s="381">
        <f>AVERAGE(C4)*0.2</f>
        <v>0.2</v>
      </c>
      <c r="E4" s="852"/>
    </row>
    <row r="5" spans="1:12" ht="30" customHeight="1">
      <c r="A5" s="385" t="s">
        <v>178</v>
      </c>
      <c r="B5" s="376" t="s">
        <v>67</v>
      </c>
      <c r="C5" s="342">
        <f>'7. NUEVOS MERCADOS'!H5</f>
        <v>1</v>
      </c>
      <c r="D5" s="381">
        <f>AVERAGE(C5)*0.2</f>
        <v>0.2</v>
      </c>
      <c r="E5" s="852"/>
      <c r="G5" s="720"/>
      <c r="H5" s="720"/>
      <c r="J5" s="737"/>
      <c r="K5" s="737"/>
      <c r="L5" s="737"/>
    </row>
    <row r="6" spans="1:12" ht="17.100000000000001" thickBot="1">
      <c r="A6" s="386" t="s">
        <v>184</v>
      </c>
      <c r="B6" s="344" t="s">
        <v>68</v>
      </c>
      <c r="C6" s="345">
        <f>'7. NUEVOS MERCADOS'!H6</f>
        <v>2</v>
      </c>
      <c r="D6" s="382">
        <f t="shared" si="0"/>
        <v>0.4</v>
      </c>
      <c r="E6" s="853"/>
    </row>
  </sheetData>
  <mergeCells count="7">
    <mergeCell ref="J5:L5"/>
    <mergeCell ref="G5:H5"/>
    <mergeCell ref="A1:B1"/>
    <mergeCell ref="C1:E1"/>
    <mergeCell ref="E3:E6"/>
    <mergeCell ref="G3:H3"/>
    <mergeCell ref="J3:L3"/>
  </mergeCells>
  <hyperlinks>
    <hyperlink ref="G1" location="'7. NUEVOS MERCADOS'!A1" display="MATRIZ NUEVOS MERCADOS" xr:uid="{00000000-0004-0000-1000-000000000000}"/>
    <hyperlink ref="J1" location="INDICE!A1" display="INDICE" xr:uid="{00000000-0004-0000-1000-000002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zoomScaleNormal="100" workbookViewId="0">
      <pane xSplit="2" ySplit="2" topLeftCell="C3" activePane="bottomRight" state="frozen"/>
      <selection pane="bottomRight" activeCell="H6" sqref="H6"/>
      <selection pane="bottomLeft" activeCell="A3" sqref="A3"/>
      <selection pane="topRight" activeCell="C1" sqref="C1"/>
    </sheetView>
  </sheetViews>
  <sheetFormatPr defaultColWidth="12.7109375" defaultRowHeight="15"/>
  <cols>
    <col min="1" max="1" width="13.42578125" customWidth="1"/>
    <col min="2" max="2" width="21" customWidth="1"/>
    <col min="3" max="6" width="25.7109375" customWidth="1"/>
    <col min="7" max="7" width="28.28515625" customWidth="1"/>
    <col min="8" max="8" width="5.28515625" bestFit="1" customWidth="1"/>
    <col min="9" max="9" width="10.28515625" bestFit="1" customWidth="1"/>
    <col min="10" max="10" width="10.7109375" customWidth="1"/>
    <col min="11" max="26" width="9.28515625" customWidth="1"/>
  </cols>
  <sheetData>
    <row r="1" spans="1:26" ht="21">
      <c r="A1" s="741" t="s">
        <v>386</v>
      </c>
      <c r="B1" s="742"/>
      <c r="C1" s="742"/>
      <c r="D1" s="742"/>
      <c r="E1" s="742"/>
      <c r="F1" s="742"/>
      <c r="G1" s="743"/>
      <c r="H1" s="727" t="s">
        <v>151</v>
      </c>
      <c r="I1" s="728"/>
      <c r="J1" s="729"/>
      <c r="K1" s="8"/>
      <c r="L1" s="92" t="s">
        <v>1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79" t="s">
        <v>152</v>
      </c>
      <c r="B2" s="17" t="s">
        <v>153</v>
      </c>
      <c r="C2" s="17" t="s">
        <v>154</v>
      </c>
      <c r="D2" s="17" t="s">
        <v>155</v>
      </c>
      <c r="E2" s="17" t="s">
        <v>156</v>
      </c>
      <c r="F2" s="17" t="s">
        <v>157</v>
      </c>
      <c r="G2" s="17" t="s">
        <v>158</v>
      </c>
      <c r="H2" s="7" t="s">
        <v>159</v>
      </c>
      <c r="I2" s="7" t="s">
        <v>152</v>
      </c>
      <c r="J2" s="80" t="s">
        <v>160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63.95">
      <c r="A3" s="369" t="s">
        <v>161</v>
      </c>
      <c r="B3" s="370" t="s">
        <v>70</v>
      </c>
      <c r="C3" s="26" t="s">
        <v>387</v>
      </c>
      <c r="D3" s="22" t="s">
        <v>388</v>
      </c>
      <c r="E3" s="26" t="s">
        <v>389</v>
      </c>
      <c r="F3" s="26" t="s">
        <v>390</v>
      </c>
      <c r="G3" s="22" t="s">
        <v>391</v>
      </c>
      <c r="H3" s="21">
        <v>2.5</v>
      </c>
      <c r="I3" s="9">
        <f t="shared" ref="I3:I6" si="0">AVERAGE(H3)*0.2</f>
        <v>0.5</v>
      </c>
      <c r="J3" s="721">
        <f>AVERAGE(I3:I6)</f>
        <v>0.42500000000000004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80.099999999999994">
      <c r="A4" s="369" t="s">
        <v>167</v>
      </c>
      <c r="B4" s="370" t="s">
        <v>71</v>
      </c>
      <c r="C4" s="22" t="s">
        <v>392</v>
      </c>
      <c r="D4" s="26" t="s">
        <v>393</v>
      </c>
      <c r="E4" s="26" t="s">
        <v>394</v>
      </c>
      <c r="F4" s="26" t="s">
        <v>395</v>
      </c>
      <c r="G4" s="22" t="s">
        <v>396</v>
      </c>
      <c r="H4" s="21">
        <v>2</v>
      </c>
      <c r="I4" s="9">
        <f>AVERAGE(H4)*0.2</f>
        <v>0.4</v>
      </c>
      <c r="J4" s="722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80.099999999999994">
      <c r="A5" s="369" t="s">
        <v>178</v>
      </c>
      <c r="B5" s="370" t="s">
        <v>72</v>
      </c>
      <c r="C5" s="26" t="s">
        <v>397</v>
      </c>
      <c r="D5" s="26" t="s">
        <v>398</v>
      </c>
      <c r="E5" s="26" t="s">
        <v>399</v>
      </c>
      <c r="F5" s="26" t="s">
        <v>400</v>
      </c>
      <c r="G5" s="26" t="s">
        <v>401</v>
      </c>
      <c r="H5" s="21">
        <v>2</v>
      </c>
      <c r="I5" s="9">
        <f>AVERAGE(H5)*0.2</f>
        <v>0.4</v>
      </c>
      <c r="J5" s="722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81" thickBot="1">
      <c r="A6" s="371" t="s">
        <v>184</v>
      </c>
      <c r="B6" s="372" t="s">
        <v>73</v>
      </c>
      <c r="C6" s="82" t="s">
        <v>402</v>
      </c>
      <c r="D6" s="81" t="s">
        <v>403</v>
      </c>
      <c r="E6" s="81" t="s">
        <v>404</v>
      </c>
      <c r="F6" s="81" t="s">
        <v>405</v>
      </c>
      <c r="G6" s="81" t="s">
        <v>406</v>
      </c>
      <c r="H6" s="83">
        <v>2</v>
      </c>
      <c r="I6" s="84">
        <f t="shared" si="0"/>
        <v>0.4</v>
      </c>
      <c r="J6" s="854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3">
    <mergeCell ref="H1:J1"/>
    <mergeCell ref="J3:J6"/>
    <mergeCell ref="A1:G1"/>
  </mergeCells>
  <hyperlinks>
    <hyperlink ref="A1:G1" location="'TECNOLOGIA DIAGRAM'!A1" display="TECNOLOGÍA" xr:uid="{00000000-0004-0000-1100-000000000000}"/>
    <hyperlink ref="L1" location="INDICE!A1" display="INDICE" xr:uid="{00000000-0004-0000-1100-000001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6"/>
  <sheetViews>
    <sheetView topLeftCell="C1" zoomScale="115" zoomScaleNormal="115" workbookViewId="0">
      <selection activeCell="G1" sqref="G1:H1"/>
    </sheetView>
  </sheetViews>
  <sheetFormatPr defaultColWidth="11.42578125" defaultRowHeight="15"/>
  <cols>
    <col min="2" max="2" width="33.42578125" customWidth="1"/>
    <col min="3" max="3" width="5.28515625" bestFit="1" customWidth="1"/>
    <col min="5" max="5" width="9" bestFit="1" customWidth="1"/>
    <col min="6" max="6" width="3.42578125" customWidth="1"/>
    <col min="10" max="10" width="4.7109375" customWidth="1"/>
  </cols>
  <sheetData>
    <row r="1" spans="1:14" ht="15.95">
      <c r="A1" s="744" t="s">
        <v>386</v>
      </c>
      <c r="B1" s="745"/>
      <c r="C1" s="707" t="s">
        <v>151</v>
      </c>
      <c r="D1" s="708"/>
      <c r="E1" s="709"/>
      <c r="G1" s="746" t="s">
        <v>407</v>
      </c>
      <c r="H1" s="746"/>
      <c r="K1" s="459" t="s">
        <v>1</v>
      </c>
    </row>
    <row r="2" spans="1:14">
      <c r="A2" s="373" t="s">
        <v>152</v>
      </c>
      <c r="B2" s="374" t="s">
        <v>153</v>
      </c>
      <c r="C2" s="374" t="s">
        <v>159</v>
      </c>
      <c r="D2" s="374" t="s">
        <v>152</v>
      </c>
      <c r="E2" s="375" t="s">
        <v>160</v>
      </c>
    </row>
    <row r="3" spans="1:14" ht="28.5" customHeight="1">
      <c r="A3" s="383" t="s">
        <v>161</v>
      </c>
      <c r="B3" s="341" t="s">
        <v>70</v>
      </c>
      <c r="C3" s="342">
        <f>'8. TECNOLOGÍA'!H3</f>
        <v>2.5</v>
      </c>
      <c r="D3" s="381">
        <f t="shared" ref="D3:D6" si="0">AVERAGE(C3)*0.2</f>
        <v>0.5</v>
      </c>
      <c r="E3" s="703">
        <f>AVERAGE(D3:D6)</f>
        <v>0.42500000000000004</v>
      </c>
      <c r="G3" s="747"/>
      <c r="H3" s="747"/>
      <c r="I3" s="747"/>
      <c r="K3" s="717"/>
      <c r="L3" s="717"/>
      <c r="M3" s="717"/>
      <c r="N3" s="717"/>
    </row>
    <row r="4" spans="1:14" ht="15.95">
      <c r="A4" s="384" t="s">
        <v>167</v>
      </c>
      <c r="B4" s="341" t="s">
        <v>71</v>
      </c>
      <c r="C4" s="342">
        <f>'8. TECNOLOGÍA'!H4</f>
        <v>2</v>
      </c>
      <c r="D4" s="381">
        <f>AVERAGE(C4)*0.2</f>
        <v>0.4</v>
      </c>
      <c r="E4" s="852"/>
    </row>
    <row r="5" spans="1:14" ht="33" customHeight="1">
      <c r="A5" s="385" t="s">
        <v>178</v>
      </c>
      <c r="B5" s="341" t="s">
        <v>72</v>
      </c>
      <c r="C5" s="342">
        <f>'8. TECNOLOGÍA'!H5</f>
        <v>2</v>
      </c>
      <c r="D5" s="381">
        <f>AVERAGE(C5)*0.2</f>
        <v>0.4</v>
      </c>
      <c r="E5" s="852"/>
      <c r="G5" s="737"/>
      <c r="H5" s="737"/>
      <c r="I5" s="737"/>
      <c r="K5" s="717"/>
      <c r="L5" s="717"/>
      <c r="M5" s="717"/>
      <c r="N5" s="717"/>
    </row>
    <row r="6" spans="1:14" ht="17.100000000000001" thickBot="1">
      <c r="A6" s="386" t="s">
        <v>184</v>
      </c>
      <c r="B6" s="377" t="s">
        <v>73</v>
      </c>
      <c r="C6" s="345">
        <f>'8. TECNOLOGÍA'!H6</f>
        <v>2</v>
      </c>
      <c r="D6" s="382">
        <f t="shared" si="0"/>
        <v>0.4</v>
      </c>
      <c r="E6" s="853"/>
    </row>
  </sheetData>
  <mergeCells count="8">
    <mergeCell ref="K3:N3"/>
    <mergeCell ref="K5:N5"/>
    <mergeCell ref="A1:B1"/>
    <mergeCell ref="C1:E1"/>
    <mergeCell ref="E3:E6"/>
    <mergeCell ref="G1:H1"/>
    <mergeCell ref="G3:I3"/>
    <mergeCell ref="G5:I5"/>
  </mergeCells>
  <hyperlinks>
    <hyperlink ref="G1" r:id="rId1" location="'10. TECNOLOGÍA'!A1" xr:uid="{00000000-0004-0000-1200-000000000000}"/>
    <hyperlink ref="K1" location="INDICE!A1" display="INDICE" xr:uid="{00000000-0004-0000-1200-000002000000}"/>
    <hyperlink ref="G1:H1" location="'8. TECNOLOGÍA'!A1" display="MATRIZ TECNOLOGIA" xr:uid="{00000000-0004-0000-1200-000006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8"/>
  <sheetViews>
    <sheetView zoomScale="115" zoomScaleNormal="115" workbookViewId="0">
      <selection activeCell="G2" sqref="G2"/>
    </sheetView>
  </sheetViews>
  <sheetFormatPr defaultColWidth="12.7109375" defaultRowHeight="15" customHeight="1"/>
  <cols>
    <col min="1" max="1" width="48.140625" style="408" customWidth="1"/>
    <col min="2" max="2" width="12.7109375" style="408"/>
    <col min="3" max="3" width="14.42578125" style="408" customWidth="1"/>
    <col min="4" max="4" width="15.85546875" style="408" customWidth="1"/>
    <col min="5" max="5" width="14.42578125" style="408" customWidth="1"/>
    <col min="6" max="6" width="2" style="408" customWidth="1"/>
    <col min="7" max="16384" width="12.7109375" style="408"/>
  </cols>
  <sheetData>
    <row r="1" spans="1:14" ht="18.95">
      <c r="A1" s="600" t="s">
        <v>79</v>
      </c>
      <c r="B1" s="601"/>
      <c r="C1" s="601"/>
      <c r="D1" s="601"/>
      <c r="E1" s="602"/>
      <c r="F1" s="406"/>
      <c r="G1" s="406"/>
      <c r="H1" s="406"/>
      <c r="I1" s="406"/>
      <c r="J1" s="406"/>
      <c r="K1" s="406"/>
      <c r="L1" s="406"/>
      <c r="M1" s="406"/>
      <c r="N1" s="407" t="s">
        <v>1</v>
      </c>
    </row>
    <row r="2" spans="1:14" ht="18.95">
      <c r="A2" s="603" t="s">
        <v>80</v>
      </c>
      <c r="B2" s="604"/>
      <c r="C2" s="604"/>
      <c r="D2" s="604"/>
      <c r="E2" s="605"/>
      <c r="F2" s="406"/>
      <c r="G2" s="42" t="s">
        <v>1</v>
      </c>
      <c r="H2" s="406"/>
      <c r="I2" s="406"/>
      <c r="J2" s="406"/>
      <c r="K2" s="406"/>
      <c r="L2" s="406"/>
      <c r="M2" s="406"/>
      <c r="N2" s="409"/>
    </row>
    <row r="3" spans="1:14">
      <c r="A3" s="603" t="s">
        <v>81</v>
      </c>
      <c r="B3" s="604"/>
      <c r="C3" s="604"/>
      <c r="D3" s="604"/>
      <c r="E3" s="605"/>
      <c r="F3" s="406"/>
      <c r="G3" s="406"/>
      <c r="H3" s="406"/>
      <c r="I3" s="406"/>
      <c r="J3" s="406"/>
      <c r="K3" s="406"/>
      <c r="L3" s="406"/>
      <c r="M3" s="406"/>
      <c r="N3" s="409"/>
    </row>
    <row r="4" spans="1:14">
      <c r="A4" s="597" t="s">
        <v>82</v>
      </c>
      <c r="B4" s="598"/>
      <c r="C4" s="598"/>
      <c r="D4" s="598"/>
      <c r="E4" s="599"/>
      <c r="N4" s="409"/>
    </row>
    <row r="5" spans="1:14">
      <c r="A5" s="597" t="s">
        <v>83</v>
      </c>
      <c r="B5" s="598"/>
      <c r="C5" s="598"/>
      <c r="D5" s="598"/>
      <c r="E5" s="599"/>
      <c r="N5" s="409"/>
    </row>
    <row r="6" spans="1:14">
      <c r="A6" s="596" t="s">
        <v>84</v>
      </c>
      <c r="B6" s="836"/>
      <c r="C6" s="836"/>
      <c r="D6" s="836"/>
      <c r="E6" s="837"/>
      <c r="F6" s="410"/>
      <c r="G6" s="838"/>
      <c r="H6" s="839"/>
      <c r="I6" s="839"/>
      <c r="J6" s="839"/>
      <c r="K6" s="839"/>
      <c r="L6" s="839"/>
      <c r="M6" s="839"/>
      <c r="N6" s="409"/>
    </row>
    <row r="7" spans="1:14">
      <c r="A7" s="596" t="s">
        <v>85</v>
      </c>
      <c r="B7" s="836"/>
      <c r="C7" s="836"/>
      <c r="D7" s="836"/>
      <c r="E7" s="837"/>
      <c r="F7" s="410"/>
      <c r="G7" s="838"/>
      <c r="H7" s="839"/>
      <c r="I7" s="839"/>
      <c r="J7" s="839"/>
      <c r="K7" s="839"/>
      <c r="L7" s="839"/>
      <c r="M7" s="839"/>
      <c r="N7" s="409"/>
    </row>
    <row r="8" spans="1:14" ht="15.75" customHeight="1">
      <c r="A8" s="411" t="s">
        <v>86</v>
      </c>
      <c r="B8" s="590" t="s">
        <v>87</v>
      </c>
      <c r="C8" s="591"/>
      <c r="D8" s="591"/>
      <c r="E8" s="592"/>
      <c r="F8" s="410"/>
      <c r="G8" s="838"/>
      <c r="H8" s="839"/>
      <c r="I8" s="839"/>
      <c r="J8" s="839"/>
      <c r="K8" s="839"/>
      <c r="L8" s="839"/>
      <c r="M8" s="839"/>
      <c r="N8" s="409"/>
    </row>
    <row r="9" spans="1:14" ht="15.75" customHeight="1">
      <c r="A9" s="411" t="s">
        <v>88</v>
      </c>
      <c r="B9" s="590" t="s">
        <v>87</v>
      </c>
      <c r="C9" s="591"/>
      <c r="D9" s="591"/>
      <c r="E9" s="592"/>
      <c r="F9" s="410"/>
      <c r="G9" s="410"/>
      <c r="H9" s="838"/>
      <c r="I9" s="839"/>
      <c r="J9" s="839"/>
      <c r="K9" s="839"/>
      <c r="L9" s="839"/>
      <c r="M9" s="839"/>
      <c r="N9" s="409"/>
    </row>
    <row r="10" spans="1:14" ht="15.75" customHeight="1">
      <c r="A10" s="411" t="s">
        <v>89</v>
      </c>
      <c r="B10" s="590" t="s">
        <v>90</v>
      </c>
      <c r="C10" s="591"/>
      <c r="D10" s="591"/>
      <c r="E10" s="592"/>
      <c r="F10" s="410"/>
      <c r="G10" s="410"/>
      <c r="H10" s="838"/>
      <c r="I10" s="839"/>
      <c r="J10" s="839"/>
      <c r="K10" s="839"/>
      <c r="L10" s="839"/>
      <c r="M10" s="839"/>
      <c r="N10" s="409"/>
    </row>
    <row r="11" spans="1:14" ht="15.75" customHeight="1">
      <c r="A11" s="411" t="s">
        <v>91</v>
      </c>
      <c r="B11" s="590" t="s">
        <v>92</v>
      </c>
      <c r="C11" s="591"/>
      <c r="D11" s="591"/>
      <c r="E11" s="592"/>
      <c r="F11" s="410"/>
      <c r="G11" s="410"/>
      <c r="H11" s="838"/>
      <c r="I11" s="839"/>
      <c r="J11" s="839"/>
      <c r="K11" s="839"/>
      <c r="L11" s="839"/>
      <c r="M11" s="839"/>
      <c r="N11" s="409"/>
    </row>
    <row r="12" spans="1:14" ht="15.95">
      <c r="A12" s="411" t="s">
        <v>93</v>
      </c>
      <c r="B12" s="590" t="s">
        <v>94</v>
      </c>
      <c r="C12" s="591"/>
      <c r="D12" s="591"/>
      <c r="E12" s="592"/>
      <c r="F12" s="410"/>
      <c r="G12" s="410"/>
      <c r="H12" s="838"/>
      <c r="I12" s="839"/>
      <c r="J12" s="839"/>
      <c r="K12" s="839"/>
      <c r="L12" s="839"/>
      <c r="M12" s="839"/>
      <c r="N12" s="409"/>
    </row>
    <row r="13" spans="1:14" ht="63" customHeight="1">
      <c r="A13" s="411" t="s">
        <v>95</v>
      </c>
      <c r="B13" s="590" t="s">
        <v>96</v>
      </c>
      <c r="C13" s="591"/>
      <c r="D13" s="591"/>
      <c r="E13" s="592"/>
      <c r="F13" s="410"/>
      <c r="G13" s="410"/>
      <c r="H13" s="838"/>
      <c r="I13" s="839"/>
      <c r="J13" s="839"/>
      <c r="K13" s="839"/>
      <c r="L13" s="839"/>
      <c r="M13" s="839"/>
      <c r="N13" s="409"/>
    </row>
    <row r="14" spans="1:14" ht="45" customHeight="1">
      <c r="A14" s="411" t="s">
        <v>97</v>
      </c>
      <c r="B14" s="590" t="s">
        <v>98</v>
      </c>
      <c r="C14" s="591"/>
      <c r="D14" s="591"/>
      <c r="E14" s="592"/>
      <c r="F14" s="410"/>
      <c r="G14" s="410"/>
      <c r="H14" s="838"/>
      <c r="I14" s="839"/>
      <c r="J14" s="839"/>
      <c r="K14" s="839"/>
      <c r="L14" s="839"/>
      <c r="M14" s="839"/>
      <c r="N14" s="409"/>
    </row>
    <row r="15" spans="1:14" ht="15.75" customHeight="1">
      <c r="A15" s="411" t="s">
        <v>99</v>
      </c>
      <c r="B15" s="582" t="s">
        <v>100</v>
      </c>
      <c r="C15" s="582"/>
      <c r="D15" s="582"/>
      <c r="E15" s="583"/>
      <c r="F15" s="410"/>
      <c r="G15" s="410"/>
      <c r="H15" s="838"/>
      <c r="I15" s="839"/>
      <c r="J15" s="839"/>
      <c r="K15" s="839"/>
      <c r="L15" s="839"/>
      <c r="M15" s="839"/>
      <c r="N15" s="409"/>
    </row>
    <row r="16" spans="1:14" ht="15.75" customHeight="1">
      <c r="A16" s="411" t="s">
        <v>101</v>
      </c>
      <c r="B16" s="582" t="s">
        <v>102</v>
      </c>
      <c r="C16" s="582"/>
      <c r="D16" s="582"/>
      <c r="E16" s="583"/>
      <c r="F16" s="410"/>
      <c r="G16" s="410"/>
      <c r="H16" s="838"/>
      <c r="I16" s="839"/>
      <c r="J16" s="839"/>
      <c r="K16" s="839"/>
      <c r="L16" s="839"/>
      <c r="M16" s="839"/>
      <c r="N16" s="409"/>
    </row>
    <row r="17" spans="1:14" ht="15" customHeight="1">
      <c r="A17" s="411" t="s">
        <v>103</v>
      </c>
      <c r="B17" s="584" t="s">
        <v>104</v>
      </c>
      <c r="C17" s="585"/>
      <c r="D17" s="585"/>
      <c r="E17" s="586"/>
      <c r="F17" s="410"/>
      <c r="G17" s="838"/>
      <c r="H17" s="839"/>
      <c r="I17" s="839"/>
      <c r="J17" s="839"/>
      <c r="K17" s="839"/>
      <c r="L17" s="839"/>
      <c r="M17" s="839"/>
      <c r="N17" s="409"/>
    </row>
    <row r="18" spans="1:14" ht="27.75" customHeight="1">
      <c r="A18" s="411" t="s">
        <v>105</v>
      </c>
      <c r="B18" s="579">
        <v>66</v>
      </c>
      <c r="C18" s="580"/>
      <c r="D18" s="580"/>
      <c r="E18" s="581"/>
      <c r="F18" s="410"/>
      <c r="G18" s="410"/>
      <c r="H18" s="838"/>
      <c r="I18" s="839"/>
      <c r="J18" s="839"/>
      <c r="K18" s="839"/>
      <c r="L18" s="839"/>
      <c r="M18" s="839"/>
      <c r="N18" s="409"/>
    </row>
    <row r="19" spans="1:14" ht="15.95">
      <c r="A19" s="577" t="s">
        <v>106</v>
      </c>
      <c r="B19" s="412" t="s">
        <v>107</v>
      </c>
      <c r="C19" s="412" t="s">
        <v>108</v>
      </c>
      <c r="D19" s="412" t="s">
        <v>109</v>
      </c>
      <c r="E19" s="413" t="s">
        <v>110</v>
      </c>
      <c r="F19" s="410"/>
      <c r="G19" s="410"/>
      <c r="H19" s="838"/>
      <c r="I19" s="839"/>
      <c r="J19" s="839"/>
      <c r="K19" s="839"/>
      <c r="L19" s="839"/>
      <c r="M19" s="839"/>
      <c r="N19" s="409"/>
    </row>
    <row r="20" spans="1:14">
      <c r="A20" s="578"/>
      <c r="B20" s="415">
        <v>22</v>
      </c>
      <c r="C20" s="415">
        <v>8</v>
      </c>
      <c r="D20" s="415">
        <v>36</v>
      </c>
      <c r="E20" s="418">
        <v>0</v>
      </c>
      <c r="F20" s="410"/>
      <c r="G20" s="410"/>
      <c r="H20" s="410"/>
      <c r="I20" s="410"/>
      <c r="J20" s="410"/>
      <c r="K20" s="410"/>
      <c r="L20" s="410"/>
      <c r="M20" s="410"/>
      <c r="N20" s="409"/>
    </row>
    <row r="21" spans="1:14" ht="60.75" customHeight="1">
      <c r="A21" s="411" t="s">
        <v>111</v>
      </c>
      <c r="B21" s="590" t="s">
        <v>112</v>
      </c>
      <c r="C21" s="591"/>
      <c r="D21" s="591"/>
      <c r="E21" s="592"/>
      <c r="F21" s="410"/>
      <c r="G21" s="410"/>
      <c r="H21" s="410"/>
      <c r="I21" s="410"/>
      <c r="J21" s="410"/>
      <c r="K21" s="410"/>
      <c r="L21" s="410"/>
      <c r="M21" s="410"/>
      <c r="N21" s="409"/>
    </row>
    <row r="22" spans="1:14" ht="15.95">
      <c r="A22" s="411" t="s">
        <v>113</v>
      </c>
      <c r="B22" s="590" t="s">
        <v>114</v>
      </c>
      <c r="C22" s="591"/>
      <c r="D22" s="591"/>
      <c r="E22" s="592"/>
      <c r="F22" s="410"/>
      <c r="G22" s="410"/>
      <c r="H22" s="838"/>
      <c r="I22" s="839"/>
      <c r="J22" s="839"/>
      <c r="K22" s="839"/>
      <c r="L22" s="839"/>
      <c r="M22" s="839"/>
      <c r="N22" s="409"/>
    </row>
    <row r="23" spans="1:14" ht="15.75" customHeight="1">
      <c r="A23" s="411" t="s">
        <v>115</v>
      </c>
      <c r="B23" s="587" t="s">
        <v>116</v>
      </c>
      <c r="C23" s="588"/>
      <c r="D23" s="588"/>
      <c r="E23" s="589"/>
      <c r="F23" s="410"/>
      <c r="G23" s="410"/>
      <c r="H23" s="838"/>
      <c r="I23" s="839"/>
      <c r="J23" s="839"/>
      <c r="K23" s="839"/>
      <c r="L23" s="839"/>
      <c r="M23" s="839"/>
      <c r="N23" s="409"/>
    </row>
    <row r="24" spans="1:14" ht="15.95">
      <c r="A24" s="577" t="s">
        <v>117</v>
      </c>
      <c r="B24" s="414"/>
      <c r="C24" s="414" t="s">
        <v>118</v>
      </c>
      <c r="D24" s="414"/>
      <c r="E24" s="416"/>
      <c r="F24" s="410"/>
      <c r="G24" s="410"/>
      <c r="H24" s="838"/>
      <c r="I24" s="839"/>
      <c r="J24" s="839"/>
      <c r="K24" s="839"/>
      <c r="L24" s="839"/>
      <c r="M24" s="839"/>
      <c r="N24" s="409"/>
    </row>
    <row r="25" spans="1:14" ht="15.95">
      <c r="A25" s="578"/>
      <c r="B25" s="412" t="s">
        <v>119</v>
      </c>
      <c r="C25" s="412" t="s">
        <v>120</v>
      </c>
      <c r="D25" s="412" t="s">
        <v>121</v>
      </c>
      <c r="E25" s="413" t="s">
        <v>122</v>
      </c>
      <c r="F25" s="410"/>
      <c r="G25" s="410"/>
      <c r="H25" s="410"/>
      <c r="I25" s="410"/>
      <c r="J25" s="410"/>
      <c r="K25" s="410"/>
      <c r="L25" s="410"/>
      <c r="M25" s="410"/>
      <c r="N25" s="409"/>
    </row>
    <row r="26" spans="1:14" ht="151.5" customHeight="1">
      <c r="A26" s="411" t="s">
        <v>123</v>
      </c>
      <c r="B26" s="579" t="s">
        <v>124</v>
      </c>
      <c r="C26" s="580"/>
      <c r="D26" s="580"/>
      <c r="E26" s="581"/>
      <c r="F26" s="410"/>
      <c r="G26" s="410"/>
      <c r="H26" s="839"/>
      <c r="I26" s="839"/>
      <c r="J26" s="839"/>
      <c r="K26" s="839"/>
      <c r="L26" s="839"/>
      <c r="M26" s="839"/>
      <c r="N26" s="409"/>
    </row>
    <row r="27" spans="1:14" ht="63" customHeight="1" thickBot="1">
      <c r="A27" s="417" t="s">
        <v>125</v>
      </c>
      <c r="B27" s="593" t="s">
        <v>126</v>
      </c>
      <c r="C27" s="594"/>
      <c r="D27" s="594"/>
      <c r="E27" s="595"/>
      <c r="F27" s="410"/>
      <c r="G27" s="410"/>
      <c r="H27" s="839"/>
      <c r="I27" s="839"/>
      <c r="J27" s="839"/>
      <c r="K27" s="839"/>
      <c r="L27" s="839"/>
      <c r="M27" s="839"/>
      <c r="N27" s="409"/>
    </row>
    <row r="28" spans="1:14">
      <c r="A28" s="410"/>
      <c r="B28" s="410"/>
      <c r="C28" s="410"/>
      <c r="D28" s="410"/>
      <c r="E28" s="410"/>
      <c r="F28" s="410"/>
      <c r="G28" s="410"/>
      <c r="H28" s="410"/>
      <c r="I28" s="410"/>
      <c r="J28" s="410"/>
      <c r="K28" s="410"/>
      <c r="L28" s="410"/>
      <c r="M28" s="410"/>
      <c r="N28" s="409"/>
    </row>
  </sheetData>
  <mergeCells count="44">
    <mergeCell ref="A5:E5"/>
    <mergeCell ref="A1:E1"/>
    <mergeCell ref="A4:E4"/>
    <mergeCell ref="A2:E2"/>
    <mergeCell ref="A3:E3"/>
    <mergeCell ref="B12:E12"/>
    <mergeCell ref="B9:E9"/>
    <mergeCell ref="G6:M6"/>
    <mergeCell ref="A6:E6"/>
    <mergeCell ref="A7:E7"/>
    <mergeCell ref="B8:E8"/>
    <mergeCell ref="B10:E10"/>
    <mergeCell ref="G7:M7"/>
    <mergeCell ref="G8:M8"/>
    <mergeCell ref="H9:M9"/>
    <mergeCell ref="H10:M10"/>
    <mergeCell ref="H11:M11"/>
    <mergeCell ref="H12:M12"/>
    <mergeCell ref="B11:E11"/>
    <mergeCell ref="A24:A25"/>
    <mergeCell ref="B22:E22"/>
    <mergeCell ref="B21:E21"/>
    <mergeCell ref="H23:M23"/>
    <mergeCell ref="H24:M24"/>
    <mergeCell ref="H26:M26"/>
    <mergeCell ref="H27:M27"/>
    <mergeCell ref="H22:M22"/>
    <mergeCell ref="B23:E23"/>
    <mergeCell ref="B13:E13"/>
    <mergeCell ref="B27:E27"/>
    <mergeCell ref="B14:E14"/>
    <mergeCell ref="B15:E15"/>
    <mergeCell ref="B26:E26"/>
    <mergeCell ref="A19:A20"/>
    <mergeCell ref="H13:M13"/>
    <mergeCell ref="H14:M14"/>
    <mergeCell ref="H15:M15"/>
    <mergeCell ref="H16:M16"/>
    <mergeCell ref="G17:M17"/>
    <mergeCell ref="H18:M18"/>
    <mergeCell ref="H19:M19"/>
    <mergeCell ref="B18:E18"/>
    <mergeCell ref="B16:E16"/>
    <mergeCell ref="B17:E17"/>
  </mergeCells>
  <hyperlinks>
    <hyperlink ref="N1" location="INDICE!A1" display="INDICE" xr:uid="{00000000-0004-0000-0100-000000000000}"/>
    <hyperlink ref="G2" location="INDICE!A1" display="INDICE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992"/>
  <sheetViews>
    <sheetView zoomScaleNormal="100" workbookViewId="0">
      <pane xSplit="2" ySplit="2" topLeftCell="H3" activePane="bottomRight" state="frozen"/>
      <selection pane="bottomRight" activeCell="A4" sqref="A4"/>
      <selection pane="bottomLeft" activeCell="A3" sqref="A3"/>
      <selection pane="topRight" activeCell="C1" sqref="C1"/>
    </sheetView>
  </sheetViews>
  <sheetFormatPr defaultColWidth="12.7109375" defaultRowHeight="15" customHeight="1"/>
  <cols>
    <col min="1" max="1" width="10.85546875" customWidth="1"/>
    <col min="2" max="2" width="27.28515625" customWidth="1"/>
    <col min="3" max="6" width="25.7109375" customWidth="1"/>
    <col min="7" max="7" width="24.85546875" customWidth="1"/>
    <col min="8" max="8" width="5.28515625" bestFit="1" customWidth="1"/>
    <col min="9" max="10" width="10.7109375" customWidth="1"/>
    <col min="11" max="26" width="9.28515625" customWidth="1"/>
  </cols>
  <sheetData>
    <row r="1" spans="1:26" ht="24.75" customHeight="1">
      <c r="A1" s="748" t="s">
        <v>408</v>
      </c>
      <c r="B1" s="749"/>
      <c r="C1" s="749"/>
      <c r="D1" s="749"/>
      <c r="E1" s="749"/>
      <c r="F1" s="749"/>
      <c r="G1" s="750"/>
      <c r="H1" s="727" t="s">
        <v>151</v>
      </c>
      <c r="I1" s="728"/>
      <c r="J1" s="729"/>
      <c r="K1" s="8"/>
      <c r="L1" s="92" t="s">
        <v>1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2.75" customHeight="1">
      <c r="A2" s="79" t="s">
        <v>152</v>
      </c>
      <c r="B2" s="17" t="s">
        <v>153</v>
      </c>
      <c r="C2" s="17" t="s">
        <v>154</v>
      </c>
      <c r="D2" s="17" t="s">
        <v>155</v>
      </c>
      <c r="E2" s="17" t="s">
        <v>156</v>
      </c>
      <c r="F2" s="17" t="s">
        <v>157</v>
      </c>
      <c r="G2" s="17" t="s">
        <v>158</v>
      </c>
      <c r="H2" s="7" t="s">
        <v>159</v>
      </c>
      <c r="I2" s="7" t="s">
        <v>152</v>
      </c>
      <c r="J2" s="80" t="s">
        <v>160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48">
      <c r="A3" s="369" t="s">
        <v>161</v>
      </c>
      <c r="B3" s="370" t="s">
        <v>409</v>
      </c>
      <c r="C3" s="26" t="s">
        <v>410</v>
      </c>
      <c r="D3" s="26" t="s">
        <v>411</v>
      </c>
      <c r="E3" s="26" t="s">
        <v>412</v>
      </c>
      <c r="F3" s="26" t="s">
        <v>413</v>
      </c>
      <c r="G3" s="26" t="s">
        <v>414</v>
      </c>
      <c r="H3" s="21">
        <v>1.5</v>
      </c>
      <c r="I3" s="9">
        <f t="shared" ref="I3:I6" si="0">AVERAGE(H3)*0.2</f>
        <v>0.30000000000000004</v>
      </c>
      <c r="J3" s="721">
        <f>AVERAGE(I3:I6)</f>
        <v>0.57499999999999996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96">
      <c r="A4" s="369" t="s">
        <v>167</v>
      </c>
      <c r="B4" s="370" t="s">
        <v>76</v>
      </c>
      <c r="C4" s="26" t="s">
        <v>415</v>
      </c>
      <c r="D4" s="26" t="s">
        <v>411</v>
      </c>
      <c r="E4" s="26" t="s">
        <v>412</v>
      </c>
      <c r="F4" s="26" t="s">
        <v>416</v>
      </c>
      <c r="G4" s="26" t="s">
        <v>417</v>
      </c>
      <c r="H4" s="21">
        <v>1</v>
      </c>
      <c r="I4" s="9">
        <f>AVERAGE(H4)*0.2</f>
        <v>0.2</v>
      </c>
      <c r="J4" s="722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48">
      <c r="A5" s="369" t="s">
        <v>178</v>
      </c>
      <c r="B5" s="370" t="s">
        <v>418</v>
      </c>
      <c r="C5" s="81" t="s">
        <v>419</v>
      </c>
      <c r="D5" s="81" t="s">
        <v>420</v>
      </c>
      <c r="E5" s="81" t="s">
        <v>421</v>
      </c>
      <c r="F5" s="81" t="s">
        <v>422</v>
      </c>
      <c r="G5" s="81" t="s">
        <v>423</v>
      </c>
      <c r="H5" s="21">
        <v>4.5</v>
      </c>
      <c r="I5" s="9">
        <f>AVERAGE(H5)*0.2</f>
        <v>0.9</v>
      </c>
      <c r="J5" s="722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80.099999999999994">
      <c r="A6" s="371" t="s">
        <v>184</v>
      </c>
      <c r="B6" s="372" t="s">
        <v>424</v>
      </c>
      <c r="C6" s="81" t="s">
        <v>419</v>
      </c>
      <c r="D6" s="81" t="s">
        <v>420</v>
      </c>
      <c r="E6" s="81" t="s">
        <v>421</v>
      </c>
      <c r="F6" s="81" t="s">
        <v>422</v>
      </c>
      <c r="G6" s="81" t="s">
        <v>423</v>
      </c>
      <c r="H6" s="83">
        <v>4.5</v>
      </c>
      <c r="I6" s="84">
        <f t="shared" si="0"/>
        <v>0.9</v>
      </c>
      <c r="J6" s="854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7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2.7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2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2.7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2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2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2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2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2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2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2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2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2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2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2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2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2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2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2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2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2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2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2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2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2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2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2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2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2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2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2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2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2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2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2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2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2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2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2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2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2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2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2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2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2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2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2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2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2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2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2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2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2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2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2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2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2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2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2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2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2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2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2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2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2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2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2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2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2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2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2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2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2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2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2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2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2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2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2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2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2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2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2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2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2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2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2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2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2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2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2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2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2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2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2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2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2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2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2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2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2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2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2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2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2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2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2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2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2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2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2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2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2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2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2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2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2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2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2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2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2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2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2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2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2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2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2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2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2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2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2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2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2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2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2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2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2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2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2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2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2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2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2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2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2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2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2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2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2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2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2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2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2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2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2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2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2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2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2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2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2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2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2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2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2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2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2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2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2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2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2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2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2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2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2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2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2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2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2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2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2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2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2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2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2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2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2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2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2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2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2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2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2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2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2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2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2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2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2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2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2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2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2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2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2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2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2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2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2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2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2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2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2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2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2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2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2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2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2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2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2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2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2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2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2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2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2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2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2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2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2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2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2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2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2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2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2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2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2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2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2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2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2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2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2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2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2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2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2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2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2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2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2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2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2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2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2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2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2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2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2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2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2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2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2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2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2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2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2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2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2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2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2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2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2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2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2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2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2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2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2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2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2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2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2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2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2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2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2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2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2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2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2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2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2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2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2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2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2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2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2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2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2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2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2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2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2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2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2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2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2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2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2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2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2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2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2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2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2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2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2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2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2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2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2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2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2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2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2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2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2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2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2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2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2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2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2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2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2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2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2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2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2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2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2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2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2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2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2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2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2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2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2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2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2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2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2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2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2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2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2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2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2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2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2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2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2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2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2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2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2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2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2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2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2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2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2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2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2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2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2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2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2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2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2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2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2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2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2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2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2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2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2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2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2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2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2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2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2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2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2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2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2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2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2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2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2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2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2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2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2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2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2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2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2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2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2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2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2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2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2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2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2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2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2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2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2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2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2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2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2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2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2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2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2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2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2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2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2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2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2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2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2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2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2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2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2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2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2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2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2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2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2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2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2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2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2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2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2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2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2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2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2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2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2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2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2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2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2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2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2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2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2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2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2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2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2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2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2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2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2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2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2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2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2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2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2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2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2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2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2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2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2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2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2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2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2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2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2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2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2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2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2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2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2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2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2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2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2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2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2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2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2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2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2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2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2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2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2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2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2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2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2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2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2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2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2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2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2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2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2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2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2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2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2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2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2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2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2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2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2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2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2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2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2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2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2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2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2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2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2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2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2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2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2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2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2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2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2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2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2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2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2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2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2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2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2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2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2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2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2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2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2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2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2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2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2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2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2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2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2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2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2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2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2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2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2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2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2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2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2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2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2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2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2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2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2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2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2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2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2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2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2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2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2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2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2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2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2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2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2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2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2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2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2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2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2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2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2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2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2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2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2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2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2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2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2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2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2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2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2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2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2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2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2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2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2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2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2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2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2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2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2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2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2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2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2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2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2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2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2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2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2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2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2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2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2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2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2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2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2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2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2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2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2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2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2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2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2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2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2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2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2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2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2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2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2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2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2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2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2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2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2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2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2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2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2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2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2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2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2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2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2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2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2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2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2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2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2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2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2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2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2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2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2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2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2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2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2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2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2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2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2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2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2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2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2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2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2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2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2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2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2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2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2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2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2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2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2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2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2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2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2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2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2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2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2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2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2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2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2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2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2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2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2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2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2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2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2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2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2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2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2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2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2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2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2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2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2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2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2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2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2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2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2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2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2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2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2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2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2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2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2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2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2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2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2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2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2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2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2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2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2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2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2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2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2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2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2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2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2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2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2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2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2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2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2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2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2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2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2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2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2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2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2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2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2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2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2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2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2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2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2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2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2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2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2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2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2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2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2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2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2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2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2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2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2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2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2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2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2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2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2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2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2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2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2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2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2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2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2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2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2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2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2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2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2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2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2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2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2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2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2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2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2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2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2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2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2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2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2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2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2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2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2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2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2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2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2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2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2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</sheetData>
  <mergeCells count="3">
    <mergeCell ref="H1:J1"/>
    <mergeCell ref="J3:J6"/>
    <mergeCell ref="A1:G1"/>
  </mergeCells>
  <hyperlinks>
    <hyperlink ref="A1:G1" location="'INDFINAN DIAGRAM'!A1" display="INDICADORES FINANCIEROS" xr:uid="{00000000-0004-0000-1300-000000000000}"/>
    <hyperlink ref="L1" location="INDICE!A1" display="INDICE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6"/>
  <sheetViews>
    <sheetView topLeftCell="B1" zoomScale="115" zoomScaleNormal="115" workbookViewId="0">
      <selection activeCell="E3" sqref="E3:E6"/>
    </sheetView>
  </sheetViews>
  <sheetFormatPr defaultColWidth="11.42578125" defaultRowHeight="15"/>
  <cols>
    <col min="2" max="2" width="39.42578125" customWidth="1"/>
    <col min="6" max="6" width="4.42578125" customWidth="1"/>
    <col min="9" max="9" width="15.28515625" customWidth="1"/>
    <col min="10" max="10" width="13.42578125" customWidth="1"/>
    <col min="11" max="11" width="2.7109375" customWidth="1"/>
  </cols>
  <sheetData>
    <row r="1" spans="1:14" ht="15.95">
      <c r="A1" s="751" t="s">
        <v>408</v>
      </c>
      <c r="B1" s="752"/>
      <c r="C1" s="707" t="s">
        <v>151</v>
      </c>
      <c r="D1" s="708"/>
      <c r="E1" s="709"/>
      <c r="G1" s="753" t="s">
        <v>425</v>
      </c>
      <c r="H1" s="753"/>
      <c r="I1" s="753"/>
      <c r="L1" s="450" t="s">
        <v>1</v>
      </c>
    </row>
    <row r="2" spans="1:14">
      <c r="A2" s="378" t="s">
        <v>152</v>
      </c>
      <c r="B2" s="379" t="s">
        <v>153</v>
      </c>
      <c r="C2" s="379" t="s">
        <v>159</v>
      </c>
      <c r="D2" s="379" t="s">
        <v>152</v>
      </c>
      <c r="E2" s="380" t="s">
        <v>160</v>
      </c>
    </row>
    <row r="3" spans="1:14" ht="34.5" customHeight="1">
      <c r="A3" s="383" t="s">
        <v>161</v>
      </c>
      <c r="B3" s="341" t="s">
        <v>75</v>
      </c>
      <c r="C3" s="342">
        <f>'9. INDICADORES FINANCIEROS'!H3</f>
        <v>1.5</v>
      </c>
      <c r="D3" s="381">
        <f t="shared" ref="D3:D6" si="0">AVERAGE(C3)*0.2</f>
        <v>0.30000000000000004</v>
      </c>
      <c r="E3" s="703">
        <f>AVERAGE(D3:D6)</f>
        <v>0.57499999999999996</v>
      </c>
      <c r="G3" s="719"/>
      <c r="H3" s="719"/>
      <c r="I3" s="719"/>
      <c r="J3" s="196"/>
      <c r="L3" s="737"/>
      <c r="M3" s="737"/>
      <c r="N3" s="737"/>
    </row>
    <row r="4" spans="1:14" ht="15.95">
      <c r="A4" s="384" t="s">
        <v>167</v>
      </c>
      <c r="B4" s="376" t="s">
        <v>76</v>
      </c>
      <c r="C4" s="342">
        <f>'9. INDICADORES FINANCIEROS'!H4</f>
        <v>1</v>
      </c>
      <c r="D4" s="381">
        <f>AVERAGE(C4)*0.2</f>
        <v>0.2</v>
      </c>
      <c r="E4" s="852"/>
    </row>
    <row r="5" spans="1:14" ht="28.5" customHeight="1">
      <c r="A5" s="385" t="s">
        <v>178</v>
      </c>
      <c r="B5" s="341" t="s">
        <v>77</v>
      </c>
      <c r="C5" s="342">
        <f>'9. INDICADORES FINANCIEROS'!H5</f>
        <v>4.5</v>
      </c>
      <c r="D5" s="381">
        <f>AVERAGE(C5)*0.2</f>
        <v>0.9</v>
      </c>
      <c r="E5" s="852"/>
      <c r="G5" s="719"/>
      <c r="H5" s="719"/>
      <c r="I5" s="719"/>
      <c r="J5" s="197"/>
      <c r="L5" s="737"/>
      <c r="M5" s="737"/>
      <c r="N5" s="737"/>
    </row>
    <row r="6" spans="1:14" ht="48.95" thickBot="1">
      <c r="A6" s="386" t="s">
        <v>184</v>
      </c>
      <c r="B6" s="377" t="s">
        <v>78</v>
      </c>
      <c r="C6" s="345">
        <f>'9. INDICADORES FINANCIEROS'!H6</f>
        <v>4.5</v>
      </c>
      <c r="D6" s="382">
        <f t="shared" si="0"/>
        <v>0.9</v>
      </c>
      <c r="E6" s="853"/>
    </row>
  </sheetData>
  <mergeCells count="8">
    <mergeCell ref="L3:N3"/>
    <mergeCell ref="L5:N5"/>
    <mergeCell ref="A1:B1"/>
    <mergeCell ref="C1:E1"/>
    <mergeCell ref="E3:E6"/>
    <mergeCell ref="G1:I1"/>
    <mergeCell ref="G3:I3"/>
    <mergeCell ref="G5:I5"/>
  </mergeCells>
  <hyperlinks>
    <hyperlink ref="G1" r:id="rId1" location="'11. INDICADORES FINANCIEROS'!A1" xr:uid="{00000000-0004-0000-1400-000000000000}"/>
    <hyperlink ref="L1" location="INDICE!A1" display="INDICE" xr:uid="{00000000-0004-0000-1400-000001000000}"/>
    <hyperlink ref="G1:I1" location="'9. INDICADORES FINANCIEROS'!A1" display="MATRIZ INDICADORES FINANCIEROS" xr:uid="{00000000-0004-0000-1400-000004000000}"/>
  </hyperlinks>
  <pageMargins left="0.7" right="0.7" top="0.75" bottom="0.75" header="0.3" footer="0.3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2"/>
  <sheetViews>
    <sheetView topLeftCell="A18" zoomScale="138" zoomScaleNormal="138" workbookViewId="0">
      <selection activeCell="B16" sqref="B16"/>
    </sheetView>
  </sheetViews>
  <sheetFormatPr defaultColWidth="11.42578125" defaultRowHeight="15"/>
  <cols>
    <col min="1" max="1" width="51.28515625" customWidth="1"/>
    <col min="2" max="2" width="11.42578125" style="27"/>
  </cols>
  <sheetData>
    <row r="1" spans="1:3">
      <c r="A1" s="754" t="s">
        <v>426</v>
      </c>
      <c r="B1" s="754"/>
      <c r="C1" s="466" t="s">
        <v>1</v>
      </c>
    </row>
    <row r="2" spans="1:3">
      <c r="A2" s="31" t="s">
        <v>3</v>
      </c>
      <c r="B2" s="32" t="s">
        <v>427</v>
      </c>
    </row>
    <row r="3" spans="1:3">
      <c r="A3" s="198" t="str">
        <f>'1. INNOVACIÓN'!A1:G1</f>
        <v>INNOVACIÓN</v>
      </c>
      <c r="B3" s="35">
        <f>'1. INNOVACIÓN'!K3:K10</f>
        <v>0.35000000000000003</v>
      </c>
    </row>
    <row r="4" spans="1:3">
      <c r="A4" s="155" t="str">
        <f>'PROD.SOS.DIAGRAM'!A1</f>
        <v>PRODUCCION SOSTENIBLE</v>
      </c>
      <c r="B4" s="35">
        <f>'PROD.SOS.DIAGRAM'!F3</f>
        <v>0.39</v>
      </c>
    </row>
    <row r="5" spans="1:3">
      <c r="A5" s="132" t="str">
        <f>'LIDER.DIREST.DIAGRAM'!A1</f>
        <v xml:space="preserve">3. LIDERAZGO Y DIRECCIONAMIENTO ESTRATÉGICO </v>
      </c>
      <c r="B5" s="35">
        <f>'LIDER.DIREST.DIAGRAM'!F3</f>
        <v>0.29166666666666669</v>
      </c>
    </row>
    <row r="6" spans="1:3">
      <c r="A6" s="37" t="str">
        <f>'CULTOR.DIAGRAM'!A1</f>
        <v>CULTURA ORGANIZACIONAL</v>
      </c>
      <c r="B6" s="35">
        <f>'CULTOR.DIAGRAM'!E3</f>
        <v>0.25</v>
      </c>
    </row>
    <row r="7" spans="1:3">
      <c r="A7" s="133" t="str">
        <f>'RECONO.DIAGRAM'!A1</f>
        <v>RECONOCIMIENTO</v>
      </c>
      <c r="B7" s="35">
        <f>'RECONO.DIAGRAM'!E3</f>
        <v>0.30000000000000004</v>
      </c>
    </row>
    <row r="8" spans="1:3">
      <c r="A8" s="156" t="str">
        <f>'PROC.COLAB.DIAGRAM'!A1</f>
        <v>PROCESOS COLABORATIVOS</v>
      </c>
      <c r="B8" s="35">
        <f>'PROC.COLAB.DIAGRAM'!E3</f>
        <v>0.57500000000000007</v>
      </c>
    </row>
    <row r="9" spans="1:3">
      <c r="A9" s="199" t="str">
        <f>'NUEVMERC DIAGRAM'!A1:B1</f>
        <v>NUEVOS MERCADOS</v>
      </c>
      <c r="B9" s="35">
        <f>'NUEVMERC DIAGRAM'!E3</f>
        <v>0.30000000000000004</v>
      </c>
    </row>
    <row r="10" spans="1:3">
      <c r="A10" s="38" t="str">
        <f>'TECNOLOGIA DIAGRAM'!A1:B1</f>
        <v>TECNOLOGÍA</v>
      </c>
      <c r="B10" s="35">
        <f>'TECNOLOGIA DIAGRAM'!E3</f>
        <v>0.42500000000000004</v>
      </c>
    </row>
    <row r="11" spans="1:3" ht="21" customHeight="1">
      <c r="A11" s="467" t="str">
        <f>'INDFINAN DIAGRAM'!A1:B1</f>
        <v>INDICADORES FINANCIEROS</v>
      </c>
      <c r="B11" s="35">
        <f>'INDFINAN DIAGRAM'!E3</f>
        <v>0.57499999999999996</v>
      </c>
    </row>
    <row r="12" spans="1:3">
      <c r="A12" s="31" t="s">
        <v>428</v>
      </c>
      <c r="B12" s="36">
        <f>AVERAGEA(B3:B11)</f>
        <v>0.38407407407407412</v>
      </c>
    </row>
  </sheetData>
  <mergeCells count="1">
    <mergeCell ref="A1:B1"/>
  </mergeCells>
  <hyperlinks>
    <hyperlink ref="A3" location="INNOV.DIAGRAM!A1" display="INNOV.DIAGRAM!A1" xr:uid="{00000000-0004-0000-1500-000000000000}"/>
    <hyperlink ref="A4" location="PROD.SOS.DIAGRAM!A1" display="PROD.SOS.DIAGRAM!A1" xr:uid="{00000000-0004-0000-1500-000001000000}"/>
    <hyperlink ref="A5" location="LIDER.DIREST.DIAGRAM!A1" display="LIDER.DIREST.DIAGRAM!A1" xr:uid="{00000000-0004-0000-1500-000002000000}"/>
    <hyperlink ref="A6" location="CULTOR.DIAGRAM!A1" display="CULTOR.DIAGRAM!A1" xr:uid="{00000000-0004-0000-1500-000003000000}"/>
    <hyperlink ref="A7" location="RECONO.DIAGRAM!A1" display="RECONO.DIAGRAM!A1" xr:uid="{00000000-0004-0000-1500-000004000000}"/>
    <hyperlink ref="A8" location="PROC.COLAB.DIAGRAM!A1" display="PROC.COLAB.DIAGRAM!A1" xr:uid="{00000000-0004-0000-1500-000005000000}"/>
    <hyperlink ref="A9" location="'NUEVMERC DIAGRAM'!A1" display="'NUEVMERC DIAGRAM'!A1" xr:uid="{00000000-0004-0000-1500-000006000000}"/>
    <hyperlink ref="A10" location="'TECNOLOGIA DIAGRAM'!A1" display="'TECNOLOGIA DIAGRAM'!A1" xr:uid="{00000000-0004-0000-1500-000007000000}"/>
    <hyperlink ref="C1" location="INDICE!A1" display="INDICE" xr:uid="{00000000-0004-0000-1500-000008000000}"/>
    <hyperlink ref="A11" location="'INDFINAN DIAGRAM'!A1" display="'INDFINAN DIAGRAM'!A1" xr:uid="{00000000-0004-0000-1500-000009000000}"/>
  </hyperlinks>
  <pageMargins left="0.7" right="0.7" top="0.75" bottom="0.75" header="0.3" footer="0.3"/>
  <pageSetup paperSize="9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5"/>
  <sheetViews>
    <sheetView zoomScale="80" zoomScaleNormal="80" workbookViewId="0">
      <selection activeCell="K3" sqref="K3"/>
    </sheetView>
  </sheetViews>
  <sheetFormatPr defaultColWidth="11.42578125" defaultRowHeight="15"/>
  <cols>
    <col min="1" max="1" width="19.28515625" customWidth="1"/>
    <col min="2" max="2" width="16.140625" customWidth="1"/>
    <col min="3" max="3" width="16.42578125" customWidth="1"/>
    <col min="4" max="4" width="23.140625" customWidth="1"/>
    <col min="5" max="5" width="18" customWidth="1"/>
    <col min="6" max="6" width="21.42578125" customWidth="1"/>
    <col min="7" max="7" width="19.42578125" customWidth="1"/>
    <col min="8" max="8" width="17.28515625" customWidth="1"/>
    <col min="9" max="9" width="16.42578125" customWidth="1"/>
    <col min="10" max="10" width="17" customWidth="1"/>
  </cols>
  <sheetData>
    <row r="1" spans="1:11" ht="69.95" customHeight="1">
      <c r="A1" s="97" t="s">
        <v>429</v>
      </c>
      <c r="B1" s="465" t="str">
        <f>INNOV.DIAGRAM!A1</f>
        <v>INNOVACIÓN</v>
      </c>
      <c r="C1" s="468" t="str">
        <f>'PROD.SOS.DIAGRAM'!A1</f>
        <v>PRODUCCION SOSTENIBLE</v>
      </c>
      <c r="D1" s="469" t="str">
        <f>'LIDER.DIREST.DIAGRAM'!A1</f>
        <v xml:space="preserve">3. LIDERAZGO Y DIRECCIONAMIENTO ESTRATÉGICO </v>
      </c>
      <c r="E1" s="435" t="str">
        <f>'CULTOR.DIAGRAM'!A1</f>
        <v>CULTURA ORGANIZACIONAL</v>
      </c>
      <c r="F1" s="158" t="str">
        <f>'RECONO.DIAGRAM'!A1</f>
        <v>RECONOCIMIENTO</v>
      </c>
      <c r="G1" s="319" t="str">
        <f>'PROC.COLAB.DIAGRAM'!A1</f>
        <v>PROCESOS COLABORATIVOS</v>
      </c>
      <c r="H1" s="470" t="str">
        <f>'NUEVMERC DIAGRAM'!A1</f>
        <v>NUEVOS MERCADOS</v>
      </c>
      <c r="I1" s="471" t="str">
        <f>'TECNOLOGIA DIAGRAM'!A1</f>
        <v>TECNOLOGÍA</v>
      </c>
      <c r="J1" s="436" t="str">
        <f>'INDFINAN DIAGRAM'!A1</f>
        <v>INDICADORES FINANCIEROS</v>
      </c>
    </row>
    <row r="2" spans="1:11" ht="15.95">
      <c r="A2" s="500" t="s">
        <v>161</v>
      </c>
      <c r="B2" s="39">
        <f>INNOV.DIAGRAM!D3</f>
        <v>0.4</v>
      </c>
      <c r="C2" s="35">
        <f>'PROD.SOS.DIAGRAM'!E3</f>
        <v>0.60000000000000009</v>
      </c>
      <c r="D2" s="35">
        <f>'LIDER.DIREST.DIAGRAM'!E3</f>
        <v>0.26666666666666666</v>
      </c>
      <c r="E2" s="35">
        <f>'CULTOR.DIAGRAM'!D3</f>
        <v>0.2</v>
      </c>
      <c r="F2" s="35">
        <f>'RECONO.DIAGRAM'!D3</f>
        <v>0.2</v>
      </c>
      <c r="G2" s="35">
        <f>'PROC.COLAB.DIAGRAM'!D3</f>
        <v>0.60000000000000009</v>
      </c>
      <c r="H2" s="35">
        <f>'NUEVMERC DIAGRAM'!D3</f>
        <v>0.4</v>
      </c>
      <c r="I2" s="35">
        <f>'TECNOLOGIA DIAGRAM'!D3</f>
        <v>0.5</v>
      </c>
      <c r="J2" s="35">
        <f>'INDFINAN DIAGRAM'!D3</f>
        <v>0.30000000000000004</v>
      </c>
    </row>
    <row r="3" spans="1:11" ht="18.95">
      <c r="A3" s="501" t="s">
        <v>167</v>
      </c>
      <c r="B3" s="96">
        <f>INNOV.DIAGRAM!D4</f>
        <v>0.4</v>
      </c>
      <c r="C3" s="35">
        <f>'PROD.SOS.DIAGRAM'!E4</f>
        <v>0.55999999999999994</v>
      </c>
      <c r="D3" s="35">
        <f>'LIDER.DIREST.DIAGRAM'!E6</f>
        <v>0.2</v>
      </c>
      <c r="E3" s="35">
        <f>'CULTOR.DIAGRAM'!D4</f>
        <v>0.4</v>
      </c>
      <c r="F3" s="35">
        <f>'RECONO.DIAGRAM'!D4</f>
        <v>0.2</v>
      </c>
      <c r="G3" s="35">
        <f>'PROC.COLAB.DIAGRAM'!D4</f>
        <v>0.8</v>
      </c>
      <c r="H3" s="35">
        <f>'NUEVMERC DIAGRAM'!D4</f>
        <v>0.2</v>
      </c>
      <c r="I3" s="35">
        <f>'TECNOLOGIA DIAGRAM'!D4</f>
        <v>0.4</v>
      </c>
      <c r="J3" s="35">
        <f>'INDFINAN DIAGRAM'!D4</f>
        <v>0.2</v>
      </c>
      <c r="K3" s="92" t="s">
        <v>1</v>
      </c>
    </row>
    <row r="4" spans="1:11" ht="15.95">
      <c r="A4" s="502" t="s">
        <v>178</v>
      </c>
      <c r="B4" s="39">
        <f>INNOV.DIAGRAM!D6</f>
        <v>0.4</v>
      </c>
      <c r="C4" s="35">
        <f>'PROD.SOS.DIAGRAM'!E9</f>
        <v>0.2</v>
      </c>
      <c r="D4" s="35">
        <f>'LIDER.DIREST.DIAGRAM'!E8</f>
        <v>0.30000000000000004</v>
      </c>
      <c r="E4" s="35">
        <f>'CULTOR.DIAGRAM'!D5</f>
        <v>0.2</v>
      </c>
      <c r="F4" s="35">
        <f>'RECONO.DIAGRAM'!D5</f>
        <v>0.4</v>
      </c>
      <c r="G4" s="35">
        <f>'PROC.COLAB.DIAGRAM'!D5</f>
        <v>0.70000000000000007</v>
      </c>
      <c r="H4" s="35">
        <f>'NUEVMERC DIAGRAM'!D5</f>
        <v>0.2</v>
      </c>
      <c r="I4" s="35">
        <f>'TECNOLOGIA DIAGRAM'!D5</f>
        <v>0.4</v>
      </c>
      <c r="J4" s="35">
        <f>'INDFINAN DIAGRAM'!D5</f>
        <v>0.9</v>
      </c>
    </row>
    <row r="5" spans="1:11" ht="15.95">
      <c r="A5" s="503" t="s">
        <v>184</v>
      </c>
      <c r="B5" s="39">
        <f>INNOV.DIAGRAM!D7</f>
        <v>0.2</v>
      </c>
      <c r="C5" s="35">
        <f>'PROD.SOS.DIAGRAM'!E10</f>
        <v>0.2</v>
      </c>
      <c r="D5" s="35">
        <f>'LIDER.DIREST.DIAGRAM'!E11</f>
        <v>0.4</v>
      </c>
      <c r="E5" s="35">
        <f>'CULTOR.DIAGRAM'!D6</f>
        <v>0.2</v>
      </c>
      <c r="F5" s="35">
        <f>'RECONO.DIAGRAM'!D6</f>
        <v>0.4</v>
      </c>
      <c r="G5" s="35">
        <f>'PROC.COLAB.DIAGRAM'!D6</f>
        <v>0.2</v>
      </c>
      <c r="H5" s="35">
        <f>'NUEVMERC DIAGRAM'!D6</f>
        <v>0.4</v>
      </c>
      <c r="I5" s="35">
        <f>'TECNOLOGIA DIAGRAM'!D6</f>
        <v>0.4</v>
      </c>
      <c r="J5" s="35">
        <f>'INDFINAN DIAGRAM'!D6</f>
        <v>0.9</v>
      </c>
    </row>
  </sheetData>
  <hyperlinks>
    <hyperlink ref="C1" location="PROD.SOS.DIAGRAM!A1" display="PROD.SOS.DIAGRAM!A1" xr:uid="{00000000-0004-0000-1600-000000000000}"/>
    <hyperlink ref="B1" location="INNOV.DIAGRAM!A1" display="INNOV.DIAGRAM!A1" xr:uid="{00000000-0004-0000-1600-000001000000}"/>
    <hyperlink ref="E1" location="CULTOR.DIAGRAM!A1" display="CULTOR.DIAGRAM!A1" xr:uid="{00000000-0004-0000-1600-000002000000}"/>
    <hyperlink ref="F1" location="RECONO.DIAGRAM!A1" display="RECONO.DIAGRAM!A1" xr:uid="{00000000-0004-0000-1600-000003000000}"/>
    <hyperlink ref="G1" location="PROC.COLAB.DIAGRAM!A1" display="PROC.COLAB.DIAGRAM!A1" xr:uid="{00000000-0004-0000-1600-000004000000}"/>
    <hyperlink ref="H1" location="'NUEVMERC DIAGRAM'!A1" display="'NUEVMERC DIAGRAM'!A1" xr:uid="{00000000-0004-0000-1600-000005000000}"/>
    <hyperlink ref="I1" location="'TECNOLOGIA DIAGRAM'!A1" display="'TECNOLOGIA DIAGRAM'!A1" xr:uid="{00000000-0004-0000-1600-000006000000}"/>
    <hyperlink ref="J1" location="'INDFINAN DIAGRAM'!A1" display="'INDFINAN DIAGRAM'!A1" xr:uid="{00000000-0004-0000-1600-000007000000}"/>
    <hyperlink ref="K3" location="INDICE!A1" display="INDICE" xr:uid="{00000000-0004-0000-1600-000008000000}"/>
    <hyperlink ref="D1" location="LIDER.DIREST.DIAGRAM!A1" display="LIDER.DIREST.DIAGRAM!A1" xr:uid="{00000000-0004-0000-1600-000009000000}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49"/>
  <sheetViews>
    <sheetView zoomScale="70" zoomScaleNormal="70" workbookViewId="0"/>
  </sheetViews>
  <sheetFormatPr defaultColWidth="11.42578125" defaultRowHeight="15"/>
  <cols>
    <col min="1" max="1" width="59.7109375" style="34" customWidth="1"/>
    <col min="2" max="2" width="16.28515625" style="33" bestFit="1" customWidth="1"/>
    <col min="3" max="3" width="17.42578125" bestFit="1" customWidth="1"/>
    <col min="4" max="4" width="25.28515625" customWidth="1"/>
    <col min="5" max="5" width="23" customWidth="1"/>
    <col min="6" max="6" width="23" bestFit="1" customWidth="1"/>
    <col min="7" max="7" width="22.42578125" customWidth="1"/>
    <col min="8" max="8" width="16.28515625" customWidth="1"/>
    <col min="9" max="9" width="21.28515625" customWidth="1"/>
    <col min="10" max="10" width="17.85546875" customWidth="1"/>
    <col min="11" max="11" width="3.28515625" customWidth="1"/>
    <col min="12" max="12" width="20" customWidth="1"/>
  </cols>
  <sheetData>
    <row r="1" spans="1:12" ht="63.2" customHeight="1" thickBot="1">
      <c r="A1" s="472" t="s">
        <v>430</v>
      </c>
      <c r="B1" s="473" t="str">
        <f>INNOV.DIAGRAM!A1</f>
        <v>INNOVACIÓN</v>
      </c>
      <c r="C1" s="320" t="str">
        <f>'PROD.SOS.DIAGRAM'!A1</f>
        <v>PRODUCCION SOSTENIBLE</v>
      </c>
      <c r="D1" s="289" t="str">
        <f>'LIDER.DIREST.DIAGRAM'!A1</f>
        <v xml:space="preserve">3. LIDERAZGO Y DIRECCIONAMIENTO ESTRATÉGICO </v>
      </c>
      <c r="E1" s="290" t="str">
        <f>'CULTOR.DIAGRAM'!A1</f>
        <v>CULTURA ORGANIZACIONAL</v>
      </c>
      <c r="F1" s="474" t="str">
        <f>'RECONO.DIAGRAM'!A1</f>
        <v>RECONOCIMIENTO</v>
      </c>
      <c r="G1" s="475" t="str">
        <f>'PROC.COLAB.DIAGRAM'!A1</f>
        <v>PROCESOS COLABORATIVOS</v>
      </c>
      <c r="H1" s="476" t="str">
        <f>'NUEVMERC DIAGRAM'!A1</f>
        <v>NUEVOS MERCADOS</v>
      </c>
      <c r="I1" s="477" t="str">
        <f>'TECNOLOGIA DIAGRAM'!A1</f>
        <v>TECNOLOGÍA</v>
      </c>
      <c r="J1" s="478" t="str">
        <f>'INDFINAN DIAGRAM'!A1</f>
        <v>INDICADORES FINANCIEROS</v>
      </c>
      <c r="L1" s="291" t="s">
        <v>1</v>
      </c>
    </row>
    <row r="2" spans="1:12">
      <c r="A2" s="256" t="str">
        <f>INNOV.DIAGRAM!B3</f>
        <v>Modo de innovar</v>
      </c>
      <c r="B2" s="266">
        <f>INNOV.DIAGRAM!D3</f>
        <v>0.4</v>
      </c>
      <c r="C2" s="755"/>
      <c r="D2" s="755"/>
      <c r="E2" s="755"/>
      <c r="F2" s="755"/>
      <c r="G2" s="755"/>
      <c r="H2" s="755"/>
      <c r="I2" s="755"/>
      <c r="J2" s="757"/>
    </row>
    <row r="3" spans="1:12">
      <c r="A3" s="257" t="str">
        <f>INNOV.DIAGRAM!B7</f>
        <v>Creación de Valor</v>
      </c>
      <c r="B3" s="267">
        <f>INNOV.DIAGRAM!D7</f>
        <v>0.2</v>
      </c>
      <c r="C3" s="755"/>
      <c r="D3" s="755"/>
      <c r="E3" s="755"/>
      <c r="F3" s="755"/>
      <c r="G3" s="755"/>
      <c r="H3" s="755"/>
      <c r="I3" s="755"/>
      <c r="J3" s="757"/>
    </row>
    <row r="4" spans="1:12">
      <c r="A4" s="257" t="str">
        <f>INNOV.DIAGRAM!B6</f>
        <v>Tipo de innovación</v>
      </c>
      <c r="B4" s="267">
        <f>INNOV.DIAGRAM!D6</f>
        <v>0.4</v>
      </c>
      <c r="C4" s="755"/>
      <c r="D4" s="755"/>
      <c r="E4" s="755"/>
      <c r="F4" s="755"/>
      <c r="G4" s="755"/>
      <c r="H4" s="755"/>
      <c r="I4" s="755"/>
      <c r="J4" s="757"/>
    </row>
    <row r="5" spans="1:12">
      <c r="A5" s="257" t="str">
        <f>INNOV.DIAGRAM!B4</f>
        <v>Ecodiseño</v>
      </c>
      <c r="B5" s="268">
        <f>'1. INNOVACIÓN'!I4</f>
        <v>0.4</v>
      </c>
      <c r="C5" s="755"/>
      <c r="D5" s="755"/>
      <c r="E5" s="755"/>
      <c r="F5" s="755"/>
      <c r="G5" s="755"/>
      <c r="H5" s="755"/>
      <c r="I5" s="755"/>
      <c r="J5" s="757"/>
    </row>
    <row r="6" spans="1:12" ht="15.95" thickBot="1">
      <c r="A6" s="258" t="str">
        <f>INNOV.DIAGRAM!B5</f>
        <v>Economía circular</v>
      </c>
      <c r="B6" s="269">
        <f>'1. INNOVACIÓN'!I5</f>
        <v>0.4</v>
      </c>
      <c r="C6" s="755"/>
      <c r="D6" s="755"/>
      <c r="E6" s="755"/>
      <c r="F6" s="755"/>
      <c r="G6" s="755"/>
      <c r="H6" s="755"/>
      <c r="I6" s="755"/>
      <c r="J6" s="757"/>
    </row>
    <row r="7" spans="1:12" ht="15.95">
      <c r="A7" s="259" t="str">
        <f>'PROD.SOS.DIAGRAM'!B3</f>
        <v>Proveedores- Materias primas y/ o insumos para la operación</v>
      </c>
      <c r="B7" s="758"/>
      <c r="C7" s="263">
        <f>'PROD.SOS.DIAGRAM'!E3</f>
        <v>0.60000000000000009</v>
      </c>
      <c r="D7" s="755"/>
      <c r="E7" s="755"/>
      <c r="F7" s="755"/>
      <c r="G7" s="755"/>
      <c r="H7" s="755"/>
      <c r="I7" s="755"/>
      <c r="J7" s="757"/>
    </row>
    <row r="8" spans="1:12" ht="15.95">
      <c r="A8" s="260" t="str">
        <f>'PROD.SOS.DIAGRAM'!B10</f>
        <v>Presupuesto asignado a un programa de gestión  Ambiental</v>
      </c>
      <c r="B8" s="758"/>
      <c r="C8" s="264">
        <f>'2. PRODUCCIÓN SOSTENIBLE'!I10</f>
        <v>0.2</v>
      </c>
      <c r="D8" s="755"/>
      <c r="E8" s="755"/>
      <c r="F8" s="755"/>
      <c r="G8" s="755"/>
      <c r="H8" s="755"/>
      <c r="I8" s="755"/>
      <c r="J8" s="757"/>
    </row>
    <row r="9" spans="1:12" ht="15.95">
      <c r="A9" s="260" t="str">
        <f>'PROD.SOS.DIAGRAM'!B11</f>
        <v>Modelo de negocio que incluye Economía circular</v>
      </c>
      <c r="B9" s="758"/>
      <c r="C9" s="264">
        <f>'2. PRODUCCIÓN SOSTENIBLE'!I11</f>
        <v>0.2</v>
      </c>
      <c r="D9" s="755"/>
      <c r="E9" s="755"/>
      <c r="F9" s="755"/>
      <c r="G9" s="755"/>
      <c r="H9" s="755"/>
      <c r="I9" s="755"/>
      <c r="J9" s="757"/>
    </row>
    <row r="10" spans="1:12" ht="15.95">
      <c r="A10" s="260" t="str">
        <f>'PROD.SOS.DIAGRAM'!B9</f>
        <v>Planes, sellos y certificaciones ambientales</v>
      </c>
      <c r="B10" s="758"/>
      <c r="C10" s="264">
        <f>'PROD.SOS.DIAGRAM'!E9</f>
        <v>0.2</v>
      </c>
      <c r="D10" s="755"/>
      <c r="E10" s="755"/>
      <c r="F10" s="755"/>
      <c r="G10" s="755"/>
      <c r="H10" s="755"/>
      <c r="I10" s="755"/>
      <c r="J10" s="757"/>
    </row>
    <row r="11" spans="1:12">
      <c r="A11" s="261" t="str">
        <f>'PROD.SOS.DIAGRAM'!B4</f>
        <v>Agua- uso eficiente</v>
      </c>
      <c r="B11" s="758"/>
      <c r="C11" s="264">
        <f>'2. PRODUCCIÓN SOSTENIBLE'!I4</f>
        <v>0.5</v>
      </c>
      <c r="D11" s="755"/>
      <c r="E11" s="755"/>
      <c r="F11" s="755"/>
      <c r="G11" s="755"/>
      <c r="H11" s="755"/>
      <c r="I11" s="755"/>
      <c r="J11" s="757"/>
    </row>
    <row r="12" spans="1:12">
      <c r="A12" s="261" t="str">
        <f>'PROD.SOS.DIAGRAM'!B5</f>
        <v>Aguas residuales</v>
      </c>
      <c r="B12" s="758"/>
      <c r="C12" s="264">
        <f>'2. PRODUCCIÓN SOSTENIBLE'!I5</f>
        <v>0.6</v>
      </c>
      <c r="D12" s="755"/>
      <c r="E12" s="755"/>
      <c r="F12" s="755"/>
      <c r="G12" s="755"/>
      <c r="H12" s="755"/>
      <c r="I12" s="755"/>
      <c r="J12" s="757"/>
    </row>
    <row r="13" spans="1:12">
      <c r="A13" s="261" t="str">
        <f>'PROD.SOS.DIAGRAM'!B6</f>
        <v>Energía</v>
      </c>
      <c r="B13" s="758"/>
      <c r="C13" s="264">
        <f>'2. PRODUCCIÓN SOSTENIBLE'!I6</f>
        <v>0.8</v>
      </c>
      <c r="D13" s="755"/>
      <c r="E13" s="755"/>
      <c r="F13" s="755"/>
      <c r="G13" s="755"/>
      <c r="H13" s="755"/>
      <c r="I13" s="755"/>
      <c r="J13" s="757"/>
    </row>
    <row r="14" spans="1:12">
      <c r="A14" s="261" t="str">
        <f>'PROD.SOS.DIAGRAM'!B7</f>
        <v>Emisiones Atmosféricas</v>
      </c>
      <c r="B14" s="758"/>
      <c r="C14" s="264">
        <f>'2. PRODUCCIÓN SOSTENIBLE'!I7</f>
        <v>0.3</v>
      </c>
      <c r="D14" s="755"/>
      <c r="E14" s="755"/>
      <c r="F14" s="755"/>
      <c r="G14" s="755"/>
      <c r="H14" s="755"/>
      <c r="I14" s="755"/>
      <c r="J14" s="757"/>
    </row>
    <row r="15" spans="1:12" ht="15.95" thickBot="1">
      <c r="A15" s="262" t="str">
        <f>'PROD.SOS.DIAGRAM'!B8</f>
        <v>Residuos sólidos y/o Basuras</v>
      </c>
      <c r="B15" s="758"/>
      <c r="C15" s="265">
        <f>'2. PRODUCCIÓN SOSTENIBLE'!I8</f>
        <v>0.6</v>
      </c>
      <c r="D15" s="755"/>
      <c r="E15" s="755"/>
      <c r="F15" s="755"/>
      <c r="G15" s="755"/>
      <c r="H15" s="755"/>
      <c r="I15" s="755"/>
      <c r="J15" s="757"/>
    </row>
    <row r="16" spans="1:12">
      <c r="A16" s="273" t="str">
        <f>'LIDER.DIREST.DIAGRAM'!B3</f>
        <v>Tendencias sociales</v>
      </c>
      <c r="B16" s="758"/>
      <c r="C16" s="755"/>
      <c r="D16" s="270">
        <f>'3. LIDER.DIR.ESTRA'!I3</f>
        <v>0.4</v>
      </c>
      <c r="E16" s="755"/>
      <c r="F16" s="755"/>
      <c r="G16" s="755"/>
      <c r="H16" s="755"/>
      <c r="I16" s="755"/>
      <c r="J16" s="757"/>
    </row>
    <row r="17" spans="1:10">
      <c r="A17" s="274" t="str">
        <f>'LIDER.DIREST.DIAGRAM'!B4</f>
        <v>Capacidad de movilización</v>
      </c>
      <c r="B17" s="758"/>
      <c r="C17" s="755"/>
      <c r="D17" s="271">
        <f>'3. LIDER.DIR.ESTRA'!I4</f>
        <v>0.2</v>
      </c>
      <c r="E17" s="755"/>
      <c r="F17" s="755"/>
      <c r="G17" s="755"/>
      <c r="H17" s="755"/>
      <c r="I17" s="755"/>
      <c r="J17" s="757"/>
    </row>
    <row r="18" spans="1:10">
      <c r="A18" s="274" t="str">
        <f>'LIDER.DIREST.DIAGRAM'!B5</f>
        <v>Ética, Valores y Política Anticorrupción</v>
      </c>
      <c r="B18" s="758"/>
      <c r="C18" s="755"/>
      <c r="D18" s="271">
        <f>'3. LIDER.DIR.ESTRA'!I5</f>
        <v>0.2</v>
      </c>
      <c r="E18" s="755"/>
      <c r="F18" s="755"/>
      <c r="G18" s="755"/>
      <c r="H18" s="755"/>
      <c r="I18" s="755"/>
      <c r="J18" s="757"/>
    </row>
    <row r="19" spans="1:10" ht="15.95">
      <c r="A19" s="275" t="str">
        <f>'LIDER.DIREST.DIAGRAM'!B6</f>
        <v>Rendición de cuentas  en Desarrollo Sostenible</v>
      </c>
      <c r="B19" s="758"/>
      <c r="C19" s="755"/>
      <c r="D19" s="271">
        <f>'3. LIDER.DIR.ESTRA'!I6</f>
        <v>0.2</v>
      </c>
      <c r="E19" s="755"/>
      <c r="F19" s="755"/>
      <c r="G19" s="755"/>
      <c r="H19" s="755"/>
      <c r="I19" s="755"/>
      <c r="J19" s="757"/>
    </row>
    <row r="20" spans="1:10" ht="15.95">
      <c r="A20" s="275" t="str">
        <f>'LIDER.DIREST.DIAGRAM'!B7</f>
        <v>Valor de la Sostenibilidad</v>
      </c>
      <c r="B20" s="758"/>
      <c r="C20" s="755"/>
      <c r="D20" s="271">
        <f>'3. LIDER.DIR.ESTRA'!I7</f>
        <v>0.2</v>
      </c>
      <c r="E20" s="755"/>
      <c r="F20" s="755"/>
      <c r="G20" s="755"/>
      <c r="H20" s="755"/>
      <c r="I20" s="755"/>
      <c r="J20" s="757"/>
    </row>
    <row r="21" spans="1:10" ht="15.95">
      <c r="A21" s="275" t="str">
        <f>'LIDER.DIREST.DIAGRAM'!B8</f>
        <v>Gobierno  Corporativo</v>
      </c>
      <c r="B21" s="758"/>
      <c r="C21" s="755"/>
      <c r="D21" s="271">
        <f>'3. LIDER.DIR.ESTRA'!I8</f>
        <v>0.2</v>
      </c>
      <c r="E21" s="755"/>
      <c r="F21" s="755"/>
      <c r="G21" s="755"/>
      <c r="H21" s="755"/>
      <c r="I21" s="755"/>
      <c r="J21" s="757"/>
    </row>
    <row r="22" spans="1:10" ht="15.95">
      <c r="A22" s="275" t="str">
        <f>'LIDER.DIREST.DIAGRAM'!B9</f>
        <v>Gestión del Conocimiento</v>
      </c>
      <c r="B22" s="758"/>
      <c r="C22" s="755"/>
      <c r="D22" s="271">
        <f>'3. LIDER.DIR.ESTRA'!I9</f>
        <v>0.4</v>
      </c>
      <c r="E22" s="755"/>
      <c r="F22" s="755"/>
      <c r="G22" s="755"/>
      <c r="H22" s="755"/>
      <c r="I22" s="755"/>
      <c r="J22" s="757"/>
    </row>
    <row r="23" spans="1:10" ht="15.95">
      <c r="A23" s="275" t="str">
        <f>'LIDER.DIREST.DIAGRAM'!B10</f>
        <v xml:space="preserve"> Estrategias corporativas</v>
      </c>
      <c r="B23" s="758"/>
      <c r="C23" s="755"/>
      <c r="D23" s="271">
        <f>'3. LIDER.DIR.ESTRA'!I10</f>
        <v>0.3</v>
      </c>
      <c r="E23" s="755"/>
      <c r="F23" s="755"/>
      <c r="G23" s="755"/>
      <c r="H23" s="755"/>
      <c r="I23" s="755"/>
      <c r="J23" s="757"/>
    </row>
    <row r="24" spans="1:10">
      <c r="A24" s="274" t="str">
        <f>'LIDER.DIREST.DIAGRAM'!B11</f>
        <v>Análisis de entornos</v>
      </c>
      <c r="B24" s="758"/>
      <c r="C24" s="755"/>
      <c r="D24" s="271">
        <f>'3. LIDER.DIR.ESTRA'!I11</f>
        <v>0.4</v>
      </c>
      <c r="E24" s="755"/>
      <c r="F24" s="755"/>
      <c r="G24" s="755"/>
      <c r="H24" s="755"/>
      <c r="I24" s="755"/>
      <c r="J24" s="757"/>
    </row>
    <row r="25" spans="1:10" ht="15.95" thickBot="1">
      <c r="A25" s="276" t="str">
        <f>'LIDER.DIREST.DIAGRAM'!B12</f>
        <v>Toma de Decisiones</v>
      </c>
      <c r="B25" s="758"/>
      <c r="C25" s="755"/>
      <c r="D25" s="272">
        <f>'3. LIDER.DIR.ESTRA'!I12</f>
        <v>0.4</v>
      </c>
      <c r="E25" s="755"/>
      <c r="F25" s="755"/>
      <c r="G25" s="755"/>
      <c r="H25" s="755"/>
      <c r="I25" s="755"/>
      <c r="J25" s="757"/>
    </row>
    <row r="26" spans="1:10">
      <c r="A26" s="280" t="str">
        <f>'CULTOR.DIAGRAM'!B3</f>
        <v>Ambiente Laboral</v>
      </c>
      <c r="B26" s="758"/>
      <c r="C26" s="755"/>
      <c r="D26" s="760"/>
      <c r="E26" s="277">
        <f>'CULTOR.DIAGRAM'!D3</f>
        <v>0.2</v>
      </c>
      <c r="F26" s="755"/>
      <c r="G26" s="755"/>
      <c r="H26" s="755"/>
      <c r="I26" s="755"/>
      <c r="J26" s="757"/>
    </row>
    <row r="27" spans="1:10">
      <c r="A27" s="281" t="str">
        <f>'CULTOR.DIAGRAM'!B6</f>
        <v>Valor Compartido</v>
      </c>
      <c r="B27" s="758"/>
      <c r="C27" s="755"/>
      <c r="D27" s="760"/>
      <c r="E27" s="278">
        <f>'CULTOR.DIAGRAM'!D6</f>
        <v>0.2</v>
      </c>
      <c r="F27" s="755"/>
      <c r="G27" s="755"/>
      <c r="H27" s="755"/>
      <c r="I27" s="755"/>
      <c r="J27" s="757"/>
    </row>
    <row r="28" spans="1:10">
      <c r="A28" s="281" t="str">
        <f>'CULTOR.DIAGRAM'!B5</f>
        <v>Comunicación</v>
      </c>
      <c r="B28" s="758"/>
      <c r="C28" s="755"/>
      <c r="D28" s="760"/>
      <c r="E28" s="278">
        <f>'CULTOR.DIAGRAM'!D5</f>
        <v>0.2</v>
      </c>
      <c r="F28" s="755"/>
      <c r="G28" s="755"/>
      <c r="H28" s="755"/>
      <c r="I28" s="755"/>
      <c r="J28" s="757"/>
    </row>
    <row r="29" spans="1:10" ht="15.95" thickBot="1">
      <c r="A29" s="282" t="str">
        <f>'CULTOR.DIAGRAM'!B4</f>
        <v>Cambio de paradigmas</v>
      </c>
      <c r="B29" s="758"/>
      <c r="C29" s="755"/>
      <c r="D29" s="760"/>
      <c r="E29" s="279">
        <f>'CULTOR.DIAGRAM'!D4</f>
        <v>0.4</v>
      </c>
      <c r="F29" s="755"/>
      <c r="G29" s="755"/>
      <c r="H29" s="755"/>
      <c r="I29" s="755"/>
      <c r="J29" s="757"/>
    </row>
    <row r="30" spans="1:10">
      <c r="A30" s="286" t="str">
        <f>'RECONO.DIAGRAM'!B3</f>
        <v>Felicidad en el trabajo</v>
      </c>
      <c r="B30" s="758"/>
      <c r="C30" s="755"/>
      <c r="D30" s="760"/>
      <c r="E30" s="755"/>
      <c r="F30" s="283">
        <f>'RECONO.DIAGRAM'!D3</f>
        <v>0.2</v>
      </c>
      <c r="G30" s="755"/>
      <c r="H30" s="755"/>
      <c r="I30" s="755"/>
      <c r="J30" s="757"/>
    </row>
    <row r="31" spans="1:10">
      <c r="A31" s="287" t="str">
        <f>'RECONO.DIAGRAM'!B6</f>
        <v>Valoración en el trabajo</v>
      </c>
      <c r="B31" s="758"/>
      <c r="C31" s="755"/>
      <c r="D31" s="760"/>
      <c r="E31" s="755"/>
      <c r="F31" s="284">
        <f>'RECONO.DIAGRAM'!D6</f>
        <v>0.4</v>
      </c>
      <c r="G31" s="755"/>
      <c r="H31" s="755"/>
      <c r="I31" s="755"/>
      <c r="J31" s="757"/>
    </row>
    <row r="32" spans="1:10">
      <c r="A32" s="287" t="str">
        <f>'RECONO.DIAGRAM'!B5</f>
        <v>Practicas de motivación</v>
      </c>
      <c r="B32" s="758"/>
      <c r="C32" s="755"/>
      <c r="D32" s="760"/>
      <c r="E32" s="755"/>
      <c r="F32" s="284">
        <f>'RECONO.DIAGRAM'!D5</f>
        <v>0.4</v>
      </c>
      <c r="G32" s="755"/>
      <c r="H32" s="755"/>
      <c r="I32" s="755"/>
      <c r="J32" s="757"/>
    </row>
    <row r="33" spans="1:10" ht="15.95" thickBot="1">
      <c r="A33" s="288" t="str">
        <f>'RECONO.DIAGRAM'!B4</f>
        <v>Trabajador con consciencia ambiental</v>
      </c>
      <c r="B33" s="758"/>
      <c r="C33" s="755"/>
      <c r="D33" s="760"/>
      <c r="E33" s="755"/>
      <c r="F33" s="285">
        <f>'RECONO.DIAGRAM'!D4</f>
        <v>0.2</v>
      </c>
      <c r="G33" s="755"/>
      <c r="H33" s="755"/>
      <c r="I33" s="755"/>
      <c r="J33" s="757"/>
    </row>
    <row r="34" spans="1:10">
      <c r="A34" s="295" t="str">
        <f>'PROC.COLAB.DIAGRAM'!B3</f>
        <v>Asociatividad</v>
      </c>
      <c r="B34" s="758"/>
      <c r="C34" s="755"/>
      <c r="D34" s="760"/>
      <c r="E34" s="755"/>
      <c r="F34" s="755"/>
      <c r="G34" s="292">
        <f>'PROC.COLAB.DIAGRAM'!D3</f>
        <v>0.60000000000000009</v>
      </c>
      <c r="H34" s="755"/>
      <c r="I34" s="755"/>
      <c r="J34" s="757"/>
    </row>
    <row r="35" spans="1:10">
      <c r="A35" s="296" t="str">
        <f>'PROC.COLAB.DIAGRAM'!B6</f>
        <v>Voluntariado corporativo</v>
      </c>
      <c r="B35" s="758"/>
      <c r="C35" s="755"/>
      <c r="D35" s="760"/>
      <c r="E35" s="755"/>
      <c r="F35" s="755"/>
      <c r="G35" s="293">
        <f>'PROC.COLAB.DIAGRAM'!D6</f>
        <v>0.2</v>
      </c>
      <c r="H35" s="755"/>
      <c r="I35" s="755"/>
      <c r="J35" s="757"/>
    </row>
    <row r="36" spans="1:10">
      <c r="A36" s="296" t="str">
        <f>'PROC.COLAB.DIAGRAM'!B5</f>
        <v>Acuerdos- Negociación- Consensos</v>
      </c>
      <c r="B36" s="758"/>
      <c r="C36" s="755"/>
      <c r="D36" s="760"/>
      <c r="E36" s="755"/>
      <c r="F36" s="755"/>
      <c r="G36" s="293">
        <f>'PROC.COLAB.DIAGRAM'!D5</f>
        <v>0.70000000000000007</v>
      </c>
      <c r="H36" s="755"/>
      <c r="I36" s="755"/>
      <c r="J36" s="757"/>
    </row>
    <row r="37" spans="1:10" ht="15.95" thickBot="1">
      <c r="A37" s="297" t="str">
        <f>'PROC.COLAB.DIAGRAM'!B4</f>
        <v>Seguridad en el Trabajo</v>
      </c>
      <c r="B37" s="758"/>
      <c r="C37" s="755"/>
      <c r="D37" s="760"/>
      <c r="E37" s="755"/>
      <c r="F37" s="755"/>
      <c r="G37" s="294">
        <f>'PROC.COLAB.DIAGRAM'!D4</f>
        <v>0.8</v>
      </c>
      <c r="H37" s="755"/>
      <c r="I37" s="755"/>
      <c r="J37" s="757"/>
    </row>
    <row r="38" spans="1:10" ht="15.95">
      <c r="A38" s="301" t="str">
        <f>'NUEVMERC DIAGRAM'!B3</f>
        <v>Grado de Influencia en otros mercados de los Bienes y o Servicios.</v>
      </c>
      <c r="B38" s="758"/>
      <c r="C38" s="755"/>
      <c r="D38" s="760"/>
      <c r="E38" s="755"/>
      <c r="F38" s="755"/>
      <c r="G38" s="755"/>
      <c r="H38" s="298">
        <f>'NUEVMERC DIAGRAM'!D3</f>
        <v>0.4</v>
      </c>
      <c r="I38" s="755"/>
      <c r="J38" s="757"/>
    </row>
    <row r="39" spans="1:10">
      <c r="A39" s="302" t="str">
        <f>'NUEVMERC DIAGRAM'!B6</f>
        <v>Estrategia comercial</v>
      </c>
      <c r="B39" s="758"/>
      <c r="C39" s="755"/>
      <c r="D39" s="760"/>
      <c r="E39" s="755"/>
      <c r="F39" s="755"/>
      <c r="G39" s="755"/>
      <c r="H39" s="299">
        <f>'NUEVMERC DIAGRAM'!D6</f>
        <v>0.4</v>
      </c>
      <c r="I39" s="755"/>
      <c r="J39" s="757"/>
    </row>
    <row r="40" spans="1:10" ht="15.95">
      <c r="A40" s="303" t="str">
        <f>'NUEVMERC DIAGRAM'!B5</f>
        <v>Plan Estratégico para entrar en nuevos mercados</v>
      </c>
      <c r="B40" s="758"/>
      <c r="C40" s="755"/>
      <c r="D40" s="760"/>
      <c r="E40" s="755"/>
      <c r="F40" s="755"/>
      <c r="G40" s="755"/>
      <c r="H40" s="299">
        <f>'NUEVMERC DIAGRAM'!D5</f>
        <v>0.2</v>
      </c>
      <c r="I40" s="755"/>
      <c r="J40" s="757"/>
    </row>
    <row r="41" spans="1:10" ht="15.95" thickBot="1">
      <c r="A41" s="304" t="str">
        <f>'NUEVMERC DIAGRAM'!B4</f>
        <v>Mercados Verdes</v>
      </c>
      <c r="B41" s="758"/>
      <c r="C41" s="755"/>
      <c r="D41" s="760"/>
      <c r="E41" s="755"/>
      <c r="F41" s="755"/>
      <c r="G41" s="755"/>
      <c r="H41" s="300">
        <f>'NUEVMERC DIAGRAM'!D4</f>
        <v>0.2</v>
      </c>
      <c r="I41" s="755"/>
      <c r="J41" s="757"/>
    </row>
    <row r="42" spans="1:10">
      <c r="A42" s="308" t="str">
        <f>'TECNOLOGIA DIAGRAM'!B3</f>
        <v>Democratización de la Tecnología</v>
      </c>
      <c r="B42" s="758"/>
      <c r="C42" s="755"/>
      <c r="D42" s="760"/>
      <c r="E42" s="755"/>
      <c r="F42" s="755"/>
      <c r="G42" s="755"/>
      <c r="H42" s="755"/>
      <c r="I42" s="305">
        <f>'TECNOLOGIA DIAGRAM'!D3</f>
        <v>0.5</v>
      </c>
      <c r="J42" s="757"/>
    </row>
    <row r="43" spans="1:10">
      <c r="A43" s="309" t="str">
        <f>'TECNOLOGIA DIAGRAM'!B6</f>
        <v>Transferencia tecnológica</v>
      </c>
      <c r="B43" s="758"/>
      <c r="C43" s="755"/>
      <c r="D43" s="760"/>
      <c r="E43" s="755"/>
      <c r="F43" s="755"/>
      <c r="G43" s="755"/>
      <c r="H43" s="755"/>
      <c r="I43" s="306">
        <f>'TECNOLOGIA DIAGRAM'!D6</f>
        <v>0.4</v>
      </c>
      <c r="J43" s="757"/>
    </row>
    <row r="44" spans="1:10">
      <c r="A44" s="309" t="str">
        <f>'TECNOLOGIA DIAGRAM'!B5</f>
        <v>Prospectiva</v>
      </c>
      <c r="B44" s="758"/>
      <c r="C44" s="755"/>
      <c r="D44" s="760"/>
      <c r="E44" s="755"/>
      <c r="F44" s="755"/>
      <c r="G44" s="755"/>
      <c r="H44" s="755"/>
      <c r="I44" s="306">
        <f>'TECNOLOGIA DIAGRAM'!D5</f>
        <v>0.4</v>
      </c>
      <c r="J44" s="757"/>
    </row>
    <row r="45" spans="1:10" ht="15.95" thickBot="1">
      <c r="A45" s="310" t="str">
        <f>'TECNOLOGIA DIAGRAM'!B4</f>
        <v>Tecnologías limpias</v>
      </c>
      <c r="B45" s="758"/>
      <c r="C45" s="755"/>
      <c r="D45" s="760"/>
      <c r="E45" s="755"/>
      <c r="F45" s="755"/>
      <c r="G45" s="755"/>
      <c r="H45" s="755"/>
      <c r="I45" s="307">
        <f>'TECNOLOGIA DIAGRAM'!D4</f>
        <v>0.4</v>
      </c>
      <c r="J45" s="757"/>
    </row>
    <row r="46" spans="1:10">
      <c r="A46" s="315" t="str">
        <f>'INDFINAN DIAGRAM'!B3</f>
        <v>Impacto en la Sociedad</v>
      </c>
      <c r="B46" s="758"/>
      <c r="C46" s="755"/>
      <c r="D46" s="760"/>
      <c r="E46" s="755"/>
      <c r="F46" s="755"/>
      <c r="G46" s="755"/>
      <c r="H46" s="755"/>
      <c r="I46" s="755"/>
      <c r="J46" s="311">
        <f>'INDFINAN DIAGRAM'!D3</f>
        <v>0.30000000000000004</v>
      </c>
    </row>
    <row r="47" spans="1:10" ht="32.1">
      <c r="A47" s="316" t="str">
        <f>'INDFINAN DIAGRAM'!B6</f>
        <v>Desempeño financiero. De Liquidez- Endeudamiento-Rentabilidad- Actividad. En el ultimo año fiscal</v>
      </c>
      <c r="B47" s="758"/>
      <c r="C47" s="755"/>
      <c r="D47" s="760"/>
      <c r="E47" s="755"/>
      <c r="F47" s="755"/>
      <c r="G47" s="755"/>
      <c r="H47" s="755"/>
      <c r="I47" s="755"/>
      <c r="J47" s="312">
        <f>'INDFINAN DIAGRAM'!D6</f>
        <v>0.9</v>
      </c>
    </row>
    <row r="48" spans="1:10">
      <c r="A48" s="317" t="str">
        <f>'INDFINAN DIAGRAM'!B5</f>
        <v>Valor Agregado ( EVA)</v>
      </c>
      <c r="B48" s="758"/>
      <c r="C48" s="755"/>
      <c r="D48" s="760"/>
      <c r="E48" s="755"/>
      <c r="F48" s="755"/>
      <c r="G48" s="755"/>
      <c r="H48" s="755"/>
      <c r="I48" s="755"/>
      <c r="J48" s="313">
        <f>'INDFINAN DIAGRAM'!D5</f>
        <v>0.9</v>
      </c>
    </row>
    <row r="49" spans="1:10" ht="15.95" thickBot="1">
      <c r="A49" s="318" t="str">
        <f>'INDFINAN DIAGRAM'!B4</f>
        <v>Protección y/o recuperación del entorno</v>
      </c>
      <c r="B49" s="759"/>
      <c r="C49" s="756"/>
      <c r="D49" s="761"/>
      <c r="E49" s="756"/>
      <c r="F49" s="756"/>
      <c r="G49" s="756"/>
      <c r="H49" s="756"/>
      <c r="I49" s="756"/>
      <c r="J49" s="314">
        <f>'INDFINAN DIAGRAM'!D4</f>
        <v>0.2</v>
      </c>
    </row>
  </sheetData>
  <mergeCells count="16">
    <mergeCell ref="I46:I49"/>
    <mergeCell ref="H2:H37"/>
    <mergeCell ref="I2:I41"/>
    <mergeCell ref="J2:J45"/>
    <mergeCell ref="B7:B49"/>
    <mergeCell ref="C16:C49"/>
    <mergeCell ref="D26:D49"/>
    <mergeCell ref="E30:E49"/>
    <mergeCell ref="F34:F49"/>
    <mergeCell ref="G38:G49"/>
    <mergeCell ref="D2:D15"/>
    <mergeCell ref="E2:E25"/>
    <mergeCell ref="F2:F29"/>
    <mergeCell ref="G2:G33"/>
    <mergeCell ref="C2:C6"/>
    <mergeCell ref="H42:H49"/>
  </mergeCells>
  <hyperlinks>
    <hyperlink ref="C1" location="PROD.SOS.DIAGRAM!A1" display="PROD.SOS.DIAGRAM!A1" xr:uid="{00000000-0004-0000-1800-000000000000}"/>
    <hyperlink ref="B1" location="INNOV.DIAGRAM!A1" display="INNOV.DIAGRAM!A1" xr:uid="{00000000-0004-0000-1800-000001000000}"/>
    <hyperlink ref="D1" location="LIDER.DIREST.DIAGRAM!A1" display="LIDER.DIREST.DIAGRAM!A1" xr:uid="{00000000-0004-0000-1800-000002000000}"/>
    <hyperlink ref="E1" location="CULTOR.DIAGRAM!A1" display="CULTOR.DIAGRAM!A1" xr:uid="{00000000-0004-0000-1800-000003000000}"/>
    <hyperlink ref="F1" location="RECONO.DIAGRAM!A1" display="RECONO.DIAGRAM!A1" xr:uid="{00000000-0004-0000-1800-000004000000}"/>
    <hyperlink ref="G1" location="PROC.COLAB.DIAGRAM!A1" display="PROC.COLAB.DIAGRAM!A1" xr:uid="{00000000-0004-0000-1800-000005000000}"/>
    <hyperlink ref="H1" location="'NUEVMERC DIAGRAM'!A1" display="'NUEVMERC DIAGRAM'!A1" xr:uid="{00000000-0004-0000-1800-000006000000}"/>
    <hyperlink ref="I1" location="'TECNOLOGIA DIAGRAM'!A1" display="'TECNOLOGIA DIAGRAM'!A1" xr:uid="{00000000-0004-0000-1800-000007000000}"/>
    <hyperlink ref="J1" location="'INDFINAN DIAGRAM'!A1" display="'INDFINAN DIAGRAM'!A1" xr:uid="{00000000-0004-0000-1800-000008000000}"/>
    <hyperlink ref="L1" location="INDICE!A1" display="INDICE" xr:uid="{00000000-0004-0000-1800-00000A000000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14"/>
  <sheetViews>
    <sheetView zoomScale="150" zoomScaleNormal="150" workbookViewId="0">
      <pane ySplit="3" topLeftCell="H14" activePane="bottomLeft" state="frozen"/>
      <selection pane="bottomLeft" activeCell="H14" sqref="A14:H14"/>
      <selection activeCell="A14" sqref="A14"/>
    </sheetView>
  </sheetViews>
  <sheetFormatPr defaultColWidth="11.42578125" defaultRowHeight="15"/>
  <cols>
    <col min="3" max="3" width="29.42578125" style="193" customWidth="1"/>
    <col min="4" max="4" width="8.42578125" bestFit="1" customWidth="1"/>
    <col min="8" max="8" width="17.42578125" customWidth="1"/>
  </cols>
  <sheetData>
    <row r="1" spans="1:8" ht="15.95" thickBot="1">
      <c r="A1" s="778" t="s">
        <v>431</v>
      </c>
      <c r="B1" s="779"/>
      <c r="C1" s="780"/>
      <c r="D1" s="780"/>
      <c r="E1" s="780"/>
      <c r="F1" s="780"/>
      <c r="G1" s="780"/>
      <c r="H1" s="781"/>
    </row>
    <row r="2" spans="1:8">
      <c r="A2" s="782" t="s">
        <v>432</v>
      </c>
      <c r="B2" s="784" t="s">
        <v>433</v>
      </c>
      <c r="C2" s="786" t="s">
        <v>434</v>
      </c>
      <c r="D2" s="782" t="s">
        <v>435</v>
      </c>
      <c r="E2" s="788" t="s">
        <v>436</v>
      </c>
      <c r="F2" s="789"/>
      <c r="G2" s="782" t="s">
        <v>437</v>
      </c>
      <c r="H2" s="790" t="s">
        <v>438</v>
      </c>
    </row>
    <row r="3" spans="1:8" ht="15.95" thickBot="1">
      <c r="A3" s="783"/>
      <c r="B3" s="785"/>
      <c r="C3" s="787"/>
      <c r="D3" s="783"/>
      <c r="E3" s="159" t="s">
        <v>439</v>
      </c>
      <c r="F3" s="160" t="s">
        <v>440</v>
      </c>
      <c r="G3" s="783"/>
      <c r="H3" s="791"/>
    </row>
    <row r="4" spans="1:8" ht="48">
      <c r="A4" s="772" t="s">
        <v>441</v>
      </c>
      <c r="B4" s="161" t="s">
        <v>10</v>
      </c>
      <c r="C4" s="188" t="s">
        <v>442</v>
      </c>
      <c r="D4" s="162">
        <v>2</v>
      </c>
      <c r="E4" s="163">
        <v>0</v>
      </c>
      <c r="F4" s="774" t="s">
        <v>443</v>
      </c>
      <c r="G4" s="162">
        <v>2</v>
      </c>
      <c r="H4" s="776" t="s">
        <v>444</v>
      </c>
    </row>
    <row r="5" spans="1:8" ht="36.950000000000003" thickBot="1">
      <c r="A5" s="773"/>
      <c r="B5" s="164" t="s">
        <v>17</v>
      </c>
      <c r="C5" s="189" t="s">
        <v>445</v>
      </c>
      <c r="D5" s="165">
        <v>2</v>
      </c>
      <c r="E5" s="166">
        <v>0</v>
      </c>
      <c r="F5" s="775"/>
      <c r="G5" s="165">
        <v>3</v>
      </c>
      <c r="H5" s="777"/>
    </row>
    <row r="6" spans="1:8" ht="24">
      <c r="A6" s="772" t="s">
        <v>446</v>
      </c>
      <c r="B6" s="161" t="s">
        <v>8</v>
      </c>
      <c r="C6" s="190" t="s">
        <v>447</v>
      </c>
      <c r="D6" s="167">
        <v>4</v>
      </c>
      <c r="E6" s="764">
        <v>1000</v>
      </c>
      <c r="F6" s="766" t="s">
        <v>448</v>
      </c>
      <c r="G6" s="167">
        <v>12</v>
      </c>
      <c r="H6" s="768" t="s">
        <v>449</v>
      </c>
    </row>
    <row r="7" spans="1:8" ht="48.95" thickBot="1">
      <c r="A7" s="773"/>
      <c r="B7" s="165" t="s">
        <v>450</v>
      </c>
      <c r="C7" s="189" t="s">
        <v>451</v>
      </c>
      <c r="D7" s="165">
        <v>1</v>
      </c>
      <c r="E7" s="765"/>
      <c r="F7" s="767"/>
      <c r="G7" s="165">
        <v>3</v>
      </c>
      <c r="H7" s="769"/>
    </row>
    <row r="8" spans="1:8" ht="36.950000000000003" thickBot="1">
      <c r="A8" s="168" t="s">
        <v>452</v>
      </c>
      <c r="B8" s="169" t="s">
        <v>450</v>
      </c>
      <c r="C8" s="191" t="s">
        <v>453</v>
      </c>
      <c r="D8" s="168">
        <v>3</v>
      </c>
      <c r="E8" s="170">
        <v>0</v>
      </c>
      <c r="F8" s="171" t="s">
        <v>448</v>
      </c>
      <c r="G8" s="172">
        <v>6</v>
      </c>
      <c r="H8" s="173" t="s">
        <v>454</v>
      </c>
    </row>
    <row r="9" spans="1:8" ht="48.95" thickBot="1">
      <c r="A9" s="168" t="s">
        <v>455</v>
      </c>
      <c r="B9" s="174" t="s">
        <v>450</v>
      </c>
      <c r="C9" s="191" t="s">
        <v>456</v>
      </c>
      <c r="D9" s="168">
        <v>2</v>
      </c>
      <c r="E9" s="175">
        <v>8000</v>
      </c>
      <c r="F9" s="171" t="s">
        <v>457</v>
      </c>
      <c r="G9" s="168">
        <v>12</v>
      </c>
      <c r="H9" s="173" t="s">
        <v>458</v>
      </c>
    </row>
    <row r="10" spans="1:8" ht="72.95" thickBot="1">
      <c r="A10" s="762" t="s">
        <v>459</v>
      </c>
      <c r="B10" s="161" t="s">
        <v>450</v>
      </c>
      <c r="C10" s="176" t="s">
        <v>460</v>
      </c>
      <c r="D10" s="177">
        <v>1</v>
      </c>
      <c r="E10" s="764">
        <v>4000</v>
      </c>
      <c r="F10" s="766" t="s">
        <v>457</v>
      </c>
      <c r="G10" s="177">
        <v>6</v>
      </c>
      <c r="H10" s="768" t="s">
        <v>458</v>
      </c>
    </row>
    <row r="11" spans="1:8" ht="60.95" thickBot="1">
      <c r="A11" s="763"/>
      <c r="B11" s="165" t="s">
        <v>461</v>
      </c>
      <c r="C11" s="178" t="s">
        <v>462</v>
      </c>
      <c r="D11" s="164">
        <v>1</v>
      </c>
      <c r="E11" s="765"/>
      <c r="F11" s="767"/>
      <c r="G11" s="164">
        <v>6</v>
      </c>
      <c r="H11" s="769"/>
    </row>
    <row r="12" spans="1:8" ht="72">
      <c r="A12" s="770" t="s">
        <v>463</v>
      </c>
      <c r="B12" s="161" t="s">
        <v>8</v>
      </c>
      <c r="C12" s="179" t="s">
        <v>464</v>
      </c>
      <c r="D12" s="180">
        <v>3</v>
      </c>
      <c r="E12" s="764">
        <v>4000</v>
      </c>
      <c r="F12" s="766" t="s">
        <v>457</v>
      </c>
      <c r="G12" s="161">
        <v>12</v>
      </c>
      <c r="H12" s="768" t="s">
        <v>465</v>
      </c>
    </row>
    <row r="13" spans="1:8" ht="108.95" thickBot="1">
      <c r="A13" s="771"/>
      <c r="B13" s="165" t="s">
        <v>8</v>
      </c>
      <c r="C13" s="181" t="s">
        <v>466</v>
      </c>
      <c r="D13" s="182">
        <v>1</v>
      </c>
      <c r="E13" s="765"/>
      <c r="F13" s="767"/>
      <c r="G13" s="165">
        <v>12</v>
      </c>
      <c r="H13" s="769"/>
    </row>
    <row r="14" spans="1:8" ht="26.1" thickBot="1">
      <c r="A14" s="183" t="s">
        <v>467</v>
      </c>
      <c r="B14" s="184"/>
      <c r="C14" s="192"/>
      <c r="D14" s="185"/>
      <c r="E14" s="186">
        <f>SUM(E4:E13)</f>
        <v>17000</v>
      </c>
      <c r="F14" s="185"/>
      <c r="G14" s="185"/>
      <c r="H14" s="187"/>
    </row>
  </sheetData>
  <mergeCells count="23">
    <mergeCell ref="A1:H1"/>
    <mergeCell ref="A2:A3"/>
    <mergeCell ref="B2:B3"/>
    <mergeCell ref="C2:C3"/>
    <mergeCell ref="D2:D3"/>
    <mergeCell ref="E2:F2"/>
    <mergeCell ref="G2:G3"/>
    <mergeCell ref="H2:H3"/>
    <mergeCell ref="A4:A5"/>
    <mergeCell ref="F4:F5"/>
    <mergeCell ref="H4:H5"/>
    <mergeCell ref="A6:A7"/>
    <mergeCell ref="E6:E7"/>
    <mergeCell ref="F6:F7"/>
    <mergeCell ref="H6:H7"/>
    <mergeCell ref="A10:A11"/>
    <mergeCell ref="E10:E11"/>
    <mergeCell ref="F10:F11"/>
    <mergeCell ref="H10:H11"/>
    <mergeCell ref="A12:A13"/>
    <mergeCell ref="E12:E13"/>
    <mergeCell ref="F12:F13"/>
    <mergeCell ref="H12:H13"/>
  </mergeCells>
  <hyperlinks>
    <hyperlink ref="A1:H1" location="'PLAN RISE'!A1" display="RUTA DE INNOVACION Y SOSTENIBILIDAD EMPRESARIAL: PLAN RISE (CORTO PLAZO-MENOS DE UN AÑO-)" xr:uid="{9B886956-47B6-4E69-8085-7DF3D93ACF5B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18"/>
  <sheetViews>
    <sheetView tabSelected="1" zoomScale="90" zoomScaleNormal="90" workbookViewId="0">
      <pane ySplit="3" topLeftCell="A4" activePane="bottomLeft" state="frozen"/>
      <selection pane="bottomLeft" activeCell="C20" sqref="C20"/>
      <selection activeCell="A14" sqref="A14"/>
    </sheetView>
  </sheetViews>
  <sheetFormatPr defaultColWidth="11.42578125" defaultRowHeight="15"/>
  <cols>
    <col min="1" max="1" width="20.140625" bestFit="1" customWidth="1"/>
    <col min="2" max="2" width="12.140625" bestFit="1" customWidth="1"/>
    <col min="3" max="3" width="61.140625" customWidth="1"/>
    <col min="5" max="5" width="16.140625" bestFit="1" customWidth="1"/>
    <col min="6" max="6" width="17.140625" customWidth="1"/>
    <col min="8" max="8" width="21.28515625" customWidth="1"/>
    <col min="10" max="10" width="23.42578125" customWidth="1"/>
  </cols>
  <sheetData>
    <row r="1" spans="1:10" ht="21.95" thickBot="1">
      <c r="A1" s="811" t="s">
        <v>431</v>
      </c>
      <c r="B1" s="811"/>
      <c r="C1" s="811"/>
      <c r="D1" s="811"/>
      <c r="E1" s="811"/>
      <c r="F1" s="811"/>
      <c r="G1" s="811"/>
      <c r="H1" s="811"/>
      <c r="J1" s="462" t="s">
        <v>1</v>
      </c>
    </row>
    <row r="2" spans="1:10">
      <c r="A2" s="812" t="s">
        <v>432</v>
      </c>
      <c r="B2" s="814" t="s">
        <v>433</v>
      </c>
      <c r="C2" s="814" t="s">
        <v>434</v>
      </c>
      <c r="D2" s="814" t="s">
        <v>435</v>
      </c>
      <c r="E2" s="814" t="s">
        <v>468</v>
      </c>
      <c r="F2" s="814"/>
      <c r="G2" s="816" t="s">
        <v>437</v>
      </c>
      <c r="H2" s="818" t="s">
        <v>438</v>
      </c>
    </row>
    <row r="3" spans="1:10">
      <c r="A3" s="813"/>
      <c r="B3" s="815"/>
      <c r="C3" s="815"/>
      <c r="D3" s="815"/>
      <c r="E3" s="427" t="s">
        <v>469</v>
      </c>
      <c r="F3" s="428" t="s">
        <v>440</v>
      </c>
      <c r="G3" s="817"/>
      <c r="H3" s="819"/>
      <c r="I3" s="24"/>
      <c r="J3" s="461"/>
    </row>
    <row r="4" spans="1:10" ht="60" customHeight="1">
      <c r="A4" s="809" t="s">
        <v>470</v>
      </c>
      <c r="B4" s="429" t="s">
        <v>161</v>
      </c>
      <c r="C4" s="525" t="s">
        <v>471</v>
      </c>
      <c r="D4" s="429">
        <v>2</v>
      </c>
      <c r="E4" s="517">
        <v>5000000</v>
      </c>
      <c r="F4" s="525" t="s">
        <v>472</v>
      </c>
      <c r="G4" s="429">
        <v>6</v>
      </c>
      <c r="H4" s="528" t="s">
        <v>473</v>
      </c>
      <c r="I4" s="424"/>
      <c r="J4" s="425"/>
    </row>
    <row r="5" spans="1:10" ht="48">
      <c r="A5" s="810"/>
      <c r="B5" s="429" t="s">
        <v>167</v>
      </c>
      <c r="C5" s="429" t="s">
        <v>474</v>
      </c>
      <c r="D5" s="429">
        <v>3</v>
      </c>
      <c r="E5" s="517">
        <v>3000000</v>
      </c>
      <c r="F5" s="525" t="s">
        <v>475</v>
      </c>
      <c r="G5" s="429">
        <v>2</v>
      </c>
      <c r="H5" s="528" t="s">
        <v>476</v>
      </c>
      <c r="I5" s="424"/>
      <c r="J5" s="425"/>
    </row>
    <row r="6" spans="1:10" ht="45.75">
      <c r="A6" s="519" t="s">
        <v>477</v>
      </c>
      <c r="B6" s="429" t="s">
        <v>167</v>
      </c>
      <c r="C6" s="429" t="s">
        <v>478</v>
      </c>
      <c r="D6" s="429">
        <v>4</v>
      </c>
      <c r="E6" s="517">
        <v>20000000</v>
      </c>
      <c r="F6" s="525" t="s">
        <v>475</v>
      </c>
      <c r="G6" s="429">
        <v>4</v>
      </c>
      <c r="H6" s="528" t="s">
        <v>476</v>
      </c>
      <c r="I6" s="424"/>
    </row>
    <row r="7" spans="1:10" ht="121.5">
      <c r="A7" s="533" t="s">
        <v>463</v>
      </c>
      <c r="B7" s="429" t="s">
        <v>479</v>
      </c>
      <c r="C7" s="534" t="s">
        <v>480</v>
      </c>
      <c r="D7" s="535">
        <v>1</v>
      </c>
      <c r="E7" s="521">
        <v>15000000</v>
      </c>
      <c r="F7" s="532" t="s">
        <v>481</v>
      </c>
      <c r="G7" s="535">
        <v>6</v>
      </c>
      <c r="H7" s="520" t="s">
        <v>482</v>
      </c>
      <c r="I7" s="424"/>
    </row>
    <row r="8" spans="1:10" ht="16.5" customHeight="1">
      <c r="A8" s="795" t="s">
        <v>483</v>
      </c>
      <c r="B8" s="429" t="s">
        <v>161</v>
      </c>
      <c r="C8" s="797" t="s">
        <v>484</v>
      </c>
      <c r="D8" s="795">
        <v>1</v>
      </c>
      <c r="E8" s="803">
        <v>8000000</v>
      </c>
      <c r="F8" s="806" t="s">
        <v>485</v>
      </c>
      <c r="G8" s="800">
        <v>2</v>
      </c>
      <c r="H8" s="792" t="s">
        <v>486</v>
      </c>
      <c r="I8" s="424"/>
    </row>
    <row r="9" spans="1:10" ht="18" customHeight="1">
      <c r="A9" s="796"/>
      <c r="B9" s="531" t="s">
        <v>178</v>
      </c>
      <c r="C9" s="798"/>
      <c r="D9" s="827"/>
      <c r="E9" s="804"/>
      <c r="F9" s="807"/>
      <c r="G9" s="801"/>
      <c r="H9" s="793"/>
      <c r="I9" s="424"/>
    </row>
    <row r="10" spans="1:10" ht="18.75" customHeight="1">
      <c r="A10" s="809" t="s">
        <v>459</v>
      </c>
      <c r="B10" s="429" t="s">
        <v>161</v>
      </c>
      <c r="C10" s="799"/>
      <c r="D10" s="796"/>
      <c r="E10" s="805"/>
      <c r="F10" s="808"/>
      <c r="G10" s="802"/>
      <c r="H10" s="794"/>
      <c r="I10" s="424"/>
    </row>
    <row r="11" spans="1:10" ht="60.75">
      <c r="A11" s="810"/>
      <c r="B11" s="429" t="s">
        <v>167</v>
      </c>
      <c r="C11" s="429" t="s">
        <v>487</v>
      </c>
      <c r="D11" s="429">
        <v>4</v>
      </c>
      <c r="E11" s="517">
        <v>4000000</v>
      </c>
      <c r="F11" s="525" t="s">
        <v>448</v>
      </c>
      <c r="G11" s="429">
        <v>1</v>
      </c>
      <c r="H11" s="528" t="s">
        <v>488</v>
      </c>
      <c r="I11" s="424"/>
    </row>
    <row r="12" spans="1:10" ht="45.75">
      <c r="A12" s="809" t="s">
        <v>455</v>
      </c>
      <c r="B12" s="828" t="s">
        <v>161</v>
      </c>
      <c r="C12" s="429" t="s">
        <v>489</v>
      </c>
      <c r="D12" s="524">
        <v>3</v>
      </c>
      <c r="E12" s="521">
        <v>62000000</v>
      </c>
      <c r="F12" s="806" t="s">
        <v>490</v>
      </c>
      <c r="G12" s="429">
        <v>6</v>
      </c>
      <c r="H12" s="528" t="s">
        <v>491</v>
      </c>
      <c r="I12" s="424"/>
    </row>
    <row r="13" spans="1:10" ht="45.75">
      <c r="A13" s="810"/>
      <c r="B13" s="821"/>
      <c r="C13" s="429" t="s">
        <v>492</v>
      </c>
      <c r="D13" s="524">
        <v>3</v>
      </c>
      <c r="E13" s="521">
        <v>10000000</v>
      </c>
      <c r="F13" s="808"/>
      <c r="G13" s="429">
        <v>6</v>
      </c>
      <c r="H13" s="528" t="s">
        <v>491</v>
      </c>
      <c r="I13" s="424"/>
    </row>
    <row r="14" spans="1:10" ht="45.75">
      <c r="A14" s="527" t="s">
        <v>493</v>
      </c>
      <c r="B14" s="524" t="s">
        <v>479</v>
      </c>
      <c r="C14" s="429" t="s">
        <v>494</v>
      </c>
      <c r="D14" s="524">
        <v>3</v>
      </c>
      <c r="E14" s="521">
        <v>5000000</v>
      </c>
      <c r="F14" s="522" t="s">
        <v>495</v>
      </c>
      <c r="G14" s="429">
        <v>6</v>
      </c>
      <c r="H14" s="522" t="s">
        <v>495</v>
      </c>
      <c r="I14" s="424"/>
    </row>
    <row r="15" spans="1:10" ht="60.75">
      <c r="A15" s="822" t="s">
        <v>496</v>
      </c>
      <c r="B15" s="525" t="s">
        <v>479</v>
      </c>
      <c r="C15" s="525" t="s">
        <v>497</v>
      </c>
      <c r="D15" s="820">
        <v>2</v>
      </c>
      <c r="E15" s="803">
        <v>15000000</v>
      </c>
      <c r="F15" s="806" t="s">
        <v>498</v>
      </c>
      <c r="G15" s="429">
        <v>6</v>
      </c>
      <c r="H15" s="528" t="s">
        <v>486</v>
      </c>
      <c r="I15" s="424"/>
    </row>
    <row r="16" spans="1:10" ht="76.5">
      <c r="A16" s="823"/>
      <c r="B16" s="525" t="s">
        <v>184</v>
      </c>
      <c r="C16" s="525" t="s">
        <v>499</v>
      </c>
      <c r="D16" s="821"/>
      <c r="E16" s="805"/>
      <c r="F16" s="807"/>
      <c r="G16" s="429">
        <v>2</v>
      </c>
      <c r="H16" s="528" t="s">
        <v>486</v>
      </c>
      <c r="I16" s="424"/>
    </row>
    <row r="17" spans="1:9" ht="45.75">
      <c r="A17" s="526" t="s">
        <v>500</v>
      </c>
      <c r="B17" s="525" t="s">
        <v>184</v>
      </c>
      <c r="C17" s="525" t="s">
        <v>501</v>
      </c>
      <c r="D17" s="429">
        <v>2</v>
      </c>
      <c r="E17" s="529">
        <v>5000000</v>
      </c>
      <c r="F17" s="523" t="s">
        <v>502</v>
      </c>
      <c r="G17" s="530">
        <v>3</v>
      </c>
      <c r="H17" s="528" t="s">
        <v>502</v>
      </c>
      <c r="I17" s="424"/>
    </row>
    <row r="18" spans="1:9" s="835" customFormat="1">
      <c r="A18" s="829" t="s">
        <v>467</v>
      </c>
      <c r="B18" s="830"/>
      <c r="C18" s="831"/>
      <c r="D18" s="832"/>
      <c r="E18" s="833">
        <f>SUM(E4:E17)</f>
        <v>152000000</v>
      </c>
      <c r="F18" s="832"/>
      <c r="G18" s="832"/>
      <c r="H18" s="834"/>
      <c r="I18" s="426"/>
    </row>
  </sheetData>
  <autoFilter ref="A2:H3" xr:uid="{317DDDC2-B010-4934-A6F9-FF22E29D5FFC}">
    <filterColumn colId="4" showButton="0"/>
  </autoFilter>
  <mergeCells count="24">
    <mergeCell ref="A4:A5"/>
    <mergeCell ref="D15:D16"/>
    <mergeCell ref="E15:E16"/>
    <mergeCell ref="F15:F16"/>
    <mergeCell ref="A15:A16"/>
    <mergeCell ref="A12:A13"/>
    <mergeCell ref="B12:B13"/>
    <mergeCell ref="F12:F13"/>
    <mergeCell ref="A1:H1"/>
    <mergeCell ref="A2:A3"/>
    <mergeCell ref="B2:B3"/>
    <mergeCell ref="C2:C3"/>
    <mergeCell ref="D2:D3"/>
    <mergeCell ref="E2:F2"/>
    <mergeCell ref="G2:G3"/>
    <mergeCell ref="H2:H3"/>
    <mergeCell ref="H8:H10"/>
    <mergeCell ref="A8:A9"/>
    <mergeCell ref="C8:C10"/>
    <mergeCell ref="D8:D10"/>
    <mergeCell ref="E8:E10"/>
    <mergeCell ref="F8:F10"/>
    <mergeCell ref="G8:G10"/>
    <mergeCell ref="A10:A11"/>
  </mergeCells>
  <hyperlinks>
    <hyperlink ref="J1" location="INDICE!A1" display="INDICE" xr:uid="{00000000-0004-0000-1900-000000000000}"/>
    <hyperlink ref="A1:H1" location="'CRONOGRAMA RISE'!A1" display="RUTA DE INNOVACION Y SOSTENIBILIDAD EMPRESARIAL: PLAN RISE (CORTO PLAZO-MENOS DE UN AÑO-)" xr:uid="{167673C9-29F5-46E6-9F36-D29F10B5EA89}"/>
  </hyperlinks>
  <pageMargins left="0.7" right="0.7" top="0.75" bottom="0.75" header="0.3" footer="0.3"/>
  <pageSetup orientation="portrait" horizontalDpi="300" verticalDpi="300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Q14"/>
  <sheetViews>
    <sheetView zoomScale="130" zoomScaleNormal="130" workbookViewId="0">
      <pane ySplit="2" topLeftCell="A6" activePane="bottomLeft" state="frozen"/>
      <selection pane="bottomLeft" activeCell="A13" sqref="A13"/>
      <selection activeCell="A14" sqref="A14"/>
    </sheetView>
  </sheetViews>
  <sheetFormatPr defaultColWidth="11.42578125" defaultRowHeight="15"/>
  <cols>
    <col min="1" max="1" width="72" style="193" customWidth="1"/>
    <col min="2" max="2" width="8.42578125" bestFit="1" customWidth="1"/>
    <col min="3" max="3" width="8.42578125" customWidth="1"/>
    <col min="4" max="15" width="3.7109375" customWidth="1"/>
    <col min="16" max="16" width="5.42578125" customWidth="1"/>
  </cols>
  <sheetData>
    <row r="1" spans="1:17" ht="17.100000000000001" thickBot="1">
      <c r="A1" s="824" t="s">
        <v>503</v>
      </c>
      <c r="B1" s="825"/>
      <c r="C1" s="825"/>
      <c r="D1" s="825"/>
      <c r="E1" s="825"/>
      <c r="F1" s="825"/>
      <c r="G1" s="825"/>
      <c r="H1" s="825"/>
      <c r="I1" s="825"/>
      <c r="J1" s="825"/>
      <c r="K1" s="825"/>
      <c r="L1" s="825"/>
      <c r="M1" s="825"/>
      <c r="N1" s="825"/>
      <c r="O1" s="826"/>
    </row>
    <row r="2" spans="1:17" ht="24">
      <c r="A2" s="432" t="s">
        <v>434</v>
      </c>
      <c r="B2" s="433" t="s">
        <v>435</v>
      </c>
      <c r="C2" s="433" t="s">
        <v>437</v>
      </c>
      <c r="D2" s="430">
        <v>1</v>
      </c>
      <c r="E2" s="430">
        <v>2</v>
      </c>
      <c r="F2" s="430">
        <v>3</v>
      </c>
      <c r="G2" s="430">
        <v>4</v>
      </c>
      <c r="H2" s="430">
        <v>5</v>
      </c>
      <c r="I2" s="430">
        <v>6</v>
      </c>
      <c r="J2" s="430">
        <v>7</v>
      </c>
      <c r="K2" s="430">
        <v>8</v>
      </c>
      <c r="L2" s="430">
        <v>9</v>
      </c>
      <c r="M2" s="430">
        <v>10</v>
      </c>
      <c r="N2" s="430">
        <v>11</v>
      </c>
      <c r="O2" s="431">
        <v>12</v>
      </c>
      <c r="Q2" s="434" t="s">
        <v>504</v>
      </c>
    </row>
    <row r="3" spans="1:17" ht="23.25">
      <c r="A3" s="392" t="str">
        <f>'PLAN RISE'!C4</f>
        <v>Democratización de la Tecnología - La empresa dispone de herramientas tecnológicas de manera abierta para algunos grupos de interes (implementar CRM para el seguimiento y control de procesos de ventas)</v>
      </c>
      <c r="B3" s="393">
        <f>'PLAN RISE'!D4</f>
        <v>2</v>
      </c>
      <c r="C3" s="393">
        <f>'PLAN RISE'!G4</f>
        <v>6</v>
      </c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5"/>
    </row>
    <row r="4" spans="1:17" ht="24">
      <c r="A4" s="392" t="str">
        <f>'PLAN RISE'!C5</f>
        <v>Tecnologías limpias - Implementar un esquema de monitoreo sobre el uso de las tecnologías (Creación de un sistema para Monitorear el consumo de energía  con la utilización de los paneles solares)</v>
      </c>
      <c r="B4" s="393">
        <f>'PLAN RISE'!D5</f>
        <v>3</v>
      </c>
      <c r="C4" s="393">
        <f>'PLAN RISE'!G5</f>
        <v>2</v>
      </c>
      <c r="D4" s="394"/>
      <c r="E4" s="394"/>
      <c r="F4" s="394"/>
      <c r="G4" s="394"/>
      <c r="H4" s="394"/>
      <c r="I4" s="394"/>
      <c r="J4" s="394"/>
      <c r="K4" s="394"/>
      <c r="L4" s="394"/>
      <c r="M4" s="394"/>
      <c r="N4" s="394"/>
      <c r="O4" s="395"/>
    </row>
    <row r="5" spans="1:17" ht="23.25">
      <c r="A5" s="392" t="str">
        <f>'PLAN RISE'!C6</f>
        <v>Protección y/o recuperación del entorno - Se asigna un presupuesto para invertir (Recursos anuales para invertir en sistemas de captación de aguas para utilización en baños y lavaderos)</v>
      </c>
      <c r="B5" s="393">
        <f>'PLAN RISE'!D6</f>
        <v>4</v>
      </c>
      <c r="C5" s="393">
        <f>'PLAN RISE'!G6</f>
        <v>4</v>
      </c>
      <c r="D5" s="394"/>
      <c r="E5" s="394"/>
      <c r="F5" s="394"/>
      <c r="G5" s="394"/>
      <c r="H5" s="394"/>
      <c r="I5" s="394"/>
      <c r="J5" s="394"/>
      <c r="K5" s="394"/>
      <c r="L5" s="394"/>
      <c r="M5" s="394"/>
      <c r="N5" s="394"/>
      <c r="O5" s="395"/>
    </row>
    <row r="6" spans="1:17" ht="36" customHeight="1">
      <c r="A6" s="392" t="str">
        <f>'PLAN RISE'!C7</f>
        <v xml:space="preserve">
Elaborar un modelo de direccionamiento estratégico con la ayuda de expertos.  
Contar con plena apertura de aprendizaje y recibir constructivamente las recomendaciones realizadas a la organización.  
</v>
      </c>
      <c r="B6" s="393">
        <f>'PLAN RISE'!D7</f>
        <v>1</v>
      </c>
      <c r="C6" s="393">
        <f>'PLAN RISE'!G7</f>
        <v>6</v>
      </c>
      <c r="D6" s="394"/>
      <c r="E6" s="394"/>
      <c r="F6" s="394"/>
      <c r="G6" s="394"/>
      <c r="H6" s="394"/>
      <c r="I6" s="394"/>
      <c r="J6" s="394"/>
      <c r="K6" s="394"/>
      <c r="L6" s="394"/>
      <c r="M6" s="394"/>
      <c r="N6" s="394"/>
      <c r="O6" s="395"/>
    </row>
    <row r="7" spans="1:17" ht="24">
      <c r="A7" s="392" t="str">
        <f>'PLAN RISE'!C8</f>
        <v>Gestión humana- Se crea un área encargada del talento humano de la organización para garantizar un buen clima organizacional y movilizar la productividad laboral a un nivel superior</v>
      </c>
      <c r="B7" s="393">
        <f>'PLAN RISE'!D8</f>
        <v>1</v>
      </c>
      <c r="C7" s="393">
        <f>'PLAN RISE'!G8</f>
        <v>2</v>
      </c>
      <c r="D7" s="394"/>
      <c r="E7" s="394"/>
      <c r="F7" s="394"/>
      <c r="G7" s="394"/>
      <c r="H7" s="394"/>
      <c r="I7" s="394"/>
      <c r="J7" s="394"/>
      <c r="K7" s="394"/>
      <c r="L7" s="394"/>
      <c r="M7" s="394"/>
      <c r="N7" s="394"/>
      <c r="O7" s="395"/>
    </row>
    <row r="8" spans="1:17" ht="24">
      <c r="A8" s="392" t="str">
        <f>'PLAN RISE'!C11</f>
        <v>Conciencia ambiental- promover actividades de enseñanza respecto a aportes y afectaciones al medio ambiente que activen la RSE no solo en los directivos sino en cada uno de los trabajadores de la empresa</v>
      </c>
      <c r="B8" s="396">
        <f>'PLAN RISE'!D11</f>
        <v>4</v>
      </c>
      <c r="C8" s="396">
        <f>'PLAN RISE'!G11</f>
        <v>1</v>
      </c>
      <c r="D8" s="394"/>
      <c r="E8" s="394"/>
      <c r="F8" s="394"/>
      <c r="G8" s="394"/>
      <c r="H8" s="394"/>
      <c r="I8" s="394"/>
      <c r="J8" s="394"/>
      <c r="K8" s="394"/>
      <c r="L8" s="394"/>
      <c r="M8" s="394"/>
      <c r="N8" s="394"/>
      <c r="O8" s="395"/>
    </row>
    <row r="9" spans="1:17" ht="34.5">
      <c r="A9" s="392" t="str">
        <f>'PLAN RISE'!C12</f>
        <v xml:space="preserve">Crear un programa de calidad de vida para los colaboradores de Nutrilacteos que permita el desarrollo del trabajador y sus familias.
</v>
      </c>
      <c r="B9" s="396">
        <f>'PLAN RISE'!D12</f>
        <v>3</v>
      </c>
      <c r="C9" s="396">
        <f>'PLAN RISE'!G12</f>
        <v>6</v>
      </c>
      <c r="D9" s="394"/>
      <c r="E9" s="394"/>
      <c r="F9" s="394"/>
      <c r="G9" s="394"/>
      <c r="H9" s="394"/>
      <c r="I9" s="394"/>
      <c r="J9" s="394"/>
      <c r="K9" s="394"/>
      <c r="L9" s="394"/>
      <c r="M9" s="394"/>
      <c r="N9" s="394"/>
      <c r="O9" s="395"/>
    </row>
    <row r="10" spans="1:17" ht="34.5">
      <c r="A10" s="392" t="str">
        <f>'PLAN RISE'!C13</f>
        <v>Implementar programas de voluntariados que aporten a la construcción de su entorno social </v>
      </c>
      <c r="B10" s="396">
        <f>'PLAN RISE'!D13</f>
        <v>3</v>
      </c>
      <c r="C10" s="396">
        <f>'PLAN RISE'!G13</f>
        <v>6</v>
      </c>
      <c r="D10" s="394"/>
      <c r="E10" s="394"/>
      <c r="F10" s="394"/>
      <c r="G10" s="394"/>
      <c r="H10" s="394"/>
      <c r="I10" s="394"/>
      <c r="J10" s="394"/>
      <c r="K10" s="394"/>
      <c r="L10" s="394"/>
      <c r="M10" s="394"/>
      <c r="N10" s="394"/>
      <c r="O10" s="395"/>
    </row>
    <row r="11" spans="1:17" ht="23.25">
      <c r="A11" s="392" t="str">
        <f>'PLAN RISE'!C14</f>
        <v>Investigar las tendencias de mercado, nuevos habitos de consumo e implementar un area o grupo de personas que monitoreen las posibles oportunidades de mercado.</v>
      </c>
      <c r="B11" s="396">
        <f>'PLAN RISE'!D14</f>
        <v>3</v>
      </c>
      <c r="C11" s="396">
        <f>'PLAN RISE'!G14</f>
        <v>6</v>
      </c>
      <c r="D11" s="394"/>
      <c r="E11" s="394"/>
      <c r="F11" s="394"/>
      <c r="G11" s="394"/>
      <c r="H11" s="394"/>
      <c r="I11" s="394"/>
      <c r="J11" s="394"/>
      <c r="K11" s="394"/>
      <c r="L11" s="394"/>
      <c r="M11" s="394"/>
      <c r="N11" s="394"/>
      <c r="O11" s="395"/>
    </row>
    <row r="12" spans="1:17">
      <c r="A12" s="518" t="str">
        <f>'PLAN RISE'!C15</f>
        <v>Identificación y evaluación de los impactos ambientales que genera el desarrollo de la operación para el establecimiento de objetivos y metas ambientales que den las bases para la implementación de un sistema de gestión ambiental</v>
      </c>
      <c r="B12" s="396">
        <f>'PLAN RISE'!D15</f>
        <v>2</v>
      </c>
      <c r="C12" s="396">
        <f>'PLAN RISE'!G15</f>
        <v>6</v>
      </c>
      <c r="D12" s="394"/>
      <c r="E12" s="394"/>
      <c r="F12" s="394"/>
      <c r="G12" s="394"/>
      <c r="H12" s="394"/>
      <c r="I12" s="394"/>
      <c r="J12" s="394"/>
      <c r="K12" s="394"/>
      <c r="L12" s="394"/>
      <c r="M12" s="394"/>
      <c r="N12" s="394"/>
      <c r="O12" s="395"/>
    </row>
    <row r="13" spans="1:17" ht="22.5" customHeight="1">
      <c r="A13" s="518" t="str">
        <f>'PLAN RISE'!C16</f>
        <v>Destinar un presupuesto para desarrollar un programa de gestión ambiental que cuente con un programa de educación y sensibilización para las partes interesadas respecto a la importancia de la economía circular y la forma en que se puede contribuir a la implementación de la misma en la empresa.</v>
      </c>
      <c r="B13" s="396">
        <v>2</v>
      </c>
      <c r="C13" s="396">
        <f>'PLAN RISE'!G16</f>
        <v>2</v>
      </c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O13" s="395"/>
    </row>
    <row r="14" spans="1:17">
      <c r="A14" s="518" t="str">
        <f>'PLAN RISE'!C17</f>
        <v>Creación de políticas y prácticas enfocadas al desarrollo de una cultura que apoye y promueva la innovación en la operación</v>
      </c>
      <c r="B14" s="396">
        <f>'PLAN RISE'!D17</f>
        <v>2</v>
      </c>
      <c r="C14" s="396">
        <f>'PLAN RISE'!G17</f>
        <v>3</v>
      </c>
      <c r="D14" s="394"/>
      <c r="E14" s="394"/>
      <c r="F14" s="394"/>
      <c r="G14" s="394"/>
      <c r="H14" s="394"/>
      <c r="I14" s="394"/>
      <c r="J14" s="394"/>
      <c r="K14" s="394"/>
      <c r="L14" s="394"/>
      <c r="M14" s="394"/>
      <c r="N14" s="394"/>
      <c r="O14" s="395"/>
    </row>
  </sheetData>
  <mergeCells count="1">
    <mergeCell ref="A1:O1"/>
  </mergeCells>
  <conditionalFormatting sqref="D2:O2">
    <cfRule type="colorScale" priority="1">
      <colorScale>
        <cfvo type="min"/>
        <cfvo type="percentile" val="50"/>
        <cfvo type="max"/>
        <color theme="9"/>
        <color rgb="FFFFEB84"/>
        <color rgb="FFFF0000"/>
      </colorScale>
    </cfRule>
  </conditionalFormatting>
  <hyperlinks>
    <hyperlink ref="Q2" location="'PLAN RISE'!A1" display="PLAN RISE" xr:uid="{00000000-0004-0000-1B00-000000000000}"/>
    <hyperlink ref="A1:O1" location="'PLAN RISE'!A1" display="CRONOGRAMA RISE" xr:uid="{EE26AD6D-2705-4A91-AC56-B0F8242478DF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"/>
  <sheetViews>
    <sheetView zoomScaleNormal="100" workbookViewId="0">
      <selection activeCell="F14" sqref="F14"/>
    </sheetView>
  </sheetViews>
  <sheetFormatPr defaultColWidth="12.7109375" defaultRowHeight="15" customHeight="1"/>
  <cols>
    <col min="1" max="1" width="28.42578125" customWidth="1"/>
    <col min="2" max="2" width="12.140625" customWidth="1"/>
    <col min="3" max="3" width="11.140625" customWidth="1"/>
    <col min="4" max="4" width="9.140625" bestFit="1" customWidth="1"/>
    <col min="5" max="5" width="10.7109375" customWidth="1"/>
    <col min="6" max="6" width="71.42578125" customWidth="1"/>
    <col min="7" max="9" width="6.7109375" bestFit="1" customWidth="1"/>
    <col min="10" max="10" width="7.42578125" bestFit="1" customWidth="1"/>
  </cols>
  <sheetData>
    <row r="1" spans="1:11" ht="20.100000000000001" thickBot="1">
      <c r="A1" s="606" t="s">
        <v>127</v>
      </c>
      <c r="B1" s="607"/>
      <c r="C1" s="607"/>
      <c r="D1" s="607"/>
      <c r="E1" s="607"/>
      <c r="F1" s="607"/>
      <c r="G1" s="607"/>
      <c r="H1" s="607"/>
      <c r="I1" s="607"/>
      <c r="J1" s="608"/>
      <c r="K1" s="42" t="s">
        <v>1</v>
      </c>
    </row>
    <row r="2" spans="1:11">
      <c r="A2" s="840" t="s">
        <v>128</v>
      </c>
      <c r="B2" s="841"/>
      <c r="C2" s="841"/>
      <c r="D2" s="841"/>
      <c r="E2" s="842"/>
      <c r="F2" s="617" t="s">
        <v>129</v>
      </c>
      <c r="G2" s="618"/>
      <c r="H2" s="618"/>
      <c r="I2" s="618"/>
      <c r="J2" s="619"/>
    </row>
    <row r="3" spans="1:11" ht="15.95" thickBot="1">
      <c r="A3" s="614" t="s">
        <v>130</v>
      </c>
      <c r="B3" s="615"/>
      <c r="C3" s="615"/>
      <c r="D3" s="615"/>
      <c r="E3" s="616"/>
      <c r="F3" s="620"/>
      <c r="G3" s="621"/>
      <c r="H3" s="621"/>
      <c r="I3" s="621"/>
      <c r="J3" s="622"/>
    </row>
    <row r="4" spans="1:11" ht="38.25" customHeight="1" thickBot="1">
      <c r="A4" s="135" t="s">
        <v>131</v>
      </c>
      <c r="B4" s="136">
        <v>2018</v>
      </c>
      <c r="C4" s="136">
        <v>2019</v>
      </c>
      <c r="D4" s="136">
        <v>2020</v>
      </c>
      <c r="E4" s="137">
        <v>2021</v>
      </c>
      <c r="F4" s="138" t="s">
        <v>132</v>
      </c>
      <c r="G4" s="195">
        <f>B4</f>
        <v>2018</v>
      </c>
      <c r="H4" s="195">
        <f>C4</f>
        <v>2019</v>
      </c>
      <c r="I4" s="195">
        <f>D4</f>
        <v>2020</v>
      </c>
      <c r="J4" s="195">
        <f>E4</f>
        <v>2021</v>
      </c>
    </row>
    <row r="5" spans="1:11" ht="15.95" thickBot="1">
      <c r="A5" s="609" t="s">
        <v>133</v>
      </c>
      <c r="B5" s="610"/>
      <c r="C5" s="610"/>
      <c r="D5" s="610"/>
      <c r="E5" s="611"/>
      <c r="F5" s="612" t="s">
        <v>134</v>
      </c>
      <c r="G5" s="613"/>
      <c r="H5" s="613"/>
      <c r="I5" s="613"/>
      <c r="J5" s="613"/>
    </row>
    <row r="6" spans="1:11">
      <c r="A6" s="139" t="s">
        <v>135</v>
      </c>
      <c r="B6" s="504">
        <v>2823517.42</v>
      </c>
      <c r="C6" s="505">
        <v>3508932</v>
      </c>
      <c r="D6" s="505">
        <v>3902605</v>
      </c>
      <c r="E6" s="506">
        <v>5014702</v>
      </c>
      <c r="F6" s="140" t="s">
        <v>136</v>
      </c>
      <c r="G6" s="141">
        <f>B10/B6*100</f>
        <v>4.2332779374175065</v>
      </c>
      <c r="H6" s="141">
        <f t="shared" ref="H6:J6" si="0">C10/C6*100</f>
        <v>9.6925788245540243</v>
      </c>
      <c r="I6" s="141">
        <f t="shared" si="0"/>
        <v>9.4627306632364796</v>
      </c>
      <c r="J6" s="142">
        <f t="shared" si="0"/>
        <v>4.9770853781540758</v>
      </c>
    </row>
    <row r="7" spans="1:11">
      <c r="A7" s="143" t="s">
        <v>137</v>
      </c>
      <c r="B7" s="507">
        <v>1797074.4</v>
      </c>
      <c r="C7" s="508">
        <v>2173464</v>
      </c>
      <c r="D7" s="508">
        <v>2672855</v>
      </c>
      <c r="E7" s="509">
        <v>3216146</v>
      </c>
      <c r="F7" s="144" t="s">
        <v>138</v>
      </c>
      <c r="G7" s="145">
        <f>B11/B7*100</f>
        <v>22.386660229537519</v>
      </c>
      <c r="H7" s="145">
        <f t="shared" ref="H7:J7" si="1">C11/C7*100</f>
        <v>21.873838260030993</v>
      </c>
      <c r="I7" s="145">
        <f t="shared" si="1"/>
        <v>17.573343858907421</v>
      </c>
      <c r="J7" s="146">
        <f t="shared" si="1"/>
        <v>16.892641067911718</v>
      </c>
    </row>
    <row r="8" spans="1:11">
      <c r="A8" s="143" t="s">
        <v>139</v>
      </c>
      <c r="B8" s="507">
        <v>18439304.239999998</v>
      </c>
      <c r="C8" s="508">
        <v>20901456</v>
      </c>
      <c r="D8" s="508">
        <v>24148533</v>
      </c>
      <c r="E8" s="509">
        <v>28767797</v>
      </c>
      <c r="F8" s="144" t="s">
        <v>140</v>
      </c>
      <c r="G8" s="145">
        <f>B11/B8*100</f>
        <v>2.1817793923443611</v>
      </c>
      <c r="H8" s="145">
        <f t="shared" ref="H8:J8" si="2">C11/C8*100</f>
        <v>2.2745783834389339</v>
      </c>
      <c r="I8" s="145">
        <f t="shared" si="2"/>
        <v>1.9450870990796831</v>
      </c>
      <c r="J8" s="146">
        <f t="shared" si="2"/>
        <v>1.888542247430347</v>
      </c>
    </row>
    <row r="9" spans="1:11">
      <c r="A9" s="143" t="s">
        <v>141</v>
      </c>
      <c r="B9" s="507">
        <v>2530020.65</v>
      </c>
      <c r="C9" s="508">
        <v>2752502</v>
      </c>
      <c r="D9" s="508">
        <v>3027894</v>
      </c>
      <c r="E9" s="509">
        <v>3267640</v>
      </c>
      <c r="F9" s="144" t="s">
        <v>142</v>
      </c>
      <c r="G9" s="145">
        <f>B9/B8*100</f>
        <v>13.720803220501557</v>
      </c>
      <c r="H9" s="145">
        <f t="shared" ref="H9:J9" si="3">C9/C8*100</f>
        <v>13.168948612957873</v>
      </c>
      <c r="I9" s="145">
        <f t="shared" si="3"/>
        <v>12.538625017097313</v>
      </c>
      <c r="J9" s="146">
        <f t="shared" si="3"/>
        <v>11.358673032905509</v>
      </c>
    </row>
    <row r="10" spans="1:11">
      <c r="A10" s="143" t="s">
        <v>143</v>
      </c>
      <c r="B10" s="507">
        <v>119527.34</v>
      </c>
      <c r="C10" s="508">
        <v>340106</v>
      </c>
      <c r="D10" s="508">
        <v>369293</v>
      </c>
      <c r="E10" s="509">
        <v>249586</v>
      </c>
      <c r="F10" s="147" t="s">
        <v>144</v>
      </c>
      <c r="G10" s="148">
        <f>B10/B8*100</f>
        <v>0.64822044500308118</v>
      </c>
      <c r="H10" s="148">
        <f t="shared" ref="H10:J10" si="4">C10/C8*100</f>
        <v>1.6271880772325145</v>
      </c>
      <c r="I10" s="148">
        <f t="shared" si="4"/>
        <v>1.5292564562824582</v>
      </c>
      <c r="J10" s="149">
        <f t="shared" si="4"/>
        <v>0.86758815768896036</v>
      </c>
    </row>
    <row r="11" spans="1:11" ht="15.95" thickBot="1">
      <c r="A11" s="150" t="s">
        <v>145</v>
      </c>
      <c r="B11" s="510">
        <v>402304.94</v>
      </c>
      <c r="C11" s="511">
        <v>475420</v>
      </c>
      <c r="D11" s="511">
        <v>469710</v>
      </c>
      <c r="E11" s="512">
        <v>543292</v>
      </c>
      <c r="F11" s="151" t="s">
        <v>146</v>
      </c>
      <c r="G11" s="152">
        <f>(B14/B8)*100</f>
        <v>4.7147068494814324</v>
      </c>
      <c r="H11" s="152">
        <f t="shared" ref="H11:J11" si="5">(C14/C8)*100</f>
        <v>5.188920810110071</v>
      </c>
      <c r="I11" s="152">
        <f t="shared" si="5"/>
        <v>4.2143181119946291</v>
      </c>
      <c r="J11" s="205">
        <f t="shared" si="5"/>
        <v>3.7254851318646329</v>
      </c>
    </row>
    <row r="12" spans="1:11">
      <c r="A12" s="143" t="s">
        <v>147</v>
      </c>
      <c r="B12" s="507">
        <v>16056653.199999999</v>
      </c>
      <c r="C12" s="508">
        <v>18148954</v>
      </c>
      <c r="D12" s="508">
        <v>21120638</v>
      </c>
      <c r="E12" s="513">
        <v>25500158</v>
      </c>
      <c r="F12" s="153"/>
      <c r="G12" s="153"/>
      <c r="H12" s="153"/>
      <c r="I12" s="153"/>
      <c r="J12" s="153"/>
    </row>
    <row r="13" spans="1:11">
      <c r="A13" s="143" t="s">
        <v>148</v>
      </c>
      <c r="B13" s="507">
        <v>2254123.71</v>
      </c>
      <c r="C13" s="508">
        <v>2412396</v>
      </c>
      <c r="D13" s="508">
        <v>2658601</v>
      </c>
      <c r="E13" s="513">
        <v>3018053</v>
      </c>
      <c r="F13" s="153"/>
      <c r="G13" s="153"/>
      <c r="H13" s="153"/>
      <c r="I13" s="153"/>
      <c r="J13" s="153"/>
    </row>
    <row r="14" spans="1:11" ht="15.95" thickBot="1">
      <c r="A14" s="154" t="s">
        <v>149</v>
      </c>
      <c r="B14" s="514">
        <v>869359.14</v>
      </c>
      <c r="C14" s="515">
        <v>1084560</v>
      </c>
      <c r="D14" s="515">
        <v>1017696</v>
      </c>
      <c r="E14" s="516">
        <v>1071740</v>
      </c>
      <c r="F14" s="153"/>
      <c r="G14" s="153"/>
      <c r="H14" s="153"/>
      <c r="I14" s="153"/>
      <c r="J14" s="153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5" customHeight="1">
      <c r="A17" s="1"/>
      <c r="B17" s="1"/>
      <c r="D17" s="1"/>
      <c r="E17" s="1"/>
      <c r="F17" s="1"/>
      <c r="G17" s="1"/>
      <c r="H17" s="1"/>
      <c r="I17" s="1"/>
      <c r="J17" s="1"/>
    </row>
  </sheetData>
  <mergeCells count="6">
    <mergeCell ref="A1:J1"/>
    <mergeCell ref="A2:E2"/>
    <mergeCell ref="A5:E5"/>
    <mergeCell ref="F5:J5"/>
    <mergeCell ref="A3:E3"/>
    <mergeCell ref="F2:J3"/>
  </mergeCells>
  <hyperlinks>
    <hyperlink ref="K1" location="INDICE!A1" display="INDICE" xr:uid="{00000000-0004-0000-0200-000000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003"/>
  <sheetViews>
    <sheetView zoomScale="85" zoomScaleNormal="85" workbookViewId="0">
      <pane xSplit="2" ySplit="2" topLeftCell="C3" activePane="bottomRight" state="frozen"/>
      <selection pane="bottomRight" activeCell="F7" sqref="F7"/>
      <selection pane="bottomLeft" activeCell="A3" sqref="A3"/>
      <selection pane="topRight" activeCell="C1" sqref="C1"/>
    </sheetView>
  </sheetViews>
  <sheetFormatPr defaultColWidth="12.7109375" defaultRowHeight="15" customHeight="1"/>
  <cols>
    <col min="1" max="1" width="12.42578125" customWidth="1"/>
    <col min="2" max="2" width="25.85546875" customWidth="1"/>
    <col min="3" max="3" width="21.85546875" customWidth="1"/>
    <col min="4" max="4" width="26.28515625" customWidth="1"/>
    <col min="5" max="5" width="28.7109375" customWidth="1"/>
    <col min="6" max="6" width="29.7109375" customWidth="1"/>
    <col min="7" max="7" width="37.28515625" customWidth="1"/>
    <col min="8" max="8" width="6.28515625" customWidth="1"/>
    <col min="9" max="9" width="9.85546875" customWidth="1"/>
    <col min="10" max="11" width="10.7109375" customWidth="1"/>
    <col min="12" max="12" width="9.28515625" customWidth="1"/>
    <col min="13" max="13" width="13.42578125" customWidth="1"/>
    <col min="14" max="27" width="9.28515625" customWidth="1"/>
  </cols>
  <sheetData>
    <row r="1" spans="1:27" ht="33.950000000000003" customHeight="1" thickBot="1">
      <c r="A1" s="630" t="s">
        <v>150</v>
      </c>
      <c r="B1" s="630"/>
      <c r="C1" s="630"/>
      <c r="D1" s="630"/>
      <c r="E1" s="630"/>
      <c r="F1" s="630"/>
      <c r="G1" s="631"/>
      <c r="H1" s="623" t="s">
        <v>151</v>
      </c>
      <c r="I1" s="624"/>
      <c r="J1" s="624"/>
      <c r="K1" s="625"/>
      <c r="L1" s="2"/>
      <c r="M1" s="437" t="s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75" customHeight="1" thickBot="1">
      <c r="A2" s="71" t="s">
        <v>152</v>
      </c>
      <c r="B2" s="72" t="s">
        <v>153</v>
      </c>
      <c r="C2" s="72" t="s">
        <v>154</v>
      </c>
      <c r="D2" s="72" t="s">
        <v>155</v>
      </c>
      <c r="E2" s="72" t="s">
        <v>156</v>
      </c>
      <c r="F2" s="72" t="s">
        <v>157</v>
      </c>
      <c r="G2" s="72" t="s">
        <v>158</v>
      </c>
      <c r="H2" s="635" t="s">
        <v>159</v>
      </c>
      <c r="I2" s="636"/>
      <c r="J2" s="72" t="s">
        <v>152</v>
      </c>
      <c r="K2" s="73" t="s">
        <v>160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80.099999999999994">
      <c r="A3" s="486" t="s">
        <v>161</v>
      </c>
      <c r="B3" s="403" t="s">
        <v>9</v>
      </c>
      <c r="C3" s="23" t="s">
        <v>162</v>
      </c>
      <c r="D3" s="23" t="s">
        <v>163</v>
      </c>
      <c r="E3" s="23" t="s">
        <v>164</v>
      </c>
      <c r="F3" s="23" t="s">
        <v>165</v>
      </c>
      <c r="G3" s="23" t="s">
        <v>166</v>
      </c>
      <c r="H3" s="3">
        <v>2</v>
      </c>
      <c r="I3" s="209"/>
      <c r="J3" s="70">
        <f>H3*0.2</f>
        <v>0.4</v>
      </c>
      <c r="K3" s="632">
        <f>AVERAGE(J3:J7)</f>
        <v>0.35000000000000003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96">
      <c r="A4" s="628" t="s">
        <v>167</v>
      </c>
      <c r="B4" s="404" t="s">
        <v>11</v>
      </c>
      <c r="C4" s="23" t="s">
        <v>168</v>
      </c>
      <c r="D4" s="23" t="s">
        <v>169</v>
      </c>
      <c r="E4" s="321" t="s">
        <v>170</v>
      </c>
      <c r="F4" s="23" t="s">
        <v>171</v>
      </c>
      <c r="G4" s="23" t="s">
        <v>172</v>
      </c>
      <c r="H4" s="207">
        <v>2</v>
      </c>
      <c r="I4" s="210">
        <f>(H4/5)</f>
        <v>0.4</v>
      </c>
      <c r="J4" s="626">
        <f>AVERAGE(H4:H5)*0.2</f>
        <v>0.4</v>
      </c>
      <c r="K4" s="63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80.099999999999994">
      <c r="A5" s="629"/>
      <c r="B5" s="404" t="s">
        <v>13</v>
      </c>
      <c r="C5" s="23" t="s">
        <v>173</v>
      </c>
      <c r="D5" s="23" t="s">
        <v>174</v>
      </c>
      <c r="E5" s="23" t="s">
        <v>175</v>
      </c>
      <c r="F5" s="23" t="s">
        <v>176</v>
      </c>
      <c r="G5" s="23" t="s">
        <v>177</v>
      </c>
      <c r="H5" s="3">
        <v>2</v>
      </c>
      <c r="I5" s="210">
        <f>(H5/5)</f>
        <v>0.4</v>
      </c>
      <c r="J5" s="627"/>
      <c r="K5" s="63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96">
      <c r="A6" s="486" t="s">
        <v>178</v>
      </c>
      <c r="B6" s="403" t="s">
        <v>15</v>
      </c>
      <c r="C6" s="23" t="s">
        <v>179</v>
      </c>
      <c r="D6" s="23" t="s">
        <v>180</v>
      </c>
      <c r="E6" s="23" t="s">
        <v>181</v>
      </c>
      <c r="F6" s="23" t="s">
        <v>182</v>
      </c>
      <c r="G6" s="321" t="s">
        <v>183</v>
      </c>
      <c r="H6" s="3">
        <v>2</v>
      </c>
      <c r="I6" s="208"/>
      <c r="J6" s="70">
        <f>H6*0.2</f>
        <v>0.4</v>
      </c>
      <c r="K6" s="63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81" thickBot="1">
      <c r="A7" s="487" t="s">
        <v>184</v>
      </c>
      <c r="B7" s="405" t="s">
        <v>18</v>
      </c>
      <c r="C7" s="322" t="s">
        <v>185</v>
      </c>
      <c r="D7" s="323" t="s">
        <v>186</v>
      </c>
      <c r="E7" s="323" t="s">
        <v>187</v>
      </c>
      <c r="F7" s="323" t="s">
        <v>188</v>
      </c>
      <c r="G7" s="323" t="s">
        <v>189</v>
      </c>
      <c r="H7" s="74">
        <v>1</v>
      </c>
      <c r="I7" s="211"/>
      <c r="J7" s="75">
        <f>H7*0.2</f>
        <v>0.2</v>
      </c>
      <c r="K7" s="63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25.25" customHeight="1">
      <c r="K8" s="488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>
      <c r="K9" s="488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04.25" customHeight="1">
      <c r="K10" s="488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2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2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2.75" customHeight="1">
      <c r="A13" s="4"/>
      <c r="B13" s="5"/>
      <c r="C13" s="5"/>
      <c r="D13" s="5"/>
      <c r="E13" s="5"/>
      <c r="F13" s="5"/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2.75" customHeight="1">
      <c r="A14" s="4"/>
      <c r="B14" s="5"/>
      <c r="C14" s="5"/>
      <c r="D14" s="5"/>
      <c r="E14" s="5"/>
      <c r="F14" s="5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2.75" customHeight="1">
      <c r="A15" s="4"/>
      <c r="B15" s="5"/>
      <c r="C15" s="5"/>
      <c r="D15" s="6"/>
      <c r="E15" s="6"/>
      <c r="F15" s="6"/>
      <c r="G15" s="6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2.75" customHeight="1">
      <c r="A16" s="4"/>
      <c r="B16" s="5"/>
      <c r="C16" s="5"/>
      <c r="D16" s="5"/>
      <c r="E16" s="5"/>
      <c r="F16" s="5"/>
      <c r="G16" s="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2.75" customHeight="1">
      <c r="A17" s="4"/>
      <c r="B17" s="5"/>
      <c r="C17" s="5"/>
      <c r="D17" s="5"/>
      <c r="E17" s="5"/>
      <c r="F17" s="5"/>
      <c r="G17" s="5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2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2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2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2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2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2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2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2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2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2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2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2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2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2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2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2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2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2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2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2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1:27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1:27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1:2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1:27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1:27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1:27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  <row r="1001" spans="1:27" ht="12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</row>
    <row r="1002" spans="1:27" ht="12.7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</row>
    <row r="1003" spans="1:27" ht="12.7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</row>
  </sheetData>
  <mergeCells count="6">
    <mergeCell ref="H1:K1"/>
    <mergeCell ref="J4:J5"/>
    <mergeCell ref="A4:A5"/>
    <mergeCell ref="A1:G1"/>
    <mergeCell ref="K3:K7"/>
    <mergeCell ref="H2:I2"/>
  </mergeCells>
  <hyperlinks>
    <hyperlink ref="A1:G1" r:id="rId1" location="INNOV.DIAGRAM!A1" display="INNOVACIÓN" xr:uid="{00000000-0004-0000-0300-000000000000}"/>
    <hyperlink ref="M1" location="INDICE!A1" display="INDICE" xr:uid="{00000000-0004-0000-0300-000001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"/>
  <sheetViews>
    <sheetView showGridLines="0" topLeftCell="A2" zoomScaleNormal="100" workbookViewId="0">
      <selection activeCell="I1" sqref="I1"/>
    </sheetView>
  </sheetViews>
  <sheetFormatPr defaultColWidth="11.42578125" defaultRowHeight="15"/>
  <cols>
    <col min="1" max="1" width="15.85546875" customWidth="1"/>
    <col min="2" max="2" width="18.85546875" customWidth="1"/>
    <col min="7" max="7" width="45" customWidth="1"/>
    <col min="8" max="8" width="4.28515625" customWidth="1"/>
    <col min="12" max="12" width="24.85546875" customWidth="1"/>
    <col min="13" max="13" width="26.42578125" customWidth="1"/>
  </cols>
  <sheetData>
    <row r="1" spans="1:12" ht="24.75" customHeight="1" thickBot="1">
      <c r="A1" s="639" t="s">
        <v>150</v>
      </c>
      <c r="B1" s="640"/>
      <c r="C1" s="641" t="s">
        <v>151</v>
      </c>
      <c r="D1" s="642"/>
      <c r="E1" s="643"/>
      <c r="G1" s="438" t="s">
        <v>190</v>
      </c>
      <c r="I1" s="439" t="s">
        <v>1</v>
      </c>
    </row>
    <row r="2" spans="1:12">
      <c r="A2" s="361" t="s">
        <v>152</v>
      </c>
      <c r="B2" s="362" t="s">
        <v>153</v>
      </c>
      <c r="C2" s="463" t="s">
        <v>159</v>
      </c>
      <c r="D2" s="463" t="s">
        <v>152</v>
      </c>
      <c r="E2" s="464" t="s">
        <v>160</v>
      </c>
    </row>
    <row r="3" spans="1:12" ht="18.95">
      <c r="A3" s="489" t="s">
        <v>161</v>
      </c>
      <c r="B3" s="341" t="s">
        <v>9</v>
      </c>
      <c r="C3" s="342">
        <f>'1. INNOVACIÓN'!H3</f>
        <v>2</v>
      </c>
      <c r="D3" s="343">
        <f t="shared" ref="D3:D7" si="0">C3*0.2</f>
        <v>0.4</v>
      </c>
      <c r="E3" s="646">
        <f>AVERAGE(D3:D7)</f>
        <v>0.35000000000000003</v>
      </c>
      <c r="G3" s="442"/>
      <c r="I3" s="638"/>
      <c r="J3" s="638"/>
      <c r="K3" s="638"/>
      <c r="L3" s="638"/>
    </row>
    <row r="4" spans="1:12" ht="15.95">
      <c r="A4" s="644" t="s">
        <v>167</v>
      </c>
      <c r="B4" s="341" t="s">
        <v>11</v>
      </c>
      <c r="C4" s="342">
        <f>'1. INNOVACIÓN'!H4</f>
        <v>2</v>
      </c>
      <c r="D4" s="645">
        <f>AVERAGE(C4:C5)*0.2</f>
        <v>0.4</v>
      </c>
      <c r="E4" s="646"/>
      <c r="G4" s="90"/>
    </row>
    <row r="5" spans="1:12" ht="18.95">
      <c r="A5" s="644"/>
      <c r="B5" s="341" t="s">
        <v>13</v>
      </c>
      <c r="C5" s="342">
        <f>'1. INNOVACIÓN'!H5</f>
        <v>2</v>
      </c>
      <c r="D5" s="645"/>
      <c r="E5" s="646"/>
      <c r="I5" s="637"/>
      <c r="J5" s="637"/>
      <c r="K5" s="637"/>
      <c r="L5" s="637"/>
    </row>
    <row r="6" spans="1:12" ht="31.5" customHeight="1">
      <c r="A6" s="490" t="s">
        <v>178</v>
      </c>
      <c r="B6" s="341" t="s">
        <v>15</v>
      </c>
      <c r="C6" s="342">
        <f>'1. INNOVACIÓN'!H6</f>
        <v>2</v>
      </c>
      <c r="D6" s="343">
        <f>C6*0.2</f>
        <v>0.4</v>
      </c>
      <c r="E6" s="646"/>
      <c r="G6" s="443"/>
    </row>
    <row r="7" spans="1:12" ht="36.75" customHeight="1" thickBot="1">
      <c r="A7" s="491" t="s">
        <v>184</v>
      </c>
      <c r="B7" s="344" t="s">
        <v>18</v>
      </c>
      <c r="C7" s="345">
        <f>'1. INNOVACIÓN'!H7</f>
        <v>1</v>
      </c>
      <c r="D7" s="346">
        <f t="shared" si="0"/>
        <v>0.2</v>
      </c>
      <c r="E7" s="647"/>
    </row>
  </sheetData>
  <mergeCells count="7">
    <mergeCell ref="I5:L5"/>
    <mergeCell ref="I3:L3"/>
    <mergeCell ref="A1:B1"/>
    <mergeCell ref="C1:E1"/>
    <mergeCell ref="A4:A5"/>
    <mergeCell ref="D4:D5"/>
    <mergeCell ref="E3:E7"/>
  </mergeCells>
  <hyperlinks>
    <hyperlink ref="G1" location="'1. INNOVACIÓN'!A1" display="MATRIZ INNOVACION" xr:uid="{00000000-0004-0000-0400-000002000000}"/>
    <hyperlink ref="I1" location="INDICE!A1" display="INDICE" xr:uid="{00000000-0004-0000-0400-000003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992"/>
  <sheetViews>
    <sheetView topLeftCell="B1" zoomScaleNormal="100" workbookViewId="0">
      <pane ySplit="2" topLeftCell="A8" activePane="bottomLeft" state="frozen"/>
      <selection pane="bottomLeft" sqref="A1:G1"/>
    </sheetView>
  </sheetViews>
  <sheetFormatPr defaultColWidth="12.7109375" defaultRowHeight="15"/>
  <cols>
    <col min="1" max="1" width="13.28515625" customWidth="1"/>
    <col min="2" max="2" width="17.28515625" customWidth="1"/>
    <col min="3" max="7" width="25.7109375" customWidth="1"/>
    <col min="8" max="8" width="6.140625" customWidth="1"/>
    <col min="9" max="9" width="7.28515625" bestFit="1" customWidth="1"/>
    <col min="10" max="10" width="11.7109375" bestFit="1" customWidth="1"/>
    <col min="11" max="11" width="10.7109375" customWidth="1"/>
    <col min="12" max="12" width="9.28515625" customWidth="1"/>
    <col min="13" max="13" width="20.28515625" customWidth="1"/>
    <col min="14" max="27" width="9.28515625" customWidth="1"/>
  </cols>
  <sheetData>
    <row r="1" spans="1:27" ht="24.95" thickBot="1">
      <c r="A1" s="654" t="s">
        <v>191</v>
      </c>
      <c r="B1" s="655"/>
      <c r="C1" s="655"/>
      <c r="D1" s="655"/>
      <c r="E1" s="655"/>
      <c r="F1" s="655"/>
      <c r="G1" s="655"/>
      <c r="H1" s="635" t="s">
        <v>151</v>
      </c>
      <c r="I1" s="648"/>
      <c r="J1" s="843"/>
      <c r="K1" s="844"/>
      <c r="L1" s="2"/>
      <c r="M1" s="194" t="s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.95" thickBot="1">
      <c r="A2" s="221" t="s">
        <v>152</v>
      </c>
      <c r="B2" s="220" t="s">
        <v>153</v>
      </c>
      <c r="C2" s="15" t="s">
        <v>154</v>
      </c>
      <c r="D2" s="15" t="s">
        <v>155</v>
      </c>
      <c r="E2" s="15" t="s">
        <v>156</v>
      </c>
      <c r="F2" s="15" t="s">
        <v>157</v>
      </c>
      <c r="G2" s="15" t="s">
        <v>158</v>
      </c>
      <c r="H2" s="659" t="s">
        <v>159</v>
      </c>
      <c r="I2" s="660"/>
      <c r="J2" s="15" t="s">
        <v>152</v>
      </c>
      <c r="K2" s="76" t="s">
        <v>160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96.95" thickBot="1">
      <c r="A3" s="397" t="s">
        <v>161</v>
      </c>
      <c r="B3" s="398" t="s">
        <v>192</v>
      </c>
      <c r="C3" s="212" t="s">
        <v>193</v>
      </c>
      <c r="D3" s="212" t="s">
        <v>194</v>
      </c>
      <c r="E3" s="492" t="s">
        <v>195</v>
      </c>
      <c r="F3" s="212" t="s">
        <v>196</v>
      </c>
      <c r="G3" s="324" t="s">
        <v>197</v>
      </c>
      <c r="H3" s="216">
        <v>3</v>
      </c>
      <c r="I3" s="213"/>
      <c r="J3" s="214">
        <f>AVERAGE(H3)*0.2</f>
        <v>0.60000000000000009</v>
      </c>
      <c r="K3" s="656">
        <f>AVERAGE(J3:J11)</f>
        <v>0.39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80.099999999999994">
      <c r="A4" s="649" t="s">
        <v>167</v>
      </c>
      <c r="B4" s="368" t="s">
        <v>198</v>
      </c>
      <c r="C4" s="226" t="s">
        <v>199</v>
      </c>
      <c r="D4" s="226" t="s">
        <v>200</v>
      </c>
      <c r="E4" s="226" t="s">
        <v>201</v>
      </c>
      <c r="F4" s="226" t="s">
        <v>202</v>
      </c>
      <c r="G4" s="243" t="s">
        <v>203</v>
      </c>
      <c r="H4" s="334">
        <v>2.5</v>
      </c>
      <c r="I4" s="335">
        <f>H4/5</f>
        <v>0.5</v>
      </c>
      <c r="J4" s="650">
        <f>AVERAGE(H4:H8)*0.2</f>
        <v>0.55999999999999994</v>
      </c>
      <c r="K4" s="657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80.099999999999994">
      <c r="A5" s="845"/>
      <c r="B5" s="399" t="s">
        <v>22</v>
      </c>
      <c r="C5" s="22" t="s">
        <v>204</v>
      </c>
      <c r="D5" s="22" t="s">
        <v>205</v>
      </c>
      <c r="E5" s="22" t="s">
        <v>206</v>
      </c>
      <c r="F5" s="26" t="s">
        <v>207</v>
      </c>
      <c r="G5" s="325" t="s">
        <v>208</v>
      </c>
      <c r="H5" s="333">
        <v>3</v>
      </c>
      <c r="I5" s="332">
        <f>H5/5</f>
        <v>0.6</v>
      </c>
      <c r="J5" s="651"/>
      <c r="K5" s="657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63.95">
      <c r="A6" s="845"/>
      <c r="B6" s="399" t="s">
        <v>23</v>
      </c>
      <c r="C6" s="22" t="s">
        <v>209</v>
      </c>
      <c r="D6" s="22" t="s">
        <v>210</v>
      </c>
      <c r="E6" s="22" t="s">
        <v>211</v>
      </c>
      <c r="F6" s="22" t="s">
        <v>212</v>
      </c>
      <c r="G6" s="326" t="s">
        <v>213</v>
      </c>
      <c r="H6" s="217">
        <v>4</v>
      </c>
      <c r="I6" s="331">
        <f>H6/5</f>
        <v>0.8</v>
      </c>
      <c r="J6" s="651"/>
      <c r="K6" s="657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44.75" customHeight="1">
      <c r="A7" s="845"/>
      <c r="B7" s="399" t="s">
        <v>25</v>
      </c>
      <c r="C7" s="22" t="s">
        <v>214</v>
      </c>
      <c r="D7" s="22" t="s">
        <v>215</v>
      </c>
      <c r="E7" s="26" t="s">
        <v>216</v>
      </c>
      <c r="F7" s="22" t="s">
        <v>217</v>
      </c>
      <c r="G7" s="326" t="s">
        <v>218</v>
      </c>
      <c r="H7" s="217">
        <v>1.5</v>
      </c>
      <c r="I7" s="332">
        <f>H7/5</f>
        <v>0.3</v>
      </c>
      <c r="J7" s="651"/>
      <c r="K7" s="657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81" thickBot="1">
      <c r="A8" s="846"/>
      <c r="B8" s="400" t="s">
        <v>219</v>
      </c>
      <c r="C8" s="82" t="s">
        <v>220</v>
      </c>
      <c r="D8" s="82" t="s">
        <v>221</v>
      </c>
      <c r="E8" s="82" t="s">
        <v>222</v>
      </c>
      <c r="F8" s="82" t="s">
        <v>223</v>
      </c>
      <c r="G8" s="246" t="s">
        <v>224</v>
      </c>
      <c r="H8" s="336">
        <v>3</v>
      </c>
      <c r="I8" s="337">
        <f>H8/5</f>
        <v>0.6</v>
      </c>
      <c r="J8" s="651"/>
      <c r="K8" s="657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81" thickBot="1">
      <c r="A9" s="218" t="s">
        <v>178</v>
      </c>
      <c r="B9" s="401" t="s">
        <v>29</v>
      </c>
      <c r="C9" s="327" t="s">
        <v>225</v>
      </c>
      <c r="D9" s="328" t="s">
        <v>226</v>
      </c>
      <c r="E9" s="328" t="s">
        <v>227</v>
      </c>
      <c r="F9" s="328" t="s">
        <v>228</v>
      </c>
      <c r="G9" s="329" t="s">
        <v>229</v>
      </c>
      <c r="H9" s="218">
        <v>1</v>
      </c>
      <c r="I9" s="219"/>
      <c r="J9" s="215">
        <f t="shared" ref="J9" si="0">AVERAGE(H9)*0.2</f>
        <v>0.2</v>
      </c>
      <c r="K9" s="657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s="12" customFormat="1" ht="96">
      <c r="A10" s="649" t="s">
        <v>184</v>
      </c>
      <c r="B10" s="402" t="s">
        <v>31</v>
      </c>
      <c r="C10" s="493" t="s">
        <v>230</v>
      </c>
      <c r="D10" s="493" t="s">
        <v>231</v>
      </c>
      <c r="E10" s="493" t="s">
        <v>232</v>
      </c>
      <c r="F10" s="493" t="s">
        <v>233</v>
      </c>
      <c r="G10" s="494" t="s">
        <v>234</v>
      </c>
      <c r="H10" s="338">
        <v>1</v>
      </c>
      <c r="I10" s="339">
        <f>H10/5</f>
        <v>0.2</v>
      </c>
      <c r="J10" s="652">
        <f>AVERAGE(H10:H11)*0.2</f>
        <v>0.2</v>
      </c>
      <c r="K10" s="657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7" ht="96.95" thickBot="1">
      <c r="A11" s="846"/>
      <c r="B11" s="400" t="s">
        <v>32</v>
      </c>
      <c r="C11" s="82" t="s">
        <v>235</v>
      </c>
      <c r="D11" s="82" t="s">
        <v>236</v>
      </c>
      <c r="E11" s="81" t="s">
        <v>237</v>
      </c>
      <c r="F11" s="495" t="s">
        <v>238</v>
      </c>
      <c r="G11" s="330" t="s">
        <v>239</v>
      </c>
      <c r="H11" s="340">
        <v>1</v>
      </c>
      <c r="I11" s="337">
        <f>H11/5</f>
        <v>0.2</v>
      </c>
      <c r="J11" s="653"/>
      <c r="K11" s="658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</sheetData>
  <mergeCells count="8">
    <mergeCell ref="H1:K1"/>
    <mergeCell ref="A4:A8"/>
    <mergeCell ref="A10:A11"/>
    <mergeCell ref="J4:J8"/>
    <mergeCell ref="J10:J11"/>
    <mergeCell ref="A1:G1"/>
    <mergeCell ref="K3:K11"/>
    <mergeCell ref="H2:I2"/>
  </mergeCells>
  <hyperlinks>
    <hyperlink ref="A1:G1" location="PROD.SOS.DIAGRAM!A1" display="PRODUCCIÓN SOSTENIBLE" xr:uid="{00000000-0004-0000-0500-000000000000}"/>
    <hyperlink ref="M1" location="INDICE!A1" display="INDICE" xr:uid="{00000000-0004-0000-0500-000001000000}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1"/>
  <sheetViews>
    <sheetView zoomScaleNormal="100" workbookViewId="0">
      <selection activeCell="E9" sqref="E9"/>
    </sheetView>
  </sheetViews>
  <sheetFormatPr defaultColWidth="11.42578125" defaultRowHeight="15"/>
  <cols>
    <col min="2" max="2" width="43.28515625" customWidth="1"/>
    <col min="3" max="3" width="6" bestFit="1" customWidth="1"/>
    <col min="4" max="4" width="11.42578125" customWidth="1"/>
    <col min="5" max="5" width="11.7109375" bestFit="1" customWidth="1"/>
    <col min="6" max="6" width="9.42578125" bestFit="1" customWidth="1"/>
    <col min="7" max="7" width="4.7109375" customWidth="1"/>
    <col min="8" max="8" width="3.28515625" customWidth="1"/>
    <col min="9" max="9" width="29.7109375" customWidth="1"/>
    <col min="12" max="12" width="7.7109375" customWidth="1"/>
    <col min="16" max="16" width="22.42578125" customWidth="1"/>
  </cols>
  <sheetData>
    <row r="1" spans="1:16" ht="20.100000000000001">
      <c r="A1" s="670" t="s">
        <v>240</v>
      </c>
      <c r="B1" s="671"/>
      <c r="C1" s="662" t="s">
        <v>151</v>
      </c>
      <c r="D1" s="662"/>
      <c r="E1" s="663"/>
      <c r="F1" s="664"/>
      <c r="I1" s="445" t="s">
        <v>241</v>
      </c>
      <c r="M1" s="446" t="s">
        <v>1</v>
      </c>
    </row>
    <row r="2" spans="1:16">
      <c r="A2" s="358" t="s">
        <v>152</v>
      </c>
      <c r="B2" s="359" t="s">
        <v>153</v>
      </c>
      <c r="C2" s="677" t="s">
        <v>159</v>
      </c>
      <c r="D2" s="677"/>
      <c r="E2" s="359" t="s">
        <v>152</v>
      </c>
      <c r="F2" s="360" t="s">
        <v>160</v>
      </c>
    </row>
    <row r="3" spans="1:16" ht="32.1">
      <c r="A3" s="363" t="s">
        <v>161</v>
      </c>
      <c r="B3" s="347" t="s">
        <v>20</v>
      </c>
      <c r="C3" s="348">
        <f>'2. PRODUCCIÓN SOSTENIBLE'!H3</f>
        <v>3</v>
      </c>
      <c r="D3" s="349"/>
      <c r="E3" s="350">
        <f>AVERAGE(C3)*0.2</f>
        <v>0.60000000000000009</v>
      </c>
      <c r="F3" s="673">
        <f>AVERAGE(E3:E11)</f>
        <v>0.39</v>
      </c>
      <c r="I3" s="672"/>
      <c r="J3" s="672"/>
      <c r="K3" s="672"/>
      <c r="M3" s="98"/>
    </row>
    <row r="4" spans="1:16" ht="15.95">
      <c r="A4" s="668" t="s">
        <v>167</v>
      </c>
      <c r="B4" s="351" t="s">
        <v>198</v>
      </c>
      <c r="C4" s="348">
        <f>'2. PRODUCCIÓN SOSTENIBLE'!H4</f>
        <v>2.5</v>
      </c>
      <c r="D4" s="352">
        <f>'2. PRODUCCIÓN SOSTENIBLE'!I4</f>
        <v>0.5</v>
      </c>
      <c r="E4" s="669">
        <f>AVERAGE(C4:C8)*0.2</f>
        <v>0.55999999999999994</v>
      </c>
      <c r="F4" s="673"/>
      <c r="I4" s="91"/>
      <c r="J4" s="91"/>
      <c r="K4" s="91"/>
    </row>
    <row r="5" spans="1:16" ht="40.5" customHeight="1">
      <c r="A5" s="847"/>
      <c r="B5" s="351" t="s">
        <v>22</v>
      </c>
      <c r="C5" s="348">
        <f>'2. PRODUCCIÓN SOSTENIBLE'!H5</f>
        <v>3</v>
      </c>
      <c r="D5" s="352">
        <f>'2. PRODUCCIÓN SOSTENIBLE'!I5</f>
        <v>0.6</v>
      </c>
      <c r="E5" s="669"/>
      <c r="F5" s="673"/>
      <c r="I5" s="676"/>
      <c r="J5" s="676"/>
      <c r="K5" s="676"/>
      <c r="M5" s="661"/>
      <c r="N5" s="661"/>
      <c r="O5" s="661"/>
      <c r="P5" s="661"/>
    </row>
    <row r="6" spans="1:16" ht="15.95">
      <c r="A6" s="847"/>
      <c r="B6" s="351" t="s">
        <v>23</v>
      </c>
      <c r="C6" s="348">
        <f>'2. PRODUCCIÓN SOSTENIBLE'!H6</f>
        <v>4</v>
      </c>
      <c r="D6" s="352">
        <f>'2. PRODUCCIÓN SOSTENIBLE'!I6</f>
        <v>0.8</v>
      </c>
      <c r="E6" s="669"/>
      <c r="F6" s="673"/>
      <c r="I6" s="444"/>
      <c r="J6" s="444"/>
      <c r="K6" s="444"/>
    </row>
    <row r="7" spans="1:16" ht="33" customHeight="1">
      <c r="A7" s="847"/>
      <c r="B7" s="351" t="s">
        <v>25</v>
      </c>
      <c r="C7" s="348">
        <f>'2. PRODUCCIÓN SOSTENIBLE'!H7</f>
        <v>1.5</v>
      </c>
      <c r="D7" s="352">
        <f>'2. PRODUCCIÓN SOSTENIBLE'!I7</f>
        <v>0.3</v>
      </c>
      <c r="E7" s="669"/>
      <c r="F7" s="673"/>
      <c r="I7" s="661"/>
      <c r="J7" s="661"/>
      <c r="K7" s="661"/>
      <c r="M7" s="675"/>
      <c r="N7" s="675"/>
      <c r="O7" s="675"/>
      <c r="P7" s="675"/>
    </row>
    <row r="8" spans="1:16" ht="15.95">
      <c r="A8" s="847"/>
      <c r="B8" s="351" t="s">
        <v>242</v>
      </c>
      <c r="C8" s="348">
        <f>'2. PRODUCCIÓN SOSTENIBLE'!H8</f>
        <v>3</v>
      </c>
      <c r="D8" s="352">
        <f>'2. PRODUCCIÓN SOSTENIBLE'!I8</f>
        <v>0.6</v>
      </c>
      <c r="E8" s="669"/>
      <c r="F8" s="673"/>
      <c r="I8" s="91"/>
      <c r="J8" s="91"/>
      <c r="K8" s="91"/>
    </row>
    <row r="9" spans="1:16" ht="15.95">
      <c r="A9" s="364" t="s">
        <v>178</v>
      </c>
      <c r="B9" s="351" t="s">
        <v>29</v>
      </c>
      <c r="C9" s="348">
        <f>'2. PRODUCCIÓN SOSTENIBLE'!H9</f>
        <v>1</v>
      </c>
      <c r="D9" s="349"/>
      <c r="E9" s="350">
        <f>AVERAGE(C9)*0.2</f>
        <v>0.2</v>
      </c>
      <c r="F9" s="673"/>
    </row>
    <row r="10" spans="1:16" ht="32.1">
      <c r="A10" s="665" t="s">
        <v>184</v>
      </c>
      <c r="B10" s="496" t="s">
        <v>31</v>
      </c>
      <c r="C10" s="353">
        <f>'2. PRODUCCIÓN SOSTENIBLE'!H10</f>
        <v>1</v>
      </c>
      <c r="D10" s="354">
        <f>'2. PRODUCCIÓN SOSTENIBLE'!I10</f>
        <v>0.2</v>
      </c>
      <c r="E10" s="666">
        <f>AVERAGE(C10:C11)*0.2</f>
        <v>0.2</v>
      </c>
      <c r="F10" s="673"/>
    </row>
    <row r="11" spans="1:16" ht="33" customHeight="1" thickBot="1">
      <c r="A11" s="848"/>
      <c r="B11" s="355" t="s">
        <v>32</v>
      </c>
      <c r="C11" s="356">
        <f>'2. PRODUCCIÓN SOSTENIBLE'!H11</f>
        <v>1</v>
      </c>
      <c r="D11" s="357">
        <f>'2. PRODUCCIÓN SOSTENIBLE'!I11</f>
        <v>0.2</v>
      </c>
      <c r="E11" s="667"/>
      <c r="F11" s="674"/>
    </row>
  </sheetData>
  <mergeCells count="13">
    <mergeCell ref="M5:P5"/>
    <mergeCell ref="C1:F1"/>
    <mergeCell ref="A10:A11"/>
    <mergeCell ref="E10:E11"/>
    <mergeCell ref="A4:A8"/>
    <mergeCell ref="E4:E8"/>
    <mergeCell ref="A1:B1"/>
    <mergeCell ref="I3:K3"/>
    <mergeCell ref="F3:F11"/>
    <mergeCell ref="M7:P7"/>
    <mergeCell ref="I5:K5"/>
    <mergeCell ref="I7:K7"/>
    <mergeCell ref="C2:D2"/>
  </mergeCells>
  <hyperlinks>
    <hyperlink ref="I1" location="'2. PRODUCCIÓN SOSTENIBLE'!A1" display="MATRIZ PROD.SOST." xr:uid="{00000000-0004-0000-0600-000000000000}"/>
    <hyperlink ref="M1" location="INDICE!A1" display="INDICE" xr:uid="{00000000-0004-0000-0600-000001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006"/>
  <sheetViews>
    <sheetView zoomScale="85" zoomScaleNormal="85" workbookViewId="0">
      <pane xSplit="2" ySplit="2" topLeftCell="C8" activePane="bottomRight" state="frozen"/>
      <selection pane="bottomRight" activeCell="H13" sqref="H13"/>
      <selection pane="bottomLeft" activeCell="A3" sqref="A3"/>
      <selection pane="topRight" activeCell="C1" sqref="C1"/>
    </sheetView>
  </sheetViews>
  <sheetFormatPr defaultColWidth="12.7109375" defaultRowHeight="15"/>
  <cols>
    <col min="1" max="1" width="13.42578125" customWidth="1"/>
    <col min="2" max="2" width="22.140625" bestFit="1" customWidth="1"/>
    <col min="3" max="7" width="30.7109375" customWidth="1"/>
    <col min="8" max="9" width="10.7109375" customWidth="1"/>
    <col min="10" max="10" width="14.28515625" customWidth="1"/>
    <col min="11" max="11" width="11.42578125" bestFit="1" customWidth="1"/>
    <col min="12" max="12" width="9.28515625" customWidth="1"/>
    <col min="13" max="13" width="16.85546875" customWidth="1"/>
    <col min="14" max="27" width="9.28515625" customWidth="1"/>
  </cols>
  <sheetData>
    <row r="1" spans="1:27" ht="30" thickBot="1">
      <c r="A1" s="682" t="s">
        <v>243</v>
      </c>
      <c r="B1" s="683"/>
      <c r="C1" s="683"/>
      <c r="D1" s="683"/>
      <c r="E1" s="683"/>
      <c r="F1" s="683"/>
      <c r="G1" s="684"/>
      <c r="H1" s="678" t="s">
        <v>151</v>
      </c>
      <c r="I1" s="679"/>
      <c r="J1" s="680"/>
      <c r="K1" s="681"/>
      <c r="L1" s="8"/>
      <c r="M1" s="93" t="s">
        <v>1</v>
      </c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.95" thickBot="1">
      <c r="A2" s="225" t="s">
        <v>152</v>
      </c>
      <c r="B2" s="28" t="s">
        <v>153</v>
      </c>
      <c r="C2" s="17" t="s">
        <v>154</v>
      </c>
      <c r="D2" s="17" t="s">
        <v>155</v>
      </c>
      <c r="E2" s="17" t="s">
        <v>156</v>
      </c>
      <c r="F2" s="17" t="s">
        <v>157</v>
      </c>
      <c r="G2" s="206" t="s">
        <v>158</v>
      </c>
      <c r="H2" s="694" t="s">
        <v>159</v>
      </c>
      <c r="I2" s="695"/>
      <c r="J2" s="225" t="s">
        <v>152</v>
      </c>
      <c r="K2" s="224" t="s">
        <v>160</v>
      </c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176.1">
      <c r="A3" s="685" t="s">
        <v>161</v>
      </c>
      <c r="B3" s="402" t="s">
        <v>35</v>
      </c>
      <c r="C3" s="226" t="s">
        <v>244</v>
      </c>
      <c r="D3" s="226" t="s">
        <v>245</v>
      </c>
      <c r="E3" s="226" t="s">
        <v>246</v>
      </c>
      <c r="F3" s="226" t="s">
        <v>247</v>
      </c>
      <c r="G3" s="227" t="s">
        <v>248</v>
      </c>
      <c r="H3" s="228">
        <v>2</v>
      </c>
      <c r="I3" s="249">
        <f>H3/5</f>
        <v>0.4</v>
      </c>
      <c r="J3" s="687">
        <f>AVERAGE(H3:H5)*0.2</f>
        <v>0.26666666666666666</v>
      </c>
      <c r="K3" s="690">
        <f>AVERAGE(J3:J12)</f>
        <v>0.29166666666666669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96">
      <c r="A4" s="686"/>
      <c r="B4" s="479" t="s">
        <v>37</v>
      </c>
      <c r="C4" s="19" t="s">
        <v>249</v>
      </c>
      <c r="D4" s="19" t="s">
        <v>250</v>
      </c>
      <c r="E4" s="19" t="s">
        <v>251</v>
      </c>
      <c r="F4" s="19" t="s">
        <v>252</v>
      </c>
      <c r="G4" s="222" t="s">
        <v>253</v>
      </c>
      <c r="H4" s="223">
        <v>1</v>
      </c>
      <c r="I4" s="250">
        <f t="shared" ref="I4:I5" si="0">H4/5</f>
        <v>0.2</v>
      </c>
      <c r="J4" s="693"/>
      <c r="K4" s="691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7" ht="161.1" thickBot="1">
      <c r="A5" s="686"/>
      <c r="B5" s="366" t="s">
        <v>39</v>
      </c>
      <c r="C5" s="236" t="s">
        <v>254</v>
      </c>
      <c r="D5" s="497" t="s">
        <v>255</v>
      </c>
      <c r="E5" s="236" t="s">
        <v>256</v>
      </c>
      <c r="F5" s="236" t="s">
        <v>257</v>
      </c>
      <c r="G5" s="237" t="s">
        <v>258</v>
      </c>
      <c r="H5" s="235">
        <v>1</v>
      </c>
      <c r="I5" s="250">
        <f t="shared" si="0"/>
        <v>0.2</v>
      </c>
      <c r="J5" s="693"/>
      <c r="K5" s="691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ht="32.1">
      <c r="A6" s="685" t="s">
        <v>167</v>
      </c>
      <c r="B6" s="365" t="s">
        <v>41</v>
      </c>
      <c r="C6" s="226" t="s">
        <v>259</v>
      </c>
      <c r="D6" s="226" t="s">
        <v>260</v>
      </c>
      <c r="E6" s="226" t="s">
        <v>261</v>
      </c>
      <c r="F6" s="226" t="s">
        <v>262</v>
      </c>
      <c r="G6" s="243" t="s">
        <v>263</v>
      </c>
      <c r="H6" s="251">
        <v>1</v>
      </c>
      <c r="I6" s="238">
        <f t="shared" ref="I6:I12" si="1">H6/5</f>
        <v>0.2</v>
      </c>
      <c r="J6" s="687">
        <f>AVERAGE(H6:H7)*0.2</f>
        <v>0.2</v>
      </c>
      <c r="K6" s="691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96.95" thickBot="1">
      <c r="A7" s="686"/>
      <c r="B7" s="367" t="s">
        <v>43</v>
      </c>
      <c r="C7" s="229" t="s">
        <v>264</v>
      </c>
      <c r="D7" s="230" t="s">
        <v>265</v>
      </c>
      <c r="E7" s="230" t="s">
        <v>266</v>
      </c>
      <c r="F7" s="230" t="s">
        <v>267</v>
      </c>
      <c r="G7" s="244" t="s">
        <v>268</v>
      </c>
      <c r="H7" s="252">
        <v>1</v>
      </c>
      <c r="I7" s="253">
        <f t="shared" si="1"/>
        <v>0.2</v>
      </c>
      <c r="J7" s="688"/>
      <c r="K7" s="691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128.1">
      <c r="A8" s="685" t="s">
        <v>178</v>
      </c>
      <c r="B8" s="368" t="s">
        <v>44</v>
      </c>
      <c r="C8" s="226" t="s">
        <v>269</v>
      </c>
      <c r="D8" s="226" t="s">
        <v>270</v>
      </c>
      <c r="E8" s="226" t="s">
        <v>271</v>
      </c>
      <c r="F8" s="226" t="s">
        <v>272</v>
      </c>
      <c r="G8" s="243" t="s">
        <v>273</v>
      </c>
      <c r="H8" s="251">
        <v>1</v>
      </c>
      <c r="I8" s="238">
        <f t="shared" si="1"/>
        <v>0.2</v>
      </c>
      <c r="J8" s="693">
        <f>AVERAGE(H8:H10)*0.2</f>
        <v>0.30000000000000004</v>
      </c>
      <c r="K8" s="691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28.1">
      <c r="A9" s="686"/>
      <c r="B9" s="479" t="s">
        <v>274</v>
      </c>
      <c r="C9" s="19" t="s">
        <v>275</v>
      </c>
      <c r="D9" s="19" t="s">
        <v>276</v>
      </c>
      <c r="E9" s="25" t="s">
        <v>277</v>
      </c>
      <c r="F9" s="19" t="s">
        <v>278</v>
      </c>
      <c r="G9" s="245" t="s">
        <v>279</v>
      </c>
      <c r="H9" s="223">
        <v>2</v>
      </c>
      <c r="I9" s="239">
        <f t="shared" si="1"/>
        <v>0.4</v>
      </c>
      <c r="J9" s="693"/>
      <c r="K9" s="691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61.1" thickBot="1">
      <c r="A10" s="689"/>
      <c r="B10" s="480" t="s">
        <v>46</v>
      </c>
      <c r="C10" s="82" t="s">
        <v>280</v>
      </c>
      <c r="D10" s="82" t="s">
        <v>281</v>
      </c>
      <c r="E10" s="82" t="s">
        <v>282</v>
      </c>
      <c r="F10" s="81" t="s">
        <v>283</v>
      </c>
      <c r="G10" s="246" t="s">
        <v>284</v>
      </c>
      <c r="H10" s="254">
        <v>1.5</v>
      </c>
      <c r="I10" s="240">
        <f t="shared" si="1"/>
        <v>0.3</v>
      </c>
      <c r="J10" s="688"/>
      <c r="K10" s="691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ht="161.1" thickBot="1">
      <c r="A11" s="685" t="s">
        <v>184</v>
      </c>
      <c r="B11" s="481" t="s">
        <v>47</v>
      </c>
      <c r="C11" s="212" t="s">
        <v>285</v>
      </c>
      <c r="D11" s="231" t="s">
        <v>286</v>
      </c>
      <c r="E11" s="231" t="s">
        <v>287</v>
      </c>
      <c r="F11" s="231" t="s">
        <v>288</v>
      </c>
      <c r="G11" s="247" t="s">
        <v>289</v>
      </c>
      <c r="H11" s="255">
        <v>2</v>
      </c>
      <c r="I11" s="241">
        <f t="shared" si="1"/>
        <v>0.4</v>
      </c>
      <c r="J11" s="687">
        <f>AVERAGE(H11:H12)*0.2</f>
        <v>0.4</v>
      </c>
      <c r="K11" s="691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81" thickBot="1">
      <c r="A12" s="689"/>
      <c r="B12" s="482" t="s">
        <v>48</v>
      </c>
      <c r="C12" s="232" t="s">
        <v>290</v>
      </c>
      <c r="D12" s="233" t="s">
        <v>291</v>
      </c>
      <c r="E12" s="234" t="s">
        <v>292</v>
      </c>
      <c r="F12" s="234" t="s">
        <v>293</v>
      </c>
      <c r="G12" s="248" t="s">
        <v>294</v>
      </c>
      <c r="H12" s="254">
        <v>2</v>
      </c>
      <c r="I12" s="242">
        <f t="shared" si="1"/>
        <v>0.4</v>
      </c>
      <c r="J12" s="688"/>
      <c r="K12" s="692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spans="1:27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7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7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7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7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27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27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1:27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1:27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7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1:27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:27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1:27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:27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27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1:27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27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1:27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1:27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1:27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1:27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1:27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1:27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1:27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1:27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1:27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1:27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1:27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1:27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1:27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1:27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1:27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1:27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1:27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1:27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1:27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1:27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1:27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1:27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1:27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1:27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1:27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1:27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1:27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1:27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spans="1:27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 spans="1:27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 spans="1:27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</row>
    <row r="92" spans="1:27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</row>
    <row r="93" spans="1:27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</row>
    <row r="94" spans="1:27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</row>
    <row r="95" spans="1:27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</row>
    <row r="96" spans="1:27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</row>
    <row r="97" spans="1:27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</row>
    <row r="98" spans="1:27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</row>
    <row r="99" spans="1:27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</row>
    <row r="100" spans="1:27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</row>
    <row r="101" spans="1:27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</row>
    <row r="102" spans="1:27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</row>
    <row r="103" spans="1:27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</row>
    <row r="104" spans="1:27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</row>
    <row r="105" spans="1:27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1:27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</row>
    <row r="107" spans="1:27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</row>
    <row r="108" spans="1:27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</row>
    <row r="109" spans="1:27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  <row r="110" spans="1:27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 spans="1:27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1:27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</row>
    <row r="113" spans="1:27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</row>
    <row r="114" spans="1:27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</row>
    <row r="115" spans="1:27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</row>
    <row r="116" spans="1:27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</row>
    <row r="117" spans="1:27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</row>
    <row r="118" spans="1:27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</row>
    <row r="119" spans="1:27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</row>
    <row r="120" spans="1:27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</row>
    <row r="121" spans="1:27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</row>
    <row r="122" spans="1:27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</row>
    <row r="123" spans="1:27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 spans="1:27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</row>
    <row r="125" spans="1:27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</row>
    <row r="126" spans="1:27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</row>
    <row r="127" spans="1:27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 spans="1:27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</row>
    <row r="129" spans="1:27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</row>
    <row r="130" spans="1:27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</row>
    <row r="131" spans="1:27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</row>
    <row r="132" spans="1:27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</row>
    <row r="133" spans="1:27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</row>
    <row r="134" spans="1:27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</row>
    <row r="135" spans="1:27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</row>
    <row r="136" spans="1:27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</row>
    <row r="137" spans="1:27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</row>
    <row r="138" spans="1:27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</row>
    <row r="139" spans="1:27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 spans="1:27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</row>
    <row r="141" spans="1:27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</row>
    <row r="142" spans="1:27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</row>
    <row r="143" spans="1:27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</row>
    <row r="144" spans="1:27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</row>
    <row r="145" spans="1:27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</row>
    <row r="146" spans="1:27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</row>
    <row r="147" spans="1:27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</row>
    <row r="148" spans="1:27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</row>
    <row r="149" spans="1:27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</row>
    <row r="150" spans="1:27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</row>
    <row r="151" spans="1:27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</row>
    <row r="152" spans="1:27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</row>
    <row r="153" spans="1:27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</row>
    <row r="154" spans="1:27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</row>
    <row r="155" spans="1:27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</row>
    <row r="156" spans="1:27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</row>
    <row r="157" spans="1:27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</row>
    <row r="158" spans="1:27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</row>
    <row r="159" spans="1:27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</row>
    <row r="160" spans="1:27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</row>
    <row r="161" spans="1:27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</row>
    <row r="162" spans="1:27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</row>
    <row r="163" spans="1:27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</row>
    <row r="164" spans="1:27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</row>
    <row r="165" spans="1:27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</row>
    <row r="166" spans="1:27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</row>
    <row r="167" spans="1:27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</row>
    <row r="168" spans="1:27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</row>
    <row r="169" spans="1:27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</row>
    <row r="170" spans="1:27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</row>
    <row r="171" spans="1:27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</row>
    <row r="172" spans="1:27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</row>
    <row r="173" spans="1:27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</row>
    <row r="174" spans="1:27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</row>
    <row r="175" spans="1:27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</row>
    <row r="176" spans="1:27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</row>
    <row r="177" spans="1:27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</row>
    <row r="178" spans="1:27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</row>
    <row r="179" spans="1:27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</row>
    <row r="180" spans="1:27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</row>
    <row r="181" spans="1:27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</row>
    <row r="182" spans="1:27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</row>
    <row r="183" spans="1:27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</row>
    <row r="184" spans="1:27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</row>
    <row r="185" spans="1:27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</row>
    <row r="186" spans="1:27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</row>
    <row r="187" spans="1:27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</row>
    <row r="188" spans="1:27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</row>
    <row r="189" spans="1:27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</row>
    <row r="190" spans="1:27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</row>
    <row r="191" spans="1:27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</row>
    <row r="192" spans="1:27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</row>
    <row r="193" spans="1:27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</row>
    <row r="194" spans="1:27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</row>
    <row r="195" spans="1:27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</row>
    <row r="196" spans="1:27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</row>
    <row r="197" spans="1:27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</row>
    <row r="198" spans="1:27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</row>
    <row r="199" spans="1:27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</row>
    <row r="200" spans="1:27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</row>
    <row r="201" spans="1:27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</row>
    <row r="202" spans="1:27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</row>
    <row r="203" spans="1:27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</row>
    <row r="204" spans="1:27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</row>
    <row r="205" spans="1:27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</row>
    <row r="206" spans="1:27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</row>
    <row r="207" spans="1:27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</row>
    <row r="208" spans="1:27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</row>
    <row r="209" spans="1:27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</row>
    <row r="210" spans="1:27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</row>
    <row r="211" spans="1:27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</row>
    <row r="212" spans="1:27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</row>
    <row r="213" spans="1:27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</row>
    <row r="214" spans="1:27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</row>
    <row r="215" spans="1:27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</row>
    <row r="216" spans="1:27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</row>
    <row r="217" spans="1:27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</row>
    <row r="218" spans="1:27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</row>
    <row r="219" spans="1:27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</row>
    <row r="220" spans="1:27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</row>
    <row r="221" spans="1:27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</row>
    <row r="222" spans="1:27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</row>
    <row r="223" spans="1:27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</row>
    <row r="224" spans="1:27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</row>
    <row r="225" spans="1:27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</row>
    <row r="226" spans="1:27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</row>
    <row r="227" spans="1:27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</row>
    <row r="228" spans="1:27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</row>
    <row r="229" spans="1:27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</row>
    <row r="230" spans="1:27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</row>
    <row r="231" spans="1:27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</row>
    <row r="232" spans="1:27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</row>
    <row r="233" spans="1:27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</row>
    <row r="234" spans="1:27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</row>
    <row r="235" spans="1:27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</row>
    <row r="236" spans="1:27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</row>
    <row r="237" spans="1:27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</row>
    <row r="238" spans="1:27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</row>
    <row r="239" spans="1:27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</row>
    <row r="240" spans="1:27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</row>
    <row r="241" spans="1:27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</row>
    <row r="242" spans="1:27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</row>
    <row r="243" spans="1:27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</row>
    <row r="244" spans="1:27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</row>
    <row r="245" spans="1:27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</row>
    <row r="246" spans="1:27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</row>
    <row r="247" spans="1:27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</row>
    <row r="248" spans="1:27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</row>
    <row r="249" spans="1:27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</row>
    <row r="250" spans="1:27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</row>
    <row r="251" spans="1:27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</row>
    <row r="252" spans="1:27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</row>
    <row r="253" spans="1:27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</row>
    <row r="254" spans="1:27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</row>
    <row r="255" spans="1:27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</row>
    <row r="256" spans="1:27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</row>
    <row r="257" spans="1:27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</row>
    <row r="258" spans="1:27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</row>
    <row r="259" spans="1:27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</row>
    <row r="260" spans="1:27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</row>
    <row r="261" spans="1:27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</row>
    <row r="262" spans="1:27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</row>
    <row r="263" spans="1:27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</row>
    <row r="264" spans="1:27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</row>
    <row r="265" spans="1:27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</row>
    <row r="266" spans="1:27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</row>
    <row r="267" spans="1:27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</row>
    <row r="268" spans="1:27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</row>
    <row r="269" spans="1:27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</row>
    <row r="270" spans="1:27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</row>
    <row r="271" spans="1:27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</row>
    <row r="272" spans="1:27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</row>
    <row r="273" spans="1:27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</row>
    <row r="274" spans="1:27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</row>
    <row r="275" spans="1:27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</row>
    <row r="276" spans="1:27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</row>
    <row r="277" spans="1:27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</row>
    <row r="278" spans="1:27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</row>
    <row r="279" spans="1:27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</row>
    <row r="280" spans="1:27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</row>
    <row r="281" spans="1:27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</row>
    <row r="282" spans="1:27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</row>
    <row r="283" spans="1:27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</row>
    <row r="284" spans="1:27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</row>
    <row r="285" spans="1:27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</row>
    <row r="286" spans="1:27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</row>
    <row r="287" spans="1:27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</row>
    <row r="288" spans="1:27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</row>
    <row r="289" spans="1:27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</row>
    <row r="290" spans="1:27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</row>
    <row r="291" spans="1:27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</row>
    <row r="292" spans="1:27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</row>
    <row r="293" spans="1:27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</row>
    <row r="294" spans="1:27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</row>
    <row r="295" spans="1:27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</row>
    <row r="296" spans="1:27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</row>
    <row r="297" spans="1:27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</row>
    <row r="298" spans="1:27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</row>
    <row r="299" spans="1:27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</row>
    <row r="300" spans="1:27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</row>
    <row r="301" spans="1:27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</row>
    <row r="302" spans="1:27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</row>
    <row r="303" spans="1:27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</row>
    <row r="304" spans="1:27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</row>
    <row r="305" spans="1:27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</row>
    <row r="306" spans="1:27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</row>
    <row r="307" spans="1:27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</row>
    <row r="308" spans="1:27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</row>
    <row r="309" spans="1:27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</row>
    <row r="310" spans="1:27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</row>
    <row r="311" spans="1:27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</row>
    <row r="312" spans="1:27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</row>
    <row r="313" spans="1:27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</row>
    <row r="314" spans="1:27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</row>
    <row r="315" spans="1:27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</row>
    <row r="316" spans="1:27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</row>
    <row r="317" spans="1:27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</row>
    <row r="318" spans="1:27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</row>
    <row r="319" spans="1:27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</row>
    <row r="320" spans="1:27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</row>
    <row r="321" spans="1:27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</row>
    <row r="322" spans="1:27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</row>
    <row r="323" spans="1:27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</row>
    <row r="324" spans="1:27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</row>
    <row r="325" spans="1:27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</row>
    <row r="326" spans="1:27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</row>
    <row r="327" spans="1:27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</row>
    <row r="328" spans="1:27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</row>
    <row r="329" spans="1:27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</row>
    <row r="330" spans="1:27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</row>
    <row r="331" spans="1:27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</row>
    <row r="332" spans="1:27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</row>
    <row r="333" spans="1:27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</row>
    <row r="334" spans="1:27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</row>
    <row r="335" spans="1:27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</row>
    <row r="336" spans="1:27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</row>
    <row r="337" spans="1:27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</row>
    <row r="338" spans="1:27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</row>
    <row r="339" spans="1:27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</row>
    <row r="340" spans="1:27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</row>
    <row r="341" spans="1:27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</row>
    <row r="342" spans="1:27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</row>
    <row r="343" spans="1:27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</row>
    <row r="344" spans="1:27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</row>
    <row r="345" spans="1:27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</row>
    <row r="346" spans="1:27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</row>
    <row r="347" spans="1:27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</row>
    <row r="348" spans="1:27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</row>
    <row r="349" spans="1:27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</row>
    <row r="350" spans="1:27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</row>
    <row r="351" spans="1:27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</row>
    <row r="352" spans="1:27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</row>
    <row r="353" spans="1:27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</row>
    <row r="354" spans="1:27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</row>
    <row r="355" spans="1:27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</row>
    <row r="356" spans="1:27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</row>
    <row r="357" spans="1:27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</row>
    <row r="358" spans="1:27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</row>
    <row r="359" spans="1:27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</row>
    <row r="360" spans="1:27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</row>
    <row r="361" spans="1:27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</row>
    <row r="362" spans="1:27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</row>
    <row r="363" spans="1:27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</row>
    <row r="364" spans="1:27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</row>
    <row r="365" spans="1:27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</row>
    <row r="366" spans="1:27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</row>
    <row r="367" spans="1:27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</row>
    <row r="368" spans="1:27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</row>
    <row r="369" spans="1:27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</row>
    <row r="370" spans="1:27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</row>
    <row r="371" spans="1:27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</row>
    <row r="372" spans="1:27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</row>
    <row r="373" spans="1:27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</row>
    <row r="374" spans="1:27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</row>
    <row r="375" spans="1:27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</row>
    <row r="376" spans="1:27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</row>
    <row r="377" spans="1:27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</row>
    <row r="378" spans="1:27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</row>
    <row r="379" spans="1:27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</row>
    <row r="380" spans="1:27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</row>
    <row r="381" spans="1:27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</row>
    <row r="382" spans="1:27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</row>
    <row r="383" spans="1:27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</row>
    <row r="384" spans="1:27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</row>
    <row r="385" spans="1:27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</row>
    <row r="386" spans="1:27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</row>
    <row r="387" spans="1:27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</row>
    <row r="388" spans="1:27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</row>
    <row r="389" spans="1:27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</row>
    <row r="390" spans="1:27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</row>
    <row r="391" spans="1:27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</row>
    <row r="392" spans="1:27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</row>
    <row r="393" spans="1:27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</row>
    <row r="394" spans="1:27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</row>
    <row r="395" spans="1:27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</row>
    <row r="396" spans="1:27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</row>
    <row r="397" spans="1:27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</row>
    <row r="398" spans="1:27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</row>
    <row r="399" spans="1:27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</row>
    <row r="400" spans="1:27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</row>
    <row r="401" spans="1:27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</row>
    <row r="402" spans="1:27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</row>
    <row r="403" spans="1:27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</row>
    <row r="404" spans="1:27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</row>
    <row r="405" spans="1:27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</row>
    <row r="406" spans="1:27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</row>
    <row r="407" spans="1:27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</row>
    <row r="408" spans="1:27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</row>
    <row r="409" spans="1:27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</row>
    <row r="410" spans="1:27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</row>
    <row r="411" spans="1:27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</row>
    <row r="412" spans="1:27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</row>
    <row r="413" spans="1:27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</row>
    <row r="414" spans="1:27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</row>
    <row r="415" spans="1:27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</row>
    <row r="416" spans="1:27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</row>
    <row r="417" spans="1:27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</row>
    <row r="418" spans="1:27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</row>
    <row r="419" spans="1:27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</row>
    <row r="420" spans="1:27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</row>
    <row r="421" spans="1:27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</row>
    <row r="422" spans="1:27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</row>
    <row r="423" spans="1:27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</row>
    <row r="424" spans="1:27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</row>
    <row r="425" spans="1:27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</row>
    <row r="426" spans="1:27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</row>
    <row r="427" spans="1:27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</row>
    <row r="428" spans="1:27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</row>
    <row r="429" spans="1:27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</row>
    <row r="430" spans="1:27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</row>
    <row r="431" spans="1:27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</row>
    <row r="432" spans="1:27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</row>
    <row r="433" spans="1:27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</row>
    <row r="434" spans="1:27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</row>
    <row r="435" spans="1:27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</row>
    <row r="436" spans="1:27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</row>
    <row r="437" spans="1:27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</row>
    <row r="438" spans="1:27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</row>
    <row r="439" spans="1:27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</row>
    <row r="440" spans="1:27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</row>
    <row r="441" spans="1:27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</row>
    <row r="442" spans="1:27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</row>
    <row r="443" spans="1:27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</row>
    <row r="444" spans="1:27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</row>
    <row r="445" spans="1:27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</row>
    <row r="446" spans="1:27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</row>
    <row r="447" spans="1:27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</row>
    <row r="448" spans="1:27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</row>
    <row r="449" spans="1:27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</row>
    <row r="450" spans="1:27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</row>
    <row r="451" spans="1:27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</row>
    <row r="452" spans="1:27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</row>
    <row r="453" spans="1:27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</row>
    <row r="454" spans="1:27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</row>
    <row r="455" spans="1:27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</row>
    <row r="456" spans="1:27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</row>
    <row r="457" spans="1:27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</row>
    <row r="458" spans="1:27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</row>
    <row r="459" spans="1:27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</row>
    <row r="460" spans="1:27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</row>
    <row r="461" spans="1:27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</row>
    <row r="462" spans="1:27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</row>
    <row r="463" spans="1:27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</row>
    <row r="464" spans="1:27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</row>
    <row r="465" spans="1:27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</row>
    <row r="466" spans="1:27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</row>
    <row r="467" spans="1:27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</row>
    <row r="468" spans="1:27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</row>
    <row r="469" spans="1:27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</row>
    <row r="470" spans="1:27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</row>
    <row r="471" spans="1:27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</row>
    <row r="472" spans="1:27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</row>
    <row r="473" spans="1:27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</row>
    <row r="474" spans="1:27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</row>
    <row r="475" spans="1:27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</row>
    <row r="476" spans="1:27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</row>
    <row r="477" spans="1:27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</row>
    <row r="478" spans="1:27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</row>
    <row r="479" spans="1:27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</row>
    <row r="480" spans="1:27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</row>
    <row r="481" spans="1:27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</row>
    <row r="482" spans="1:27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</row>
    <row r="483" spans="1:27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</row>
    <row r="484" spans="1:27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</row>
    <row r="485" spans="1:27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</row>
    <row r="486" spans="1:27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</row>
    <row r="487" spans="1:27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</row>
    <row r="488" spans="1:27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</row>
    <row r="489" spans="1:27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</row>
    <row r="490" spans="1:27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</row>
    <row r="491" spans="1:27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</row>
    <row r="492" spans="1:27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</row>
    <row r="493" spans="1:27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</row>
    <row r="494" spans="1:27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</row>
    <row r="495" spans="1:27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</row>
    <row r="496" spans="1:27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</row>
    <row r="497" spans="1:27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</row>
    <row r="498" spans="1:27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</row>
    <row r="499" spans="1:27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</row>
    <row r="500" spans="1:27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</row>
    <row r="501" spans="1:27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</row>
    <row r="502" spans="1:27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</row>
    <row r="503" spans="1:27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</row>
    <row r="504" spans="1:27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</row>
    <row r="505" spans="1:27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</row>
    <row r="506" spans="1:27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</row>
    <row r="507" spans="1:27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</row>
    <row r="508" spans="1:27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</row>
    <row r="509" spans="1:27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</row>
    <row r="510" spans="1:27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</row>
    <row r="511" spans="1:27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</row>
    <row r="512" spans="1:27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</row>
    <row r="513" spans="1:27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</row>
    <row r="514" spans="1:27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</row>
    <row r="515" spans="1:27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</row>
    <row r="516" spans="1:27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</row>
    <row r="517" spans="1:27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</row>
    <row r="518" spans="1:27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</row>
    <row r="519" spans="1:27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</row>
    <row r="520" spans="1:27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</row>
    <row r="521" spans="1:27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</row>
    <row r="522" spans="1:27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</row>
    <row r="523" spans="1:27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</row>
    <row r="524" spans="1:27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</row>
    <row r="525" spans="1:27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</row>
    <row r="526" spans="1:27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</row>
    <row r="527" spans="1:27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</row>
    <row r="528" spans="1:27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</row>
    <row r="529" spans="1:27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</row>
    <row r="530" spans="1:27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</row>
    <row r="531" spans="1:27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</row>
    <row r="532" spans="1:27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</row>
    <row r="533" spans="1:27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</row>
    <row r="534" spans="1:27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</row>
    <row r="535" spans="1:27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</row>
    <row r="536" spans="1:27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</row>
    <row r="537" spans="1:27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</row>
    <row r="538" spans="1:27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</row>
    <row r="539" spans="1:27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</row>
    <row r="540" spans="1:27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</row>
    <row r="541" spans="1:27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</row>
    <row r="542" spans="1:27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</row>
    <row r="543" spans="1:27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</row>
    <row r="544" spans="1:27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</row>
    <row r="545" spans="1:27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</row>
    <row r="546" spans="1:27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</row>
    <row r="547" spans="1:27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</row>
    <row r="548" spans="1:27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</row>
    <row r="549" spans="1:27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</row>
    <row r="550" spans="1:27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</row>
    <row r="551" spans="1:27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</row>
    <row r="552" spans="1:27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</row>
    <row r="553" spans="1:27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</row>
    <row r="554" spans="1:27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</row>
    <row r="555" spans="1:27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</row>
    <row r="556" spans="1:27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</row>
    <row r="557" spans="1:27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</row>
    <row r="558" spans="1:27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</row>
    <row r="559" spans="1:27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</row>
    <row r="560" spans="1:27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</row>
    <row r="561" spans="1:27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</row>
    <row r="562" spans="1:27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</row>
    <row r="563" spans="1:27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</row>
    <row r="564" spans="1:27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</row>
    <row r="565" spans="1:27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</row>
    <row r="566" spans="1:27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</row>
    <row r="567" spans="1:27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</row>
    <row r="568" spans="1:27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</row>
    <row r="569" spans="1:27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</row>
    <row r="570" spans="1:27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</row>
    <row r="571" spans="1:27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</row>
    <row r="572" spans="1:27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</row>
    <row r="573" spans="1:27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</row>
    <row r="574" spans="1:27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</row>
    <row r="575" spans="1:27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</row>
    <row r="576" spans="1:27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</row>
    <row r="577" spans="1:27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</row>
    <row r="578" spans="1:27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</row>
    <row r="579" spans="1:27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</row>
    <row r="580" spans="1:27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</row>
    <row r="581" spans="1:27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</row>
    <row r="582" spans="1:27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</row>
    <row r="583" spans="1:27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</row>
    <row r="584" spans="1:27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</row>
    <row r="585" spans="1:27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</row>
    <row r="586" spans="1:27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</row>
    <row r="587" spans="1:27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</row>
    <row r="588" spans="1:27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</row>
    <row r="589" spans="1:27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 spans="1:27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</row>
    <row r="591" spans="1:27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</row>
    <row r="592" spans="1:27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</row>
    <row r="593" spans="1:27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</row>
    <row r="594" spans="1:27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</row>
    <row r="595" spans="1:27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</row>
    <row r="596" spans="1:27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</row>
    <row r="597" spans="1:27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</row>
    <row r="598" spans="1:27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</row>
    <row r="599" spans="1:27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</row>
    <row r="600" spans="1:27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</row>
    <row r="601" spans="1:27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</row>
    <row r="602" spans="1:27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</row>
    <row r="603" spans="1:27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</row>
    <row r="604" spans="1:27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</row>
    <row r="605" spans="1:27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</row>
    <row r="606" spans="1:27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</row>
    <row r="607" spans="1:27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</row>
    <row r="608" spans="1:27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</row>
    <row r="609" spans="1:27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</row>
    <row r="610" spans="1:27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</row>
    <row r="611" spans="1:27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</row>
    <row r="612" spans="1:27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</row>
    <row r="613" spans="1:27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</row>
    <row r="614" spans="1:27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</row>
    <row r="615" spans="1:27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</row>
    <row r="616" spans="1:27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</row>
    <row r="617" spans="1:27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</row>
    <row r="618" spans="1:27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</row>
    <row r="619" spans="1:27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</row>
    <row r="620" spans="1:27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</row>
    <row r="621" spans="1:27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</row>
    <row r="622" spans="1:27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</row>
    <row r="623" spans="1:27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</row>
    <row r="624" spans="1:27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</row>
    <row r="625" spans="1:27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</row>
    <row r="626" spans="1:27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</row>
    <row r="627" spans="1:27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</row>
    <row r="628" spans="1:27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</row>
    <row r="629" spans="1:27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</row>
    <row r="630" spans="1:27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</row>
    <row r="631" spans="1:27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</row>
    <row r="632" spans="1:27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</row>
    <row r="633" spans="1:27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</row>
    <row r="634" spans="1:27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</row>
    <row r="635" spans="1:27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</row>
    <row r="636" spans="1:27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</row>
    <row r="637" spans="1:27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</row>
    <row r="638" spans="1:27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</row>
    <row r="639" spans="1:27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</row>
    <row r="640" spans="1:27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</row>
    <row r="641" spans="1:27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</row>
    <row r="642" spans="1:27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</row>
    <row r="643" spans="1:27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</row>
    <row r="644" spans="1:27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</row>
    <row r="645" spans="1:27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</row>
    <row r="646" spans="1:27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</row>
    <row r="647" spans="1:27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</row>
    <row r="648" spans="1:27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</row>
    <row r="649" spans="1:27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</row>
    <row r="650" spans="1:27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</row>
    <row r="651" spans="1:27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</row>
    <row r="652" spans="1:27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</row>
    <row r="653" spans="1:27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</row>
    <row r="654" spans="1:27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</row>
    <row r="655" spans="1:27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</row>
    <row r="656" spans="1:27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</row>
    <row r="657" spans="1:27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</row>
    <row r="658" spans="1:27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</row>
    <row r="659" spans="1:27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</row>
    <row r="660" spans="1:27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</row>
    <row r="661" spans="1:27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</row>
    <row r="662" spans="1:27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</row>
    <row r="663" spans="1:27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</row>
    <row r="664" spans="1:27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</row>
    <row r="665" spans="1:27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</row>
    <row r="666" spans="1:27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</row>
    <row r="667" spans="1:27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</row>
    <row r="668" spans="1:27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</row>
    <row r="669" spans="1:27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</row>
    <row r="670" spans="1:27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</row>
    <row r="671" spans="1:27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</row>
    <row r="672" spans="1:27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</row>
    <row r="673" spans="1:27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</row>
    <row r="674" spans="1:27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</row>
    <row r="675" spans="1:27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</row>
    <row r="676" spans="1:27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</row>
    <row r="677" spans="1:27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</row>
    <row r="678" spans="1:27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</row>
    <row r="679" spans="1:27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</row>
    <row r="680" spans="1:27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</row>
    <row r="681" spans="1:27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</row>
    <row r="682" spans="1:27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</row>
    <row r="683" spans="1:27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</row>
    <row r="684" spans="1:27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</row>
    <row r="685" spans="1:27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</row>
    <row r="686" spans="1:27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</row>
    <row r="687" spans="1:27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</row>
    <row r="688" spans="1:27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</row>
    <row r="689" spans="1:27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</row>
    <row r="690" spans="1:27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</row>
    <row r="691" spans="1:27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</row>
    <row r="692" spans="1:27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</row>
    <row r="693" spans="1:27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</row>
    <row r="694" spans="1:27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</row>
    <row r="695" spans="1:27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</row>
    <row r="696" spans="1:27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</row>
    <row r="697" spans="1:27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</row>
    <row r="698" spans="1:27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</row>
    <row r="699" spans="1:27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</row>
    <row r="700" spans="1:27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</row>
    <row r="701" spans="1:27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</row>
    <row r="702" spans="1:27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</row>
    <row r="703" spans="1:27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</row>
    <row r="704" spans="1:27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</row>
    <row r="705" spans="1:27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</row>
    <row r="706" spans="1:27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</row>
    <row r="707" spans="1:27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</row>
    <row r="708" spans="1:27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</row>
    <row r="709" spans="1:27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</row>
    <row r="710" spans="1:27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</row>
    <row r="711" spans="1:27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</row>
    <row r="712" spans="1:27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</row>
    <row r="713" spans="1:27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</row>
    <row r="714" spans="1:27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</row>
    <row r="715" spans="1:27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</row>
    <row r="716" spans="1:27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</row>
    <row r="717" spans="1:27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</row>
    <row r="718" spans="1:27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</row>
    <row r="719" spans="1:27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</row>
    <row r="720" spans="1:27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</row>
    <row r="721" spans="1:27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</row>
    <row r="722" spans="1:27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</row>
    <row r="723" spans="1:27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</row>
    <row r="724" spans="1:27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</row>
    <row r="725" spans="1:27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</row>
    <row r="726" spans="1:27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</row>
    <row r="727" spans="1:27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</row>
    <row r="728" spans="1:27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</row>
    <row r="729" spans="1:27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</row>
    <row r="730" spans="1:27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</row>
    <row r="731" spans="1:27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</row>
    <row r="732" spans="1:27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</row>
    <row r="733" spans="1:27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</row>
    <row r="734" spans="1:27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</row>
    <row r="735" spans="1:27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</row>
    <row r="736" spans="1:27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</row>
    <row r="737" spans="1:27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</row>
    <row r="738" spans="1:27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</row>
    <row r="739" spans="1:27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</row>
    <row r="740" spans="1:27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</row>
    <row r="741" spans="1:27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</row>
    <row r="742" spans="1:27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</row>
    <row r="743" spans="1:27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</row>
    <row r="744" spans="1:27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</row>
    <row r="745" spans="1:27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</row>
    <row r="746" spans="1:27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</row>
    <row r="747" spans="1:27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</row>
    <row r="748" spans="1:27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</row>
    <row r="749" spans="1:27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</row>
    <row r="750" spans="1:27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</row>
    <row r="751" spans="1:27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</row>
    <row r="752" spans="1:27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</row>
    <row r="753" spans="1:27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</row>
    <row r="754" spans="1:27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</row>
    <row r="755" spans="1:27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</row>
    <row r="756" spans="1:27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</row>
    <row r="757" spans="1:27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</row>
    <row r="758" spans="1:27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</row>
    <row r="759" spans="1:27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</row>
    <row r="760" spans="1:27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</row>
    <row r="761" spans="1:27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</row>
    <row r="762" spans="1:27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</row>
    <row r="763" spans="1:27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</row>
    <row r="764" spans="1:27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</row>
    <row r="765" spans="1:27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</row>
    <row r="766" spans="1:27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</row>
    <row r="767" spans="1:27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</row>
    <row r="768" spans="1:27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</row>
    <row r="769" spans="1:27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</row>
    <row r="770" spans="1:27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</row>
    <row r="771" spans="1:27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</row>
    <row r="772" spans="1:27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</row>
    <row r="773" spans="1:27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</row>
    <row r="774" spans="1:27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</row>
    <row r="775" spans="1:27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</row>
    <row r="776" spans="1:27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</row>
    <row r="777" spans="1:27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</row>
    <row r="778" spans="1:27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</row>
    <row r="779" spans="1:27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</row>
    <row r="780" spans="1:27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</row>
    <row r="781" spans="1:27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</row>
    <row r="782" spans="1:27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</row>
    <row r="783" spans="1:27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</row>
    <row r="784" spans="1:27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</row>
    <row r="785" spans="1:27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</row>
    <row r="786" spans="1:27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</row>
    <row r="787" spans="1:27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</row>
    <row r="788" spans="1:27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</row>
    <row r="789" spans="1:27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</row>
    <row r="790" spans="1:27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</row>
    <row r="791" spans="1:27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</row>
    <row r="792" spans="1:27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</row>
    <row r="793" spans="1:27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</row>
    <row r="794" spans="1:27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</row>
    <row r="795" spans="1:27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</row>
    <row r="796" spans="1:27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</row>
    <row r="797" spans="1:27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</row>
    <row r="798" spans="1:27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</row>
    <row r="799" spans="1:27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</row>
    <row r="800" spans="1:27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</row>
    <row r="801" spans="1:27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</row>
    <row r="802" spans="1:27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</row>
    <row r="803" spans="1:27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</row>
    <row r="804" spans="1:27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</row>
    <row r="805" spans="1:27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</row>
    <row r="806" spans="1:27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</row>
    <row r="807" spans="1:27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</row>
    <row r="808" spans="1:27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</row>
    <row r="809" spans="1:27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</row>
    <row r="810" spans="1:27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</row>
    <row r="811" spans="1:27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</row>
    <row r="812" spans="1:27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</row>
    <row r="813" spans="1:27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 spans="1:27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</row>
    <row r="815" spans="1:27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</row>
    <row r="816" spans="1:27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</row>
    <row r="817" spans="1:27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</row>
    <row r="818" spans="1:27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</row>
    <row r="819" spans="1:27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</row>
    <row r="820" spans="1:27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</row>
    <row r="821" spans="1:27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</row>
    <row r="822" spans="1:27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</row>
    <row r="823" spans="1:27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</row>
    <row r="824" spans="1:27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</row>
    <row r="825" spans="1:27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</row>
    <row r="826" spans="1:27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</row>
    <row r="827" spans="1:27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</row>
    <row r="828" spans="1:27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</row>
    <row r="829" spans="1:27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</row>
    <row r="830" spans="1:27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</row>
    <row r="831" spans="1:27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</row>
    <row r="832" spans="1:27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</row>
    <row r="833" spans="1:27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</row>
    <row r="834" spans="1:27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</row>
    <row r="835" spans="1:27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</row>
    <row r="836" spans="1:27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</row>
    <row r="837" spans="1:27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</row>
    <row r="838" spans="1:27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</row>
    <row r="839" spans="1:27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</row>
    <row r="840" spans="1:27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</row>
    <row r="841" spans="1:27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</row>
    <row r="842" spans="1:27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</row>
    <row r="843" spans="1:27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</row>
    <row r="844" spans="1:27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</row>
    <row r="845" spans="1:27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</row>
    <row r="846" spans="1:27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</row>
    <row r="847" spans="1:27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</row>
    <row r="848" spans="1:27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</row>
    <row r="849" spans="1:27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</row>
    <row r="850" spans="1:27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</row>
    <row r="851" spans="1:27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</row>
    <row r="852" spans="1:27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</row>
    <row r="853" spans="1:27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</row>
    <row r="854" spans="1:27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</row>
    <row r="855" spans="1:27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</row>
    <row r="856" spans="1:27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</row>
    <row r="857" spans="1:27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</row>
    <row r="858" spans="1:27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</row>
    <row r="859" spans="1:27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</row>
    <row r="860" spans="1:27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</row>
    <row r="861" spans="1:27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</row>
    <row r="862" spans="1:27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</row>
    <row r="863" spans="1:27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</row>
    <row r="864" spans="1:27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</row>
    <row r="865" spans="1:27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</row>
    <row r="866" spans="1:27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</row>
    <row r="867" spans="1:27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</row>
    <row r="868" spans="1:27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</row>
    <row r="869" spans="1:27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</row>
    <row r="870" spans="1:27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</row>
    <row r="871" spans="1:27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</row>
    <row r="872" spans="1:27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</row>
    <row r="873" spans="1:27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</row>
    <row r="874" spans="1:27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</row>
    <row r="875" spans="1:27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</row>
    <row r="876" spans="1:27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</row>
    <row r="877" spans="1:27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</row>
    <row r="878" spans="1:27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</row>
    <row r="879" spans="1:27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</row>
    <row r="880" spans="1:27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</row>
    <row r="881" spans="1:27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</row>
    <row r="882" spans="1:27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</row>
    <row r="883" spans="1:27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</row>
    <row r="884" spans="1:27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</row>
    <row r="885" spans="1:27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</row>
    <row r="886" spans="1:27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</row>
    <row r="887" spans="1:27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</row>
    <row r="888" spans="1:27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</row>
    <row r="889" spans="1:27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</row>
    <row r="890" spans="1:27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</row>
    <row r="891" spans="1:27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</row>
    <row r="892" spans="1:27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</row>
    <row r="893" spans="1:27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</row>
    <row r="894" spans="1:27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</row>
    <row r="895" spans="1:27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</row>
    <row r="896" spans="1:27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</row>
    <row r="897" spans="1:27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</row>
    <row r="898" spans="1:27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</row>
    <row r="899" spans="1:27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</row>
    <row r="900" spans="1:27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</row>
    <row r="901" spans="1:27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</row>
    <row r="902" spans="1:27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</row>
    <row r="903" spans="1:27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</row>
    <row r="904" spans="1:27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</row>
    <row r="905" spans="1:27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</row>
    <row r="906" spans="1:27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</row>
    <row r="907" spans="1:27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</row>
    <row r="908" spans="1:27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</row>
    <row r="909" spans="1:27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</row>
    <row r="910" spans="1:27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</row>
    <row r="911" spans="1:27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</row>
    <row r="912" spans="1:27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</row>
    <row r="913" spans="1:27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</row>
    <row r="914" spans="1:27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</row>
    <row r="915" spans="1:27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</row>
    <row r="916" spans="1:27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</row>
    <row r="917" spans="1:27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</row>
    <row r="918" spans="1:27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</row>
    <row r="919" spans="1:27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</row>
    <row r="920" spans="1:27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</row>
    <row r="921" spans="1:27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</row>
    <row r="922" spans="1:27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</row>
    <row r="923" spans="1:27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</row>
    <row r="924" spans="1:27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</row>
    <row r="925" spans="1:27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</row>
    <row r="926" spans="1:27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</row>
    <row r="927" spans="1:27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</row>
    <row r="928" spans="1:27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</row>
    <row r="929" spans="1:27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</row>
    <row r="930" spans="1:27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</row>
    <row r="931" spans="1:27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</row>
    <row r="932" spans="1:27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</row>
    <row r="933" spans="1:27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</row>
    <row r="934" spans="1:27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</row>
    <row r="935" spans="1:27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</row>
    <row r="936" spans="1:27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</row>
    <row r="937" spans="1:27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</row>
    <row r="938" spans="1:27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</row>
    <row r="939" spans="1:27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</row>
    <row r="940" spans="1:27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</row>
    <row r="941" spans="1:27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</row>
    <row r="942" spans="1:27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</row>
    <row r="943" spans="1:27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</row>
    <row r="944" spans="1:27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</row>
    <row r="945" spans="1:27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</row>
    <row r="946" spans="1:27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</row>
    <row r="947" spans="1:27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</row>
    <row r="948" spans="1:27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</row>
    <row r="949" spans="1:27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</row>
    <row r="950" spans="1:27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</row>
    <row r="951" spans="1:27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</row>
    <row r="952" spans="1:27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</row>
    <row r="953" spans="1:27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</row>
    <row r="954" spans="1:27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</row>
    <row r="955" spans="1:27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</row>
    <row r="956" spans="1:27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</row>
    <row r="957" spans="1:27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</row>
    <row r="958" spans="1:27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</row>
    <row r="959" spans="1:27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</row>
    <row r="960" spans="1:27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</row>
    <row r="961" spans="1:27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</row>
    <row r="962" spans="1:27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</row>
    <row r="963" spans="1:27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</row>
    <row r="964" spans="1:27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</row>
    <row r="965" spans="1:27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</row>
    <row r="966" spans="1:27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</row>
    <row r="967" spans="1:27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</row>
    <row r="968" spans="1:27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</row>
    <row r="969" spans="1:27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</row>
    <row r="970" spans="1:27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</row>
    <row r="971" spans="1:27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</row>
    <row r="972" spans="1:27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</row>
    <row r="973" spans="1:27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</row>
    <row r="974" spans="1:27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</row>
    <row r="975" spans="1:27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</row>
    <row r="976" spans="1:27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</row>
    <row r="977" spans="1:27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</row>
    <row r="978" spans="1:27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</row>
    <row r="979" spans="1:27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</row>
    <row r="980" spans="1:27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</row>
    <row r="981" spans="1:27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</row>
    <row r="982" spans="1:27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</row>
    <row r="983" spans="1:27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</row>
    <row r="984" spans="1:27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</row>
    <row r="985" spans="1:27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</row>
    <row r="986" spans="1:27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</row>
    <row r="987" spans="1:27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</row>
    <row r="988" spans="1:27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</row>
    <row r="989" spans="1:27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</row>
    <row r="990" spans="1:27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</row>
    <row r="991" spans="1:27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</row>
    <row r="992" spans="1:27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</row>
    <row r="993" spans="1:27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</row>
    <row r="994" spans="1:27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</row>
    <row r="995" spans="1:27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</row>
    <row r="996" spans="1:27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</row>
    <row r="997" spans="1:27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</row>
    <row r="998" spans="1:27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</row>
    <row r="999" spans="1:27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</row>
    <row r="1000" spans="1:27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</row>
    <row r="1001" spans="1:27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</row>
    <row r="1002" spans="1:27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</row>
    <row r="1003" spans="1:27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</row>
    <row r="1004" spans="1:27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</row>
    <row r="1005" spans="1:27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</row>
    <row r="1006" spans="1:27">
      <c r="I1006" s="10"/>
    </row>
  </sheetData>
  <mergeCells count="12">
    <mergeCell ref="H1:K1"/>
    <mergeCell ref="A1:G1"/>
    <mergeCell ref="A6:A7"/>
    <mergeCell ref="J6:J7"/>
    <mergeCell ref="A11:A12"/>
    <mergeCell ref="K3:K12"/>
    <mergeCell ref="J11:J12"/>
    <mergeCell ref="A3:A5"/>
    <mergeCell ref="J3:J5"/>
    <mergeCell ref="A8:A10"/>
    <mergeCell ref="J8:J10"/>
    <mergeCell ref="H2:I2"/>
  </mergeCells>
  <hyperlinks>
    <hyperlink ref="M1" location="INDICE!A1" display="INDICE" xr:uid="{00000000-0004-0000-0700-000001000000}"/>
    <hyperlink ref="A1:G1" location="LIDER.DIREST.DIAGRAM!A1" display="LIDERAZGO Y DIRECCIONAMIENTO ESTRATÉGICO" xr:uid="{F55DAA3B-8B41-4229-B95B-37F93444409E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2"/>
  <sheetViews>
    <sheetView zoomScale="115" zoomScaleNormal="115" workbookViewId="0">
      <selection activeCell="K1" sqref="K1"/>
    </sheetView>
  </sheetViews>
  <sheetFormatPr defaultColWidth="11.42578125" defaultRowHeight="15"/>
  <cols>
    <col min="2" max="2" width="25.85546875" customWidth="1"/>
    <col min="3" max="3" width="5.28515625" bestFit="1" customWidth="1"/>
    <col min="4" max="4" width="6.85546875" customWidth="1"/>
    <col min="5" max="5" width="10.28515625" bestFit="1" customWidth="1"/>
    <col min="6" max="6" width="11.42578125" bestFit="1" customWidth="1"/>
    <col min="7" max="7" width="4.42578125" customWidth="1"/>
    <col min="8" max="8" width="4.140625" customWidth="1"/>
    <col min="9" max="9" width="36.42578125" customWidth="1"/>
    <col min="15" max="15" width="16.42578125" customWidth="1"/>
  </cols>
  <sheetData>
    <row r="1" spans="1:15" ht="26.25" customHeight="1">
      <c r="A1" s="705" t="str">
        <f>INDICE!A19</f>
        <v xml:space="preserve">3. LIDERAZGO Y DIRECCIONAMIENTO ESTRATÉGICO </v>
      </c>
      <c r="B1" s="706"/>
      <c r="C1" s="707" t="s">
        <v>151</v>
      </c>
      <c r="D1" s="707"/>
      <c r="E1" s="708"/>
      <c r="F1" s="709"/>
      <c r="I1" s="483" t="s">
        <v>295</v>
      </c>
      <c r="K1" s="92" t="s">
        <v>1</v>
      </c>
    </row>
    <row r="2" spans="1:15" ht="13.5" customHeight="1">
      <c r="A2" s="378" t="s">
        <v>152</v>
      </c>
      <c r="B2" s="379" t="s">
        <v>153</v>
      </c>
      <c r="C2" s="711" t="s">
        <v>159</v>
      </c>
      <c r="D2" s="711"/>
      <c r="E2" s="379" t="s">
        <v>152</v>
      </c>
      <c r="F2" s="380" t="s">
        <v>160</v>
      </c>
    </row>
    <row r="3" spans="1:15" ht="38.25" customHeight="1">
      <c r="A3" s="697" t="s">
        <v>161</v>
      </c>
      <c r="B3" s="341" t="s">
        <v>35</v>
      </c>
      <c r="C3" s="342">
        <f>'3. LIDER.DIR.ESTRA'!H3</f>
        <v>2</v>
      </c>
      <c r="D3" s="343">
        <f>'3. LIDER.DIR.ESTRA'!I3</f>
        <v>0.4</v>
      </c>
      <c r="E3" s="698">
        <f>'3. LIDER.DIR.ESTRA'!J3:J5</f>
        <v>0.26666666666666666</v>
      </c>
      <c r="F3" s="703">
        <f>'3. LIDER.DIR.ESTRA'!K3:K12</f>
        <v>0.29166666666666669</v>
      </c>
      <c r="I3" s="443"/>
      <c r="K3" s="696"/>
      <c r="L3" s="696"/>
      <c r="M3" s="696"/>
      <c r="N3" s="696"/>
      <c r="O3" s="696"/>
    </row>
    <row r="4" spans="1:15" ht="18.95">
      <c r="A4" s="697"/>
      <c r="B4" s="376" t="s">
        <v>37</v>
      </c>
      <c r="C4" s="342">
        <f>'3. LIDER.DIR.ESTRA'!H4</f>
        <v>1</v>
      </c>
      <c r="D4" s="343">
        <f>'3. LIDER.DIR.ESTRA'!I4</f>
        <v>0.2</v>
      </c>
      <c r="E4" s="698"/>
      <c r="F4" s="703"/>
      <c r="I4" s="447"/>
      <c r="K4" s="448"/>
      <c r="L4" s="448"/>
      <c r="M4" s="448"/>
      <c r="N4" s="448"/>
      <c r="O4" s="448"/>
    </row>
    <row r="5" spans="1:15" ht="32.1">
      <c r="A5" s="697"/>
      <c r="B5" s="376" t="s">
        <v>39</v>
      </c>
      <c r="C5" s="342">
        <f>'3. LIDER.DIR.ESTRA'!H5</f>
        <v>1</v>
      </c>
      <c r="D5" s="343">
        <f>'3. LIDER.DIR.ESTRA'!I5</f>
        <v>0.2</v>
      </c>
      <c r="E5" s="698"/>
      <c r="F5" s="703"/>
      <c r="I5" s="443"/>
      <c r="J5" s="197"/>
      <c r="K5" s="696"/>
      <c r="L5" s="696"/>
      <c r="M5" s="696"/>
      <c r="N5" s="696"/>
      <c r="O5" s="696"/>
    </row>
    <row r="6" spans="1:15" ht="32.1">
      <c r="A6" s="699" t="s">
        <v>167</v>
      </c>
      <c r="B6" s="341" t="s">
        <v>41</v>
      </c>
      <c r="C6" s="342">
        <f>'3. LIDER.DIR.ESTRA'!H6</f>
        <v>1</v>
      </c>
      <c r="D6" s="343">
        <f>'3. LIDER.DIR.ESTRA'!I6</f>
        <v>0.2</v>
      </c>
      <c r="E6" s="698">
        <f>'3. LIDER.DIR.ESTRA'!J6:J7</f>
        <v>0.2</v>
      </c>
      <c r="F6" s="703"/>
      <c r="I6" s="90"/>
    </row>
    <row r="7" spans="1:15" ht="15.95">
      <c r="A7" s="699"/>
      <c r="B7" s="376" t="s">
        <v>43</v>
      </c>
      <c r="C7" s="342">
        <f>'3. LIDER.DIR.ESTRA'!H7</f>
        <v>1</v>
      </c>
      <c r="D7" s="343">
        <f>'3. LIDER.DIR.ESTRA'!I7</f>
        <v>0.2</v>
      </c>
      <c r="E7" s="698"/>
      <c r="F7" s="703"/>
      <c r="I7" s="90"/>
    </row>
    <row r="8" spans="1:15" ht="15.95">
      <c r="A8" s="710" t="s">
        <v>178</v>
      </c>
      <c r="B8" s="376" t="s">
        <v>44</v>
      </c>
      <c r="C8" s="342">
        <f>'3. LIDER.DIR.ESTRA'!H8</f>
        <v>1</v>
      </c>
      <c r="D8" s="343">
        <f>'3. LIDER.DIR.ESTRA'!I8</f>
        <v>0.2</v>
      </c>
      <c r="E8" s="698">
        <f>'3. LIDER.DIR.ESTRA'!J8:J10</f>
        <v>0.30000000000000004</v>
      </c>
      <c r="F8" s="703"/>
    </row>
    <row r="9" spans="1:15" ht="18.95">
      <c r="A9" s="710"/>
      <c r="B9" s="376" t="s">
        <v>274</v>
      </c>
      <c r="C9" s="342">
        <f>'3. LIDER.DIR.ESTRA'!H9</f>
        <v>2</v>
      </c>
      <c r="D9" s="343">
        <f>'3. LIDER.DIR.ESTRA'!I9</f>
        <v>0.4</v>
      </c>
      <c r="E9" s="698"/>
      <c r="F9" s="703"/>
      <c r="H9" s="90"/>
      <c r="I9" s="90"/>
      <c r="J9" s="90"/>
      <c r="K9" s="134"/>
      <c r="L9" s="134"/>
      <c r="M9" s="134"/>
      <c r="N9" s="134"/>
      <c r="O9" s="134"/>
    </row>
    <row r="10" spans="1:15" ht="18.95">
      <c r="A10" s="710"/>
      <c r="B10" s="376" t="s">
        <v>296</v>
      </c>
      <c r="C10" s="342">
        <f>'3. LIDER.DIR.ESTRA'!H10</f>
        <v>1.5</v>
      </c>
      <c r="D10" s="343">
        <f>'3. LIDER.DIR.ESTRA'!I10</f>
        <v>0.3</v>
      </c>
      <c r="E10" s="698"/>
      <c r="F10" s="703"/>
      <c r="H10" s="90"/>
      <c r="I10" s="90"/>
      <c r="J10" s="90"/>
      <c r="K10" s="134"/>
      <c r="L10" s="134"/>
      <c r="M10" s="134"/>
      <c r="N10" s="134"/>
      <c r="O10" s="134"/>
    </row>
    <row r="11" spans="1:15" ht="15.95">
      <c r="A11" s="700" t="s">
        <v>184</v>
      </c>
      <c r="B11" s="376" t="s">
        <v>47</v>
      </c>
      <c r="C11" s="342">
        <f>'3. LIDER.DIR.ESTRA'!H11</f>
        <v>2</v>
      </c>
      <c r="D11" s="343">
        <f>'3. LIDER.DIR.ESTRA'!I11</f>
        <v>0.4</v>
      </c>
      <c r="E11" s="698">
        <f>'3. LIDER.DIR.ESTRA'!J11:J12</f>
        <v>0.4</v>
      </c>
      <c r="F11" s="703"/>
    </row>
    <row r="12" spans="1:15" ht="17.100000000000001" thickBot="1">
      <c r="A12" s="701"/>
      <c r="B12" s="377" t="s">
        <v>48</v>
      </c>
      <c r="C12" s="345">
        <f>'3. LIDER.DIR.ESTRA'!H12</f>
        <v>2</v>
      </c>
      <c r="D12" s="346">
        <f>'3. LIDER.DIR.ESTRA'!I12</f>
        <v>0.4</v>
      </c>
      <c r="E12" s="702"/>
      <c r="F12" s="704"/>
    </row>
  </sheetData>
  <mergeCells count="14">
    <mergeCell ref="A11:A12"/>
    <mergeCell ref="E8:E10"/>
    <mergeCell ref="E11:E12"/>
    <mergeCell ref="F3:F12"/>
    <mergeCell ref="A1:B1"/>
    <mergeCell ref="C1:F1"/>
    <mergeCell ref="A8:A10"/>
    <mergeCell ref="C2:D2"/>
    <mergeCell ref="K3:O3"/>
    <mergeCell ref="K5:O5"/>
    <mergeCell ref="A3:A5"/>
    <mergeCell ref="E3:E5"/>
    <mergeCell ref="A6:A7"/>
    <mergeCell ref="E6:E7"/>
  </mergeCells>
  <hyperlinks>
    <hyperlink ref="I1" location="'3. LIDER.DIR.ESTRA'!A1" display="MATRIZ LIDER.DIR.ESTRA." xr:uid="{00000000-0004-0000-0800-000001000000}"/>
    <hyperlink ref="K1" location="INDICE!A1" display="INDICE" xr:uid="{00000000-0004-0000-0800-000002000000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CD511463F9A240AFAF99E6D5A3DA79" ma:contentTypeVersion="2" ma:contentTypeDescription="Crear nuevo documento." ma:contentTypeScope="" ma:versionID="92236ffd4c60d2eb32497c4a55116865">
  <xsd:schema xmlns:xsd="http://www.w3.org/2001/XMLSchema" xmlns:xs="http://www.w3.org/2001/XMLSchema" xmlns:p="http://schemas.microsoft.com/office/2006/metadata/properties" xmlns:ns2="09e3cdbf-d6c9-47ff-ae3a-46b5046c55f5" targetNamespace="http://schemas.microsoft.com/office/2006/metadata/properties" ma:root="true" ma:fieldsID="13fddacc00f59be3323e8a02fba3f841" ns2:_="">
    <xsd:import namespace="09e3cdbf-d6c9-47ff-ae3a-46b5046c55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3cdbf-d6c9-47ff-ae3a-46b5046c55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5D0C25-8790-4C0D-A8E8-6A9562F6BEB4}"/>
</file>

<file path=customXml/itemProps2.xml><?xml version="1.0" encoding="utf-8"?>
<ds:datastoreItem xmlns:ds="http://schemas.openxmlformats.org/officeDocument/2006/customXml" ds:itemID="{D4B6BCBA-E60C-4A18-9D72-6F8F1A251949}"/>
</file>

<file path=customXml/itemProps3.xml><?xml version="1.0" encoding="utf-8"?>
<ds:datastoreItem xmlns:ds="http://schemas.openxmlformats.org/officeDocument/2006/customXml" ds:itemID="{890894AD-33B3-434A-8BDF-4BE00DE01E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DEL PILAR RAMIREZ SALAZAR</dc:creator>
  <cp:keywords/>
  <dc:description/>
  <cp:lastModifiedBy>IVAN DARIO ROSERO SANTANDER</cp:lastModifiedBy>
  <cp:revision/>
  <dcterms:created xsi:type="dcterms:W3CDTF">2017-10-06T22:44:40Z</dcterms:created>
  <dcterms:modified xsi:type="dcterms:W3CDTF">2023-04-04T04:25:35Z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0x0101007ACD511463F9A240AFAF99E6D5A3DA79</vt:lpwstr>
  </property>
</Properties>
</file>