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3.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29"/>
  <workbookPr codeName="ThisWorkbook" defaultThemeVersion="166925"/>
  <mc:AlternateContent xmlns:mc="http://schemas.openxmlformats.org/markup-compatibility/2006">
    <mc:Choice Requires="x15">
      <x15ac:absPath xmlns:x15ac="http://schemas.microsoft.com/office/spreadsheetml/2010/11/ac" url="https://d.docs.live.net/360cd08698c97f69/Escritorio/ENTREGA FINAL CON ANEXOS/"/>
    </mc:Choice>
  </mc:AlternateContent>
  <xr:revisionPtr revIDLastSave="0" documentId="13_ncr:1_{8E4DCCFD-6385-45B0-9C93-BD19AEF961D3}" xr6:coauthVersionLast="47" xr6:coauthVersionMax="47" xr10:uidLastSave="{00000000-0000-0000-0000-000000000000}"/>
  <bookViews>
    <workbookView xWindow="-110" yWindow="-110" windowWidth="19420" windowHeight="10300" xr2:uid="{6A54148C-1839-4719-8D93-5E7AF3D20825}"/>
  </bookViews>
  <sheets>
    <sheet name="Info. Terapias" sheetId="11" r:id="rId1"/>
    <sheet name="Gráficas Generales Terapias" sheetId="14" r:id="rId2"/>
    <sheet name="Ficha 1.1 Cob. Pob. Certificada" sheetId="12" r:id="rId3"/>
    <sheet name="Ficha 1.2 Cob. Pob. Atendida" sheetId="16" r:id="rId4"/>
    <sheet name="Evidencia Fotográfica" sheetId="17"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29" i="14" l="1"/>
  <c r="E28" i="14"/>
  <c r="E27" i="14"/>
  <c r="E6" i="14"/>
  <c r="E7" i="14"/>
  <c r="E5" i="14"/>
  <c r="S123" i="16"/>
  <c r="S122" i="16"/>
  <c r="S121" i="16"/>
  <c r="P123" i="16"/>
  <c r="P122" i="16"/>
  <c r="P121" i="16"/>
  <c r="M123" i="16"/>
  <c r="M122" i="16"/>
  <c r="M121" i="16"/>
  <c r="J123" i="16"/>
  <c r="J122" i="16"/>
  <c r="J121" i="16"/>
  <c r="G123" i="16"/>
  <c r="G122" i="16"/>
  <c r="G121" i="16"/>
  <c r="C123" i="16"/>
  <c r="D123" i="16" s="1"/>
  <c r="C122" i="16"/>
  <c r="D122" i="16" s="1"/>
  <c r="C121" i="16"/>
  <c r="D121" i="16" s="1"/>
  <c r="B124" i="16"/>
  <c r="R124" i="16"/>
  <c r="Q124" i="16"/>
  <c r="O124" i="16"/>
  <c r="P124" i="16" s="1"/>
  <c r="N124" i="16"/>
  <c r="L124" i="16"/>
  <c r="M124" i="16" s="1"/>
  <c r="K124" i="16"/>
  <c r="I124" i="16"/>
  <c r="J124" i="16" s="1"/>
  <c r="H124" i="16"/>
  <c r="F124" i="16"/>
  <c r="E124" i="16"/>
  <c r="S99" i="16"/>
  <c r="S98" i="16"/>
  <c r="S97" i="16"/>
  <c r="P99" i="16"/>
  <c r="P98" i="16"/>
  <c r="P97" i="16"/>
  <c r="M99" i="16"/>
  <c r="M98" i="16"/>
  <c r="M97" i="16"/>
  <c r="C100" i="16"/>
  <c r="D86" i="16"/>
  <c r="J99" i="16"/>
  <c r="J98" i="16"/>
  <c r="J97" i="16"/>
  <c r="G99" i="16"/>
  <c r="G98" i="16"/>
  <c r="G97" i="16"/>
  <c r="D98" i="16"/>
  <c r="D99" i="16"/>
  <c r="R100" i="16"/>
  <c r="S100" i="16" s="1"/>
  <c r="Q100" i="16"/>
  <c r="O100" i="16"/>
  <c r="N100" i="16"/>
  <c r="L100" i="16"/>
  <c r="M100" i="16" s="1"/>
  <c r="K100" i="16"/>
  <c r="I100" i="16"/>
  <c r="H100" i="16"/>
  <c r="F100" i="16"/>
  <c r="E100" i="16"/>
  <c r="B100" i="16"/>
  <c r="C92" i="16"/>
  <c r="B92" i="16"/>
  <c r="G92" i="16"/>
  <c r="H88" i="16" s="1"/>
  <c r="E92" i="16"/>
  <c r="J91" i="16"/>
  <c r="I91" i="16"/>
  <c r="D91" i="16"/>
  <c r="J90" i="16"/>
  <c r="I90" i="16"/>
  <c r="D90" i="16"/>
  <c r="J89" i="16"/>
  <c r="I89" i="16"/>
  <c r="D89" i="16"/>
  <c r="J88" i="16"/>
  <c r="I88" i="16"/>
  <c r="D88" i="16"/>
  <c r="J87" i="16"/>
  <c r="I87" i="16"/>
  <c r="D87" i="16"/>
  <c r="J86" i="16"/>
  <c r="I86" i="16"/>
  <c r="G81" i="16"/>
  <c r="H76" i="16" s="1"/>
  <c r="E81" i="16"/>
  <c r="C81" i="16"/>
  <c r="B81" i="16"/>
  <c r="J80" i="16"/>
  <c r="I80" i="16"/>
  <c r="D80" i="16"/>
  <c r="J79" i="16"/>
  <c r="I79" i="16"/>
  <c r="D79" i="16"/>
  <c r="J78" i="16"/>
  <c r="I78" i="16"/>
  <c r="D78" i="16"/>
  <c r="J77" i="16"/>
  <c r="I77" i="16"/>
  <c r="D77" i="16"/>
  <c r="J76" i="16"/>
  <c r="I76" i="16"/>
  <c r="D76" i="16"/>
  <c r="J75" i="16"/>
  <c r="I75" i="16"/>
  <c r="D75" i="16"/>
  <c r="C70" i="16"/>
  <c r="B70" i="16"/>
  <c r="B20" i="16"/>
  <c r="B24" i="16" s="1"/>
  <c r="B19" i="16"/>
  <c r="C39" i="16"/>
  <c r="B39" i="16"/>
  <c r="D40" i="16" s="1"/>
  <c r="D36" i="16"/>
  <c r="C91" i="12"/>
  <c r="B91" i="12"/>
  <c r="D90" i="12"/>
  <c r="E90" i="12" s="1"/>
  <c r="D89" i="12"/>
  <c r="E89" i="12" s="1"/>
  <c r="D88" i="12"/>
  <c r="E88" i="12" s="1"/>
  <c r="D87" i="12"/>
  <c r="E87" i="12" s="1"/>
  <c r="D86" i="12"/>
  <c r="E86" i="12" s="1"/>
  <c r="D85" i="12"/>
  <c r="E85" i="12" s="1"/>
  <c r="C67" i="12"/>
  <c r="D67" i="12" s="1"/>
  <c r="E67" i="12" s="1"/>
  <c r="B67" i="12"/>
  <c r="D61" i="12"/>
  <c r="E61" i="12" s="1"/>
  <c r="D62" i="12"/>
  <c r="E62" i="12" s="1"/>
  <c r="D63" i="12"/>
  <c r="E63" i="12" s="1"/>
  <c r="D64" i="12"/>
  <c r="E64" i="12" s="1"/>
  <c r="D65" i="12"/>
  <c r="E65" i="12" s="1"/>
  <c r="D66" i="12"/>
  <c r="E66" i="12" s="1"/>
  <c r="D78" i="12"/>
  <c r="E78" i="12" s="1"/>
  <c r="D77" i="12"/>
  <c r="E77" i="12" s="1"/>
  <c r="D76" i="12"/>
  <c r="E76" i="12" s="1"/>
  <c r="D75" i="12"/>
  <c r="E75" i="12" s="1"/>
  <c r="D74" i="12"/>
  <c r="E74" i="12" s="1"/>
  <c r="D73" i="12"/>
  <c r="E73" i="12" s="1"/>
  <c r="D72" i="12"/>
  <c r="E72" i="12" s="1"/>
  <c r="G70" i="16"/>
  <c r="H70" i="16" s="1"/>
  <c r="E70" i="16"/>
  <c r="F69" i="16" s="1"/>
  <c r="J69" i="16"/>
  <c r="I69" i="16"/>
  <c r="D69" i="16"/>
  <c r="J68" i="16"/>
  <c r="I68" i="16"/>
  <c r="D68" i="16"/>
  <c r="J67" i="16"/>
  <c r="I67" i="16"/>
  <c r="D67" i="16"/>
  <c r="J66" i="16"/>
  <c r="I66" i="16"/>
  <c r="D66" i="16"/>
  <c r="J65" i="16"/>
  <c r="I65" i="16"/>
  <c r="D65" i="16"/>
  <c r="J64" i="16"/>
  <c r="I64" i="16"/>
  <c r="D64" i="16"/>
  <c r="C27" i="14"/>
  <c r="D27" i="14" s="1"/>
  <c r="C18" i="14"/>
  <c r="C17" i="14"/>
  <c r="D7" i="14"/>
  <c r="C29" i="14" s="1"/>
  <c r="D29" i="14" s="1"/>
  <c r="D6" i="14"/>
  <c r="C28" i="14" s="1"/>
  <c r="D28" i="14" s="1"/>
  <c r="D5" i="14"/>
  <c r="C37" i="12"/>
  <c r="C38" i="12" s="1"/>
  <c r="C39" i="12" s="1"/>
  <c r="D39" i="12" s="1"/>
  <c r="C36" i="12"/>
  <c r="D36" i="12" s="1"/>
  <c r="C35" i="12"/>
  <c r="B20" i="12"/>
  <c r="B24" i="12" s="1"/>
  <c r="B19" i="12"/>
  <c r="J33" i="11"/>
  <c r="H33" i="11"/>
  <c r="I33" i="11" s="1"/>
  <c r="E33" i="11"/>
  <c r="F33" i="11" s="1"/>
  <c r="D33" i="11"/>
  <c r="C33" i="11"/>
  <c r="M32" i="11"/>
  <c r="L32" i="11"/>
  <c r="I32" i="11"/>
  <c r="G32" i="11"/>
  <c r="F32" i="11"/>
  <c r="M31" i="11"/>
  <c r="L31" i="11"/>
  <c r="K31" i="11"/>
  <c r="I31" i="11"/>
  <c r="G31" i="11"/>
  <c r="F31" i="11"/>
  <c r="M30" i="11"/>
  <c r="L30" i="11"/>
  <c r="I30" i="11"/>
  <c r="G30" i="11"/>
  <c r="F30" i="11"/>
  <c r="M29" i="11"/>
  <c r="L29" i="11"/>
  <c r="K29" i="11"/>
  <c r="I29" i="11"/>
  <c r="G29" i="11"/>
  <c r="F29" i="11"/>
  <c r="M28" i="11"/>
  <c r="L28" i="11"/>
  <c r="I28" i="11"/>
  <c r="G28" i="11"/>
  <c r="F28" i="11"/>
  <c r="M27" i="11"/>
  <c r="L27" i="11"/>
  <c r="K27" i="11"/>
  <c r="I27" i="11"/>
  <c r="G27" i="11"/>
  <c r="F27" i="11"/>
  <c r="M22" i="11"/>
  <c r="J22" i="11"/>
  <c r="L22" i="11" s="1"/>
  <c r="I22" i="11"/>
  <c r="H22" i="11"/>
  <c r="E22" i="11"/>
  <c r="G22" i="11" s="1"/>
  <c r="D22" i="11"/>
  <c r="C22" i="11"/>
  <c r="M21" i="11"/>
  <c r="L21" i="11"/>
  <c r="I21" i="11"/>
  <c r="G21" i="11"/>
  <c r="F21" i="11"/>
  <c r="M20" i="11"/>
  <c r="L20" i="11"/>
  <c r="K20" i="11"/>
  <c r="I20" i="11"/>
  <c r="G20" i="11"/>
  <c r="F20" i="11"/>
  <c r="M19" i="11"/>
  <c r="L19" i="11"/>
  <c r="I19" i="11"/>
  <c r="G19" i="11"/>
  <c r="F19" i="11"/>
  <c r="M18" i="11"/>
  <c r="L18" i="11"/>
  <c r="K18" i="11"/>
  <c r="I18" i="11"/>
  <c r="G18" i="11"/>
  <c r="F18" i="11"/>
  <c r="M17" i="11"/>
  <c r="L17" i="11"/>
  <c r="I17" i="11"/>
  <c r="G17" i="11"/>
  <c r="F17" i="11"/>
  <c r="M16" i="11"/>
  <c r="L16" i="11"/>
  <c r="K16" i="11"/>
  <c r="I16" i="11"/>
  <c r="G16" i="11"/>
  <c r="F16" i="11"/>
  <c r="L10" i="11"/>
  <c r="K10" i="11"/>
  <c r="J10" i="11"/>
  <c r="K21" i="11" s="1"/>
  <c r="H10" i="11"/>
  <c r="M10" i="11" s="1"/>
  <c r="E10" i="11"/>
  <c r="G10" i="11" s="1"/>
  <c r="D10" i="11"/>
  <c r="C10" i="11"/>
  <c r="M9" i="11"/>
  <c r="L9" i="11"/>
  <c r="K9" i="11"/>
  <c r="I9" i="11"/>
  <c r="G9" i="11"/>
  <c r="F9" i="11"/>
  <c r="M8" i="11"/>
  <c r="L8" i="11"/>
  <c r="K8" i="11"/>
  <c r="I8" i="11"/>
  <c r="G8" i="11"/>
  <c r="F8" i="11"/>
  <c r="M7" i="11"/>
  <c r="L7" i="11"/>
  <c r="K7" i="11"/>
  <c r="I7" i="11"/>
  <c r="G7" i="11"/>
  <c r="F7" i="11"/>
  <c r="M6" i="11"/>
  <c r="L6" i="11"/>
  <c r="K6" i="11"/>
  <c r="I6" i="11"/>
  <c r="G6" i="11"/>
  <c r="F6" i="11"/>
  <c r="M5" i="11"/>
  <c r="L5" i="11"/>
  <c r="K5" i="11"/>
  <c r="I5" i="11"/>
  <c r="G5" i="11"/>
  <c r="F5" i="11"/>
  <c r="M4" i="11"/>
  <c r="L4" i="11"/>
  <c r="K4" i="11"/>
  <c r="I4" i="11"/>
  <c r="G4" i="11"/>
  <c r="F4" i="11"/>
  <c r="J1" i="11"/>
  <c r="S124" i="16" l="1"/>
  <c r="J100" i="16"/>
  <c r="P100" i="16"/>
  <c r="G124" i="16"/>
  <c r="C124" i="16"/>
  <c r="D124" i="16" s="1"/>
  <c r="G100" i="16"/>
  <c r="D97" i="16"/>
  <c r="D100" i="16"/>
  <c r="D92" i="16"/>
  <c r="F92" i="16"/>
  <c r="H86" i="16"/>
  <c r="H91" i="16"/>
  <c r="F77" i="16"/>
  <c r="F78" i="16"/>
  <c r="H89" i="16"/>
  <c r="H87" i="16"/>
  <c r="H79" i="16"/>
  <c r="H90" i="16"/>
  <c r="H75" i="16"/>
  <c r="H78" i="16"/>
  <c r="H77" i="16"/>
  <c r="H81" i="16"/>
  <c r="F86" i="16"/>
  <c r="F87" i="16"/>
  <c r="F88" i="16"/>
  <c r="F89" i="16"/>
  <c r="F90" i="16"/>
  <c r="F91" i="16"/>
  <c r="H92" i="16"/>
  <c r="H80" i="16"/>
  <c r="J92" i="16"/>
  <c r="I92" i="16"/>
  <c r="F81" i="16"/>
  <c r="D81" i="16"/>
  <c r="F75" i="16"/>
  <c r="F79" i="16"/>
  <c r="F76" i="16"/>
  <c r="F80" i="16"/>
  <c r="J81" i="16"/>
  <c r="I81" i="16"/>
  <c r="H64" i="16"/>
  <c r="D39" i="16"/>
  <c r="E39" i="16" s="1"/>
  <c r="H68" i="16"/>
  <c r="E36" i="16"/>
  <c r="E40" i="16"/>
  <c r="D37" i="16"/>
  <c r="E37" i="16" s="1"/>
  <c r="D70" i="16"/>
  <c r="H65" i="16"/>
  <c r="H69" i="16"/>
  <c r="I70" i="16"/>
  <c r="D38" i="16"/>
  <c r="E38" i="16" s="1"/>
  <c r="H66" i="16"/>
  <c r="H67" i="16"/>
  <c r="D91" i="12"/>
  <c r="E91" i="12" s="1"/>
  <c r="D38" i="12"/>
  <c r="E38" i="12" s="1"/>
  <c r="D37" i="12"/>
  <c r="E37" i="12" s="1"/>
  <c r="E39" i="12"/>
  <c r="D35" i="12"/>
  <c r="E35" i="12" s="1"/>
  <c r="E36" i="12"/>
  <c r="F64" i="16"/>
  <c r="F66" i="16"/>
  <c r="F68" i="16"/>
  <c r="F70" i="16"/>
  <c r="J70" i="16"/>
  <c r="F65" i="16"/>
  <c r="F67" i="16"/>
  <c r="M33" i="11"/>
  <c r="G33" i="11"/>
  <c r="I10" i="11"/>
  <c r="K33" i="11"/>
  <c r="F22" i="11"/>
  <c r="F10" i="11"/>
  <c r="K22" i="11"/>
  <c r="K28" i="11"/>
  <c r="K30" i="11"/>
  <c r="K32" i="11"/>
  <c r="L33" i="11"/>
  <c r="K17" i="11"/>
  <c r="K19" i="11"/>
</calcChain>
</file>

<file path=xl/sharedStrings.xml><?xml version="1.0" encoding="utf-8"?>
<sst xmlns="http://schemas.openxmlformats.org/spreadsheetml/2006/main" count="339" uniqueCount="155">
  <si>
    <t>PERSONAS ATENDIDAS</t>
  </si>
  <si>
    <t>FISICA</t>
  </si>
  <si>
    <t>TOTAL</t>
  </si>
  <si>
    <t>INTELECTUAL</t>
  </si>
  <si>
    <t>PSICOSOCIAL</t>
  </si>
  <si>
    <t>MULTIPLE</t>
  </si>
  <si>
    <t>AUDITIVA</t>
  </si>
  <si>
    <t>VISUAL</t>
  </si>
  <si>
    <t>TIPO DE DISCAPACIDAD</t>
  </si>
  <si>
    <t>Meta Terapias a realizar por año</t>
  </si>
  <si>
    <t>Población Certificada con Discapacidad por la Gobernación</t>
  </si>
  <si>
    <t>Población que solicita Atención</t>
  </si>
  <si>
    <t>Población Atendida</t>
  </si>
  <si>
    <t>% Cobertura Certificada (Pob. Certificada Vs Pob. Atendida)</t>
  </si>
  <si>
    <t>% Cobertuda Solicitudes (Pob. Solicita Atención Vs Pob. Atendida)</t>
  </si>
  <si>
    <t>Total Terapias por tipo de Discapacidad</t>
  </si>
  <si>
    <t>% Participaciónen la meta de terapias</t>
  </si>
  <si>
    <t>Presupuesto Ejecutado Por tipo de discapacidad</t>
  </si>
  <si>
    <t>% De Presupuesto Ejecutado por discapacidad /Total presupuesto ejecutado</t>
  </si>
  <si>
    <t>Costo percapita por tipo de discpacidad</t>
  </si>
  <si>
    <t>Costo por terapiarealizadas por discapaicdad</t>
  </si>
  <si>
    <t>Campo</t>
  </si>
  <si>
    <t>Contenido</t>
  </si>
  <si>
    <t>Nombre del indicador</t>
  </si>
  <si>
    <t>Objetivo</t>
  </si>
  <si>
    <t>Medir el grado de cobertura de la atención en terapias brindada a la población certificada en condición de discapacidad, con el fin de evaluar la efectividad de la asignación y ejecución de los recursos públicos destinados a esta línea de gasto y apoyar la toma de decisiones orientadas a reducir brechas de atención.</t>
  </si>
  <si>
    <t>Dimensión</t>
  </si>
  <si>
    <t>Resultado / Cobertura</t>
  </si>
  <si>
    <t>Tipo de indicador</t>
  </si>
  <si>
    <t>Eficacia – Cobertura</t>
  </si>
  <si>
    <t>Definición</t>
  </si>
  <si>
    <t>Mide el porcentaje de personas certificadas con discapacidad que reciben terapias frente al total de personas certificadas en una vigencia determinada.</t>
  </si>
  <si>
    <t>Fórmula</t>
  </si>
  <si>
    <t>(Personas atendidas / Personas certificadas) * 100</t>
  </si>
  <si>
    <t>Unidad de medida</t>
  </si>
  <si>
    <t>Porcentaje (%)</t>
  </si>
  <si>
    <t>Frecuencia de medición</t>
  </si>
  <si>
    <t>Anual</t>
  </si>
  <si>
    <t>Fuente de información</t>
  </si>
  <si>
    <t>Registros administrativos municipio de Funza; registros administrativos de la Gobernación de Cundinamarca</t>
  </si>
  <si>
    <t>Responsable</t>
  </si>
  <si>
    <t>Secretaría de Salud / Secretaría de Desarrollo Social – Municipio de Funza</t>
  </si>
  <si>
    <t>Línea de política</t>
  </si>
  <si>
    <t>Discapacidad e inclusión social</t>
  </si>
  <si>
    <t>Meta</t>
  </si>
  <si>
    <t>≥ 80 % de cobertura</t>
  </si>
  <si>
    <t>Interpretación</t>
  </si>
  <si>
    <t>Valores bajos indican brechas de acceso; valores altos reflejan mayor efectividad de la atención.</t>
  </si>
  <si>
    <t>Desagregación</t>
  </si>
  <si>
    <t>Tipo de discapacidad, vigencia</t>
  </si>
  <si>
    <t>Uso del indicador</t>
  </si>
  <si>
    <t>Planeación, seguimiento presupuestal y ajustes de la política pública</t>
  </si>
  <si>
    <t>Observaciones</t>
  </si>
  <si>
    <t>Puede complementarse con costo per cápita y costo por terapia para análisis de eficiencia. El indicador se desagrega por: Tipo de discapacidad (física, intelectual, psicosocial, múltiple, auditiva y visual).</t>
  </si>
  <si>
    <t>Valor actualizado</t>
  </si>
  <si>
    <t>Año de línea base</t>
  </si>
  <si>
    <t>Año actualización</t>
  </si>
  <si>
    <t>Brecha</t>
  </si>
  <si>
    <t>CÁLCULOS</t>
  </si>
  <si>
    <t>Metodología</t>
  </si>
  <si>
    <t>Meta alcanzada (supera 100%) - Mantenimiento</t>
  </si>
  <si>
    <t>Fuente:</t>
  </si>
  <si>
    <t>Objetivo de política. Aumentar y mantener al 100%</t>
  </si>
  <si>
    <t>Detalle:</t>
  </si>
  <si>
    <t xml:space="preserve">Este indicador mide el porcentaje de personas certificadas en condición de discapacidad que reciben atención terapéutica durante una vigencia determinada, en relación con el total de personas certificadas en el municipio. Permite identificar el nivel de acceso efectivo a los servicios financiados con recursos públicos y establecer brechas entre la población potencial y la población atendida.
</t>
  </si>
  <si>
    <t>Meta de referencia</t>
  </si>
  <si>
    <t>Alcanzar o superar una cobertura del 80 % de atención terapéutica sobre la población certificada en condición de discapacidad.</t>
  </si>
  <si>
    <t>Interpretación del indicador (Semáforo)</t>
  </si>
  <si>
    <t>Indicador tipo semáforo:
Verde: ≥80% cobertura
Amarillo: 60–79%
Rojo: &lt;60%</t>
  </si>
  <si>
    <t>Año</t>
  </si>
  <si>
    <t>POBLACIÓN ATENDIDA</t>
  </si>
  <si>
    <t xml:space="preserve"> % COBERTURA EN TERAPIAS</t>
  </si>
  <si>
    <t>% BRECHA</t>
  </si>
  <si>
    <t>POBLACIÓN QUE SOLICITA ATENCIÓN</t>
  </si>
  <si>
    <t>META TERAPIAS CUATRENIO</t>
  </si>
  <si>
    <t>PERSONASCON DISCAPACIDAD CERTIFICADAS POR LA GOBERNACION</t>
  </si>
  <si>
    <t>PERSONAS QUE SOLICITAN ATENCIÓN EN DISCAPACIDAD</t>
  </si>
  <si>
    <t xml:space="preserve">TOTAL TERAPIAS POR TIPO DE DISCAPACIDAD </t>
  </si>
  <si>
    <t>PRESUPUESTO EJECUTADO POR TIPO DE DISCAPACIDAD</t>
  </si>
  <si>
    <t>% DE PARTICIPACIÓN PRESUPUESTO EJECUTADO Vs presupuesto total por tipo de discpacidad</t>
  </si>
  <si>
    <t>TIPO DE DISCAPACIDAD 2024</t>
  </si>
  <si>
    <t>% DE DE COBERTURA</t>
  </si>
  <si>
    <t>AÑO</t>
  </si>
  <si>
    <t>Costo por terapia realizada por discapaicdad</t>
  </si>
  <si>
    <t>Línea base (vigencia 2023)</t>
  </si>
  <si>
    <t>POBLACIÓN CERTIFICADA</t>
  </si>
  <si>
    <t xml:space="preserve">DATOS POBLACIONALES LÍNEA </t>
  </si>
  <si>
    <t>DATOS POBLACIONALES</t>
  </si>
  <si>
    <t>DATOS PRESUPUESTALES</t>
  </si>
  <si>
    <t>EJECUCIÓN DE RECURSOS</t>
  </si>
  <si>
    <t>Variación %</t>
  </si>
  <si>
    <t>RELACIÓN PRESUPUESTO Vs COBERTURA</t>
  </si>
  <si>
    <t>COSTO PERCÁPITA POBLACIÓN ATENDIDA</t>
  </si>
  <si>
    <t>Meta Terapias a realizar cuatrenio</t>
  </si>
  <si>
    <t>Observación</t>
  </si>
  <si>
    <t>Datos Observados</t>
  </si>
  <si>
    <t>Datos Proyectados</t>
  </si>
  <si>
    <t xml:space="preserve">Brecha Actual </t>
  </si>
  <si>
    <t>TIPO DE DISCAPACIDAD 2025</t>
  </si>
  <si>
    <r>
      <t xml:space="preserve">TIPO DE DISCAPACIDAD </t>
    </r>
    <r>
      <rPr>
        <b/>
        <sz val="20"/>
        <color theme="1"/>
        <rFont val="Calibri"/>
        <family val="2"/>
      </rPr>
      <t>2025</t>
    </r>
  </si>
  <si>
    <r>
      <t xml:space="preserve">TIPO DE DISCAPACIDAD </t>
    </r>
    <r>
      <rPr>
        <b/>
        <sz val="20"/>
        <color theme="1"/>
        <rFont val="Calibri"/>
        <family val="2"/>
      </rPr>
      <t>2024</t>
    </r>
  </si>
  <si>
    <r>
      <t xml:space="preserve">TIPO DE DISCAPACIDAD </t>
    </r>
    <r>
      <rPr>
        <b/>
        <sz val="20"/>
        <color theme="1"/>
        <rFont val="Calibri"/>
        <family val="2"/>
      </rPr>
      <t>2023</t>
    </r>
  </si>
  <si>
    <t xml:space="preserve"> INDICADOR PRINCIPAL_SERIE COBERTURA AGREGADA (POBLACIÓN CERTIFICADA Vs ATENDIDA)</t>
  </si>
  <si>
    <t xml:space="preserve">HOJA DE VIDA DEL INDICADOR  ATENCIÓN EN TERAPIAS </t>
  </si>
  <si>
    <t>Mide el porcentaje de personas que solicitan terrapias  frente al total de personas que reciben atención en una vigencia determinada.</t>
  </si>
  <si>
    <t>(Personas atendidas / Personas que solicitan atención en terapias) * 100</t>
  </si>
  <si>
    <t xml:space="preserve"> INDICADOR PRINCIPAL_SERIE COBERTURA AGREGADA (POBLACIÓN QUE SOLICITA ATENCIÓN Vs POBLACIÓN ATENDIDA)</t>
  </si>
  <si>
    <t>INFORMACIÓN COMPLEMENTARIA INDICADOR COBERTURA POBLACIÓN CERTIFICADA</t>
  </si>
  <si>
    <t>INFORMACIÓN COMPLEMENTARIA INDICADOR COBERTURA POBLACIÓN QUE SOLICITA ATENCIÓN</t>
  </si>
  <si>
    <r>
      <t>SERIE COBERTURA POR TIPO DE ATENCIÓN (POBLACIÓN SOLICITA ATENCIÓN Vs ATENDIDA)</t>
    </r>
    <r>
      <rPr>
        <b/>
        <sz val="20"/>
        <color theme="1"/>
        <rFont val="Calibri"/>
        <family val="2"/>
      </rPr>
      <t xml:space="preserve"> 2025</t>
    </r>
  </si>
  <si>
    <t>Costo por terapia realizada, por discapaicdad</t>
  </si>
  <si>
    <r>
      <t>SERIE COBERTURA POR TIPO DE ATENCIÓN (POBLACIÓN SOLICITA ATENCIÓN Vs ATENDIDA)</t>
    </r>
    <r>
      <rPr>
        <b/>
        <sz val="20"/>
        <color theme="1"/>
        <rFont val="Calibri"/>
        <family val="2"/>
      </rPr>
      <t xml:space="preserve"> 2024</t>
    </r>
  </si>
  <si>
    <r>
      <t>SERIE COBERTURA POR TIPO DE ATENCIÓN (POBLACIÓN SOLICITA ATENCIÓN Vs ATENDIDA)</t>
    </r>
    <r>
      <rPr>
        <b/>
        <sz val="20"/>
        <color theme="1"/>
        <rFont val="Calibri"/>
        <family val="2"/>
      </rPr>
      <t xml:space="preserve"> 2023</t>
    </r>
  </si>
  <si>
    <t>Pob. Solicita T. Psicosocial</t>
  </si>
  <si>
    <t>Pob. Atendia T. Intelectual</t>
  </si>
  <si>
    <t>Pob. Solicita T. Intelectual</t>
  </si>
  <si>
    <t>Pob. Atendia T. Física</t>
  </si>
  <si>
    <t>Pob. Solicita T. Física</t>
  </si>
  <si>
    <t>Pob. Atendia T. Psicosocial</t>
  </si>
  <si>
    <t>Pob. Solicita T. Multiple</t>
  </si>
  <si>
    <t>Pob. Atendia T. Multiple</t>
  </si>
  <si>
    <t>Pob. Solicita T. Auditiva</t>
  </si>
  <si>
    <t>Pob. Atendia T. Auditiva</t>
  </si>
  <si>
    <t>Pob. Solicita T. Visual</t>
  </si>
  <si>
    <t>Pob. Atendia T. Visual</t>
  </si>
  <si>
    <t>% Cobertura T. Física</t>
  </si>
  <si>
    <t>% Cobertura T. Intelectual</t>
  </si>
  <si>
    <t xml:space="preserve">% SOLICITUDES  VS ATENCIONES </t>
  </si>
  <si>
    <t>TIPO DE DISCAPACIDAD 2023</t>
  </si>
  <si>
    <t>% Cobertura T. Multiple</t>
  </si>
  <si>
    <t>% Cobertura T. Auditiva</t>
  </si>
  <si>
    <t>% Cobertura T. Visual</t>
  </si>
  <si>
    <t>% Cobertura T. Psicosocial</t>
  </si>
  <si>
    <r>
      <t>SERIE COBERTURA POR TIPO DE ATENCIÓN (POBLACIÓN SOLICITA ATENCIÓN Vs ATENDIDA)</t>
    </r>
    <r>
      <rPr>
        <b/>
        <sz val="20"/>
        <color theme="1"/>
        <rFont val="Calibri"/>
        <family val="2"/>
      </rPr>
      <t xml:space="preserve"> 2023 a 2025</t>
    </r>
  </si>
  <si>
    <r>
      <t>SERIE COBERTURA POR TIPO DE ATENCIÓN (POBLACIÓN  ATENDIDA Vs PRESUPUESTO EJECUTADO)</t>
    </r>
    <r>
      <rPr>
        <b/>
        <sz val="20"/>
        <color theme="1"/>
        <rFont val="Calibri"/>
        <family val="2"/>
      </rPr>
      <t xml:space="preserve"> 2023 a 2025</t>
    </r>
  </si>
  <si>
    <t>Recursos Ejecutados</t>
  </si>
  <si>
    <t>Costo per cápita T Física</t>
  </si>
  <si>
    <t>Recursos Ejecutados T. intelectual</t>
  </si>
  <si>
    <t>Costo per cápita T Intelectual</t>
  </si>
  <si>
    <t>Recursos Ejecutados T. psicosocial</t>
  </si>
  <si>
    <t>Recursos Ejecutados T. Múltiple</t>
  </si>
  <si>
    <t>Pob. Atendida T. Multiple</t>
  </si>
  <si>
    <t>Recursos Ejecutados T. Auditiva</t>
  </si>
  <si>
    <t>Recursos Ejecutados T. Visial</t>
  </si>
  <si>
    <t>Costo per cápita T. Psicosocial</t>
  </si>
  <si>
    <t>Costo per cápita T. Múltiple</t>
  </si>
  <si>
    <t>Costo per cápita T. Auditiva</t>
  </si>
  <si>
    <t>Costo per cápita T. Visual</t>
  </si>
  <si>
    <t>COBERTURA POBLACIÓN ATENDIDA</t>
  </si>
  <si>
    <t>Meta a 2027</t>
  </si>
  <si>
    <t xml:space="preserve">Línea base </t>
  </si>
  <si>
    <t>Cobertura de atención terapéutica para población certificada.</t>
  </si>
  <si>
    <t>Cobertura de atención en terapias sobre solicitudes recibidas.</t>
  </si>
  <si>
    <t>Medir el grado de cobertura de la atención en terapias brindada a la población que solicita atención, con el fin de evaluar la efectividad de la asignación y ejecución de los recursos públicos destinados a esta línea de gasto y apoyar la toma de decisiones orientadas a reducir brechas de atención.</t>
  </si>
  <si>
    <t xml:space="preserve">Este indicador mide la capacidad de respuesta institucional frente a la demanda terapéutica manifiesta, relacionando el porcentaje de personas atendidas frente a las que solicitaron el servicio en una vigencia determinada. Su análisis permite evaluar la eficiencia en la ejecución de recursos públicos, al determinar si la asignación presupuestal logra transformar la demanda ciudadana en cobertura efectiva y en qué medida el financiamiento disponible garantiza la resolutividad del programa.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</si>
</sst>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 #,##0_-;\-&quot;$&quot;\ * #,##0_-;_-&quot;$&quot;\ * &quot;-&quot;_-;_-@_-"/>
    <numFmt numFmtId="44" formatCode="_-&quot;$&quot;\ * #,##0.00_-;\-&quot;$&quot;\ * #,##0.00_-;_-&quot;$&quot;\ * &quot;-&quot;??_-;_-@_-"/>
    <numFmt numFmtId="43" formatCode="_-* #,##0.00_-;\-* #,##0.00_-;_-* &quot;-&quot;??_-;_-@_-"/>
    <numFmt numFmtId="164" formatCode="_-&quot;$&quot;\ * #,##0_-;\-&quot;$&quot;\ * #,##0_-;_-&quot;$&quot;\ * &quot;-&quot;??_-;_-@_-"/>
    <numFmt numFmtId="165" formatCode="_-* #,##0_-;\-* #,##0_-;_-* &quot;-&quot;??_-;_-@_-"/>
    <numFmt numFmtId="166" formatCode="0.0%"/>
  </numFmts>
  <fonts count="13" x14ac:knownFonts="1">
    <font>
      <sz val="11"/>
      <color theme="1"/>
      <name val="Calibri"/>
      <family val="2"/>
      <scheme val="minor"/>
    </font>
    <font>
      <sz val="11"/>
      <color theme="1"/>
      <name val="Calibri"/>
      <family val="2"/>
      <scheme val="minor"/>
    </font>
    <font>
      <b/>
      <sz val="11"/>
      <color theme="1"/>
      <name val="Calibri"/>
      <family val="2"/>
      <scheme val="minor"/>
    </font>
    <font>
      <b/>
      <sz val="16"/>
      <color theme="1"/>
      <name val="Calibri"/>
      <family val="2"/>
      <scheme val="minor"/>
    </font>
    <font>
      <b/>
      <sz val="18"/>
      <color theme="1"/>
      <name val="Calibri"/>
      <family val="2"/>
      <scheme val="minor"/>
    </font>
    <font>
      <sz val="12"/>
      <color theme="1"/>
      <name val="Calibri"/>
      <family val="2"/>
    </font>
    <font>
      <b/>
      <sz val="13"/>
      <color rgb="FFC00000"/>
      <name val="Calibri"/>
      <family val="2"/>
    </font>
    <font>
      <sz val="12"/>
      <name val="Calibri"/>
      <family val="2"/>
    </font>
    <font>
      <b/>
      <sz val="12"/>
      <color theme="1"/>
      <name val="Calibri"/>
      <family val="2"/>
    </font>
    <font>
      <b/>
      <sz val="14"/>
      <color theme="1"/>
      <name val="Calibri"/>
      <family val="2"/>
      <scheme val="minor"/>
    </font>
    <font>
      <b/>
      <sz val="20"/>
      <color theme="1"/>
      <name val="Calibri"/>
      <family val="2"/>
    </font>
    <font>
      <sz val="14"/>
      <color theme="1"/>
      <name val="Calibri"/>
      <family val="2"/>
    </font>
    <font>
      <sz val="14"/>
      <color theme="1"/>
      <name val="Calibri"/>
      <family val="2"/>
      <scheme val="minor"/>
    </font>
  </fonts>
  <fills count="18">
    <fill>
      <patternFill patternType="none"/>
    </fill>
    <fill>
      <patternFill patternType="gray125"/>
    </fill>
    <fill>
      <patternFill patternType="solid">
        <fgColor theme="5"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39997558519241921"/>
        <bgColor indexed="64"/>
      </patternFill>
    </fill>
    <fill>
      <patternFill patternType="solid">
        <fgColor rgb="FFD6DCE4"/>
        <bgColor rgb="FFD6DCE4"/>
      </patternFill>
    </fill>
    <fill>
      <patternFill patternType="solid">
        <fgColor theme="0" tint="-4.9989318521683403E-2"/>
        <bgColor indexed="64"/>
      </patternFill>
    </fill>
    <fill>
      <patternFill patternType="solid">
        <fgColor theme="0"/>
        <bgColor theme="0"/>
      </patternFill>
    </fill>
    <fill>
      <patternFill patternType="solid">
        <fgColor theme="9" tint="0.59999389629810485"/>
        <bgColor rgb="FFD6DCE4"/>
      </patternFill>
    </fill>
    <fill>
      <patternFill patternType="solid">
        <fgColor theme="7" tint="0.39997558519241921"/>
        <bgColor indexed="64"/>
      </patternFill>
    </fill>
    <fill>
      <patternFill patternType="solid">
        <fgColor theme="9" tint="0.39997558519241921"/>
        <bgColor rgb="FFD6DCE4"/>
      </patternFill>
    </fill>
    <fill>
      <patternFill patternType="solid">
        <fgColor theme="8" tint="0.39997558519241921"/>
        <bgColor indexed="64"/>
      </patternFill>
    </fill>
    <fill>
      <patternFill patternType="solid">
        <fgColor rgb="FFCC00CC"/>
        <bgColor indexed="64"/>
      </patternFill>
    </fill>
    <fill>
      <patternFill patternType="solid">
        <fgColor rgb="FFF6EE54"/>
        <bgColor indexed="64"/>
      </patternFill>
    </fill>
  </fills>
  <borders count="47">
    <border>
      <left/>
      <right/>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rgb="FF000000"/>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bottom/>
      <diagonal/>
    </border>
    <border>
      <left/>
      <right style="thin">
        <color indexed="64"/>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2" fontId="1" fillId="0" borderId="0" applyFont="0" applyFill="0" applyBorder="0" applyAlignment="0" applyProtection="0"/>
  </cellStyleXfs>
  <cellXfs count="184">
    <xf numFmtId="0" fontId="0" fillId="0" borderId="0" xfId="0"/>
    <xf numFmtId="0" fontId="2" fillId="0" borderId="1" xfId="0" applyFont="1" applyBorder="1"/>
    <xf numFmtId="0" fontId="0" fillId="0" borderId="10" xfId="0" applyBorder="1"/>
    <xf numFmtId="0" fontId="0" fillId="0" borderId="19" xfId="0" applyBorder="1"/>
    <xf numFmtId="0" fontId="0" fillId="0" borderId="2" xfId="0" applyBorder="1"/>
    <xf numFmtId="0" fontId="0" fillId="0" borderId="3" xfId="0" applyBorder="1"/>
    <xf numFmtId="0" fontId="0" fillId="0" borderId="22" xfId="0" applyBorder="1"/>
    <xf numFmtId="0" fontId="0" fillId="0" borderId="23" xfId="0" applyBorder="1"/>
    <xf numFmtId="0" fontId="0" fillId="0" borderId="24" xfId="0" applyBorder="1"/>
    <xf numFmtId="0" fontId="0" fillId="0" borderId="26" xfId="0" applyBorder="1"/>
    <xf numFmtId="0" fontId="2" fillId="4" borderId="28" xfId="0" applyFont="1" applyFill="1" applyBorder="1"/>
    <xf numFmtId="0" fontId="0" fillId="0" borderId="27" xfId="0" applyBorder="1"/>
    <xf numFmtId="0" fontId="2" fillId="0" borderId="25" xfId="0" applyFont="1" applyBorder="1"/>
    <xf numFmtId="0" fontId="2" fillId="0" borderId="13" xfId="0" applyFont="1" applyBorder="1"/>
    <xf numFmtId="0" fontId="2" fillId="0" borderId="14" xfId="0" applyFont="1" applyBorder="1"/>
    <xf numFmtId="0" fontId="2" fillId="0" borderId="18" xfId="0" applyFont="1" applyBorder="1"/>
    <xf numFmtId="0" fontId="2" fillId="0" borderId="1" xfId="0" applyFont="1" applyBorder="1" applyAlignment="1">
      <alignment horizontal="center" vertical="center" wrapText="1"/>
    </xf>
    <xf numFmtId="0" fontId="0" fillId="0" borderId="31" xfId="0" applyBorder="1"/>
    <xf numFmtId="0" fontId="0" fillId="0" borderId="13" xfId="0" applyBorder="1"/>
    <xf numFmtId="0" fontId="0" fillId="0" borderId="33" xfId="0" applyBorder="1"/>
    <xf numFmtId="0" fontId="2" fillId="2" borderId="1" xfId="0" applyFont="1" applyFill="1" applyBorder="1" applyAlignment="1">
      <alignment horizontal="center" vertical="center" wrapText="1"/>
    </xf>
    <xf numFmtId="0" fontId="2" fillId="4" borderId="1" xfId="0" applyFont="1" applyFill="1" applyBorder="1"/>
    <xf numFmtId="165" fontId="0" fillId="0" borderId="2" xfId="1" applyNumberFormat="1" applyFont="1" applyBorder="1"/>
    <xf numFmtId="165" fontId="0" fillId="0" borderId="27" xfId="1" applyNumberFormat="1" applyFont="1" applyBorder="1"/>
    <xf numFmtId="164" fontId="2" fillId="4" borderId="1" xfId="2" applyNumberFormat="1" applyFont="1" applyFill="1" applyBorder="1"/>
    <xf numFmtId="0" fontId="2" fillId="3" borderId="5" xfId="0" applyFont="1" applyFill="1" applyBorder="1"/>
    <xf numFmtId="165" fontId="2" fillId="2" borderId="1" xfId="1" applyNumberFormat="1" applyFont="1" applyFill="1" applyBorder="1"/>
    <xf numFmtId="0" fontId="0" fillId="0" borderId="12" xfId="0" applyBorder="1"/>
    <xf numFmtId="165" fontId="0" fillId="0" borderId="6" xfId="1" applyNumberFormat="1" applyFont="1" applyBorder="1"/>
    <xf numFmtId="165" fontId="0" fillId="0" borderId="12" xfId="1" applyNumberFormat="1" applyFont="1" applyBorder="1"/>
    <xf numFmtId="165" fontId="0" fillId="0" borderId="35" xfId="1" applyNumberFormat="1" applyFont="1" applyBorder="1"/>
    <xf numFmtId="165" fontId="0" fillId="0" borderId="13" xfId="1" applyNumberFormat="1" applyFont="1" applyBorder="1"/>
    <xf numFmtId="0" fontId="2" fillId="3" borderId="18" xfId="0" applyFont="1" applyFill="1" applyBorder="1"/>
    <xf numFmtId="0" fontId="0" fillId="3" borderId="5" xfId="0" applyFill="1" applyBorder="1"/>
    <xf numFmtId="43" fontId="0" fillId="7" borderId="0" xfId="1" applyFont="1" applyFill="1"/>
    <xf numFmtId="0" fontId="4" fillId="0" borderId="0" xfId="0" applyFont="1"/>
    <xf numFmtId="0" fontId="2" fillId="0" borderId="11" xfId="0" applyFont="1" applyBorder="1" applyAlignment="1">
      <alignment horizontal="center" vertical="center" wrapText="1"/>
    </xf>
    <xf numFmtId="166" fontId="0" fillId="0" borderId="12" xfId="3" applyNumberFormat="1" applyFont="1" applyBorder="1"/>
    <xf numFmtId="10" fontId="0" fillId="0" borderId="12" xfId="3" applyNumberFormat="1" applyFont="1" applyBorder="1"/>
    <xf numFmtId="166" fontId="0" fillId="0" borderId="8" xfId="3" applyNumberFormat="1" applyFont="1" applyBorder="1" applyAlignment="1">
      <alignment horizontal="center"/>
    </xf>
    <xf numFmtId="0" fontId="0" fillId="0" borderId="37" xfId="0" applyBorder="1"/>
    <xf numFmtId="166" fontId="0" fillId="0" borderId="25" xfId="3" applyNumberFormat="1" applyFont="1" applyBorder="1"/>
    <xf numFmtId="10" fontId="0" fillId="0" borderId="25" xfId="3" applyNumberFormat="1" applyFont="1" applyBorder="1"/>
    <xf numFmtId="165" fontId="0" fillId="0" borderId="25" xfId="1" applyNumberFormat="1" applyFont="1" applyBorder="1"/>
    <xf numFmtId="0" fontId="0" fillId="0" borderId="38" xfId="0" applyBorder="1"/>
    <xf numFmtId="0" fontId="0" fillId="0" borderId="39" xfId="0" applyBorder="1"/>
    <xf numFmtId="166" fontId="2" fillId="2" borderId="1" xfId="3" applyNumberFormat="1" applyFont="1" applyFill="1" applyBorder="1"/>
    <xf numFmtId="165" fontId="0" fillId="2" borderId="1" xfId="1" applyNumberFormat="1" applyFont="1" applyFill="1" applyBorder="1"/>
    <xf numFmtId="165" fontId="0" fillId="0" borderId="10" xfId="1" applyNumberFormat="1" applyFont="1" applyBorder="1"/>
    <xf numFmtId="43" fontId="0" fillId="0" borderId="16" xfId="1" applyFont="1" applyBorder="1"/>
    <xf numFmtId="165" fontId="0" fillId="3" borderId="1" xfId="1" applyNumberFormat="1" applyFont="1" applyFill="1" applyBorder="1"/>
    <xf numFmtId="43" fontId="0" fillId="3" borderId="7" xfId="0" applyNumberFormat="1" applyFill="1" applyBorder="1"/>
    <xf numFmtId="0" fontId="2" fillId="2" borderId="8" xfId="0" applyFont="1" applyFill="1" applyBorder="1" applyAlignment="1">
      <alignment horizontal="center" vertical="center" wrapText="1"/>
    </xf>
    <xf numFmtId="0" fontId="2" fillId="0" borderId="34" xfId="0" applyFont="1" applyBorder="1"/>
    <xf numFmtId="166" fontId="0" fillId="0" borderId="22" xfId="3" applyNumberFormat="1" applyFont="1" applyBorder="1"/>
    <xf numFmtId="10" fontId="0" fillId="0" borderId="22" xfId="3" applyNumberFormat="1" applyFont="1" applyBorder="1"/>
    <xf numFmtId="165" fontId="0" fillId="0" borderId="22" xfId="1" applyNumberFormat="1" applyFont="1" applyBorder="1"/>
    <xf numFmtId="166" fontId="0" fillId="0" borderId="22" xfId="3" applyNumberFormat="1" applyFont="1" applyBorder="1" applyAlignment="1">
      <alignment horizontal="center"/>
    </xf>
    <xf numFmtId="43" fontId="0" fillId="0" borderId="22" xfId="1" applyFont="1" applyBorder="1"/>
    <xf numFmtId="0" fontId="2" fillId="0" borderId="35" xfId="0" applyFont="1" applyBorder="1"/>
    <xf numFmtId="0" fontId="2" fillId="0" borderId="36" xfId="0" applyFont="1" applyBorder="1"/>
    <xf numFmtId="166" fontId="2" fillId="2" borderId="10" xfId="3" applyNumberFormat="1" applyFont="1" applyFill="1" applyBorder="1"/>
    <xf numFmtId="165" fontId="2" fillId="2" borderId="10" xfId="1" applyNumberFormat="1" applyFont="1" applyFill="1" applyBorder="1"/>
    <xf numFmtId="0" fontId="5" fillId="9" borderId="40" xfId="0" applyFont="1" applyFill="1" applyBorder="1" applyAlignment="1">
      <alignment horizontal="left"/>
    </xf>
    <xf numFmtId="0" fontId="0" fillId="10" borderId="22" xfId="0" applyFill="1" applyBorder="1" applyAlignment="1">
      <alignment vertical="center" wrapText="1"/>
    </xf>
    <xf numFmtId="166" fontId="5" fillId="10" borderId="22" xfId="0" applyNumberFormat="1" applyFont="1" applyFill="1" applyBorder="1"/>
    <xf numFmtId="10" fontId="5" fillId="10" borderId="22" xfId="0" applyNumberFormat="1" applyFont="1" applyFill="1" applyBorder="1"/>
    <xf numFmtId="0" fontId="5" fillId="9" borderId="41" xfId="0" applyFont="1" applyFill="1" applyBorder="1"/>
    <xf numFmtId="0" fontId="5" fillId="0" borderId="22" xfId="0" applyFont="1" applyBorder="1"/>
    <xf numFmtId="0" fontId="5" fillId="9" borderId="22" xfId="0" applyFont="1" applyFill="1" applyBorder="1" applyAlignment="1">
      <alignment horizontal="left"/>
    </xf>
    <xf numFmtId="0" fontId="5" fillId="9" borderId="22" xfId="0" applyFont="1" applyFill="1" applyBorder="1" applyAlignment="1">
      <alignment vertical="center"/>
    </xf>
    <xf numFmtId="0" fontId="5" fillId="0" borderId="22" xfId="0" applyFont="1" applyBorder="1" applyAlignment="1">
      <alignment vertical="top" wrapText="1"/>
    </xf>
    <xf numFmtId="0" fontId="5" fillId="9" borderId="0" xfId="0" applyFont="1" applyFill="1" applyAlignment="1">
      <alignment vertical="center"/>
    </xf>
    <xf numFmtId="0" fontId="8" fillId="9" borderId="40" xfId="0" applyFont="1" applyFill="1" applyBorder="1" applyAlignment="1">
      <alignment horizontal="center"/>
    </xf>
    <xf numFmtId="0" fontId="8" fillId="9" borderId="9" xfId="0" applyFont="1" applyFill="1" applyBorder="1" applyAlignment="1">
      <alignment horizontal="center"/>
    </xf>
    <xf numFmtId="0" fontId="8" fillId="9" borderId="10" xfId="0" applyFont="1" applyFill="1" applyBorder="1" applyAlignment="1">
      <alignment horizontal="center"/>
    </xf>
    <xf numFmtId="0" fontId="5" fillId="0" borderId="42" xfId="0" applyFont="1" applyBorder="1" applyAlignment="1">
      <alignment horizontal="right" vertical="center"/>
    </xf>
    <xf numFmtId="166" fontId="0" fillId="0" borderId="27" xfId="0" applyNumberFormat="1" applyBorder="1"/>
    <xf numFmtId="0" fontId="5" fillId="0" borderId="42" xfId="0" applyFont="1" applyBorder="1"/>
    <xf numFmtId="166" fontId="0" fillId="0" borderId="22" xfId="0" applyNumberFormat="1" applyBorder="1"/>
    <xf numFmtId="0" fontId="5" fillId="0" borderId="0" xfId="0" applyFont="1" applyAlignment="1">
      <alignment horizontal="right" vertical="center"/>
    </xf>
    <xf numFmtId="166" fontId="5" fillId="0" borderId="0" xfId="0" applyNumberFormat="1" applyFont="1"/>
    <xf numFmtId="0" fontId="8" fillId="9" borderId="43" xfId="0" applyFont="1" applyFill="1" applyBorder="1" applyAlignment="1">
      <alignment horizontal="center"/>
    </xf>
    <xf numFmtId="0" fontId="5" fillId="0" borderId="22" xfId="0" applyFont="1" applyBorder="1" applyAlignment="1">
      <alignment horizontal="right" vertical="center"/>
    </xf>
    <xf numFmtId="0" fontId="8" fillId="9" borderId="1" xfId="0" applyFont="1" applyFill="1" applyBorder="1" applyAlignment="1">
      <alignment horizontal="center" wrapText="1"/>
    </xf>
    <xf numFmtId="43" fontId="0" fillId="0" borderId="1" xfId="1" applyFont="1" applyBorder="1"/>
    <xf numFmtId="165" fontId="8" fillId="9" borderId="1" xfId="1" applyNumberFormat="1" applyFont="1" applyFill="1" applyBorder="1" applyAlignment="1">
      <alignment horizontal="center" wrapText="1"/>
    </xf>
    <xf numFmtId="0" fontId="8" fillId="9" borderId="8" xfId="0" applyFont="1" applyFill="1" applyBorder="1" applyAlignment="1">
      <alignment horizontal="center" wrapText="1"/>
    </xf>
    <xf numFmtId="9" fontId="0" fillId="0" borderId="22" xfId="3" applyFont="1" applyBorder="1"/>
    <xf numFmtId="165" fontId="0" fillId="0" borderId="13" xfId="1" applyNumberFormat="1" applyFont="1" applyFill="1" applyBorder="1"/>
    <xf numFmtId="165" fontId="0" fillId="0" borderId="33" xfId="1" applyNumberFormat="1" applyFont="1" applyBorder="1"/>
    <xf numFmtId="0" fontId="8" fillId="9" borderId="1" xfId="0" applyFont="1" applyFill="1" applyBorder="1" applyAlignment="1">
      <alignment horizontal="center"/>
    </xf>
    <xf numFmtId="165" fontId="2" fillId="3" borderId="18" xfId="1" applyNumberFormat="1" applyFont="1" applyFill="1" applyBorder="1"/>
    <xf numFmtId="9" fontId="0" fillId="0" borderId="12" xfId="3" applyFont="1" applyBorder="1"/>
    <xf numFmtId="9" fontId="0" fillId="0" borderId="13" xfId="3" applyFont="1" applyBorder="1"/>
    <xf numFmtId="0" fontId="0" fillId="0" borderId="22" xfId="0" applyBorder="1" applyAlignment="1">
      <alignment horizontal="right"/>
    </xf>
    <xf numFmtId="1" fontId="0" fillId="0" borderId="22" xfId="0" applyNumberFormat="1" applyBorder="1"/>
    <xf numFmtId="0" fontId="5" fillId="0" borderId="0" xfId="0" applyFont="1" applyBorder="1" applyAlignment="1">
      <alignment horizontal="right" vertical="center"/>
    </xf>
    <xf numFmtId="1" fontId="0" fillId="0" borderId="0" xfId="0" applyNumberFormat="1" applyBorder="1"/>
    <xf numFmtId="0" fontId="3" fillId="13" borderId="0" xfId="0" applyFont="1" applyFill="1"/>
    <xf numFmtId="0" fontId="2" fillId="13" borderId="0" xfId="0" applyFont="1" applyFill="1"/>
    <xf numFmtId="0" fontId="5" fillId="13" borderId="0" xfId="0" applyFont="1" applyFill="1" applyBorder="1" applyAlignment="1">
      <alignment horizontal="right" vertical="center"/>
    </xf>
    <xf numFmtId="0" fontId="5" fillId="0" borderId="40" xfId="0" applyFont="1" applyBorder="1" applyAlignment="1">
      <alignment horizontal="right" vertical="center"/>
    </xf>
    <xf numFmtId="43" fontId="5" fillId="0" borderId="27" xfId="1" applyNumberFormat="1" applyFont="1" applyBorder="1" applyAlignment="1">
      <alignment horizontal="right" vertical="center"/>
    </xf>
    <xf numFmtId="43" fontId="5" fillId="0" borderId="22" xfId="1" applyNumberFormat="1" applyFont="1" applyBorder="1" applyAlignment="1">
      <alignment horizontal="right" vertical="center"/>
    </xf>
    <xf numFmtId="0" fontId="5" fillId="0" borderId="22" xfId="0" quotePrefix="1" applyFont="1" applyBorder="1" applyAlignment="1">
      <alignment horizontal="right" vertical="center"/>
    </xf>
    <xf numFmtId="0" fontId="8" fillId="12" borderId="31" xfId="0" applyFont="1" applyFill="1" applyBorder="1" applyAlignment="1">
      <alignment horizontal="left"/>
    </xf>
    <xf numFmtId="9" fontId="0" fillId="0" borderId="0" xfId="0" applyNumberFormat="1"/>
    <xf numFmtId="9" fontId="2" fillId="3" borderId="1" xfId="3" applyFont="1" applyFill="1" applyBorder="1"/>
    <xf numFmtId="166" fontId="5" fillId="0" borderId="22" xfId="3" applyNumberFormat="1" applyFont="1" applyBorder="1" applyAlignment="1">
      <alignment horizontal="right" vertical="center"/>
    </xf>
    <xf numFmtId="165" fontId="0" fillId="0" borderId="35" xfId="1" applyNumberFormat="1" applyFont="1" applyFill="1" applyBorder="1"/>
    <xf numFmtId="165" fontId="0" fillId="0" borderId="20" xfId="1" applyNumberFormat="1" applyFont="1" applyBorder="1"/>
    <xf numFmtId="9" fontId="0" fillId="0" borderId="22" xfId="3" applyNumberFormat="1" applyFont="1" applyBorder="1"/>
    <xf numFmtId="9" fontId="0" fillId="0" borderId="31" xfId="3" applyFont="1" applyBorder="1"/>
    <xf numFmtId="9" fontId="0" fillId="0" borderId="27" xfId="3" applyFont="1" applyBorder="1"/>
    <xf numFmtId="0" fontId="0" fillId="0" borderId="0" xfId="0"/>
    <xf numFmtId="0" fontId="9" fillId="8" borderId="1" xfId="0" applyFont="1" applyFill="1" applyBorder="1" applyAlignment="1">
      <alignment horizontal="center" vertical="center" wrapText="1"/>
    </xf>
    <xf numFmtId="0" fontId="11" fillId="9" borderId="40" xfId="0" applyFont="1" applyFill="1" applyBorder="1" applyAlignment="1">
      <alignment horizontal="left"/>
    </xf>
    <xf numFmtId="0" fontId="12" fillId="10" borderId="27" xfId="0" applyFont="1" applyFill="1" applyBorder="1" applyAlignment="1">
      <alignment vertical="center" wrapText="1"/>
    </xf>
    <xf numFmtId="166" fontId="0" fillId="0" borderId="8" xfId="3" applyNumberFormat="1" applyFont="1" applyBorder="1" applyAlignment="1">
      <alignment horizontal="right"/>
    </xf>
    <xf numFmtId="166" fontId="2" fillId="2" borderId="1" xfId="3" applyNumberFormat="1" applyFont="1" applyFill="1" applyBorder="1" applyAlignment="1">
      <alignment horizontal="right"/>
    </xf>
    <xf numFmtId="10" fontId="0" fillId="0" borderId="9" xfId="3" applyNumberFormat="1" applyFont="1" applyBorder="1"/>
    <xf numFmtId="10" fontId="2" fillId="0" borderId="1" xfId="3" applyNumberFormat="1" applyFont="1" applyBorder="1"/>
    <xf numFmtId="10" fontId="2" fillId="0" borderId="25" xfId="3" applyNumberFormat="1" applyFont="1" applyBorder="1"/>
    <xf numFmtId="10" fontId="0" fillId="0" borderId="46" xfId="3" applyNumberFormat="1" applyFont="1" applyBorder="1"/>
    <xf numFmtId="0" fontId="0" fillId="0" borderId="46" xfId="0" applyBorder="1"/>
    <xf numFmtId="43" fontId="0" fillId="0" borderId="0" xfId="1" applyFont="1"/>
    <xf numFmtId="165" fontId="0" fillId="0" borderId="0" xfId="1" applyNumberFormat="1" applyFont="1"/>
    <xf numFmtId="10" fontId="0" fillId="0" borderId="34" xfId="3" applyNumberFormat="1" applyFont="1" applyBorder="1"/>
    <xf numFmtId="10" fontId="2" fillId="0" borderId="30" xfId="3" applyNumberFormat="1" applyFont="1" applyBorder="1"/>
    <xf numFmtId="165" fontId="2" fillId="3" borderId="1" xfId="1" applyNumberFormat="1" applyFont="1" applyFill="1" applyBorder="1"/>
    <xf numFmtId="166" fontId="0" fillId="0" borderId="15" xfId="3" applyNumberFormat="1" applyFont="1" applyBorder="1" applyAlignment="1">
      <alignment horizontal="right"/>
    </xf>
    <xf numFmtId="10" fontId="0" fillId="0" borderId="37" xfId="3" applyNumberFormat="1" applyFont="1" applyBorder="1"/>
    <xf numFmtId="43" fontId="2" fillId="3" borderId="17" xfId="0" applyNumberFormat="1" applyFont="1" applyFill="1" applyBorder="1"/>
    <xf numFmtId="0" fontId="2" fillId="3" borderId="32" xfId="0" applyFont="1" applyFill="1" applyBorder="1"/>
    <xf numFmtId="165" fontId="2" fillId="3" borderId="10" xfId="1" applyNumberFormat="1" applyFont="1" applyFill="1" applyBorder="1"/>
    <xf numFmtId="0" fontId="0" fillId="0" borderId="27" xfId="0" applyBorder="1" applyAlignment="1">
      <alignment horizontal="right"/>
    </xf>
    <xf numFmtId="0" fontId="0" fillId="0" borderId="31" xfId="0" applyBorder="1" applyAlignment="1">
      <alignment horizontal="right"/>
    </xf>
    <xf numFmtId="0" fontId="0" fillId="0" borderId="44" xfId="0" applyBorder="1"/>
    <xf numFmtId="0" fontId="0" fillId="0" borderId="45" xfId="0" applyBorder="1"/>
    <xf numFmtId="0" fontId="0" fillId="5" borderId="1" xfId="0" applyFill="1" applyBorder="1" applyAlignment="1">
      <alignment horizontal="right"/>
    </xf>
    <xf numFmtId="0" fontId="2" fillId="5" borderId="28" xfId="0" applyFont="1" applyFill="1" applyBorder="1"/>
    <xf numFmtId="0" fontId="2" fillId="5" borderId="18" xfId="0" applyFont="1" applyFill="1" applyBorder="1"/>
    <xf numFmtId="0" fontId="2" fillId="5" borderId="4" xfId="0" applyFont="1" applyFill="1" applyBorder="1" applyAlignment="1">
      <alignment horizontal="right"/>
    </xf>
    <xf numFmtId="0" fontId="2" fillId="5" borderId="29" xfId="0" applyFont="1" applyFill="1" applyBorder="1" applyAlignment="1">
      <alignment horizontal="right"/>
    </xf>
    <xf numFmtId="0" fontId="2" fillId="5" borderId="5" xfId="0" applyFont="1" applyFill="1" applyBorder="1" applyAlignment="1">
      <alignment horizontal="right"/>
    </xf>
    <xf numFmtId="44" fontId="0" fillId="0" borderId="27" xfId="2" applyFont="1" applyBorder="1"/>
    <xf numFmtId="44" fontId="0" fillId="0" borderId="31" xfId="2" applyFont="1" applyBorder="1"/>
    <xf numFmtId="0" fontId="2" fillId="2" borderId="28" xfId="0" applyFont="1" applyFill="1" applyBorder="1"/>
    <xf numFmtId="0" fontId="2" fillId="2" borderId="29" xfId="0" applyFont="1" applyFill="1" applyBorder="1" applyAlignment="1">
      <alignment horizontal="right"/>
    </xf>
    <xf numFmtId="44" fontId="2" fillId="2" borderId="29" xfId="2" applyFont="1" applyFill="1" applyBorder="1" applyAlignment="1">
      <alignment horizontal="right"/>
    </xf>
    <xf numFmtId="164" fontId="0" fillId="0" borderId="16" xfId="2" applyNumberFormat="1" applyFont="1" applyBorder="1"/>
    <xf numFmtId="44" fontId="2" fillId="4" borderId="11" xfId="2" applyFont="1" applyFill="1" applyBorder="1"/>
    <xf numFmtId="44" fontId="2" fillId="2" borderId="21" xfId="2" applyFont="1" applyFill="1" applyBorder="1" applyAlignment="1">
      <alignment horizontal="right"/>
    </xf>
    <xf numFmtId="164" fontId="0" fillId="0" borderId="27" xfId="2" applyNumberFormat="1" applyFont="1" applyBorder="1"/>
    <xf numFmtId="0" fontId="2" fillId="15" borderId="28" xfId="0" applyFont="1" applyFill="1" applyBorder="1"/>
    <xf numFmtId="0" fontId="2" fillId="15" borderId="29" xfId="0" applyFont="1" applyFill="1" applyBorder="1" applyAlignment="1">
      <alignment horizontal="right"/>
    </xf>
    <xf numFmtId="0" fontId="2" fillId="7" borderId="28" xfId="0" applyFont="1" applyFill="1" applyBorder="1"/>
    <xf numFmtId="0" fontId="2" fillId="7" borderId="28" xfId="0" applyFont="1" applyFill="1" applyBorder="1" applyAlignment="1">
      <alignment horizontal="right"/>
    </xf>
    <xf numFmtId="164" fontId="2" fillId="7" borderId="1" xfId="2" applyNumberFormat="1" applyFont="1" applyFill="1" applyBorder="1"/>
    <xf numFmtId="0" fontId="2" fillId="16" borderId="28" xfId="0" applyFont="1" applyFill="1" applyBorder="1"/>
    <xf numFmtId="0" fontId="2" fillId="16" borderId="29" xfId="0" applyFont="1" applyFill="1" applyBorder="1" applyAlignment="1">
      <alignment horizontal="right"/>
    </xf>
    <xf numFmtId="0" fontId="2" fillId="17" borderId="18" xfId="0" applyFont="1" applyFill="1" applyBorder="1"/>
    <xf numFmtId="0" fontId="2" fillId="17" borderId="29" xfId="0" applyFont="1" applyFill="1" applyBorder="1" applyAlignment="1">
      <alignment horizontal="right"/>
    </xf>
    <xf numFmtId="165" fontId="0" fillId="0" borderId="26" xfId="1" applyNumberFormat="1" applyFont="1" applyBorder="1"/>
    <xf numFmtId="164" fontId="2" fillId="17" borderId="5" xfId="2" applyNumberFormat="1" applyFont="1" applyFill="1" applyBorder="1" applyAlignment="1">
      <alignment horizontal="right"/>
    </xf>
    <xf numFmtId="164" fontId="2" fillId="16" borderId="27" xfId="2" applyNumberFormat="1" applyFont="1" applyFill="1" applyBorder="1"/>
    <xf numFmtId="164" fontId="0" fillId="0" borderId="26" xfId="2" applyNumberFormat="1" applyFont="1" applyBorder="1"/>
    <xf numFmtId="164" fontId="0" fillId="0" borderId="2" xfId="2" applyNumberFormat="1" applyFont="1" applyBorder="1"/>
    <xf numFmtId="164" fontId="0" fillId="0" borderId="45" xfId="2" applyNumberFormat="1" applyFont="1" applyBorder="1"/>
    <xf numFmtId="164" fontId="2" fillId="15" borderId="29" xfId="2" applyNumberFormat="1" applyFont="1" applyFill="1" applyBorder="1" applyAlignment="1">
      <alignment horizontal="right"/>
    </xf>
    <xf numFmtId="0" fontId="5" fillId="9" borderId="7" xfId="0" applyFont="1" applyFill="1" applyBorder="1" applyAlignment="1">
      <alignment horizontal="center"/>
    </xf>
    <xf numFmtId="0" fontId="5" fillId="9" borderId="11" xfId="0" applyFont="1" applyFill="1" applyBorder="1" applyAlignment="1">
      <alignment horizontal="center"/>
    </xf>
    <xf numFmtId="0" fontId="5" fillId="9" borderId="18" xfId="0" applyFont="1" applyFill="1" applyBorder="1" applyAlignment="1">
      <alignment horizontal="center"/>
    </xf>
    <xf numFmtId="0" fontId="9" fillId="6" borderId="7" xfId="0" applyFont="1" applyFill="1" applyBorder="1" applyAlignment="1">
      <alignment horizontal="center" wrapText="1"/>
    </xf>
    <xf numFmtId="0" fontId="9" fillId="6" borderId="18" xfId="0" applyFont="1" applyFill="1" applyBorder="1" applyAlignment="1">
      <alignment horizontal="center" wrapText="1"/>
    </xf>
    <xf numFmtId="0" fontId="8" fillId="14" borderId="7" xfId="0" applyFont="1" applyFill="1" applyBorder="1" applyAlignment="1">
      <alignment horizontal="center"/>
    </xf>
    <xf numFmtId="0" fontId="8" fillId="14" borderId="11" xfId="0" applyFont="1" applyFill="1" applyBorder="1" applyAlignment="1">
      <alignment horizontal="center"/>
    </xf>
    <xf numFmtId="0" fontId="8" fillId="14" borderId="18" xfId="0" applyFont="1" applyFill="1" applyBorder="1" applyAlignment="1">
      <alignment horizontal="center"/>
    </xf>
    <xf numFmtId="0" fontId="6" fillId="11" borderId="0" xfId="0" applyFont="1" applyFill="1" applyAlignment="1">
      <alignment horizontal="left"/>
    </xf>
    <xf numFmtId="0" fontId="7" fillId="0" borderId="0" xfId="0" applyFont="1"/>
    <xf numFmtId="0" fontId="8" fillId="9" borderId="7" xfId="0" applyFont="1" applyFill="1" applyBorder="1" applyAlignment="1">
      <alignment horizontal="center"/>
    </xf>
    <xf numFmtId="0" fontId="8" fillId="9" borderId="11" xfId="0" applyFont="1" applyFill="1" applyBorder="1" applyAlignment="1">
      <alignment horizontal="center"/>
    </xf>
    <xf numFmtId="0" fontId="8" fillId="9" borderId="18" xfId="0" applyFont="1" applyFill="1" applyBorder="1" applyAlignment="1">
      <alignment horizontal="center"/>
    </xf>
  </cellXfs>
  <cellStyles count="5">
    <cellStyle name="Millares" xfId="1" builtinId="3"/>
    <cellStyle name="Moneda" xfId="2" builtinId="4"/>
    <cellStyle name="Moneda [0] 2" xfId="4" xr:uid="{D61FEA93-DD8E-404A-9A26-F8736B1C1469}"/>
    <cellStyle name="Normal" xfId="0" builtinId="0"/>
    <cellStyle name="Porcentaje" xfId="3" builtinId="5"/>
  </cellStyles>
  <dxfs count="0"/>
  <tableStyles count="0" defaultTableStyle="TableStyleMedium2" defaultPivotStyle="PivotStyleLight16"/>
  <colors>
    <mruColors>
      <color rgb="FFF6EE54"/>
      <color rgb="FFCC00CC"/>
      <color rgb="FFFDFEEC"/>
      <color rgb="FFEBF3FF"/>
      <color rgb="FFFCF2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Población</a:t>
            </a:r>
            <a:r>
              <a:rPr lang="es-CO" baseline="0"/>
              <a:t> Atención en Terapias</a:t>
            </a:r>
            <a:endParaRPr lang="es-CO"/>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'Gráficas Generales Terapias'!$B$4</c:f>
              <c:strCache>
                <c:ptCount val="1"/>
                <c:pt idx="0">
                  <c:v>POBLACIÓN CERTIFICADA</c:v>
                </c:pt>
              </c:strCache>
            </c:strRef>
          </c:tx>
          <c:spPr>
            <a:solidFill>
              <a:schemeClr val="accent1"/>
            </a:solidFill>
            <a:ln>
              <a:noFill/>
            </a:ln>
            <a:effectLst/>
          </c:spPr>
          <c:invertIfNegative val="0"/>
          <c:cat>
            <c:numRef>
              <c:f>'Gráficas Generales Terapias'!$A$5:$A$7</c:f>
              <c:numCache>
                <c:formatCode>General</c:formatCode>
                <c:ptCount val="3"/>
                <c:pt idx="0">
                  <c:v>2023</c:v>
                </c:pt>
                <c:pt idx="1">
                  <c:v>2024</c:v>
                </c:pt>
                <c:pt idx="2">
                  <c:v>2025</c:v>
                </c:pt>
              </c:numCache>
            </c:numRef>
          </c:cat>
          <c:val>
            <c:numRef>
              <c:f>'Gráficas Generales Terapias'!$B$5:$B$7</c:f>
              <c:numCache>
                <c:formatCode>General</c:formatCode>
                <c:ptCount val="3"/>
                <c:pt idx="0">
                  <c:v>800</c:v>
                </c:pt>
                <c:pt idx="1">
                  <c:v>800</c:v>
                </c:pt>
                <c:pt idx="2">
                  <c:v>800</c:v>
                </c:pt>
              </c:numCache>
            </c:numRef>
          </c:val>
          <c:extLst>
            <c:ext xmlns:c16="http://schemas.microsoft.com/office/drawing/2014/chart" uri="{C3380CC4-5D6E-409C-BE32-E72D297353CC}">
              <c16:uniqueId val="{00000000-0293-4835-9D59-A3A310962D29}"/>
            </c:ext>
          </c:extLst>
        </c:ser>
        <c:ser>
          <c:idx val="1"/>
          <c:order val="1"/>
          <c:tx>
            <c:strRef>
              <c:f>'Gráficas Generales Terapias'!$C$4</c:f>
              <c:strCache>
                <c:ptCount val="1"/>
                <c:pt idx="0">
                  <c:v>POBLACIÓN QUE SOLICITA ATENCIÓN</c:v>
                </c:pt>
              </c:strCache>
            </c:strRef>
          </c:tx>
          <c:spPr>
            <a:solidFill>
              <a:schemeClr val="accent2"/>
            </a:solidFill>
            <a:ln>
              <a:noFill/>
            </a:ln>
            <a:effectLst/>
          </c:spPr>
          <c:invertIfNegative val="0"/>
          <c:cat>
            <c:numRef>
              <c:f>'Gráficas Generales Terapias'!$A$5:$A$7</c:f>
              <c:numCache>
                <c:formatCode>General</c:formatCode>
                <c:ptCount val="3"/>
                <c:pt idx="0">
                  <c:v>2023</c:v>
                </c:pt>
                <c:pt idx="1">
                  <c:v>2024</c:v>
                </c:pt>
                <c:pt idx="2">
                  <c:v>2025</c:v>
                </c:pt>
              </c:numCache>
            </c:numRef>
          </c:cat>
          <c:val>
            <c:numRef>
              <c:f>'Gráficas Generales Terapias'!$C$5:$C$7</c:f>
              <c:numCache>
                <c:formatCode>General</c:formatCode>
                <c:ptCount val="3"/>
                <c:pt idx="0">
                  <c:v>300</c:v>
                </c:pt>
                <c:pt idx="1">
                  <c:v>496</c:v>
                </c:pt>
                <c:pt idx="2">
                  <c:v>667</c:v>
                </c:pt>
              </c:numCache>
            </c:numRef>
          </c:val>
          <c:extLst>
            <c:ext xmlns:c16="http://schemas.microsoft.com/office/drawing/2014/chart" uri="{C3380CC4-5D6E-409C-BE32-E72D297353CC}">
              <c16:uniqueId val="{00000001-0293-4835-9D59-A3A310962D29}"/>
            </c:ext>
          </c:extLst>
        </c:ser>
        <c:ser>
          <c:idx val="2"/>
          <c:order val="2"/>
          <c:tx>
            <c:strRef>
              <c:f>'Gráficas Generales Terapias'!$D$4</c:f>
              <c:strCache>
                <c:ptCount val="1"/>
                <c:pt idx="0">
                  <c:v>POBLACIÓN ATENDIDA</c:v>
                </c:pt>
              </c:strCache>
            </c:strRef>
          </c:tx>
          <c:spPr>
            <a:solidFill>
              <a:schemeClr val="accent3"/>
            </a:solidFill>
            <a:ln>
              <a:noFill/>
            </a:ln>
            <a:effectLst/>
          </c:spPr>
          <c:invertIfNegative val="0"/>
          <c:cat>
            <c:numRef>
              <c:f>'Gráficas Generales Terapias'!$A$5:$A$7</c:f>
              <c:numCache>
                <c:formatCode>General</c:formatCode>
                <c:ptCount val="3"/>
                <c:pt idx="0">
                  <c:v>2023</c:v>
                </c:pt>
                <c:pt idx="1">
                  <c:v>2024</c:v>
                </c:pt>
                <c:pt idx="2">
                  <c:v>2025</c:v>
                </c:pt>
              </c:numCache>
            </c:numRef>
          </c:cat>
          <c:val>
            <c:numRef>
              <c:f>'Gráficas Generales Terapias'!$D$5:$D$7</c:f>
              <c:numCache>
                <c:formatCode>General</c:formatCode>
                <c:ptCount val="3"/>
                <c:pt idx="0">
                  <c:v>258</c:v>
                </c:pt>
                <c:pt idx="1">
                  <c:v>354</c:v>
                </c:pt>
                <c:pt idx="2">
                  <c:v>582</c:v>
                </c:pt>
              </c:numCache>
            </c:numRef>
          </c:val>
          <c:extLst>
            <c:ext xmlns:c16="http://schemas.microsoft.com/office/drawing/2014/chart" uri="{C3380CC4-5D6E-409C-BE32-E72D297353CC}">
              <c16:uniqueId val="{00000002-0293-4835-9D59-A3A310962D29}"/>
            </c:ext>
          </c:extLst>
        </c:ser>
        <c:dLbls>
          <c:showLegendKey val="0"/>
          <c:showVal val="0"/>
          <c:showCatName val="0"/>
          <c:showSerName val="0"/>
          <c:showPercent val="0"/>
          <c:showBubbleSize val="0"/>
        </c:dLbls>
        <c:gapWidth val="219"/>
        <c:overlap val="-27"/>
        <c:axId val="806857824"/>
        <c:axId val="806851584"/>
      </c:barChart>
      <c:catAx>
        <c:axId val="8068578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806851584"/>
        <c:crosses val="autoZero"/>
        <c:auto val="1"/>
        <c:lblAlgn val="ctr"/>
        <c:lblOffset val="100"/>
        <c:noMultiLvlLbl val="0"/>
      </c:catAx>
      <c:valAx>
        <c:axId val="806851584"/>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80685782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a:t>Ejecución</a:t>
            </a:r>
            <a:r>
              <a:rPr lang="en-US" sz="1100" baseline="0"/>
              <a:t> de recursos </a:t>
            </a:r>
            <a:r>
              <a:rPr lang="en-US" sz="1100"/>
              <a:t>en $</a:t>
            </a:r>
          </a:p>
          <a:p>
            <a:pPr>
              <a:defRPr sz="1100"/>
            </a:pPr>
            <a:r>
              <a:rPr lang="en-US" sz="1100"/>
              <a:t> Atención en Terapias </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3.7470725995316159E-2"/>
          <c:y val="0.31718607830306006"/>
          <c:w val="0.90727958495197925"/>
          <c:h val="0.45443937755767794"/>
        </c:manualLayout>
      </c:layout>
      <c:lineChart>
        <c:grouping val="standard"/>
        <c:varyColors val="0"/>
        <c:ser>
          <c:idx val="0"/>
          <c:order val="0"/>
          <c:tx>
            <c:strRef>
              <c:f>'Gráficas Generales Terapias'!$B$15</c:f>
              <c:strCache>
                <c:ptCount val="1"/>
                <c:pt idx="0">
                  <c:v>EJECUCIÓN DE RECURSOS</c:v>
                </c:pt>
              </c:strCache>
            </c:strRef>
          </c:tx>
          <c:spPr>
            <a:ln w="28575" cap="rnd">
              <a:solidFill>
                <a:schemeClr val="accent1"/>
              </a:solidFill>
              <a:round/>
            </a:ln>
            <a:effectLst/>
          </c:spPr>
          <c:marker>
            <c:symbol val="none"/>
          </c:marker>
          <c:dLbls>
            <c:dLbl>
              <c:idx val="0"/>
              <c:layout>
                <c:manualLayout>
                  <c:x val="-6.2648386199816053E-2"/>
                  <c:y val="-5.278723810940673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756-4A23-A8D5-6C25E3490444}"/>
                </c:ext>
              </c:extLst>
            </c:dLbl>
            <c:dLbl>
              <c:idx val="1"/>
              <c:layout>
                <c:manualLayout>
                  <c:x val="-5.9046448175503086E-2"/>
                  <c:y val="-6.51121382776684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756-4A23-A8D5-6C25E349044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'Gráficas Generales Terapias'!$A$16:$A$18</c:f>
              <c:numCache>
                <c:formatCode>General</c:formatCode>
                <c:ptCount val="3"/>
                <c:pt idx="0">
                  <c:v>2023</c:v>
                </c:pt>
                <c:pt idx="1">
                  <c:v>2024</c:v>
                </c:pt>
                <c:pt idx="2">
                  <c:v>2025</c:v>
                </c:pt>
              </c:numCache>
            </c:numRef>
          </c:cat>
          <c:val>
            <c:numRef>
              <c:f>'Gráficas Generales Terapias'!$B$16:$B$18</c:f>
              <c:numCache>
                <c:formatCode>_(* #,##0.00_);_(* \(#,##0.00\);_(* "-"??_);_(@_)</c:formatCode>
                <c:ptCount val="3"/>
                <c:pt idx="0">
                  <c:v>314810985</c:v>
                </c:pt>
                <c:pt idx="1">
                  <c:v>135130454.80000001</c:v>
                </c:pt>
                <c:pt idx="2">
                  <c:v>213960000</c:v>
                </c:pt>
              </c:numCache>
            </c:numRef>
          </c:val>
          <c:smooth val="0"/>
          <c:extLst>
            <c:ext xmlns:c16="http://schemas.microsoft.com/office/drawing/2014/chart" uri="{C3380CC4-5D6E-409C-BE32-E72D297353CC}">
              <c16:uniqueId val="{00000000-0756-4A23-A8D5-6C25E3490444}"/>
            </c:ext>
          </c:extLst>
        </c:ser>
        <c:dLbls>
          <c:showLegendKey val="0"/>
          <c:showVal val="0"/>
          <c:showCatName val="0"/>
          <c:showSerName val="0"/>
          <c:showPercent val="0"/>
          <c:showBubbleSize val="0"/>
        </c:dLbls>
        <c:smooth val="0"/>
        <c:axId val="806856160"/>
        <c:axId val="806861984"/>
      </c:lineChart>
      <c:catAx>
        <c:axId val="8068561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806861984"/>
        <c:crosses val="autoZero"/>
        <c:auto val="1"/>
        <c:lblAlgn val="ctr"/>
        <c:lblOffset val="100"/>
        <c:noMultiLvlLbl val="0"/>
      </c:catAx>
      <c:valAx>
        <c:axId val="806861984"/>
        <c:scaling>
          <c:orientation val="minMax"/>
        </c:scaling>
        <c:delete val="1"/>
        <c:axPos val="l"/>
        <c:majorGridlines>
          <c:spPr>
            <a:ln w="9525" cap="flat" cmpd="sng" algn="ctr">
              <a:solidFill>
                <a:schemeClr val="tx1">
                  <a:lumMod val="15000"/>
                  <a:lumOff val="85000"/>
                </a:schemeClr>
              </a:solidFill>
              <a:round/>
            </a:ln>
            <a:effectLst/>
          </c:spPr>
        </c:majorGridlines>
        <c:numFmt formatCode="_(* #,##0.00_);_(* \(#,##0.00\);_(* &quot;-&quot;??_);_(@_)" sourceLinked="1"/>
        <c:majorTickMark val="none"/>
        <c:minorTickMark val="none"/>
        <c:tickLblPos val="nextTo"/>
        <c:crossAx val="806856160"/>
        <c:crosses val="autoZero"/>
        <c:crossBetween val="between"/>
      </c:valAx>
      <c:spPr>
        <a:noFill/>
        <a:ln w="25400">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COBERTURA EN</a:t>
            </a:r>
            <a:r>
              <a:rPr lang="es-CO" baseline="0"/>
              <a:t> TERAPIAS</a:t>
            </a:r>
            <a:r>
              <a:rPr lang="es-CO" sz="1100" baseline="0"/>
              <a:t> </a:t>
            </a:r>
          </a:p>
          <a:p>
            <a:pPr>
              <a:defRPr/>
            </a:pPr>
            <a:r>
              <a:rPr lang="es-CO" sz="1100" baseline="0"/>
              <a:t>(Pob. Certificada Vs  Pob. Atendida</a:t>
            </a:r>
            <a:endParaRPr lang="es-CO"/>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1"/>
          <c:order val="0"/>
          <c:tx>
            <c:strRef>
              <c:f>'Ficha 1.1 Cob. Pob. Certificada'!$C$34</c:f>
              <c:strCache>
                <c:ptCount val="1"/>
                <c:pt idx="0">
                  <c:v>POBLACIÓN ATENDIDA</c:v>
                </c:pt>
              </c:strCache>
            </c:strRef>
          </c:tx>
          <c:spPr>
            <a:solidFill>
              <a:schemeClr val="accent2"/>
            </a:solidFill>
            <a:ln>
              <a:noFill/>
            </a:ln>
            <a:effectLst/>
          </c:spPr>
          <c:invertIfNegative val="0"/>
          <c:dLbls>
            <c:dLbl>
              <c:idx val="1"/>
              <c:layout>
                <c:manualLayout>
                  <c:x val="0"/>
                  <c:y val="8.333333333333332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B45-47B5-9AB2-EAAF1EBBCD2D}"/>
                </c:ext>
              </c:extLst>
            </c:dLbl>
            <c:dLbl>
              <c:idx val="2"/>
              <c:layout>
                <c:manualLayout>
                  <c:x val="0"/>
                  <c:y val="0.10185185185185185"/>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B45-47B5-9AB2-EAAF1EBBCD2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'Ficha 1.1 Cob. Pob. Certificada'!$A$35:$A$37</c:f>
              <c:numCache>
                <c:formatCode>General</c:formatCode>
                <c:ptCount val="3"/>
                <c:pt idx="0">
                  <c:v>2023</c:v>
                </c:pt>
                <c:pt idx="1">
                  <c:v>2024</c:v>
                </c:pt>
                <c:pt idx="2">
                  <c:v>2025</c:v>
                </c:pt>
              </c:numCache>
            </c:numRef>
          </c:cat>
          <c:val>
            <c:numRef>
              <c:f>'Ficha 1.1 Cob. Pob. Certificada'!$C$35:$C$37</c:f>
              <c:numCache>
                <c:formatCode>General</c:formatCode>
                <c:ptCount val="3"/>
                <c:pt idx="0">
                  <c:v>258</c:v>
                </c:pt>
                <c:pt idx="1">
                  <c:v>354</c:v>
                </c:pt>
                <c:pt idx="2">
                  <c:v>582</c:v>
                </c:pt>
              </c:numCache>
            </c:numRef>
          </c:val>
          <c:extLst>
            <c:ext xmlns:c16="http://schemas.microsoft.com/office/drawing/2014/chart" uri="{C3380CC4-5D6E-409C-BE32-E72D297353CC}">
              <c16:uniqueId val="{00000002-AB45-47B5-9AB2-EAAF1EBBCD2D}"/>
            </c:ext>
          </c:extLst>
        </c:ser>
        <c:dLbls>
          <c:showLegendKey val="0"/>
          <c:showVal val="0"/>
          <c:showCatName val="0"/>
          <c:showSerName val="0"/>
          <c:showPercent val="0"/>
          <c:showBubbleSize val="0"/>
        </c:dLbls>
        <c:gapWidth val="219"/>
        <c:overlap val="-27"/>
        <c:axId val="1759513759"/>
        <c:axId val="1759510015"/>
      </c:barChart>
      <c:lineChart>
        <c:grouping val="standard"/>
        <c:varyColors val="0"/>
        <c:ser>
          <c:idx val="2"/>
          <c:order val="1"/>
          <c:tx>
            <c:strRef>
              <c:f>'Ficha 1.1 Cob. Pob. Certificada'!$D$34</c:f>
              <c:strCache>
                <c:ptCount val="1"/>
                <c:pt idx="0">
                  <c:v> % COBERTURA EN TERAPIAS</c:v>
                </c:pt>
              </c:strCache>
            </c:strRef>
          </c:tx>
          <c:spPr>
            <a:ln w="28575" cap="rnd">
              <a:solidFill>
                <a:schemeClr val="accent3"/>
              </a:solidFill>
              <a:round/>
            </a:ln>
            <a:effectLst/>
          </c:spPr>
          <c:marker>
            <c:symbol val="none"/>
          </c:marker>
          <c:dLbls>
            <c:dLbl>
              <c:idx val="0"/>
              <c:layout>
                <c:manualLayout>
                  <c:x val="-2.7748869670550999E-2"/>
                  <c:y val="-4.130809696524630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B45-47B5-9AB2-EAAF1EBBCD2D}"/>
                </c:ext>
              </c:extLst>
            </c:dLbl>
            <c:dLbl>
              <c:idx val="1"/>
              <c:layout>
                <c:manualLayout>
                  <c:x val="-4.7173078439936698E-2"/>
                  <c:y val="-4.130809696524626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B45-47B5-9AB2-EAAF1EBBCD2D}"/>
                </c:ext>
              </c:extLst>
            </c:dLbl>
            <c:dLbl>
              <c:idx val="2"/>
              <c:layout>
                <c:manualLayout>
                  <c:x val="-4.9947965406991847E-2"/>
                  <c:y val="-3.671830841355223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AB45-47B5-9AB2-EAAF1EBBCD2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'Ficha 1.1 Cob. Pob. Certificada'!$A$35:$A$37</c:f>
              <c:numCache>
                <c:formatCode>General</c:formatCode>
                <c:ptCount val="3"/>
                <c:pt idx="0">
                  <c:v>2023</c:v>
                </c:pt>
                <c:pt idx="1">
                  <c:v>2024</c:v>
                </c:pt>
                <c:pt idx="2">
                  <c:v>2025</c:v>
                </c:pt>
              </c:numCache>
            </c:numRef>
          </c:cat>
          <c:val>
            <c:numRef>
              <c:f>'Ficha 1.1 Cob. Pob. Certificada'!$D$35:$D$37</c:f>
              <c:numCache>
                <c:formatCode>0.00%</c:formatCode>
                <c:ptCount val="3"/>
                <c:pt idx="0">
                  <c:v>0.32250000000000001</c:v>
                </c:pt>
                <c:pt idx="1">
                  <c:v>0.4425</c:v>
                </c:pt>
                <c:pt idx="2">
                  <c:v>0.72750000000000004</c:v>
                </c:pt>
              </c:numCache>
            </c:numRef>
          </c:val>
          <c:smooth val="0"/>
          <c:extLst>
            <c:ext xmlns:c16="http://schemas.microsoft.com/office/drawing/2014/chart" uri="{C3380CC4-5D6E-409C-BE32-E72D297353CC}">
              <c16:uniqueId val="{00000006-AB45-47B5-9AB2-EAAF1EBBCD2D}"/>
            </c:ext>
          </c:extLst>
        </c:ser>
        <c:ser>
          <c:idx val="3"/>
          <c:order val="2"/>
          <c:tx>
            <c:strRef>
              <c:f>'Ficha 1.1 Cob. Pob. Certificada'!$E$34</c:f>
              <c:strCache>
                <c:ptCount val="1"/>
                <c:pt idx="0">
                  <c:v>% BRECHA</c:v>
                </c:pt>
              </c:strCache>
            </c:strRef>
          </c:tx>
          <c:spPr>
            <a:ln w="28575" cap="rnd">
              <a:solidFill>
                <a:schemeClr val="accent4"/>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'Ficha 1.1 Cob. Pob. Certificada'!$A$35:$A$37</c:f>
              <c:numCache>
                <c:formatCode>General</c:formatCode>
                <c:ptCount val="3"/>
                <c:pt idx="0">
                  <c:v>2023</c:v>
                </c:pt>
                <c:pt idx="1">
                  <c:v>2024</c:v>
                </c:pt>
                <c:pt idx="2">
                  <c:v>2025</c:v>
                </c:pt>
              </c:numCache>
            </c:numRef>
          </c:cat>
          <c:val>
            <c:numRef>
              <c:f>'Ficha 1.1 Cob. Pob. Certificada'!$E$35:$E$37</c:f>
              <c:numCache>
                <c:formatCode>0.0%</c:formatCode>
                <c:ptCount val="3"/>
                <c:pt idx="0">
                  <c:v>-0.67749999999999999</c:v>
                </c:pt>
                <c:pt idx="1">
                  <c:v>-0.5575</c:v>
                </c:pt>
                <c:pt idx="2">
                  <c:v>-0.27249999999999996</c:v>
                </c:pt>
              </c:numCache>
            </c:numRef>
          </c:val>
          <c:smooth val="0"/>
          <c:extLst>
            <c:ext xmlns:c16="http://schemas.microsoft.com/office/drawing/2014/chart" uri="{C3380CC4-5D6E-409C-BE32-E72D297353CC}">
              <c16:uniqueId val="{0000000A-AB45-47B5-9AB2-EAAF1EBBCD2D}"/>
            </c:ext>
          </c:extLst>
        </c:ser>
        <c:dLbls>
          <c:showLegendKey val="0"/>
          <c:showVal val="0"/>
          <c:showCatName val="0"/>
          <c:showSerName val="0"/>
          <c:showPercent val="0"/>
          <c:showBubbleSize val="0"/>
        </c:dLbls>
        <c:marker val="1"/>
        <c:smooth val="0"/>
        <c:axId val="1759510431"/>
        <c:axId val="1759508767"/>
      </c:lineChart>
      <c:catAx>
        <c:axId val="1759513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759510015"/>
        <c:crosses val="autoZero"/>
        <c:auto val="1"/>
        <c:lblAlgn val="ctr"/>
        <c:lblOffset val="100"/>
        <c:noMultiLvlLbl val="0"/>
      </c:catAx>
      <c:valAx>
        <c:axId val="1759510015"/>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759513759"/>
        <c:crosses val="autoZero"/>
        <c:crossBetween val="between"/>
      </c:valAx>
      <c:valAx>
        <c:axId val="1759508767"/>
        <c:scaling>
          <c:orientation val="minMax"/>
        </c:scaling>
        <c:delete val="0"/>
        <c:axPos val="r"/>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759510431"/>
        <c:crosses val="max"/>
        <c:crossBetween val="between"/>
      </c:valAx>
      <c:catAx>
        <c:axId val="1759510431"/>
        <c:scaling>
          <c:orientation val="minMax"/>
        </c:scaling>
        <c:delete val="1"/>
        <c:axPos val="b"/>
        <c:numFmt formatCode="General" sourceLinked="1"/>
        <c:majorTickMark val="none"/>
        <c:minorTickMark val="none"/>
        <c:tickLblPos val="nextTo"/>
        <c:crossAx val="1759508767"/>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 De</a:t>
            </a:r>
            <a:r>
              <a:rPr lang="es-CO" baseline="0"/>
              <a:t> cobertura Pob. Certificada Vs Pob. Atendida</a:t>
            </a:r>
          </a:p>
          <a:p>
            <a:pPr>
              <a:defRPr/>
            </a:pPr>
            <a:r>
              <a:rPr lang="es-CO" b="1" baseline="0"/>
              <a:t>Año 2025</a:t>
            </a:r>
            <a:endParaRPr lang="es-CO" b="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6.7809074567707114E-2"/>
          <c:y val="0.25883870967741934"/>
          <c:w val="0.83074690546676988"/>
          <c:h val="0.57453729574125811"/>
        </c:manualLayout>
      </c:layout>
      <c:barChart>
        <c:barDir val="col"/>
        <c:grouping val="clustered"/>
        <c:varyColors val="0"/>
        <c:ser>
          <c:idx val="0"/>
          <c:order val="0"/>
          <c:tx>
            <c:strRef>
              <c:f>'Ficha 1.1 Cob. Pob. Certificada'!$B$60</c:f>
              <c:strCache>
                <c:ptCount val="1"/>
                <c:pt idx="0">
                  <c:v> PERSONASCON DISCAPACIDAD CERTIFICADAS POR LA GOBERNACION </c:v>
                </c:pt>
              </c:strCache>
            </c:strRef>
          </c:tx>
          <c:spPr>
            <a:solidFill>
              <a:schemeClr val="accent1"/>
            </a:solidFill>
            <a:ln>
              <a:noFill/>
            </a:ln>
            <a:effectLst/>
          </c:spPr>
          <c:invertIfNegative val="0"/>
          <c:cat>
            <c:strRef>
              <c:f>'Ficha 1.1 Cob. Pob. Certificada'!$A$61:$A$66</c:f>
              <c:strCache>
                <c:ptCount val="6"/>
                <c:pt idx="0">
                  <c:v>FISICA</c:v>
                </c:pt>
                <c:pt idx="1">
                  <c:v>INTELECTUAL</c:v>
                </c:pt>
                <c:pt idx="2">
                  <c:v>PSICOSOCIAL</c:v>
                </c:pt>
                <c:pt idx="3">
                  <c:v>MULTIPLE</c:v>
                </c:pt>
                <c:pt idx="4">
                  <c:v>AUDITIVA</c:v>
                </c:pt>
                <c:pt idx="5">
                  <c:v>VISUAL</c:v>
                </c:pt>
              </c:strCache>
            </c:strRef>
          </c:cat>
          <c:val>
            <c:numRef>
              <c:f>'Ficha 1.1 Cob. Pob. Certificada'!$B$61:$B$66</c:f>
              <c:numCache>
                <c:formatCode>_-* #,##0_-;\-* #,##0_-;_-* "-"??_-;_-@_-</c:formatCode>
                <c:ptCount val="6"/>
                <c:pt idx="0">
                  <c:v>214</c:v>
                </c:pt>
                <c:pt idx="1">
                  <c:v>139</c:v>
                </c:pt>
                <c:pt idx="2">
                  <c:v>60</c:v>
                </c:pt>
                <c:pt idx="3">
                  <c:v>318</c:v>
                </c:pt>
                <c:pt idx="4">
                  <c:v>31</c:v>
                </c:pt>
                <c:pt idx="5">
                  <c:v>38</c:v>
                </c:pt>
              </c:numCache>
            </c:numRef>
          </c:val>
          <c:extLst>
            <c:ext xmlns:c16="http://schemas.microsoft.com/office/drawing/2014/chart" uri="{C3380CC4-5D6E-409C-BE32-E72D297353CC}">
              <c16:uniqueId val="{00000000-0F8F-4C60-80A4-8CFA0AB66CA3}"/>
            </c:ext>
          </c:extLst>
        </c:ser>
        <c:ser>
          <c:idx val="1"/>
          <c:order val="1"/>
          <c:tx>
            <c:strRef>
              <c:f>'Ficha 1.1 Cob. Pob. Certificada'!$C$60</c:f>
              <c:strCache>
                <c:ptCount val="1"/>
                <c:pt idx="0">
                  <c:v> PERSONAS ATENDIDAS </c:v>
                </c:pt>
              </c:strCache>
            </c:strRef>
          </c:tx>
          <c:spPr>
            <a:solidFill>
              <a:schemeClr val="accent2"/>
            </a:solidFill>
            <a:ln>
              <a:noFill/>
            </a:ln>
            <a:effectLst/>
          </c:spPr>
          <c:invertIfNegative val="0"/>
          <c:cat>
            <c:strRef>
              <c:f>'Ficha 1.1 Cob. Pob. Certificada'!$A$61:$A$66</c:f>
              <c:strCache>
                <c:ptCount val="6"/>
                <c:pt idx="0">
                  <c:v>FISICA</c:v>
                </c:pt>
                <c:pt idx="1">
                  <c:v>INTELECTUAL</c:v>
                </c:pt>
                <c:pt idx="2">
                  <c:v>PSICOSOCIAL</c:v>
                </c:pt>
                <c:pt idx="3">
                  <c:v>MULTIPLE</c:v>
                </c:pt>
                <c:pt idx="4">
                  <c:v>AUDITIVA</c:v>
                </c:pt>
                <c:pt idx="5">
                  <c:v>VISUAL</c:v>
                </c:pt>
              </c:strCache>
            </c:strRef>
          </c:cat>
          <c:val>
            <c:numRef>
              <c:f>'Ficha 1.1 Cob. Pob. Certificada'!$C$61:$C$66</c:f>
              <c:numCache>
                <c:formatCode>_-* #,##0_-;\-* #,##0_-;_-* "-"??_-;_-@_-</c:formatCode>
                <c:ptCount val="6"/>
                <c:pt idx="0">
                  <c:v>134</c:v>
                </c:pt>
                <c:pt idx="1">
                  <c:v>99</c:v>
                </c:pt>
                <c:pt idx="2">
                  <c:v>42</c:v>
                </c:pt>
                <c:pt idx="3">
                  <c:v>252</c:v>
                </c:pt>
                <c:pt idx="4">
                  <c:v>25</c:v>
                </c:pt>
                <c:pt idx="5">
                  <c:v>30</c:v>
                </c:pt>
              </c:numCache>
            </c:numRef>
          </c:val>
          <c:extLst>
            <c:ext xmlns:c16="http://schemas.microsoft.com/office/drawing/2014/chart" uri="{C3380CC4-5D6E-409C-BE32-E72D297353CC}">
              <c16:uniqueId val="{00000001-0F8F-4C60-80A4-8CFA0AB66CA3}"/>
            </c:ext>
          </c:extLst>
        </c:ser>
        <c:dLbls>
          <c:showLegendKey val="0"/>
          <c:showVal val="0"/>
          <c:showCatName val="0"/>
          <c:showSerName val="0"/>
          <c:showPercent val="0"/>
          <c:showBubbleSize val="0"/>
        </c:dLbls>
        <c:gapWidth val="219"/>
        <c:overlap val="-27"/>
        <c:axId val="1810332015"/>
        <c:axId val="1810319535"/>
      </c:barChart>
      <c:lineChart>
        <c:grouping val="standard"/>
        <c:varyColors val="0"/>
        <c:ser>
          <c:idx val="2"/>
          <c:order val="2"/>
          <c:tx>
            <c:strRef>
              <c:f>'Ficha 1.1 Cob. Pob. Certificada'!$D$60</c:f>
              <c:strCache>
                <c:ptCount val="1"/>
                <c:pt idx="0">
                  <c:v>% DE DE COBERTURA</c:v>
                </c:pt>
              </c:strCache>
            </c:strRef>
          </c:tx>
          <c:spPr>
            <a:ln w="28575" cap="rnd">
              <a:solidFill>
                <a:schemeClr val="accent3"/>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'Ficha 1.1 Cob. Pob. Certificada'!$A$61:$A$66</c:f>
              <c:strCache>
                <c:ptCount val="6"/>
                <c:pt idx="0">
                  <c:v>FISICA</c:v>
                </c:pt>
                <c:pt idx="1">
                  <c:v>INTELECTUAL</c:v>
                </c:pt>
                <c:pt idx="2">
                  <c:v>PSICOSOCIAL</c:v>
                </c:pt>
                <c:pt idx="3">
                  <c:v>MULTIPLE</c:v>
                </c:pt>
                <c:pt idx="4">
                  <c:v>AUDITIVA</c:v>
                </c:pt>
                <c:pt idx="5">
                  <c:v>VISUAL</c:v>
                </c:pt>
              </c:strCache>
            </c:strRef>
          </c:cat>
          <c:val>
            <c:numRef>
              <c:f>'Ficha 1.1 Cob. Pob. Certificada'!$D$61:$D$66</c:f>
              <c:numCache>
                <c:formatCode>0.00%</c:formatCode>
                <c:ptCount val="6"/>
                <c:pt idx="0">
                  <c:v>0.62616822429906538</c:v>
                </c:pt>
                <c:pt idx="1">
                  <c:v>0.71223021582733814</c:v>
                </c:pt>
                <c:pt idx="2">
                  <c:v>0.7</c:v>
                </c:pt>
                <c:pt idx="3">
                  <c:v>0.79245283018867929</c:v>
                </c:pt>
                <c:pt idx="4">
                  <c:v>0.80645161290322576</c:v>
                </c:pt>
                <c:pt idx="5">
                  <c:v>0.78947368421052633</c:v>
                </c:pt>
              </c:numCache>
            </c:numRef>
          </c:val>
          <c:smooth val="0"/>
          <c:extLst>
            <c:ext xmlns:c16="http://schemas.microsoft.com/office/drawing/2014/chart" uri="{C3380CC4-5D6E-409C-BE32-E72D297353CC}">
              <c16:uniqueId val="{00000002-0F8F-4C60-80A4-8CFA0AB66CA3}"/>
            </c:ext>
          </c:extLst>
        </c:ser>
        <c:ser>
          <c:idx val="3"/>
          <c:order val="3"/>
          <c:tx>
            <c:strRef>
              <c:f>'Ficha 1.1 Cob. Pob. Certificada'!$E$60</c:f>
              <c:strCache>
                <c:ptCount val="1"/>
                <c:pt idx="0">
                  <c:v>% BRECHA</c:v>
                </c:pt>
              </c:strCache>
            </c:strRef>
          </c:tx>
          <c:spPr>
            <a:ln w="28575" cap="rnd">
              <a:solidFill>
                <a:schemeClr val="accent4"/>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'Ficha 1.1 Cob. Pob. Certificada'!$A$61:$A$66</c:f>
              <c:strCache>
                <c:ptCount val="6"/>
                <c:pt idx="0">
                  <c:v>FISICA</c:v>
                </c:pt>
                <c:pt idx="1">
                  <c:v>INTELECTUAL</c:v>
                </c:pt>
                <c:pt idx="2">
                  <c:v>PSICOSOCIAL</c:v>
                </c:pt>
                <c:pt idx="3">
                  <c:v>MULTIPLE</c:v>
                </c:pt>
                <c:pt idx="4">
                  <c:v>AUDITIVA</c:v>
                </c:pt>
                <c:pt idx="5">
                  <c:v>VISUAL</c:v>
                </c:pt>
              </c:strCache>
            </c:strRef>
          </c:cat>
          <c:val>
            <c:numRef>
              <c:f>'Ficha 1.1 Cob. Pob. Certificada'!$E$61:$E$66</c:f>
              <c:numCache>
                <c:formatCode>0%</c:formatCode>
                <c:ptCount val="6"/>
                <c:pt idx="0">
                  <c:v>-0.37383177570093462</c:v>
                </c:pt>
                <c:pt idx="1">
                  <c:v>-0.28776978417266186</c:v>
                </c:pt>
                <c:pt idx="2">
                  <c:v>-0.30000000000000004</c:v>
                </c:pt>
                <c:pt idx="3">
                  <c:v>-0.20754716981132071</c:v>
                </c:pt>
                <c:pt idx="4">
                  <c:v>-0.19354838709677424</c:v>
                </c:pt>
                <c:pt idx="5">
                  <c:v>-0.21052631578947367</c:v>
                </c:pt>
              </c:numCache>
            </c:numRef>
          </c:val>
          <c:smooth val="0"/>
          <c:extLst>
            <c:ext xmlns:c16="http://schemas.microsoft.com/office/drawing/2014/chart" uri="{C3380CC4-5D6E-409C-BE32-E72D297353CC}">
              <c16:uniqueId val="{00000004-0F8F-4C60-80A4-8CFA0AB66CA3}"/>
            </c:ext>
          </c:extLst>
        </c:ser>
        <c:dLbls>
          <c:showLegendKey val="0"/>
          <c:showVal val="0"/>
          <c:showCatName val="0"/>
          <c:showSerName val="0"/>
          <c:showPercent val="0"/>
          <c:showBubbleSize val="0"/>
        </c:dLbls>
        <c:marker val="1"/>
        <c:smooth val="0"/>
        <c:axId val="1810327855"/>
        <c:axId val="1810326191"/>
      </c:lineChart>
      <c:catAx>
        <c:axId val="181033201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s-CO"/>
          </a:p>
        </c:txPr>
        <c:crossAx val="1810319535"/>
        <c:crosses val="autoZero"/>
        <c:auto val="1"/>
        <c:lblAlgn val="ctr"/>
        <c:lblOffset val="100"/>
        <c:noMultiLvlLbl val="0"/>
      </c:catAx>
      <c:valAx>
        <c:axId val="1810319535"/>
        <c:scaling>
          <c:orientation val="minMax"/>
        </c:scaling>
        <c:delete val="0"/>
        <c:axPos val="l"/>
        <c:numFmt formatCode="_-* #,##0_-;\-* #,##0_-;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10332015"/>
        <c:crosses val="autoZero"/>
        <c:crossBetween val="between"/>
      </c:valAx>
      <c:valAx>
        <c:axId val="1810326191"/>
        <c:scaling>
          <c:orientation val="minMax"/>
        </c:scaling>
        <c:delete val="0"/>
        <c:axPos val="r"/>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10327855"/>
        <c:crosses val="max"/>
        <c:crossBetween val="between"/>
      </c:valAx>
      <c:catAx>
        <c:axId val="1810327855"/>
        <c:scaling>
          <c:orientation val="minMax"/>
        </c:scaling>
        <c:delete val="1"/>
        <c:axPos val="b"/>
        <c:numFmt formatCode="General" sourceLinked="1"/>
        <c:majorTickMark val="none"/>
        <c:minorTickMark val="none"/>
        <c:tickLblPos val="nextTo"/>
        <c:crossAx val="1810326191"/>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6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 De</a:t>
            </a:r>
            <a:r>
              <a:rPr lang="es-CO" baseline="0"/>
              <a:t> cobertura Pob. Certificada Vs Pob. Atendida</a:t>
            </a:r>
          </a:p>
          <a:p>
            <a:pPr>
              <a:defRPr/>
            </a:pPr>
            <a:r>
              <a:rPr lang="es-CO" b="1" baseline="0"/>
              <a:t>Año 2024</a:t>
            </a:r>
            <a:endParaRPr lang="es-CO" b="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6.7809074567707114E-2"/>
          <c:y val="0.25883870967741934"/>
          <c:w val="0.83074690546676988"/>
          <c:h val="0.57453729574125811"/>
        </c:manualLayout>
      </c:layout>
      <c:barChart>
        <c:barDir val="col"/>
        <c:grouping val="clustered"/>
        <c:varyColors val="0"/>
        <c:ser>
          <c:idx val="0"/>
          <c:order val="0"/>
          <c:tx>
            <c:strRef>
              <c:f>'Ficha 1.1 Cob. Pob. Certificada'!$B$60</c:f>
              <c:strCache>
                <c:ptCount val="1"/>
                <c:pt idx="0">
                  <c:v> PERSONASCON DISCAPACIDAD CERTIFICADAS POR LA GOBERNACION </c:v>
                </c:pt>
              </c:strCache>
            </c:strRef>
          </c:tx>
          <c:spPr>
            <a:solidFill>
              <a:schemeClr val="accent1"/>
            </a:solidFill>
            <a:ln>
              <a:noFill/>
            </a:ln>
            <a:effectLst/>
          </c:spPr>
          <c:invertIfNegative val="0"/>
          <c:cat>
            <c:strRef>
              <c:f>'Ficha 1.1 Cob. Pob. Certificada'!$A$72:$A$77</c:f>
              <c:strCache>
                <c:ptCount val="6"/>
                <c:pt idx="0">
                  <c:v>FISICA</c:v>
                </c:pt>
                <c:pt idx="1">
                  <c:v>INTELECTUAL</c:v>
                </c:pt>
                <c:pt idx="2">
                  <c:v>PSICOSOCIAL</c:v>
                </c:pt>
                <c:pt idx="3">
                  <c:v>MULTIPLE</c:v>
                </c:pt>
                <c:pt idx="4">
                  <c:v>AUDITIVA</c:v>
                </c:pt>
                <c:pt idx="5">
                  <c:v>VISUAL</c:v>
                </c:pt>
              </c:strCache>
            </c:strRef>
          </c:cat>
          <c:val>
            <c:numRef>
              <c:f>'Ficha 1.1 Cob. Pob. Certificada'!$B$72:$B$77</c:f>
              <c:numCache>
                <c:formatCode>_-* #,##0_-;\-* #,##0_-;_-* "-"??_-;_-@_-</c:formatCode>
                <c:ptCount val="6"/>
                <c:pt idx="0">
                  <c:v>214</c:v>
                </c:pt>
                <c:pt idx="1">
                  <c:v>139</c:v>
                </c:pt>
                <c:pt idx="2">
                  <c:v>60</c:v>
                </c:pt>
                <c:pt idx="3">
                  <c:v>318</c:v>
                </c:pt>
                <c:pt idx="4">
                  <c:v>31</c:v>
                </c:pt>
                <c:pt idx="5">
                  <c:v>38</c:v>
                </c:pt>
              </c:numCache>
            </c:numRef>
          </c:val>
          <c:extLst>
            <c:ext xmlns:c16="http://schemas.microsoft.com/office/drawing/2014/chart" uri="{C3380CC4-5D6E-409C-BE32-E72D297353CC}">
              <c16:uniqueId val="{00000000-656F-446B-9415-F77036E9C1A8}"/>
            </c:ext>
          </c:extLst>
        </c:ser>
        <c:ser>
          <c:idx val="1"/>
          <c:order val="1"/>
          <c:tx>
            <c:strRef>
              <c:f>'Ficha 1.1 Cob. Pob. Certificada'!$C$60</c:f>
              <c:strCache>
                <c:ptCount val="1"/>
                <c:pt idx="0">
                  <c:v> PERSONAS ATENDIDAS </c:v>
                </c:pt>
              </c:strCache>
            </c:strRef>
          </c:tx>
          <c:spPr>
            <a:solidFill>
              <a:schemeClr val="accent2"/>
            </a:solidFill>
            <a:ln>
              <a:noFill/>
            </a:ln>
            <a:effectLst/>
          </c:spPr>
          <c:invertIfNegative val="0"/>
          <c:cat>
            <c:strRef>
              <c:f>'Ficha 1.1 Cob. Pob. Certificada'!$A$72:$A$77</c:f>
              <c:strCache>
                <c:ptCount val="6"/>
                <c:pt idx="0">
                  <c:v>FISICA</c:v>
                </c:pt>
                <c:pt idx="1">
                  <c:v>INTELECTUAL</c:v>
                </c:pt>
                <c:pt idx="2">
                  <c:v>PSICOSOCIAL</c:v>
                </c:pt>
                <c:pt idx="3">
                  <c:v>MULTIPLE</c:v>
                </c:pt>
                <c:pt idx="4">
                  <c:v>AUDITIVA</c:v>
                </c:pt>
                <c:pt idx="5">
                  <c:v>VISUAL</c:v>
                </c:pt>
              </c:strCache>
            </c:strRef>
          </c:cat>
          <c:val>
            <c:numRef>
              <c:f>'Ficha 1.1 Cob. Pob. Certificada'!$C$72:$C$77</c:f>
              <c:numCache>
                <c:formatCode>_-* #,##0_-;\-* #,##0_-;_-* "-"??_-;_-@_-</c:formatCode>
                <c:ptCount val="6"/>
                <c:pt idx="0">
                  <c:v>70</c:v>
                </c:pt>
                <c:pt idx="1">
                  <c:v>78</c:v>
                </c:pt>
                <c:pt idx="2">
                  <c:v>24</c:v>
                </c:pt>
                <c:pt idx="3">
                  <c:v>155</c:v>
                </c:pt>
                <c:pt idx="4">
                  <c:v>10</c:v>
                </c:pt>
                <c:pt idx="5">
                  <c:v>17</c:v>
                </c:pt>
              </c:numCache>
            </c:numRef>
          </c:val>
          <c:extLst>
            <c:ext xmlns:c16="http://schemas.microsoft.com/office/drawing/2014/chart" uri="{C3380CC4-5D6E-409C-BE32-E72D297353CC}">
              <c16:uniqueId val="{00000001-656F-446B-9415-F77036E9C1A8}"/>
            </c:ext>
          </c:extLst>
        </c:ser>
        <c:dLbls>
          <c:showLegendKey val="0"/>
          <c:showVal val="0"/>
          <c:showCatName val="0"/>
          <c:showSerName val="0"/>
          <c:showPercent val="0"/>
          <c:showBubbleSize val="0"/>
        </c:dLbls>
        <c:gapWidth val="219"/>
        <c:overlap val="-27"/>
        <c:axId val="1810332015"/>
        <c:axId val="1810319535"/>
      </c:barChart>
      <c:lineChart>
        <c:grouping val="standard"/>
        <c:varyColors val="0"/>
        <c:ser>
          <c:idx val="2"/>
          <c:order val="2"/>
          <c:tx>
            <c:strRef>
              <c:f>'Ficha 1.1 Cob. Pob. Certificada'!$D$60</c:f>
              <c:strCache>
                <c:ptCount val="1"/>
                <c:pt idx="0">
                  <c:v>% DE DE COBERTURA</c:v>
                </c:pt>
              </c:strCache>
            </c:strRef>
          </c:tx>
          <c:spPr>
            <a:ln w="28575" cap="rnd">
              <a:solidFill>
                <a:schemeClr val="accent3"/>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'Ficha 1.1 Cob. Pob. Certificada'!$A$72:$A$77</c:f>
              <c:strCache>
                <c:ptCount val="6"/>
                <c:pt idx="0">
                  <c:v>FISICA</c:v>
                </c:pt>
                <c:pt idx="1">
                  <c:v>INTELECTUAL</c:v>
                </c:pt>
                <c:pt idx="2">
                  <c:v>PSICOSOCIAL</c:v>
                </c:pt>
                <c:pt idx="3">
                  <c:v>MULTIPLE</c:v>
                </c:pt>
                <c:pt idx="4">
                  <c:v>AUDITIVA</c:v>
                </c:pt>
                <c:pt idx="5">
                  <c:v>VISUAL</c:v>
                </c:pt>
              </c:strCache>
            </c:strRef>
          </c:cat>
          <c:val>
            <c:numRef>
              <c:f>'Ficha 1.1 Cob. Pob. Certificada'!$D$72:$D$77</c:f>
              <c:numCache>
                <c:formatCode>0.00%</c:formatCode>
                <c:ptCount val="6"/>
                <c:pt idx="0">
                  <c:v>0.32710280373831774</c:v>
                </c:pt>
                <c:pt idx="1">
                  <c:v>0.5611510791366906</c:v>
                </c:pt>
                <c:pt idx="2">
                  <c:v>0.4</c:v>
                </c:pt>
                <c:pt idx="3">
                  <c:v>0.48742138364779874</c:v>
                </c:pt>
                <c:pt idx="4">
                  <c:v>0.32258064516129031</c:v>
                </c:pt>
                <c:pt idx="5">
                  <c:v>0.44736842105263158</c:v>
                </c:pt>
              </c:numCache>
            </c:numRef>
          </c:val>
          <c:smooth val="0"/>
          <c:extLst>
            <c:ext xmlns:c16="http://schemas.microsoft.com/office/drawing/2014/chart" uri="{C3380CC4-5D6E-409C-BE32-E72D297353CC}">
              <c16:uniqueId val="{00000002-656F-446B-9415-F77036E9C1A8}"/>
            </c:ext>
          </c:extLst>
        </c:ser>
        <c:ser>
          <c:idx val="3"/>
          <c:order val="3"/>
          <c:tx>
            <c:strRef>
              <c:f>'Ficha 1.1 Cob. Pob. Certificada'!$E$60</c:f>
              <c:strCache>
                <c:ptCount val="1"/>
                <c:pt idx="0">
                  <c:v>% BRECHA</c:v>
                </c:pt>
              </c:strCache>
            </c:strRef>
          </c:tx>
          <c:spPr>
            <a:ln w="28575" cap="rnd">
              <a:solidFill>
                <a:schemeClr val="accent4"/>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'Ficha 1.1 Cob. Pob. Certificada'!$A$72:$A$77</c:f>
              <c:strCache>
                <c:ptCount val="6"/>
                <c:pt idx="0">
                  <c:v>FISICA</c:v>
                </c:pt>
                <c:pt idx="1">
                  <c:v>INTELECTUAL</c:v>
                </c:pt>
                <c:pt idx="2">
                  <c:v>PSICOSOCIAL</c:v>
                </c:pt>
                <c:pt idx="3">
                  <c:v>MULTIPLE</c:v>
                </c:pt>
                <c:pt idx="4">
                  <c:v>AUDITIVA</c:v>
                </c:pt>
                <c:pt idx="5">
                  <c:v>VISUAL</c:v>
                </c:pt>
              </c:strCache>
            </c:strRef>
          </c:cat>
          <c:val>
            <c:numRef>
              <c:f>'Ficha 1.1 Cob. Pob. Certificada'!$E$72:$E$77</c:f>
              <c:numCache>
                <c:formatCode>0%</c:formatCode>
                <c:ptCount val="6"/>
                <c:pt idx="0">
                  <c:v>-0.67289719626168232</c:v>
                </c:pt>
                <c:pt idx="1">
                  <c:v>-0.4388489208633094</c:v>
                </c:pt>
                <c:pt idx="2">
                  <c:v>-0.6</c:v>
                </c:pt>
                <c:pt idx="3">
                  <c:v>-0.51257861635220126</c:v>
                </c:pt>
                <c:pt idx="4">
                  <c:v>-0.67741935483870974</c:v>
                </c:pt>
                <c:pt idx="5">
                  <c:v>-0.55263157894736836</c:v>
                </c:pt>
              </c:numCache>
            </c:numRef>
          </c:val>
          <c:smooth val="0"/>
          <c:extLst>
            <c:ext xmlns:c16="http://schemas.microsoft.com/office/drawing/2014/chart" uri="{C3380CC4-5D6E-409C-BE32-E72D297353CC}">
              <c16:uniqueId val="{00000003-656F-446B-9415-F77036E9C1A8}"/>
            </c:ext>
          </c:extLst>
        </c:ser>
        <c:dLbls>
          <c:showLegendKey val="0"/>
          <c:showVal val="0"/>
          <c:showCatName val="0"/>
          <c:showSerName val="0"/>
          <c:showPercent val="0"/>
          <c:showBubbleSize val="0"/>
        </c:dLbls>
        <c:marker val="1"/>
        <c:smooth val="0"/>
        <c:axId val="1810327855"/>
        <c:axId val="1810326191"/>
      </c:lineChart>
      <c:catAx>
        <c:axId val="181033201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s-CO"/>
          </a:p>
        </c:txPr>
        <c:crossAx val="1810319535"/>
        <c:crosses val="autoZero"/>
        <c:auto val="1"/>
        <c:lblAlgn val="ctr"/>
        <c:lblOffset val="100"/>
        <c:noMultiLvlLbl val="0"/>
      </c:catAx>
      <c:valAx>
        <c:axId val="1810319535"/>
        <c:scaling>
          <c:orientation val="minMax"/>
        </c:scaling>
        <c:delete val="0"/>
        <c:axPos val="l"/>
        <c:numFmt formatCode="_-* #,##0_-;\-* #,##0_-;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10332015"/>
        <c:crosses val="autoZero"/>
        <c:crossBetween val="between"/>
      </c:valAx>
      <c:valAx>
        <c:axId val="1810326191"/>
        <c:scaling>
          <c:orientation val="minMax"/>
        </c:scaling>
        <c:delete val="0"/>
        <c:axPos val="r"/>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10327855"/>
        <c:crosses val="max"/>
        <c:crossBetween val="between"/>
      </c:valAx>
      <c:catAx>
        <c:axId val="1810327855"/>
        <c:scaling>
          <c:orientation val="minMax"/>
        </c:scaling>
        <c:delete val="1"/>
        <c:axPos val="b"/>
        <c:numFmt formatCode="General" sourceLinked="1"/>
        <c:majorTickMark val="none"/>
        <c:minorTickMark val="none"/>
        <c:tickLblPos val="nextTo"/>
        <c:crossAx val="1810326191"/>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6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 De</a:t>
            </a:r>
            <a:r>
              <a:rPr lang="es-CO" baseline="0"/>
              <a:t> cobertura Pob. Certificada Vs Pob. Atendida</a:t>
            </a:r>
          </a:p>
          <a:p>
            <a:pPr>
              <a:defRPr/>
            </a:pPr>
            <a:r>
              <a:rPr lang="es-CO" b="1" baseline="0"/>
              <a:t>Año 2023</a:t>
            </a:r>
            <a:endParaRPr lang="es-CO" b="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6.7809074567707114E-2"/>
          <c:y val="0.25883870967741934"/>
          <c:w val="0.83074690546676988"/>
          <c:h val="0.57453729574125811"/>
        </c:manualLayout>
      </c:layout>
      <c:barChart>
        <c:barDir val="col"/>
        <c:grouping val="clustered"/>
        <c:varyColors val="0"/>
        <c:ser>
          <c:idx val="0"/>
          <c:order val="0"/>
          <c:tx>
            <c:strRef>
              <c:f>'Ficha 1.1 Cob. Pob. Certificada'!$B$60</c:f>
              <c:strCache>
                <c:ptCount val="1"/>
                <c:pt idx="0">
                  <c:v> PERSONASCON DISCAPACIDAD CERTIFICADAS POR LA GOBERNACION </c:v>
                </c:pt>
              </c:strCache>
            </c:strRef>
          </c:tx>
          <c:spPr>
            <a:solidFill>
              <a:schemeClr val="accent1"/>
            </a:solidFill>
            <a:ln>
              <a:noFill/>
            </a:ln>
            <a:effectLst/>
          </c:spPr>
          <c:invertIfNegative val="0"/>
          <c:cat>
            <c:strRef>
              <c:f>'Ficha 1.1 Cob. Pob. Certificada'!$A$85:$A$90</c:f>
              <c:strCache>
                <c:ptCount val="6"/>
                <c:pt idx="0">
                  <c:v>FISICA</c:v>
                </c:pt>
                <c:pt idx="1">
                  <c:v>INTELECTUAL</c:v>
                </c:pt>
                <c:pt idx="2">
                  <c:v>PSICOSOCIAL</c:v>
                </c:pt>
                <c:pt idx="3">
                  <c:v>MULTIPLE</c:v>
                </c:pt>
                <c:pt idx="4">
                  <c:v>AUDITIVA</c:v>
                </c:pt>
                <c:pt idx="5">
                  <c:v>VISUAL</c:v>
                </c:pt>
              </c:strCache>
            </c:strRef>
          </c:cat>
          <c:val>
            <c:numRef>
              <c:f>'Ficha 1.1 Cob. Pob. Certificada'!$B$85:$B$90</c:f>
              <c:numCache>
                <c:formatCode>_-* #,##0_-;\-* #,##0_-;_-* "-"??_-;_-@_-</c:formatCode>
                <c:ptCount val="6"/>
                <c:pt idx="0">
                  <c:v>214</c:v>
                </c:pt>
                <c:pt idx="1">
                  <c:v>139</c:v>
                </c:pt>
                <c:pt idx="2">
                  <c:v>60</c:v>
                </c:pt>
                <c:pt idx="3">
                  <c:v>318</c:v>
                </c:pt>
                <c:pt idx="4">
                  <c:v>31</c:v>
                </c:pt>
                <c:pt idx="5">
                  <c:v>38</c:v>
                </c:pt>
              </c:numCache>
            </c:numRef>
          </c:val>
          <c:extLst>
            <c:ext xmlns:c16="http://schemas.microsoft.com/office/drawing/2014/chart" uri="{C3380CC4-5D6E-409C-BE32-E72D297353CC}">
              <c16:uniqueId val="{00000000-043E-4070-975B-FE70687FF5A4}"/>
            </c:ext>
          </c:extLst>
        </c:ser>
        <c:ser>
          <c:idx val="1"/>
          <c:order val="1"/>
          <c:tx>
            <c:strRef>
              <c:f>'Ficha 1.1 Cob. Pob. Certificada'!$C$60</c:f>
              <c:strCache>
                <c:ptCount val="1"/>
                <c:pt idx="0">
                  <c:v> PERSONAS ATENDIDAS </c:v>
                </c:pt>
              </c:strCache>
            </c:strRef>
          </c:tx>
          <c:spPr>
            <a:solidFill>
              <a:schemeClr val="accent2"/>
            </a:solidFill>
            <a:ln>
              <a:noFill/>
            </a:ln>
            <a:effectLst/>
          </c:spPr>
          <c:invertIfNegative val="0"/>
          <c:cat>
            <c:strRef>
              <c:f>'Ficha 1.1 Cob. Pob. Certificada'!$A$85:$A$90</c:f>
              <c:strCache>
                <c:ptCount val="6"/>
                <c:pt idx="0">
                  <c:v>FISICA</c:v>
                </c:pt>
                <c:pt idx="1">
                  <c:v>INTELECTUAL</c:v>
                </c:pt>
                <c:pt idx="2">
                  <c:v>PSICOSOCIAL</c:v>
                </c:pt>
                <c:pt idx="3">
                  <c:v>MULTIPLE</c:v>
                </c:pt>
                <c:pt idx="4">
                  <c:v>AUDITIVA</c:v>
                </c:pt>
                <c:pt idx="5">
                  <c:v>VISUAL</c:v>
                </c:pt>
              </c:strCache>
            </c:strRef>
          </c:cat>
          <c:val>
            <c:numRef>
              <c:f>'Ficha 1.1 Cob. Pob. Certificada'!$C$85:$C$90</c:f>
              <c:numCache>
                <c:formatCode>General</c:formatCode>
                <c:ptCount val="6"/>
                <c:pt idx="0">
                  <c:v>73</c:v>
                </c:pt>
                <c:pt idx="1">
                  <c:v>65</c:v>
                </c:pt>
                <c:pt idx="2">
                  <c:v>12</c:v>
                </c:pt>
                <c:pt idx="3">
                  <c:v>93</c:v>
                </c:pt>
                <c:pt idx="4">
                  <c:v>8</c:v>
                </c:pt>
                <c:pt idx="5">
                  <c:v>7</c:v>
                </c:pt>
              </c:numCache>
            </c:numRef>
          </c:val>
          <c:extLst>
            <c:ext xmlns:c16="http://schemas.microsoft.com/office/drawing/2014/chart" uri="{C3380CC4-5D6E-409C-BE32-E72D297353CC}">
              <c16:uniqueId val="{00000001-043E-4070-975B-FE70687FF5A4}"/>
            </c:ext>
          </c:extLst>
        </c:ser>
        <c:dLbls>
          <c:showLegendKey val="0"/>
          <c:showVal val="0"/>
          <c:showCatName val="0"/>
          <c:showSerName val="0"/>
          <c:showPercent val="0"/>
          <c:showBubbleSize val="0"/>
        </c:dLbls>
        <c:gapWidth val="219"/>
        <c:overlap val="-27"/>
        <c:axId val="1810332015"/>
        <c:axId val="1810319535"/>
      </c:barChart>
      <c:lineChart>
        <c:grouping val="standard"/>
        <c:varyColors val="0"/>
        <c:ser>
          <c:idx val="2"/>
          <c:order val="2"/>
          <c:tx>
            <c:strRef>
              <c:f>'Ficha 1.1 Cob. Pob. Certificada'!$D$60</c:f>
              <c:strCache>
                <c:ptCount val="1"/>
                <c:pt idx="0">
                  <c:v>% DE DE COBERTURA</c:v>
                </c:pt>
              </c:strCache>
            </c:strRef>
          </c:tx>
          <c:spPr>
            <a:ln w="28575" cap="rnd">
              <a:solidFill>
                <a:schemeClr val="accent3"/>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'Ficha 1.1 Cob. Pob. Certificada'!$A$85:$A$90</c:f>
              <c:strCache>
                <c:ptCount val="6"/>
                <c:pt idx="0">
                  <c:v>FISICA</c:v>
                </c:pt>
                <c:pt idx="1">
                  <c:v>INTELECTUAL</c:v>
                </c:pt>
                <c:pt idx="2">
                  <c:v>PSICOSOCIAL</c:v>
                </c:pt>
                <c:pt idx="3">
                  <c:v>MULTIPLE</c:v>
                </c:pt>
                <c:pt idx="4">
                  <c:v>AUDITIVA</c:v>
                </c:pt>
                <c:pt idx="5">
                  <c:v>VISUAL</c:v>
                </c:pt>
              </c:strCache>
            </c:strRef>
          </c:cat>
          <c:val>
            <c:numRef>
              <c:f>'Ficha 1.1 Cob. Pob. Certificada'!$D$85:$D$90</c:f>
              <c:numCache>
                <c:formatCode>0.00%</c:formatCode>
                <c:ptCount val="6"/>
                <c:pt idx="0">
                  <c:v>0.34112149532710279</c:v>
                </c:pt>
                <c:pt idx="1">
                  <c:v>0.46762589928057552</c:v>
                </c:pt>
                <c:pt idx="2">
                  <c:v>0.2</c:v>
                </c:pt>
                <c:pt idx="3">
                  <c:v>0.29245283018867924</c:v>
                </c:pt>
                <c:pt idx="4">
                  <c:v>0.25806451612903225</c:v>
                </c:pt>
                <c:pt idx="5">
                  <c:v>0.18421052631578946</c:v>
                </c:pt>
              </c:numCache>
            </c:numRef>
          </c:val>
          <c:smooth val="0"/>
          <c:extLst>
            <c:ext xmlns:c16="http://schemas.microsoft.com/office/drawing/2014/chart" uri="{C3380CC4-5D6E-409C-BE32-E72D297353CC}">
              <c16:uniqueId val="{00000002-043E-4070-975B-FE70687FF5A4}"/>
            </c:ext>
          </c:extLst>
        </c:ser>
        <c:ser>
          <c:idx val="3"/>
          <c:order val="3"/>
          <c:tx>
            <c:strRef>
              <c:f>'Ficha 1.1 Cob. Pob. Certificada'!$E$60</c:f>
              <c:strCache>
                <c:ptCount val="1"/>
                <c:pt idx="0">
                  <c:v>% BRECHA</c:v>
                </c:pt>
              </c:strCache>
            </c:strRef>
          </c:tx>
          <c:spPr>
            <a:ln w="28575" cap="rnd">
              <a:solidFill>
                <a:schemeClr val="accent4"/>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'Ficha 1.1 Cob. Pob. Certificada'!$A$85:$A$90</c:f>
              <c:strCache>
                <c:ptCount val="6"/>
                <c:pt idx="0">
                  <c:v>FISICA</c:v>
                </c:pt>
                <c:pt idx="1">
                  <c:v>INTELECTUAL</c:v>
                </c:pt>
                <c:pt idx="2">
                  <c:v>PSICOSOCIAL</c:v>
                </c:pt>
                <c:pt idx="3">
                  <c:v>MULTIPLE</c:v>
                </c:pt>
                <c:pt idx="4">
                  <c:v>AUDITIVA</c:v>
                </c:pt>
                <c:pt idx="5">
                  <c:v>VISUAL</c:v>
                </c:pt>
              </c:strCache>
            </c:strRef>
          </c:cat>
          <c:val>
            <c:numRef>
              <c:f>'Ficha 1.1 Cob. Pob. Certificada'!$E$85:$E$90</c:f>
              <c:numCache>
                <c:formatCode>0%</c:formatCode>
                <c:ptCount val="6"/>
                <c:pt idx="0">
                  <c:v>-0.65887850467289721</c:v>
                </c:pt>
                <c:pt idx="1">
                  <c:v>-0.53237410071942448</c:v>
                </c:pt>
                <c:pt idx="2">
                  <c:v>-0.8</c:v>
                </c:pt>
                <c:pt idx="3">
                  <c:v>-0.70754716981132071</c:v>
                </c:pt>
                <c:pt idx="4">
                  <c:v>-0.74193548387096775</c:v>
                </c:pt>
                <c:pt idx="5">
                  <c:v>-0.81578947368421051</c:v>
                </c:pt>
              </c:numCache>
            </c:numRef>
          </c:val>
          <c:smooth val="0"/>
          <c:extLst>
            <c:ext xmlns:c16="http://schemas.microsoft.com/office/drawing/2014/chart" uri="{C3380CC4-5D6E-409C-BE32-E72D297353CC}">
              <c16:uniqueId val="{00000003-043E-4070-975B-FE70687FF5A4}"/>
            </c:ext>
          </c:extLst>
        </c:ser>
        <c:dLbls>
          <c:showLegendKey val="0"/>
          <c:showVal val="0"/>
          <c:showCatName val="0"/>
          <c:showSerName val="0"/>
          <c:showPercent val="0"/>
          <c:showBubbleSize val="0"/>
        </c:dLbls>
        <c:marker val="1"/>
        <c:smooth val="0"/>
        <c:axId val="1810327855"/>
        <c:axId val="1810326191"/>
      </c:lineChart>
      <c:catAx>
        <c:axId val="181033201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s-CO"/>
          </a:p>
        </c:txPr>
        <c:crossAx val="1810319535"/>
        <c:crosses val="autoZero"/>
        <c:auto val="1"/>
        <c:lblAlgn val="ctr"/>
        <c:lblOffset val="100"/>
        <c:noMultiLvlLbl val="0"/>
      </c:catAx>
      <c:valAx>
        <c:axId val="1810319535"/>
        <c:scaling>
          <c:orientation val="minMax"/>
        </c:scaling>
        <c:delete val="0"/>
        <c:axPos val="l"/>
        <c:numFmt formatCode="_-* #,##0_-;\-* #,##0_-;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10332015"/>
        <c:crosses val="autoZero"/>
        <c:crossBetween val="between"/>
      </c:valAx>
      <c:valAx>
        <c:axId val="1810326191"/>
        <c:scaling>
          <c:orientation val="minMax"/>
        </c:scaling>
        <c:delete val="0"/>
        <c:axPos val="r"/>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10327855"/>
        <c:crosses val="max"/>
        <c:crossBetween val="between"/>
      </c:valAx>
      <c:catAx>
        <c:axId val="1810327855"/>
        <c:scaling>
          <c:orientation val="minMax"/>
        </c:scaling>
        <c:delete val="1"/>
        <c:axPos val="b"/>
        <c:numFmt formatCode="General" sourceLinked="1"/>
        <c:majorTickMark val="none"/>
        <c:minorTickMark val="none"/>
        <c:tickLblPos val="nextTo"/>
        <c:crossAx val="1810326191"/>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6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sz="1400" b="0" i="0" baseline="0">
                <a:effectLst/>
              </a:rPr>
              <a:t>COBERTURA EN TERAPIAS </a:t>
            </a:r>
          </a:p>
          <a:p>
            <a:pPr>
              <a:defRPr/>
            </a:pPr>
            <a:r>
              <a:rPr lang="es-CO" sz="1400" b="0" i="0" baseline="0">
                <a:effectLst/>
              </a:rPr>
              <a:t>(Pob. que solicita atención Vs Pob. atendida)</a:t>
            </a:r>
            <a:endParaRPr lang="es-CO" sz="11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'Ficha 1.2 Cob. Pob. Atendida'!$B$35</c:f>
              <c:strCache>
                <c:ptCount val="1"/>
                <c:pt idx="0">
                  <c:v>POBLACIÓN QUE SOLICITA ATENCIÓN</c:v>
                </c:pt>
              </c:strCache>
            </c:strRef>
          </c:tx>
          <c:spPr>
            <a:solidFill>
              <a:schemeClr val="accent1"/>
            </a:solidFill>
            <a:ln>
              <a:noFill/>
            </a:ln>
            <a:effectLst/>
          </c:spPr>
          <c:invertIfNegative val="0"/>
          <c:cat>
            <c:numRef>
              <c:f>'Ficha 1.2 Cob. Pob. Atendida'!$A$36:$A$38</c:f>
              <c:numCache>
                <c:formatCode>General</c:formatCode>
                <c:ptCount val="3"/>
                <c:pt idx="0">
                  <c:v>2023</c:v>
                </c:pt>
                <c:pt idx="1">
                  <c:v>2024</c:v>
                </c:pt>
                <c:pt idx="2">
                  <c:v>2025</c:v>
                </c:pt>
              </c:numCache>
            </c:numRef>
          </c:cat>
          <c:val>
            <c:numRef>
              <c:f>'Ficha 1.2 Cob. Pob. Atendida'!$B$36:$B$38</c:f>
              <c:numCache>
                <c:formatCode>General</c:formatCode>
                <c:ptCount val="3"/>
                <c:pt idx="0">
                  <c:v>305</c:v>
                </c:pt>
                <c:pt idx="1">
                  <c:v>496</c:v>
                </c:pt>
                <c:pt idx="2">
                  <c:v>667</c:v>
                </c:pt>
              </c:numCache>
            </c:numRef>
          </c:val>
          <c:extLst>
            <c:ext xmlns:c16="http://schemas.microsoft.com/office/drawing/2014/chart" uri="{C3380CC4-5D6E-409C-BE32-E72D297353CC}">
              <c16:uniqueId val="{00000000-40D3-433B-AC84-63AFAB6370F5}"/>
            </c:ext>
          </c:extLst>
        </c:ser>
        <c:ser>
          <c:idx val="1"/>
          <c:order val="1"/>
          <c:tx>
            <c:strRef>
              <c:f>'Ficha 1.2 Cob. Pob. Atendida'!$C$35</c:f>
              <c:strCache>
                <c:ptCount val="1"/>
                <c:pt idx="0">
                  <c:v>POBLACIÓN ATENDIDA</c:v>
                </c:pt>
              </c:strCache>
            </c:strRef>
          </c:tx>
          <c:spPr>
            <a:solidFill>
              <a:schemeClr val="accent2"/>
            </a:solidFill>
            <a:ln>
              <a:noFill/>
            </a:ln>
            <a:effectLst/>
          </c:spPr>
          <c:invertIfNegative val="0"/>
          <c:cat>
            <c:numRef>
              <c:f>'Ficha 1.2 Cob. Pob. Atendida'!$A$36:$A$38</c:f>
              <c:numCache>
                <c:formatCode>General</c:formatCode>
                <c:ptCount val="3"/>
                <c:pt idx="0">
                  <c:v>2023</c:v>
                </c:pt>
                <c:pt idx="1">
                  <c:v>2024</c:v>
                </c:pt>
                <c:pt idx="2">
                  <c:v>2025</c:v>
                </c:pt>
              </c:numCache>
            </c:numRef>
          </c:cat>
          <c:val>
            <c:numRef>
              <c:f>'Ficha 1.2 Cob. Pob. Atendida'!$C$36:$C$38</c:f>
              <c:numCache>
                <c:formatCode>General</c:formatCode>
                <c:ptCount val="3"/>
                <c:pt idx="0">
                  <c:v>258</c:v>
                </c:pt>
                <c:pt idx="1">
                  <c:v>354</c:v>
                </c:pt>
                <c:pt idx="2">
                  <c:v>582</c:v>
                </c:pt>
              </c:numCache>
            </c:numRef>
          </c:val>
          <c:extLst>
            <c:ext xmlns:c16="http://schemas.microsoft.com/office/drawing/2014/chart" uri="{C3380CC4-5D6E-409C-BE32-E72D297353CC}">
              <c16:uniqueId val="{00000001-40D3-433B-AC84-63AFAB6370F5}"/>
            </c:ext>
          </c:extLst>
        </c:ser>
        <c:dLbls>
          <c:showLegendKey val="0"/>
          <c:showVal val="0"/>
          <c:showCatName val="0"/>
          <c:showSerName val="0"/>
          <c:showPercent val="0"/>
          <c:showBubbleSize val="0"/>
        </c:dLbls>
        <c:gapWidth val="150"/>
        <c:axId val="1318206623"/>
        <c:axId val="1318204127"/>
      </c:barChart>
      <c:lineChart>
        <c:grouping val="standard"/>
        <c:varyColors val="0"/>
        <c:ser>
          <c:idx val="2"/>
          <c:order val="2"/>
          <c:tx>
            <c:strRef>
              <c:f>'Ficha 1.2 Cob. Pob. Atendida'!$D$35</c:f>
              <c:strCache>
                <c:ptCount val="1"/>
                <c:pt idx="0">
                  <c:v> % COBERTURA EN TERAPIAS</c:v>
                </c:pt>
              </c:strCache>
            </c:strRef>
          </c:tx>
          <c:spPr>
            <a:ln w="28575" cap="rnd">
              <a:solidFill>
                <a:schemeClr val="accent3"/>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'Ficha 1.2 Cob. Pob. Atendida'!$A$36:$A$38</c:f>
              <c:numCache>
                <c:formatCode>General</c:formatCode>
                <c:ptCount val="3"/>
                <c:pt idx="0">
                  <c:v>2023</c:v>
                </c:pt>
                <c:pt idx="1">
                  <c:v>2024</c:v>
                </c:pt>
                <c:pt idx="2">
                  <c:v>2025</c:v>
                </c:pt>
              </c:numCache>
            </c:numRef>
          </c:cat>
          <c:val>
            <c:numRef>
              <c:f>'Ficha 1.2 Cob. Pob. Atendida'!$D$36:$D$38</c:f>
              <c:numCache>
                <c:formatCode>0.00%</c:formatCode>
                <c:ptCount val="3"/>
                <c:pt idx="0">
                  <c:v>0.84590163934426232</c:v>
                </c:pt>
                <c:pt idx="1">
                  <c:v>0.71370967741935487</c:v>
                </c:pt>
                <c:pt idx="2">
                  <c:v>0.87256371814092959</c:v>
                </c:pt>
              </c:numCache>
            </c:numRef>
          </c:val>
          <c:smooth val="0"/>
          <c:extLst>
            <c:ext xmlns:c16="http://schemas.microsoft.com/office/drawing/2014/chart" uri="{C3380CC4-5D6E-409C-BE32-E72D297353CC}">
              <c16:uniqueId val="{00000002-40D3-433B-AC84-63AFAB6370F5}"/>
            </c:ext>
          </c:extLst>
        </c:ser>
        <c:ser>
          <c:idx val="3"/>
          <c:order val="3"/>
          <c:tx>
            <c:strRef>
              <c:f>'Ficha 1.2 Cob. Pob. Atendida'!$E$35</c:f>
              <c:strCache>
                <c:ptCount val="1"/>
                <c:pt idx="0">
                  <c:v>% BRECHA</c:v>
                </c:pt>
              </c:strCache>
            </c:strRef>
          </c:tx>
          <c:spPr>
            <a:ln w="28575" cap="rnd">
              <a:solidFill>
                <a:schemeClr val="accent4"/>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'Ficha 1.2 Cob. Pob. Atendida'!$A$36:$A$38</c:f>
              <c:numCache>
                <c:formatCode>General</c:formatCode>
                <c:ptCount val="3"/>
                <c:pt idx="0">
                  <c:v>2023</c:v>
                </c:pt>
                <c:pt idx="1">
                  <c:v>2024</c:v>
                </c:pt>
                <c:pt idx="2">
                  <c:v>2025</c:v>
                </c:pt>
              </c:numCache>
            </c:numRef>
          </c:cat>
          <c:val>
            <c:numRef>
              <c:f>'Ficha 1.2 Cob. Pob. Atendida'!$E$36:$E$38</c:f>
              <c:numCache>
                <c:formatCode>0.0%</c:formatCode>
                <c:ptCount val="3"/>
                <c:pt idx="0">
                  <c:v>-0.15409836065573768</c:v>
                </c:pt>
                <c:pt idx="1">
                  <c:v>-0.28629032258064513</c:v>
                </c:pt>
                <c:pt idx="2">
                  <c:v>-0.12743628185907041</c:v>
                </c:pt>
              </c:numCache>
            </c:numRef>
          </c:val>
          <c:smooth val="0"/>
          <c:extLst>
            <c:ext xmlns:c16="http://schemas.microsoft.com/office/drawing/2014/chart" uri="{C3380CC4-5D6E-409C-BE32-E72D297353CC}">
              <c16:uniqueId val="{00000003-40D3-433B-AC84-63AFAB6370F5}"/>
            </c:ext>
          </c:extLst>
        </c:ser>
        <c:dLbls>
          <c:showLegendKey val="0"/>
          <c:showVal val="0"/>
          <c:showCatName val="0"/>
          <c:showSerName val="0"/>
          <c:showPercent val="0"/>
          <c:showBubbleSize val="0"/>
        </c:dLbls>
        <c:marker val="1"/>
        <c:smooth val="0"/>
        <c:axId val="1318204543"/>
        <c:axId val="1318203295"/>
      </c:lineChart>
      <c:catAx>
        <c:axId val="13182066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318204127"/>
        <c:crosses val="autoZero"/>
        <c:auto val="1"/>
        <c:lblAlgn val="ctr"/>
        <c:lblOffset val="100"/>
        <c:noMultiLvlLbl val="0"/>
      </c:catAx>
      <c:valAx>
        <c:axId val="1318204127"/>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318206623"/>
        <c:crosses val="autoZero"/>
        <c:crossBetween val="between"/>
      </c:valAx>
      <c:valAx>
        <c:axId val="1318203295"/>
        <c:scaling>
          <c:orientation val="minMax"/>
        </c:scaling>
        <c:delete val="0"/>
        <c:axPos val="r"/>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318204543"/>
        <c:crosses val="max"/>
        <c:crossBetween val="between"/>
      </c:valAx>
      <c:catAx>
        <c:axId val="1318204543"/>
        <c:scaling>
          <c:orientation val="minMax"/>
        </c:scaling>
        <c:delete val="1"/>
        <c:axPos val="b"/>
        <c:numFmt formatCode="General" sourceLinked="1"/>
        <c:majorTickMark val="none"/>
        <c:minorTickMark val="none"/>
        <c:tickLblPos val="nextTo"/>
        <c:crossAx val="1318203295"/>
        <c:crosses val="autoZero"/>
        <c:auto val="1"/>
        <c:lblAlgn val="ctr"/>
        <c:lblOffset val="100"/>
        <c:noMultiLvlLbl val="0"/>
      </c:cat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800" b="0" i="0" u="none" strike="noStrike" kern="1200" baseline="0">
                <a:solidFill>
                  <a:schemeClr val="tx1">
                    <a:lumMod val="65000"/>
                    <a:lumOff val="35000"/>
                  </a:schemeClr>
                </a:solidFill>
                <a:latin typeface="+mn-lt"/>
                <a:ea typeface="+mn-ea"/>
                <a:cs typeface="+mn-cs"/>
              </a:defRPr>
            </a:pPr>
            <a:endParaRPr lang="es-CO"/>
          </a:p>
        </c:txPr>
      </c:dTable>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Costo</a:t>
            </a:r>
            <a:r>
              <a:rPr lang="es-CO" baseline="0"/>
              <a:t> percápita terapia, por tipo de discapacidad</a:t>
            </a:r>
          </a:p>
          <a:p>
            <a:pPr>
              <a:defRPr/>
            </a:pPr>
            <a:r>
              <a:rPr lang="es-CO" baseline="0"/>
              <a:t>Año 2025</a:t>
            </a:r>
            <a:endParaRPr lang="es-CO"/>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0.14041447944006999"/>
          <c:y val="0.19503854701089193"/>
          <c:w val="0.80291159940086021"/>
          <c:h val="0.67791410937182683"/>
        </c:manualLayout>
      </c:layout>
      <c:lineChart>
        <c:grouping val="standard"/>
        <c:varyColors val="0"/>
        <c:ser>
          <c:idx val="0"/>
          <c:order val="0"/>
          <c:tx>
            <c:strRef>
              <c:f>'Ficha 1.2 Cob. Pob. Atendida'!$I$63</c:f>
              <c:strCache>
                <c:ptCount val="1"/>
                <c:pt idx="0">
                  <c:v>Costo percapita por tipo de discpacidad</c:v>
                </c:pt>
              </c:strCache>
            </c:strRef>
          </c:tx>
          <c:spPr>
            <a:ln w="28575" cap="rnd">
              <a:solidFill>
                <a:schemeClr val="accent1"/>
              </a:solidFill>
              <a:round/>
            </a:ln>
            <a:effectLst/>
          </c:spPr>
          <c:marker>
            <c:symbol val="none"/>
          </c:marker>
          <c:dLbls>
            <c:numFmt formatCode="&quot;$&quot;\ #,##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ln>
                      <a:noFill/>
                    </a:ln>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'Ficha 1.2 Cob. Pob. Atendida'!$A$64:$A$70</c:f>
              <c:strCache>
                <c:ptCount val="7"/>
                <c:pt idx="0">
                  <c:v>FISICA</c:v>
                </c:pt>
                <c:pt idx="1">
                  <c:v>INTELECTUAL</c:v>
                </c:pt>
                <c:pt idx="2">
                  <c:v>PSICOSOCIAL</c:v>
                </c:pt>
                <c:pt idx="3">
                  <c:v>MULTIPLE</c:v>
                </c:pt>
                <c:pt idx="4">
                  <c:v>AUDITIVA</c:v>
                </c:pt>
                <c:pt idx="5">
                  <c:v>VISUAL</c:v>
                </c:pt>
                <c:pt idx="6">
                  <c:v>TOTAL</c:v>
                </c:pt>
              </c:strCache>
            </c:strRef>
          </c:cat>
          <c:val>
            <c:numRef>
              <c:f>'Ficha 1.2 Cob. Pob. Atendida'!$I$64:$I$70</c:f>
              <c:numCache>
                <c:formatCode>_-* #,##0_-;\-* #,##0_-;_-* "-"??_-;_-@_-</c:formatCode>
                <c:ptCount val="7"/>
                <c:pt idx="0">
                  <c:v>290469.41044776118</c:v>
                </c:pt>
                <c:pt idx="1">
                  <c:v>468806.45454545453</c:v>
                </c:pt>
                <c:pt idx="2">
                  <c:v>249864.35714285713</c:v>
                </c:pt>
                <c:pt idx="3">
                  <c:v>317186.33730158728</c:v>
                </c:pt>
                <c:pt idx="4">
                  <c:v>499764.28</c:v>
                </c:pt>
                <c:pt idx="5">
                  <c:v>856863.1</c:v>
                </c:pt>
                <c:pt idx="6">
                  <c:v>367628.86597938143</c:v>
                </c:pt>
              </c:numCache>
            </c:numRef>
          </c:val>
          <c:smooth val="0"/>
          <c:extLst>
            <c:ext xmlns:c16="http://schemas.microsoft.com/office/drawing/2014/chart" uri="{C3380CC4-5D6E-409C-BE32-E72D297353CC}">
              <c16:uniqueId val="{00000000-2372-4366-9C50-448435C67847}"/>
            </c:ext>
          </c:extLst>
        </c:ser>
        <c:dLbls>
          <c:showLegendKey val="0"/>
          <c:showVal val="0"/>
          <c:showCatName val="0"/>
          <c:showSerName val="0"/>
          <c:showPercent val="0"/>
          <c:showBubbleSize val="0"/>
        </c:dLbls>
        <c:smooth val="0"/>
        <c:axId val="1436847584"/>
        <c:axId val="1436848832"/>
      </c:lineChart>
      <c:catAx>
        <c:axId val="14368475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s-CO"/>
          </a:p>
        </c:txPr>
        <c:crossAx val="1436848832"/>
        <c:crossesAt val="10000"/>
        <c:auto val="1"/>
        <c:lblAlgn val="ctr"/>
        <c:lblOffset val="100"/>
        <c:noMultiLvlLbl val="0"/>
      </c:catAx>
      <c:valAx>
        <c:axId val="1436848832"/>
        <c:scaling>
          <c:orientation val="minMax"/>
        </c:scaling>
        <c:delete val="0"/>
        <c:axPos val="l"/>
        <c:numFmt formatCode="_-* #,##0_-;\-* #,##0_-;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3684758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Costo</a:t>
            </a:r>
            <a:r>
              <a:rPr lang="es-CO" baseline="0"/>
              <a:t> percápita terapia, por tipo de discapacidad</a:t>
            </a:r>
          </a:p>
          <a:p>
            <a:pPr>
              <a:defRPr/>
            </a:pPr>
            <a:r>
              <a:rPr lang="es-CO" baseline="0"/>
              <a:t>Año 2024</a:t>
            </a:r>
            <a:endParaRPr lang="es-CO"/>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0.14041447944006999"/>
          <c:y val="0.19503854701089193"/>
          <c:w val="0.80291159940086021"/>
          <c:h val="0.67791410937182683"/>
        </c:manualLayout>
      </c:layout>
      <c:lineChart>
        <c:grouping val="standard"/>
        <c:varyColors val="0"/>
        <c:ser>
          <c:idx val="0"/>
          <c:order val="0"/>
          <c:tx>
            <c:strRef>
              <c:f>'Ficha 1.2 Cob. Pob. Atendida'!$I$63</c:f>
              <c:strCache>
                <c:ptCount val="1"/>
                <c:pt idx="0">
                  <c:v>Costo percapita por tipo de discpacidad</c:v>
                </c:pt>
              </c:strCache>
            </c:strRef>
          </c:tx>
          <c:spPr>
            <a:ln w="28575" cap="rnd">
              <a:solidFill>
                <a:schemeClr val="accent1"/>
              </a:solidFill>
              <a:round/>
            </a:ln>
            <a:effectLst/>
          </c:spPr>
          <c:marker>
            <c:symbol val="none"/>
          </c:marker>
          <c:dLbls>
            <c:numFmt formatCode="&quot;$&quot;\ #,##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'Ficha 1.2 Cob. Pob. Atendida'!$A$75:$A$81</c:f>
              <c:strCache>
                <c:ptCount val="7"/>
                <c:pt idx="0">
                  <c:v>FISICA</c:v>
                </c:pt>
                <c:pt idx="1">
                  <c:v>INTELECTUAL</c:v>
                </c:pt>
                <c:pt idx="2">
                  <c:v>PSICOSOCIAL</c:v>
                </c:pt>
                <c:pt idx="3">
                  <c:v>MULTIPLE</c:v>
                </c:pt>
                <c:pt idx="4">
                  <c:v>AUDITIVA</c:v>
                </c:pt>
                <c:pt idx="5">
                  <c:v>VISUAL</c:v>
                </c:pt>
                <c:pt idx="6">
                  <c:v>TOTAL</c:v>
                </c:pt>
              </c:strCache>
            </c:strRef>
          </c:cat>
          <c:val>
            <c:numRef>
              <c:f>'Ficha 1.2 Cob. Pob. Atendida'!$I$75:$I$81</c:f>
              <c:numCache>
                <c:formatCode>_-* #,##0_-;\-* #,##0_-;_-* "-"??_-;_-@_-</c:formatCode>
                <c:ptCount val="7"/>
                <c:pt idx="0">
                  <c:v>440693.37657142855</c:v>
                </c:pt>
                <c:pt idx="1">
                  <c:v>326767.4769230769</c:v>
                </c:pt>
                <c:pt idx="2">
                  <c:v>119217.42666666668</c:v>
                </c:pt>
                <c:pt idx="3">
                  <c:v>316834.56129032257</c:v>
                </c:pt>
                <c:pt idx="4">
                  <c:v>501461.9</c:v>
                </c:pt>
                <c:pt idx="5">
                  <c:v>1282874.1764705882</c:v>
                </c:pt>
                <c:pt idx="6">
                  <c:v>381724.44858757063</c:v>
                </c:pt>
              </c:numCache>
            </c:numRef>
          </c:val>
          <c:smooth val="0"/>
          <c:extLst>
            <c:ext xmlns:c16="http://schemas.microsoft.com/office/drawing/2014/chart" uri="{C3380CC4-5D6E-409C-BE32-E72D297353CC}">
              <c16:uniqueId val="{00000000-804F-499F-93CD-FD5E8073EDD1}"/>
            </c:ext>
          </c:extLst>
        </c:ser>
        <c:dLbls>
          <c:showLegendKey val="0"/>
          <c:showVal val="0"/>
          <c:showCatName val="0"/>
          <c:showSerName val="0"/>
          <c:showPercent val="0"/>
          <c:showBubbleSize val="0"/>
        </c:dLbls>
        <c:smooth val="0"/>
        <c:axId val="1436847584"/>
        <c:axId val="1436848832"/>
      </c:lineChart>
      <c:catAx>
        <c:axId val="14368475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s-CO"/>
          </a:p>
        </c:txPr>
        <c:crossAx val="1436848832"/>
        <c:crossesAt val="10000"/>
        <c:auto val="1"/>
        <c:lblAlgn val="ctr"/>
        <c:lblOffset val="100"/>
        <c:noMultiLvlLbl val="0"/>
      </c:catAx>
      <c:valAx>
        <c:axId val="1436848832"/>
        <c:scaling>
          <c:orientation val="minMax"/>
        </c:scaling>
        <c:delete val="0"/>
        <c:axPos val="l"/>
        <c:numFmt formatCode="_-* #,##0_-;\-* #,##0_-;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3684758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Costo</a:t>
            </a:r>
            <a:r>
              <a:rPr lang="es-CO" baseline="0"/>
              <a:t> percápita terapia, por tipo de discapacidad</a:t>
            </a:r>
          </a:p>
          <a:p>
            <a:pPr>
              <a:defRPr/>
            </a:pPr>
            <a:r>
              <a:rPr lang="es-CO" baseline="0"/>
              <a:t>Año 2023</a:t>
            </a:r>
            <a:endParaRPr lang="es-CO"/>
          </a:p>
        </c:rich>
      </c:tx>
      <c:layout>
        <c:manualLayout>
          <c:xMode val="edge"/>
          <c:yMode val="edge"/>
          <c:x val="0.16524146523569369"/>
          <c:y val="2.6186574878483297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0.14041447944006999"/>
          <c:y val="0.19503854701089193"/>
          <c:w val="0.80291159940086021"/>
          <c:h val="0.67791410937182683"/>
        </c:manualLayout>
      </c:layout>
      <c:lineChart>
        <c:grouping val="standard"/>
        <c:varyColors val="0"/>
        <c:ser>
          <c:idx val="0"/>
          <c:order val="0"/>
          <c:tx>
            <c:strRef>
              <c:f>'Ficha 1.2 Cob. Pob. Atendida'!$I$63</c:f>
              <c:strCache>
                <c:ptCount val="1"/>
                <c:pt idx="0">
                  <c:v>Costo percapita por tipo de discpacidad</c:v>
                </c:pt>
              </c:strCache>
            </c:strRef>
          </c:tx>
          <c:spPr>
            <a:ln w="28575" cap="rnd">
              <a:solidFill>
                <a:schemeClr val="accent1"/>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'Ficha 1.2 Cob. Pob. Atendida'!$A$86:$A$92</c:f>
              <c:strCache>
                <c:ptCount val="7"/>
                <c:pt idx="0">
                  <c:v>FISICA</c:v>
                </c:pt>
                <c:pt idx="1">
                  <c:v>INTELECTUAL</c:v>
                </c:pt>
                <c:pt idx="2">
                  <c:v>PSICOSOCIAL</c:v>
                </c:pt>
                <c:pt idx="3">
                  <c:v>MULTIPLE</c:v>
                </c:pt>
                <c:pt idx="4">
                  <c:v>AUDITIVA</c:v>
                </c:pt>
                <c:pt idx="5">
                  <c:v>VISUAL</c:v>
                </c:pt>
                <c:pt idx="6">
                  <c:v>TOTAL</c:v>
                </c:pt>
              </c:strCache>
            </c:strRef>
          </c:cat>
          <c:val>
            <c:numRef>
              <c:f>'Ficha 1.2 Cob. Pob. Atendida'!$I$86:$I$92</c:f>
              <c:numCache>
                <c:formatCode>_-* #,##0_-;\-* #,##0_-;_-* "-"??_-;_-@_-</c:formatCode>
                <c:ptCount val="7"/>
                <c:pt idx="0">
                  <c:v>1301771.73595584</c:v>
                </c:pt>
                <c:pt idx="1">
                  <c:v>1039083.7185578999</c:v>
                </c:pt>
                <c:pt idx="2">
                  <c:v>412819.09480098734</c:v>
                </c:pt>
                <c:pt idx="3">
                  <c:v>1489734.6883014338</c:v>
                </c:pt>
                <c:pt idx="4">
                  <c:v>388535.61863622337</c:v>
                </c:pt>
                <c:pt idx="5">
                  <c:v>804823.7814607484</c:v>
                </c:pt>
                <c:pt idx="6">
                  <c:v>1220197.6162790698</c:v>
                </c:pt>
              </c:numCache>
            </c:numRef>
          </c:val>
          <c:smooth val="0"/>
          <c:extLst>
            <c:ext xmlns:c16="http://schemas.microsoft.com/office/drawing/2014/chart" uri="{C3380CC4-5D6E-409C-BE32-E72D297353CC}">
              <c16:uniqueId val="{00000000-829B-4A05-A7F4-34277BBAA157}"/>
            </c:ext>
          </c:extLst>
        </c:ser>
        <c:dLbls>
          <c:showLegendKey val="0"/>
          <c:showVal val="0"/>
          <c:showCatName val="0"/>
          <c:showSerName val="0"/>
          <c:showPercent val="0"/>
          <c:showBubbleSize val="0"/>
        </c:dLbls>
        <c:smooth val="0"/>
        <c:axId val="1436847584"/>
        <c:axId val="1436848832"/>
      </c:lineChart>
      <c:catAx>
        <c:axId val="14368475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s-CO"/>
          </a:p>
        </c:txPr>
        <c:crossAx val="1436848832"/>
        <c:crossesAt val="10000"/>
        <c:auto val="1"/>
        <c:lblAlgn val="ctr"/>
        <c:lblOffset val="100"/>
        <c:noMultiLvlLbl val="0"/>
      </c:catAx>
      <c:valAx>
        <c:axId val="1436848832"/>
        <c:scaling>
          <c:orientation val="minMax"/>
        </c:scaling>
        <c:delete val="0"/>
        <c:axPos val="l"/>
        <c:numFmt formatCode="_-* #,##0_-;\-* #,##0_-;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3684758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Cobertura</a:t>
            </a:r>
            <a:r>
              <a:rPr lang="es-CO" baseline="0"/>
              <a:t> Población que Solicita </a:t>
            </a:r>
            <a:r>
              <a:rPr lang="es-CO" b="1" baseline="0"/>
              <a:t>Terapia Física </a:t>
            </a:r>
            <a:r>
              <a:rPr lang="es-CO" baseline="0"/>
              <a:t>Vs. Población Atendida</a:t>
            </a:r>
            <a:endParaRPr lang="es-CO"/>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'Ficha 1.2 Cob. Pob. Atendida'!$B$96</c:f>
              <c:strCache>
                <c:ptCount val="1"/>
                <c:pt idx="0">
                  <c:v>Pob. Solicita T. Física</c:v>
                </c:pt>
              </c:strCache>
            </c:strRef>
          </c:tx>
          <c:spPr>
            <a:solidFill>
              <a:schemeClr val="accent1"/>
            </a:solidFill>
            <a:ln>
              <a:noFill/>
            </a:ln>
            <a:effectLst/>
          </c:spPr>
          <c:invertIfNegative val="0"/>
          <c:cat>
            <c:strRef>
              <c:f>'Ficha 1.2 Cob. Pob. Atendida'!$A$97:$A$100</c:f>
              <c:strCache>
                <c:ptCount val="4"/>
                <c:pt idx="0">
                  <c:v>2023</c:v>
                </c:pt>
                <c:pt idx="1">
                  <c:v>2024</c:v>
                </c:pt>
                <c:pt idx="2">
                  <c:v>2025</c:v>
                </c:pt>
                <c:pt idx="3">
                  <c:v>TOTAL</c:v>
                </c:pt>
              </c:strCache>
            </c:strRef>
          </c:cat>
          <c:val>
            <c:numRef>
              <c:f>'Ficha 1.2 Cob. Pob. Atendida'!$B$97:$B$100</c:f>
              <c:numCache>
                <c:formatCode>General</c:formatCode>
                <c:ptCount val="4"/>
                <c:pt idx="0">
                  <c:v>80</c:v>
                </c:pt>
                <c:pt idx="1">
                  <c:v>140</c:v>
                </c:pt>
                <c:pt idx="2">
                  <c:v>167</c:v>
                </c:pt>
                <c:pt idx="3">
                  <c:v>387</c:v>
                </c:pt>
              </c:numCache>
            </c:numRef>
          </c:val>
          <c:extLst>
            <c:ext xmlns:c16="http://schemas.microsoft.com/office/drawing/2014/chart" uri="{C3380CC4-5D6E-409C-BE32-E72D297353CC}">
              <c16:uniqueId val="{00000000-A168-46F6-9374-0AB3206C11B6}"/>
            </c:ext>
          </c:extLst>
        </c:ser>
        <c:ser>
          <c:idx val="1"/>
          <c:order val="1"/>
          <c:tx>
            <c:strRef>
              <c:f>'Ficha 1.2 Cob. Pob. Atendida'!$C$96</c:f>
              <c:strCache>
                <c:ptCount val="1"/>
                <c:pt idx="0">
                  <c:v>Pob. Atendia T. Física</c:v>
                </c:pt>
              </c:strCache>
            </c:strRef>
          </c:tx>
          <c:spPr>
            <a:solidFill>
              <a:schemeClr val="accent2"/>
            </a:solidFill>
            <a:ln>
              <a:noFill/>
            </a:ln>
            <a:effectLst/>
          </c:spPr>
          <c:invertIfNegative val="0"/>
          <c:cat>
            <c:strRef>
              <c:f>'Ficha 1.2 Cob. Pob. Atendida'!$A$97:$A$100</c:f>
              <c:strCache>
                <c:ptCount val="4"/>
                <c:pt idx="0">
                  <c:v>2023</c:v>
                </c:pt>
                <c:pt idx="1">
                  <c:v>2024</c:v>
                </c:pt>
                <c:pt idx="2">
                  <c:v>2025</c:v>
                </c:pt>
                <c:pt idx="3">
                  <c:v>TOTAL</c:v>
                </c:pt>
              </c:strCache>
            </c:strRef>
          </c:cat>
          <c:val>
            <c:numRef>
              <c:f>'Ficha 1.2 Cob. Pob. Atendida'!$C$97:$C$100</c:f>
              <c:numCache>
                <c:formatCode>General</c:formatCode>
                <c:ptCount val="4"/>
                <c:pt idx="0">
                  <c:v>73</c:v>
                </c:pt>
                <c:pt idx="1">
                  <c:v>70</c:v>
                </c:pt>
                <c:pt idx="2">
                  <c:v>134</c:v>
                </c:pt>
                <c:pt idx="3">
                  <c:v>277</c:v>
                </c:pt>
              </c:numCache>
            </c:numRef>
          </c:val>
          <c:extLst>
            <c:ext xmlns:c16="http://schemas.microsoft.com/office/drawing/2014/chart" uri="{C3380CC4-5D6E-409C-BE32-E72D297353CC}">
              <c16:uniqueId val="{00000001-A168-46F6-9374-0AB3206C11B6}"/>
            </c:ext>
          </c:extLst>
        </c:ser>
        <c:dLbls>
          <c:showLegendKey val="0"/>
          <c:showVal val="0"/>
          <c:showCatName val="0"/>
          <c:showSerName val="0"/>
          <c:showPercent val="0"/>
          <c:showBubbleSize val="0"/>
        </c:dLbls>
        <c:gapWidth val="219"/>
        <c:axId val="1436839680"/>
        <c:axId val="1436849664"/>
      </c:barChart>
      <c:lineChart>
        <c:grouping val="standard"/>
        <c:varyColors val="0"/>
        <c:ser>
          <c:idx val="2"/>
          <c:order val="2"/>
          <c:tx>
            <c:strRef>
              <c:f>'Ficha 1.2 Cob. Pob. Atendida'!$D$96</c:f>
              <c:strCache>
                <c:ptCount val="1"/>
                <c:pt idx="0">
                  <c:v>% Cobertura T. Física</c:v>
                </c:pt>
              </c:strCache>
            </c:strRef>
          </c:tx>
          <c:spPr>
            <a:ln w="28575" cap="rnd">
              <a:solidFill>
                <a:schemeClr val="accent3"/>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'Ficha 1.2 Cob. Pob. Atendida'!$A$97:$A$100</c:f>
              <c:strCache>
                <c:ptCount val="4"/>
                <c:pt idx="0">
                  <c:v>2023</c:v>
                </c:pt>
                <c:pt idx="1">
                  <c:v>2024</c:v>
                </c:pt>
                <c:pt idx="2">
                  <c:v>2025</c:v>
                </c:pt>
                <c:pt idx="3">
                  <c:v>TOTAL</c:v>
                </c:pt>
              </c:strCache>
            </c:strRef>
          </c:cat>
          <c:val>
            <c:numRef>
              <c:f>'Ficha 1.2 Cob. Pob. Atendida'!$D$97:$D$100</c:f>
              <c:numCache>
                <c:formatCode>0.00%</c:formatCode>
                <c:ptCount val="4"/>
                <c:pt idx="0">
                  <c:v>0.91249999999999998</c:v>
                </c:pt>
                <c:pt idx="1">
                  <c:v>0.5</c:v>
                </c:pt>
                <c:pt idx="2">
                  <c:v>0.80239520958083832</c:v>
                </c:pt>
                <c:pt idx="3">
                  <c:v>0.7157622739018088</c:v>
                </c:pt>
              </c:numCache>
            </c:numRef>
          </c:val>
          <c:smooth val="0"/>
          <c:extLst>
            <c:ext xmlns:c16="http://schemas.microsoft.com/office/drawing/2014/chart" uri="{C3380CC4-5D6E-409C-BE32-E72D297353CC}">
              <c16:uniqueId val="{00000003-A168-46F6-9374-0AB3206C11B6}"/>
            </c:ext>
          </c:extLst>
        </c:ser>
        <c:dLbls>
          <c:showLegendKey val="0"/>
          <c:showVal val="0"/>
          <c:showCatName val="0"/>
          <c:showSerName val="0"/>
          <c:showPercent val="0"/>
          <c:showBubbleSize val="0"/>
        </c:dLbls>
        <c:marker val="1"/>
        <c:smooth val="0"/>
        <c:axId val="1569145136"/>
        <c:axId val="1569142224"/>
      </c:lineChart>
      <c:catAx>
        <c:axId val="14368396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36849664"/>
        <c:crosses val="autoZero"/>
        <c:auto val="1"/>
        <c:lblAlgn val="ctr"/>
        <c:lblOffset val="100"/>
        <c:noMultiLvlLbl val="0"/>
      </c:catAx>
      <c:valAx>
        <c:axId val="1436849664"/>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36839680"/>
        <c:crosses val="autoZero"/>
        <c:crossBetween val="between"/>
      </c:valAx>
      <c:valAx>
        <c:axId val="1569142224"/>
        <c:scaling>
          <c:orientation val="minMax"/>
        </c:scaling>
        <c:delete val="0"/>
        <c:axPos val="r"/>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569145136"/>
        <c:crosses val="max"/>
        <c:crossBetween val="between"/>
      </c:valAx>
      <c:catAx>
        <c:axId val="1569145136"/>
        <c:scaling>
          <c:orientation val="minMax"/>
        </c:scaling>
        <c:delete val="1"/>
        <c:axPos val="b"/>
        <c:numFmt formatCode="General" sourceLinked="1"/>
        <c:majorTickMark val="out"/>
        <c:minorTickMark val="none"/>
        <c:tickLblPos val="nextTo"/>
        <c:crossAx val="1569142224"/>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Cobertura</a:t>
            </a:r>
            <a:r>
              <a:rPr lang="es-CO" baseline="0"/>
              <a:t> Población que Solicita </a:t>
            </a:r>
            <a:r>
              <a:rPr lang="es-CO" b="1" baseline="0"/>
              <a:t>Terapia Intelectual  </a:t>
            </a:r>
            <a:r>
              <a:rPr lang="es-CO" baseline="0"/>
              <a:t>Vs. Población Atendida</a:t>
            </a:r>
            <a:endParaRPr lang="es-CO"/>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'Ficha 1.2 Cob. Pob. Atendida'!$E$96</c:f>
              <c:strCache>
                <c:ptCount val="1"/>
                <c:pt idx="0">
                  <c:v>Pob. Solicita T. Intelectual</c:v>
                </c:pt>
              </c:strCache>
            </c:strRef>
          </c:tx>
          <c:spPr>
            <a:solidFill>
              <a:schemeClr val="accent1"/>
            </a:solidFill>
            <a:ln>
              <a:noFill/>
            </a:ln>
            <a:effectLst/>
          </c:spPr>
          <c:invertIfNegative val="0"/>
          <c:cat>
            <c:strRef>
              <c:f>'Ficha 1.2 Cob. Pob. Atendida'!$A$97:$A$100</c:f>
              <c:strCache>
                <c:ptCount val="4"/>
                <c:pt idx="0">
                  <c:v>2023</c:v>
                </c:pt>
                <c:pt idx="1">
                  <c:v>2024</c:v>
                </c:pt>
                <c:pt idx="2">
                  <c:v>2025</c:v>
                </c:pt>
                <c:pt idx="3">
                  <c:v>TOTAL</c:v>
                </c:pt>
              </c:strCache>
            </c:strRef>
          </c:cat>
          <c:val>
            <c:numRef>
              <c:f>'Ficha 1.2 Cob. Pob. Atendida'!$E$97:$E$100</c:f>
              <c:numCache>
                <c:formatCode>General</c:formatCode>
                <c:ptCount val="4"/>
                <c:pt idx="0">
                  <c:v>73</c:v>
                </c:pt>
                <c:pt idx="1">
                  <c:v>93</c:v>
                </c:pt>
                <c:pt idx="2">
                  <c:v>107</c:v>
                </c:pt>
                <c:pt idx="3">
                  <c:v>273</c:v>
                </c:pt>
              </c:numCache>
            </c:numRef>
          </c:val>
          <c:extLst>
            <c:ext xmlns:c16="http://schemas.microsoft.com/office/drawing/2014/chart" uri="{C3380CC4-5D6E-409C-BE32-E72D297353CC}">
              <c16:uniqueId val="{00000000-5FD1-4BB2-871B-872C1F214F69}"/>
            </c:ext>
          </c:extLst>
        </c:ser>
        <c:ser>
          <c:idx val="1"/>
          <c:order val="1"/>
          <c:tx>
            <c:strRef>
              <c:f>'Ficha 1.2 Cob. Pob. Atendida'!$F$96</c:f>
              <c:strCache>
                <c:ptCount val="1"/>
                <c:pt idx="0">
                  <c:v>Pob. Atendia T. Intelectual</c:v>
                </c:pt>
              </c:strCache>
            </c:strRef>
          </c:tx>
          <c:spPr>
            <a:solidFill>
              <a:schemeClr val="accent2"/>
            </a:solidFill>
            <a:ln>
              <a:noFill/>
            </a:ln>
            <a:effectLst/>
          </c:spPr>
          <c:invertIfNegative val="0"/>
          <c:cat>
            <c:strRef>
              <c:f>'Ficha 1.2 Cob. Pob. Atendida'!$A$97:$A$100</c:f>
              <c:strCache>
                <c:ptCount val="4"/>
                <c:pt idx="0">
                  <c:v>2023</c:v>
                </c:pt>
                <c:pt idx="1">
                  <c:v>2024</c:v>
                </c:pt>
                <c:pt idx="2">
                  <c:v>2025</c:v>
                </c:pt>
                <c:pt idx="3">
                  <c:v>TOTAL</c:v>
                </c:pt>
              </c:strCache>
            </c:strRef>
          </c:cat>
          <c:val>
            <c:numRef>
              <c:f>'Ficha 1.2 Cob. Pob. Atendida'!$F$97:$F$100</c:f>
              <c:numCache>
                <c:formatCode>General</c:formatCode>
                <c:ptCount val="4"/>
                <c:pt idx="0">
                  <c:v>65</c:v>
                </c:pt>
                <c:pt idx="1">
                  <c:v>78</c:v>
                </c:pt>
                <c:pt idx="2">
                  <c:v>99</c:v>
                </c:pt>
                <c:pt idx="3">
                  <c:v>242</c:v>
                </c:pt>
              </c:numCache>
            </c:numRef>
          </c:val>
          <c:extLst>
            <c:ext xmlns:c16="http://schemas.microsoft.com/office/drawing/2014/chart" uri="{C3380CC4-5D6E-409C-BE32-E72D297353CC}">
              <c16:uniqueId val="{00000001-5FD1-4BB2-871B-872C1F214F69}"/>
            </c:ext>
          </c:extLst>
        </c:ser>
        <c:dLbls>
          <c:showLegendKey val="0"/>
          <c:showVal val="0"/>
          <c:showCatName val="0"/>
          <c:showSerName val="0"/>
          <c:showPercent val="0"/>
          <c:showBubbleSize val="0"/>
        </c:dLbls>
        <c:gapWidth val="219"/>
        <c:axId val="1436839680"/>
        <c:axId val="1436849664"/>
      </c:barChart>
      <c:lineChart>
        <c:grouping val="standard"/>
        <c:varyColors val="0"/>
        <c:ser>
          <c:idx val="2"/>
          <c:order val="2"/>
          <c:tx>
            <c:strRef>
              <c:f>'Ficha 1.2 Cob. Pob. Atendida'!$G$96</c:f>
              <c:strCache>
                <c:ptCount val="1"/>
                <c:pt idx="0">
                  <c:v>% Cobertura T. Intelectual</c:v>
                </c:pt>
              </c:strCache>
            </c:strRef>
          </c:tx>
          <c:spPr>
            <a:ln w="28575" cap="rnd">
              <a:solidFill>
                <a:schemeClr val="accent3"/>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'Ficha 1.2 Cob. Pob. Atendida'!$A$97:$A$100</c:f>
              <c:strCache>
                <c:ptCount val="4"/>
                <c:pt idx="0">
                  <c:v>2023</c:v>
                </c:pt>
                <c:pt idx="1">
                  <c:v>2024</c:v>
                </c:pt>
                <c:pt idx="2">
                  <c:v>2025</c:v>
                </c:pt>
                <c:pt idx="3">
                  <c:v>TOTAL</c:v>
                </c:pt>
              </c:strCache>
            </c:strRef>
          </c:cat>
          <c:val>
            <c:numRef>
              <c:f>'Ficha 1.2 Cob. Pob. Atendida'!$G$97:$G$100</c:f>
              <c:numCache>
                <c:formatCode>0.00%</c:formatCode>
                <c:ptCount val="4"/>
                <c:pt idx="0">
                  <c:v>0.8904109589041096</c:v>
                </c:pt>
                <c:pt idx="1">
                  <c:v>0.83870967741935487</c:v>
                </c:pt>
                <c:pt idx="2">
                  <c:v>0.92523364485981308</c:v>
                </c:pt>
                <c:pt idx="3">
                  <c:v>0.88644688644688641</c:v>
                </c:pt>
              </c:numCache>
            </c:numRef>
          </c:val>
          <c:smooth val="0"/>
          <c:extLst>
            <c:ext xmlns:c16="http://schemas.microsoft.com/office/drawing/2014/chart" uri="{C3380CC4-5D6E-409C-BE32-E72D297353CC}">
              <c16:uniqueId val="{00000002-5FD1-4BB2-871B-872C1F214F69}"/>
            </c:ext>
          </c:extLst>
        </c:ser>
        <c:dLbls>
          <c:showLegendKey val="0"/>
          <c:showVal val="0"/>
          <c:showCatName val="0"/>
          <c:showSerName val="0"/>
          <c:showPercent val="0"/>
          <c:showBubbleSize val="0"/>
        </c:dLbls>
        <c:marker val="1"/>
        <c:smooth val="0"/>
        <c:axId val="1569145136"/>
        <c:axId val="1569142224"/>
      </c:lineChart>
      <c:catAx>
        <c:axId val="14368396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36849664"/>
        <c:crosses val="autoZero"/>
        <c:auto val="1"/>
        <c:lblAlgn val="ctr"/>
        <c:lblOffset val="100"/>
        <c:noMultiLvlLbl val="0"/>
      </c:catAx>
      <c:valAx>
        <c:axId val="1436849664"/>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36839680"/>
        <c:crosses val="autoZero"/>
        <c:crossBetween val="between"/>
      </c:valAx>
      <c:valAx>
        <c:axId val="1569142224"/>
        <c:scaling>
          <c:orientation val="minMax"/>
        </c:scaling>
        <c:delete val="0"/>
        <c:axPos val="r"/>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569145136"/>
        <c:crosses val="max"/>
        <c:crossBetween val="between"/>
      </c:valAx>
      <c:catAx>
        <c:axId val="1569145136"/>
        <c:scaling>
          <c:orientation val="minMax"/>
        </c:scaling>
        <c:delete val="1"/>
        <c:axPos val="b"/>
        <c:numFmt formatCode="General" sourceLinked="1"/>
        <c:majorTickMark val="out"/>
        <c:minorTickMark val="none"/>
        <c:tickLblPos val="nextTo"/>
        <c:crossAx val="1569142224"/>
        <c:crosses val="autoZero"/>
        <c:auto val="1"/>
        <c:lblAlgn val="ctr"/>
        <c:lblOffset val="100"/>
        <c:noMultiLvlLbl val="0"/>
      </c:catAx>
      <c:spPr>
        <a:noFill/>
        <a:ln>
          <a:noFill/>
        </a:ln>
        <a:effectLst/>
      </c:spPr>
    </c:plotArea>
    <c:legend>
      <c:legendPos val="b"/>
      <c:layout>
        <c:manualLayout>
          <c:xMode val="edge"/>
          <c:yMode val="edge"/>
          <c:x val="0"/>
          <c:y val="0.82291557305336838"/>
          <c:w val="1"/>
          <c:h val="0.1493066491688538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Cobertura</a:t>
            </a:r>
            <a:r>
              <a:rPr lang="es-CO" baseline="0"/>
              <a:t> Población que Solicita </a:t>
            </a:r>
            <a:r>
              <a:rPr lang="es-CO" b="1" baseline="0"/>
              <a:t>Terapia Psicosocial  </a:t>
            </a:r>
            <a:r>
              <a:rPr lang="es-CO" baseline="0"/>
              <a:t>Vs. Población Atendida</a:t>
            </a:r>
            <a:endParaRPr lang="es-CO"/>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'Ficha 1.2 Cob. Pob. Atendida'!$H$96</c:f>
              <c:strCache>
                <c:ptCount val="1"/>
                <c:pt idx="0">
                  <c:v>Pob. Solicita T. Psicosocial</c:v>
                </c:pt>
              </c:strCache>
            </c:strRef>
          </c:tx>
          <c:spPr>
            <a:solidFill>
              <a:schemeClr val="accent1"/>
            </a:solidFill>
            <a:ln>
              <a:noFill/>
            </a:ln>
            <a:effectLst/>
          </c:spPr>
          <c:invertIfNegative val="0"/>
          <c:cat>
            <c:strRef>
              <c:f>'Ficha 1.2 Cob. Pob. Atendida'!$A$97:$A$100</c:f>
              <c:strCache>
                <c:ptCount val="4"/>
                <c:pt idx="0">
                  <c:v>2023</c:v>
                </c:pt>
                <c:pt idx="1">
                  <c:v>2024</c:v>
                </c:pt>
                <c:pt idx="2">
                  <c:v>2025</c:v>
                </c:pt>
                <c:pt idx="3">
                  <c:v>TOTAL</c:v>
                </c:pt>
              </c:strCache>
            </c:strRef>
          </c:cat>
          <c:val>
            <c:numRef>
              <c:f>'Ficha 1.2 Cob. Pob. Atendida'!$H$97:$H$100</c:f>
              <c:numCache>
                <c:formatCode>General</c:formatCode>
                <c:ptCount val="4"/>
                <c:pt idx="0">
                  <c:v>21</c:v>
                </c:pt>
                <c:pt idx="1">
                  <c:v>34</c:v>
                </c:pt>
                <c:pt idx="2">
                  <c:v>53</c:v>
                </c:pt>
                <c:pt idx="3">
                  <c:v>108</c:v>
                </c:pt>
              </c:numCache>
            </c:numRef>
          </c:val>
          <c:extLst>
            <c:ext xmlns:c16="http://schemas.microsoft.com/office/drawing/2014/chart" uri="{C3380CC4-5D6E-409C-BE32-E72D297353CC}">
              <c16:uniqueId val="{00000000-E13B-45F0-97EA-C834BA59877F}"/>
            </c:ext>
          </c:extLst>
        </c:ser>
        <c:ser>
          <c:idx val="1"/>
          <c:order val="1"/>
          <c:tx>
            <c:strRef>
              <c:f>'Ficha 1.2 Cob. Pob. Atendida'!$I$96</c:f>
              <c:strCache>
                <c:ptCount val="1"/>
                <c:pt idx="0">
                  <c:v>Pob. Atendia T. Psicosocial</c:v>
                </c:pt>
              </c:strCache>
            </c:strRef>
          </c:tx>
          <c:spPr>
            <a:solidFill>
              <a:schemeClr val="accent2"/>
            </a:solidFill>
            <a:ln>
              <a:noFill/>
            </a:ln>
            <a:effectLst/>
          </c:spPr>
          <c:invertIfNegative val="0"/>
          <c:cat>
            <c:strRef>
              <c:f>'Ficha 1.2 Cob. Pob. Atendida'!$A$97:$A$100</c:f>
              <c:strCache>
                <c:ptCount val="4"/>
                <c:pt idx="0">
                  <c:v>2023</c:v>
                </c:pt>
                <c:pt idx="1">
                  <c:v>2024</c:v>
                </c:pt>
                <c:pt idx="2">
                  <c:v>2025</c:v>
                </c:pt>
                <c:pt idx="3">
                  <c:v>TOTAL</c:v>
                </c:pt>
              </c:strCache>
            </c:strRef>
          </c:cat>
          <c:val>
            <c:numRef>
              <c:f>'Ficha 1.2 Cob. Pob. Atendida'!$I$97:$I$100</c:f>
              <c:numCache>
                <c:formatCode>General</c:formatCode>
                <c:ptCount val="4"/>
                <c:pt idx="0">
                  <c:v>12</c:v>
                </c:pt>
                <c:pt idx="1">
                  <c:v>24</c:v>
                </c:pt>
                <c:pt idx="2">
                  <c:v>42</c:v>
                </c:pt>
                <c:pt idx="3">
                  <c:v>78</c:v>
                </c:pt>
              </c:numCache>
            </c:numRef>
          </c:val>
          <c:extLst>
            <c:ext xmlns:c16="http://schemas.microsoft.com/office/drawing/2014/chart" uri="{C3380CC4-5D6E-409C-BE32-E72D297353CC}">
              <c16:uniqueId val="{00000001-E13B-45F0-97EA-C834BA59877F}"/>
            </c:ext>
          </c:extLst>
        </c:ser>
        <c:dLbls>
          <c:showLegendKey val="0"/>
          <c:showVal val="0"/>
          <c:showCatName val="0"/>
          <c:showSerName val="0"/>
          <c:showPercent val="0"/>
          <c:showBubbleSize val="0"/>
        </c:dLbls>
        <c:gapWidth val="219"/>
        <c:axId val="1436839680"/>
        <c:axId val="1436849664"/>
      </c:barChart>
      <c:lineChart>
        <c:grouping val="standard"/>
        <c:varyColors val="0"/>
        <c:ser>
          <c:idx val="2"/>
          <c:order val="2"/>
          <c:tx>
            <c:strRef>
              <c:f>'Ficha 1.2 Cob. Pob. Atendida'!$J$96</c:f>
              <c:strCache>
                <c:ptCount val="1"/>
                <c:pt idx="0">
                  <c:v>% Cobertura T. Psicosocial</c:v>
                </c:pt>
              </c:strCache>
            </c:strRef>
          </c:tx>
          <c:spPr>
            <a:ln w="28575" cap="rnd">
              <a:solidFill>
                <a:schemeClr val="accent3"/>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'Ficha 1.2 Cob. Pob. Atendida'!$A$97:$A$100</c:f>
              <c:strCache>
                <c:ptCount val="4"/>
                <c:pt idx="0">
                  <c:v>2023</c:v>
                </c:pt>
                <c:pt idx="1">
                  <c:v>2024</c:v>
                </c:pt>
                <c:pt idx="2">
                  <c:v>2025</c:v>
                </c:pt>
                <c:pt idx="3">
                  <c:v>TOTAL</c:v>
                </c:pt>
              </c:strCache>
            </c:strRef>
          </c:cat>
          <c:val>
            <c:numRef>
              <c:f>'Ficha 1.2 Cob. Pob. Atendida'!$J$97:$J$100</c:f>
              <c:numCache>
                <c:formatCode>0.00%</c:formatCode>
                <c:ptCount val="4"/>
                <c:pt idx="0">
                  <c:v>0.5714285714285714</c:v>
                </c:pt>
                <c:pt idx="1">
                  <c:v>0.70588235294117652</c:v>
                </c:pt>
                <c:pt idx="2">
                  <c:v>0.79245283018867929</c:v>
                </c:pt>
                <c:pt idx="3">
                  <c:v>0.72222222222222221</c:v>
                </c:pt>
              </c:numCache>
            </c:numRef>
          </c:val>
          <c:smooth val="0"/>
          <c:extLst>
            <c:ext xmlns:c16="http://schemas.microsoft.com/office/drawing/2014/chart" uri="{C3380CC4-5D6E-409C-BE32-E72D297353CC}">
              <c16:uniqueId val="{00000002-E13B-45F0-97EA-C834BA59877F}"/>
            </c:ext>
          </c:extLst>
        </c:ser>
        <c:dLbls>
          <c:showLegendKey val="0"/>
          <c:showVal val="0"/>
          <c:showCatName val="0"/>
          <c:showSerName val="0"/>
          <c:showPercent val="0"/>
          <c:showBubbleSize val="0"/>
        </c:dLbls>
        <c:marker val="1"/>
        <c:smooth val="0"/>
        <c:axId val="1569145136"/>
        <c:axId val="1569142224"/>
      </c:lineChart>
      <c:catAx>
        <c:axId val="14368396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36849664"/>
        <c:crosses val="autoZero"/>
        <c:auto val="1"/>
        <c:lblAlgn val="ctr"/>
        <c:lblOffset val="100"/>
        <c:noMultiLvlLbl val="0"/>
      </c:catAx>
      <c:valAx>
        <c:axId val="1436849664"/>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36839680"/>
        <c:crosses val="autoZero"/>
        <c:crossBetween val="between"/>
      </c:valAx>
      <c:valAx>
        <c:axId val="1569142224"/>
        <c:scaling>
          <c:orientation val="minMax"/>
        </c:scaling>
        <c:delete val="0"/>
        <c:axPos val="r"/>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569145136"/>
        <c:crosses val="max"/>
        <c:crossBetween val="between"/>
      </c:valAx>
      <c:catAx>
        <c:axId val="1569145136"/>
        <c:scaling>
          <c:orientation val="minMax"/>
        </c:scaling>
        <c:delete val="1"/>
        <c:axPos val="b"/>
        <c:numFmt formatCode="General" sourceLinked="1"/>
        <c:majorTickMark val="out"/>
        <c:minorTickMark val="none"/>
        <c:tickLblPos val="nextTo"/>
        <c:crossAx val="1569142224"/>
        <c:crosses val="autoZero"/>
        <c:auto val="1"/>
        <c:lblAlgn val="ctr"/>
        <c:lblOffset val="100"/>
        <c:noMultiLvlLbl val="0"/>
      </c:catAx>
      <c:spPr>
        <a:noFill/>
        <a:ln>
          <a:noFill/>
        </a:ln>
        <a:effectLst/>
      </c:spPr>
    </c:plotArea>
    <c:legend>
      <c:legendPos val="b"/>
      <c:layout>
        <c:manualLayout>
          <c:xMode val="edge"/>
          <c:yMode val="edge"/>
          <c:x val="0"/>
          <c:y val="0.82291557305336838"/>
          <c:w val="1"/>
          <c:h val="0.1493066491688538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Cobertura</a:t>
            </a:r>
            <a:r>
              <a:rPr lang="es-CO" baseline="0"/>
              <a:t> Población que Solicita </a:t>
            </a:r>
            <a:r>
              <a:rPr lang="es-CO" b="1" baseline="0"/>
              <a:t>Terapia Múltiple  </a:t>
            </a:r>
            <a:r>
              <a:rPr lang="es-CO" baseline="0"/>
              <a:t>Vs. Población Atendida</a:t>
            </a:r>
            <a:endParaRPr lang="es-CO"/>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'Ficha 1.2 Cob. Pob. Atendida'!$K$96</c:f>
              <c:strCache>
                <c:ptCount val="1"/>
                <c:pt idx="0">
                  <c:v>Pob. Solicita T. Multiple</c:v>
                </c:pt>
              </c:strCache>
            </c:strRef>
          </c:tx>
          <c:spPr>
            <a:solidFill>
              <a:schemeClr val="accent1"/>
            </a:solidFill>
            <a:ln>
              <a:noFill/>
            </a:ln>
            <a:effectLst/>
          </c:spPr>
          <c:invertIfNegative val="0"/>
          <c:cat>
            <c:strRef>
              <c:f>'Ficha 1.2 Cob. Pob. Atendida'!$A$97:$A$100</c:f>
              <c:strCache>
                <c:ptCount val="4"/>
                <c:pt idx="0">
                  <c:v>2023</c:v>
                </c:pt>
                <c:pt idx="1">
                  <c:v>2024</c:v>
                </c:pt>
                <c:pt idx="2">
                  <c:v>2025</c:v>
                </c:pt>
                <c:pt idx="3">
                  <c:v>TOTAL</c:v>
                </c:pt>
              </c:strCache>
            </c:strRef>
          </c:cat>
          <c:val>
            <c:numRef>
              <c:f>'Ficha 1.2 Cob. Pob. Atendida'!$K$97:$K$100</c:f>
              <c:numCache>
                <c:formatCode>General</c:formatCode>
                <c:ptCount val="4"/>
                <c:pt idx="0">
                  <c:v>110</c:v>
                </c:pt>
                <c:pt idx="1">
                  <c:v>188</c:v>
                </c:pt>
                <c:pt idx="2">
                  <c:v>274</c:v>
                </c:pt>
                <c:pt idx="3">
                  <c:v>572</c:v>
                </c:pt>
              </c:numCache>
            </c:numRef>
          </c:val>
          <c:extLst>
            <c:ext xmlns:c16="http://schemas.microsoft.com/office/drawing/2014/chart" uri="{C3380CC4-5D6E-409C-BE32-E72D297353CC}">
              <c16:uniqueId val="{00000000-BC69-4654-BDF3-126F71775AE9}"/>
            </c:ext>
          </c:extLst>
        </c:ser>
        <c:ser>
          <c:idx val="1"/>
          <c:order val="1"/>
          <c:tx>
            <c:strRef>
              <c:f>'Ficha 1.2 Cob. Pob. Atendida'!$L$96</c:f>
              <c:strCache>
                <c:ptCount val="1"/>
                <c:pt idx="0">
                  <c:v>Pob. Atendia T. Multiple</c:v>
                </c:pt>
              </c:strCache>
            </c:strRef>
          </c:tx>
          <c:spPr>
            <a:solidFill>
              <a:schemeClr val="accent2"/>
            </a:solidFill>
            <a:ln>
              <a:noFill/>
            </a:ln>
            <a:effectLst/>
          </c:spPr>
          <c:invertIfNegative val="0"/>
          <c:cat>
            <c:strRef>
              <c:f>'Ficha 1.2 Cob. Pob. Atendida'!$A$97:$A$100</c:f>
              <c:strCache>
                <c:ptCount val="4"/>
                <c:pt idx="0">
                  <c:v>2023</c:v>
                </c:pt>
                <c:pt idx="1">
                  <c:v>2024</c:v>
                </c:pt>
                <c:pt idx="2">
                  <c:v>2025</c:v>
                </c:pt>
                <c:pt idx="3">
                  <c:v>TOTAL</c:v>
                </c:pt>
              </c:strCache>
            </c:strRef>
          </c:cat>
          <c:val>
            <c:numRef>
              <c:f>'Ficha 1.2 Cob. Pob. Atendida'!$L$97:$L$100</c:f>
              <c:numCache>
                <c:formatCode>General</c:formatCode>
                <c:ptCount val="4"/>
                <c:pt idx="0">
                  <c:v>93</c:v>
                </c:pt>
                <c:pt idx="1">
                  <c:v>155</c:v>
                </c:pt>
                <c:pt idx="2">
                  <c:v>252</c:v>
                </c:pt>
                <c:pt idx="3">
                  <c:v>500</c:v>
                </c:pt>
              </c:numCache>
            </c:numRef>
          </c:val>
          <c:extLst>
            <c:ext xmlns:c16="http://schemas.microsoft.com/office/drawing/2014/chart" uri="{C3380CC4-5D6E-409C-BE32-E72D297353CC}">
              <c16:uniqueId val="{00000001-BC69-4654-BDF3-126F71775AE9}"/>
            </c:ext>
          </c:extLst>
        </c:ser>
        <c:dLbls>
          <c:showLegendKey val="0"/>
          <c:showVal val="0"/>
          <c:showCatName val="0"/>
          <c:showSerName val="0"/>
          <c:showPercent val="0"/>
          <c:showBubbleSize val="0"/>
        </c:dLbls>
        <c:gapWidth val="219"/>
        <c:axId val="1436839680"/>
        <c:axId val="1436849664"/>
      </c:barChart>
      <c:lineChart>
        <c:grouping val="standard"/>
        <c:varyColors val="0"/>
        <c:ser>
          <c:idx val="2"/>
          <c:order val="2"/>
          <c:tx>
            <c:strRef>
              <c:f>'Ficha 1.2 Cob. Pob. Atendida'!$M$96</c:f>
              <c:strCache>
                <c:ptCount val="1"/>
                <c:pt idx="0">
                  <c:v>% Cobertura T. Multiple</c:v>
                </c:pt>
              </c:strCache>
            </c:strRef>
          </c:tx>
          <c:spPr>
            <a:ln w="28575" cap="rnd">
              <a:solidFill>
                <a:schemeClr val="accent3"/>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'Ficha 1.2 Cob. Pob. Atendida'!$A$97:$A$100</c:f>
              <c:strCache>
                <c:ptCount val="4"/>
                <c:pt idx="0">
                  <c:v>2023</c:v>
                </c:pt>
                <c:pt idx="1">
                  <c:v>2024</c:v>
                </c:pt>
                <c:pt idx="2">
                  <c:v>2025</c:v>
                </c:pt>
                <c:pt idx="3">
                  <c:v>TOTAL</c:v>
                </c:pt>
              </c:strCache>
            </c:strRef>
          </c:cat>
          <c:val>
            <c:numRef>
              <c:f>'Ficha 1.2 Cob. Pob. Atendida'!$M$97:$M$100</c:f>
              <c:numCache>
                <c:formatCode>0.00%</c:formatCode>
                <c:ptCount val="4"/>
                <c:pt idx="0">
                  <c:v>0.84545454545454546</c:v>
                </c:pt>
                <c:pt idx="1">
                  <c:v>0.82446808510638303</c:v>
                </c:pt>
                <c:pt idx="2">
                  <c:v>0.91970802919708028</c:v>
                </c:pt>
                <c:pt idx="3">
                  <c:v>0.87412587412587417</c:v>
                </c:pt>
              </c:numCache>
            </c:numRef>
          </c:val>
          <c:smooth val="0"/>
          <c:extLst>
            <c:ext xmlns:c16="http://schemas.microsoft.com/office/drawing/2014/chart" uri="{C3380CC4-5D6E-409C-BE32-E72D297353CC}">
              <c16:uniqueId val="{00000002-BC69-4654-BDF3-126F71775AE9}"/>
            </c:ext>
          </c:extLst>
        </c:ser>
        <c:dLbls>
          <c:showLegendKey val="0"/>
          <c:showVal val="0"/>
          <c:showCatName val="0"/>
          <c:showSerName val="0"/>
          <c:showPercent val="0"/>
          <c:showBubbleSize val="0"/>
        </c:dLbls>
        <c:marker val="1"/>
        <c:smooth val="0"/>
        <c:axId val="1569145136"/>
        <c:axId val="1569142224"/>
      </c:lineChart>
      <c:catAx>
        <c:axId val="14368396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36849664"/>
        <c:crosses val="autoZero"/>
        <c:auto val="1"/>
        <c:lblAlgn val="ctr"/>
        <c:lblOffset val="100"/>
        <c:noMultiLvlLbl val="0"/>
      </c:catAx>
      <c:valAx>
        <c:axId val="1436849664"/>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36839680"/>
        <c:crosses val="autoZero"/>
        <c:crossBetween val="between"/>
      </c:valAx>
      <c:valAx>
        <c:axId val="1569142224"/>
        <c:scaling>
          <c:orientation val="minMax"/>
        </c:scaling>
        <c:delete val="0"/>
        <c:axPos val="r"/>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569145136"/>
        <c:crosses val="max"/>
        <c:crossBetween val="between"/>
      </c:valAx>
      <c:catAx>
        <c:axId val="1569145136"/>
        <c:scaling>
          <c:orientation val="minMax"/>
        </c:scaling>
        <c:delete val="1"/>
        <c:axPos val="b"/>
        <c:numFmt formatCode="General" sourceLinked="1"/>
        <c:majorTickMark val="out"/>
        <c:minorTickMark val="none"/>
        <c:tickLblPos val="nextTo"/>
        <c:crossAx val="1569142224"/>
        <c:crosses val="autoZero"/>
        <c:auto val="1"/>
        <c:lblAlgn val="ctr"/>
        <c:lblOffset val="100"/>
        <c:noMultiLvlLbl val="0"/>
      </c:catAx>
      <c:spPr>
        <a:noFill/>
        <a:ln>
          <a:noFill/>
        </a:ln>
        <a:effectLst/>
      </c:spPr>
    </c:plotArea>
    <c:legend>
      <c:legendPos val="b"/>
      <c:layout>
        <c:manualLayout>
          <c:xMode val="edge"/>
          <c:yMode val="edge"/>
          <c:x val="0"/>
          <c:y val="0.82291557305336838"/>
          <c:w val="1"/>
          <c:h val="0.1493066491688538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Cobertura</a:t>
            </a:r>
            <a:r>
              <a:rPr lang="es-CO" baseline="0"/>
              <a:t> Población que Solicita </a:t>
            </a:r>
            <a:r>
              <a:rPr lang="es-CO" b="1" baseline="0"/>
              <a:t>Terapia Auditiva  </a:t>
            </a:r>
            <a:r>
              <a:rPr lang="es-CO" baseline="0"/>
              <a:t>Vs. Población Atendida</a:t>
            </a:r>
            <a:endParaRPr lang="es-CO"/>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'Ficha 1.2 Cob. Pob. Atendida'!$N$96</c:f>
              <c:strCache>
                <c:ptCount val="1"/>
                <c:pt idx="0">
                  <c:v>Pob. Solicita T. Auditiva</c:v>
                </c:pt>
              </c:strCache>
            </c:strRef>
          </c:tx>
          <c:spPr>
            <a:solidFill>
              <a:schemeClr val="accent1"/>
            </a:solidFill>
            <a:ln>
              <a:noFill/>
            </a:ln>
            <a:effectLst/>
          </c:spPr>
          <c:invertIfNegative val="0"/>
          <c:cat>
            <c:strRef>
              <c:f>'Ficha 1.2 Cob. Pob. Atendida'!$A$97:$A$100</c:f>
              <c:strCache>
                <c:ptCount val="4"/>
                <c:pt idx="0">
                  <c:v>2023</c:v>
                </c:pt>
                <c:pt idx="1">
                  <c:v>2024</c:v>
                </c:pt>
                <c:pt idx="2">
                  <c:v>2025</c:v>
                </c:pt>
                <c:pt idx="3">
                  <c:v>TOTAL</c:v>
                </c:pt>
              </c:strCache>
            </c:strRef>
          </c:cat>
          <c:val>
            <c:numRef>
              <c:f>'Ficha 1.2 Cob. Pob. Atendida'!$N$97:$N$100</c:f>
              <c:numCache>
                <c:formatCode>General</c:formatCode>
                <c:ptCount val="4"/>
                <c:pt idx="0">
                  <c:v>13</c:v>
                </c:pt>
                <c:pt idx="1">
                  <c:v>22</c:v>
                </c:pt>
                <c:pt idx="2">
                  <c:v>30</c:v>
                </c:pt>
                <c:pt idx="3">
                  <c:v>65</c:v>
                </c:pt>
              </c:numCache>
            </c:numRef>
          </c:val>
          <c:extLst>
            <c:ext xmlns:c16="http://schemas.microsoft.com/office/drawing/2014/chart" uri="{C3380CC4-5D6E-409C-BE32-E72D297353CC}">
              <c16:uniqueId val="{00000000-5831-48A6-A1B5-9E9F7C89ABDD}"/>
            </c:ext>
          </c:extLst>
        </c:ser>
        <c:ser>
          <c:idx val="1"/>
          <c:order val="1"/>
          <c:tx>
            <c:strRef>
              <c:f>'Ficha 1.2 Cob. Pob. Atendida'!$O$96</c:f>
              <c:strCache>
                <c:ptCount val="1"/>
                <c:pt idx="0">
                  <c:v>Pob. Atendia T. Auditiva</c:v>
                </c:pt>
              </c:strCache>
            </c:strRef>
          </c:tx>
          <c:spPr>
            <a:solidFill>
              <a:schemeClr val="accent2"/>
            </a:solidFill>
            <a:ln>
              <a:noFill/>
            </a:ln>
            <a:effectLst/>
          </c:spPr>
          <c:invertIfNegative val="0"/>
          <c:cat>
            <c:strRef>
              <c:f>'Ficha 1.2 Cob. Pob. Atendida'!$A$97:$A$100</c:f>
              <c:strCache>
                <c:ptCount val="4"/>
                <c:pt idx="0">
                  <c:v>2023</c:v>
                </c:pt>
                <c:pt idx="1">
                  <c:v>2024</c:v>
                </c:pt>
                <c:pt idx="2">
                  <c:v>2025</c:v>
                </c:pt>
                <c:pt idx="3">
                  <c:v>TOTAL</c:v>
                </c:pt>
              </c:strCache>
            </c:strRef>
          </c:cat>
          <c:val>
            <c:numRef>
              <c:f>'Ficha 1.2 Cob. Pob. Atendida'!$O$97:$O$100</c:f>
              <c:numCache>
                <c:formatCode>General</c:formatCode>
                <c:ptCount val="4"/>
                <c:pt idx="0">
                  <c:v>8</c:v>
                </c:pt>
                <c:pt idx="1">
                  <c:v>10</c:v>
                </c:pt>
                <c:pt idx="2">
                  <c:v>25</c:v>
                </c:pt>
                <c:pt idx="3">
                  <c:v>43</c:v>
                </c:pt>
              </c:numCache>
            </c:numRef>
          </c:val>
          <c:extLst>
            <c:ext xmlns:c16="http://schemas.microsoft.com/office/drawing/2014/chart" uri="{C3380CC4-5D6E-409C-BE32-E72D297353CC}">
              <c16:uniqueId val="{00000001-5831-48A6-A1B5-9E9F7C89ABDD}"/>
            </c:ext>
          </c:extLst>
        </c:ser>
        <c:dLbls>
          <c:showLegendKey val="0"/>
          <c:showVal val="0"/>
          <c:showCatName val="0"/>
          <c:showSerName val="0"/>
          <c:showPercent val="0"/>
          <c:showBubbleSize val="0"/>
        </c:dLbls>
        <c:gapWidth val="219"/>
        <c:axId val="1436839680"/>
        <c:axId val="1436849664"/>
      </c:barChart>
      <c:lineChart>
        <c:grouping val="standard"/>
        <c:varyColors val="0"/>
        <c:ser>
          <c:idx val="2"/>
          <c:order val="2"/>
          <c:tx>
            <c:strRef>
              <c:f>'Ficha 1.2 Cob. Pob. Atendida'!$P$96</c:f>
              <c:strCache>
                <c:ptCount val="1"/>
                <c:pt idx="0">
                  <c:v>% Cobertura T. Auditiva</c:v>
                </c:pt>
              </c:strCache>
            </c:strRef>
          </c:tx>
          <c:spPr>
            <a:ln w="28575" cap="rnd">
              <a:solidFill>
                <a:schemeClr val="accent3"/>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'Ficha 1.2 Cob. Pob. Atendida'!$A$97:$A$100</c:f>
              <c:strCache>
                <c:ptCount val="4"/>
                <c:pt idx="0">
                  <c:v>2023</c:v>
                </c:pt>
                <c:pt idx="1">
                  <c:v>2024</c:v>
                </c:pt>
                <c:pt idx="2">
                  <c:v>2025</c:v>
                </c:pt>
                <c:pt idx="3">
                  <c:v>TOTAL</c:v>
                </c:pt>
              </c:strCache>
            </c:strRef>
          </c:cat>
          <c:val>
            <c:numRef>
              <c:f>'Ficha 1.2 Cob. Pob. Atendida'!$P$97:$P$100</c:f>
              <c:numCache>
                <c:formatCode>0.00%</c:formatCode>
                <c:ptCount val="4"/>
                <c:pt idx="0">
                  <c:v>0.61538461538461542</c:v>
                </c:pt>
                <c:pt idx="1">
                  <c:v>0.45454545454545453</c:v>
                </c:pt>
                <c:pt idx="2">
                  <c:v>0.83333333333333337</c:v>
                </c:pt>
                <c:pt idx="3">
                  <c:v>0.66153846153846152</c:v>
                </c:pt>
              </c:numCache>
            </c:numRef>
          </c:val>
          <c:smooth val="0"/>
          <c:extLst>
            <c:ext xmlns:c16="http://schemas.microsoft.com/office/drawing/2014/chart" uri="{C3380CC4-5D6E-409C-BE32-E72D297353CC}">
              <c16:uniqueId val="{00000002-5831-48A6-A1B5-9E9F7C89ABDD}"/>
            </c:ext>
          </c:extLst>
        </c:ser>
        <c:dLbls>
          <c:showLegendKey val="0"/>
          <c:showVal val="0"/>
          <c:showCatName val="0"/>
          <c:showSerName val="0"/>
          <c:showPercent val="0"/>
          <c:showBubbleSize val="0"/>
        </c:dLbls>
        <c:marker val="1"/>
        <c:smooth val="0"/>
        <c:axId val="1569145136"/>
        <c:axId val="1569142224"/>
      </c:lineChart>
      <c:catAx>
        <c:axId val="14368396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36849664"/>
        <c:crosses val="autoZero"/>
        <c:auto val="1"/>
        <c:lblAlgn val="ctr"/>
        <c:lblOffset val="100"/>
        <c:noMultiLvlLbl val="0"/>
      </c:catAx>
      <c:valAx>
        <c:axId val="1436849664"/>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36839680"/>
        <c:crosses val="autoZero"/>
        <c:crossBetween val="between"/>
      </c:valAx>
      <c:valAx>
        <c:axId val="1569142224"/>
        <c:scaling>
          <c:orientation val="minMax"/>
        </c:scaling>
        <c:delete val="0"/>
        <c:axPos val="r"/>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569145136"/>
        <c:crosses val="max"/>
        <c:crossBetween val="between"/>
      </c:valAx>
      <c:catAx>
        <c:axId val="1569145136"/>
        <c:scaling>
          <c:orientation val="minMax"/>
        </c:scaling>
        <c:delete val="1"/>
        <c:axPos val="b"/>
        <c:numFmt formatCode="General" sourceLinked="1"/>
        <c:majorTickMark val="out"/>
        <c:minorTickMark val="none"/>
        <c:tickLblPos val="nextTo"/>
        <c:crossAx val="1569142224"/>
        <c:crosses val="autoZero"/>
        <c:auto val="1"/>
        <c:lblAlgn val="ctr"/>
        <c:lblOffset val="100"/>
        <c:noMultiLvlLbl val="0"/>
      </c:catAx>
      <c:spPr>
        <a:noFill/>
        <a:ln>
          <a:noFill/>
        </a:ln>
        <a:effectLst/>
      </c:spPr>
    </c:plotArea>
    <c:legend>
      <c:legendPos val="b"/>
      <c:layout>
        <c:manualLayout>
          <c:xMode val="edge"/>
          <c:yMode val="edge"/>
          <c:x val="0"/>
          <c:y val="0.82291557305336838"/>
          <c:w val="1"/>
          <c:h val="0.1493066491688538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Cobertura</a:t>
            </a:r>
            <a:r>
              <a:rPr lang="es-CO" baseline="0"/>
              <a:t> Población que Solicita </a:t>
            </a:r>
            <a:r>
              <a:rPr lang="es-CO" b="1" baseline="0"/>
              <a:t>Terapia Visual  </a:t>
            </a:r>
            <a:r>
              <a:rPr lang="es-CO" baseline="0"/>
              <a:t>Vs. Población Atendida</a:t>
            </a:r>
            <a:endParaRPr lang="es-CO"/>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6.2180729546264191E-2"/>
          <c:y val="0.27715402210857071"/>
          <c:w val="0.83205577489369908"/>
          <c:h val="0.50707334872532961"/>
        </c:manualLayout>
      </c:layout>
      <c:barChart>
        <c:barDir val="col"/>
        <c:grouping val="clustered"/>
        <c:varyColors val="0"/>
        <c:ser>
          <c:idx val="0"/>
          <c:order val="0"/>
          <c:tx>
            <c:strRef>
              <c:f>'Ficha 1.2 Cob. Pob. Atendida'!$Q$96</c:f>
              <c:strCache>
                <c:ptCount val="1"/>
                <c:pt idx="0">
                  <c:v>Pob. Solicita T. Visual</c:v>
                </c:pt>
              </c:strCache>
            </c:strRef>
          </c:tx>
          <c:spPr>
            <a:solidFill>
              <a:schemeClr val="accent1"/>
            </a:solidFill>
            <a:ln>
              <a:noFill/>
            </a:ln>
            <a:effectLst/>
          </c:spPr>
          <c:invertIfNegative val="0"/>
          <c:cat>
            <c:strRef>
              <c:f>'Ficha 1.2 Cob. Pob. Atendida'!$A$97:$A$100</c:f>
              <c:strCache>
                <c:ptCount val="4"/>
                <c:pt idx="0">
                  <c:v>2023</c:v>
                </c:pt>
                <c:pt idx="1">
                  <c:v>2024</c:v>
                </c:pt>
                <c:pt idx="2">
                  <c:v>2025</c:v>
                </c:pt>
                <c:pt idx="3">
                  <c:v>TOTAL</c:v>
                </c:pt>
              </c:strCache>
            </c:strRef>
          </c:cat>
          <c:val>
            <c:numRef>
              <c:f>'Ficha 1.2 Cob. Pob. Atendida'!$Q$97:$Q$100</c:f>
              <c:numCache>
                <c:formatCode>General</c:formatCode>
                <c:ptCount val="4"/>
                <c:pt idx="0">
                  <c:v>8</c:v>
                </c:pt>
                <c:pt idx="1">
                  <c:v>19</c:v>
                </c:pt>
                <c:pt idx="2">
                  <c:v>36</c:v>
                </c:pt>
                <c:pt idx="3">
                  <c:v>63</c:v>
                </c:pt>
              </c:numCache>
            </c:numRef>
          </c:val>
          <c:extLst>
            <c:ext xmlns:c16="http://schemas.microsoft.com/office/drawing/2014/chart" uri="{C3380CC4-5D6E-409C-BE32-E72D297353CC}">
              <c16:uniqueId val="{00000000-AD26-42DE-8935-FA49A27B0B5D}"/>
            </c:ext>
          </c:extLst>
        </c:ser>
        <c:ser>
          <c:idx val="1"/>
          <c:order val="1"/>
          <c:tx>
            <c:strRef>
              <c:f>'Ficha 1.2 Cob. Pob. Atendida'!$R$96</c:f>
              <c:strCache>
                <c:ptCount val="1"/>
                <c:pt idx="0">
                  <c:v>Pob. Atendia T. Visual</c:v>
                </c:pt>
              </c:strCache>
            </c:strRef>
          </c:tx>
          <c:spPr>
            <a:solidFill>
              <a:schemeClr val="accent2"/>
            </a:solidFill>
            <a:ln>
              <a:noFill/>
            </a:ln>
            <a:effectLst/>
          </c:spPr>
          <c:invertIfNegative val="0"/>
          <c:cat>
            <c:strRef>
              <c:f>'Ficha 1.2 Cob. Pob. Atendida'!$A$97:$A$100</c:f>
              <c:strCache>
                <c:ptCount val="4"/>
                <c:pt idx="0">
                  <c:v>2023</c:v>
                </c:pt>
                <c:pt idx="1">
                  <c:v>2024</c:v>
                </c:pt>
                <c:pt idx="2">
                  <c:v>2025</c:v>
                </c:pt>
                <c:pt idx="3">
                  <c:v>TOTAL</c:v>
                </c:pt>
              </c:strCache>
            </c:strRef>
          </c:cat>
          <c:val>
            <c:numRef>
              <c:f>'Ficha 1.2 Cob. Pob. Atendida'!$R$97:$R$100</c:f>
              <c:numCache>
                <c:formatCode>General</c:formatCode>
                <c:ptCount val="4"/>
                <c:pt idx="0">
                  <c:v>7</c:v>
                </c:pt>
                <c:pt idx="1">
                  <c:v>17</c:v>
                </c:pt>
                <c:pt idx="2">
                  <c:v>30</c:v>
                </c:pt>
                <c:pt idx="3">
                  <c:v>54</c:v>
                </c:pt>
              </c:numCache>
            </c:numRef>
          </c:val>
          <c:extLst>
            <c:ext xmlns:c16="http://schemas.microsoft.com/office/drawing/2014/chart" uri="{C3380CC4-5D6E-409C-BE32-E72D297353CC}">
              <c16:uniqueId val="{00000001-AD26-42DE-8935-FA49A27B0B5D}"/>
            </c:ext>
          </c:extLst>
        </c:ser>
        <c:dLbls>
          <c:showLegendKey val="0"/>
          <c:showVal val="0"/>
          <c:showCatName val="0"/>
          <c:showSerName val="0"/>
          <c:showPercent val="0"/>
          <c:showBubbleSize val="0"/>
        </c:dLbls>
        <c:gapWidth val="219"/>
        <c:axId val="1436839680"/>
        <c:axId val="1436849664"/>
      </c:barChart>
      <c:lineChart>
        <c:grouping val="standard"/>
        <c:varyColors val="0"/>
        <c:ser>
          <c:idx val="2"/>
          <c:order val="2"/>
          <c:tx>
            <c:strRef>
              <c:f>'Ficha 1.2 Cob. Pob. Atendida'!$S$96</c:f>
              <c:strCache>
                <c:ptCount val="1"/>
                <c:pt idx="0">
                  <c:v>% Cobertura T. Visual</c:v>
                </c:pt>
              </c:strCache>
            </c:strRef>
          </c:tx>
          <c:spPr>
            <a:ln w="28575" cap="rnd">
              <a:solidFill>
                <a:schemeClr val="accent3"/>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'Ficha 1.2 Cob. Pob. Atendida'!$A$97:$A$100</c:f>
              <c:strCache>
                <c:ptCount val="4"/>
                <c:pt idx="0">
                  <c:v>2023</c:v>
                </c:pt>
                <c:pt idx="1">
                  <c:v>2024</c:v>
                </c:pt>
                <c:pt idx="2">
                  <c:v>2025</c:v>
                </c:pt>
                <c:pt idx="3">
                  <c:v>TOTAL</c:v>
                </c:pt>
              </c:strCache>
            </c:strRef>
          </c:cat>
          <c:val>
            <c:numRef>
              <c:f>'Ficha 1.2 Cob. Pob. Atendida'!$S$97:$S$100</c:f>
              <c:numCache>
                <c:formatCode>0.00%</c:formatCode>
                <c:ptCount val="4"/>
                <c:pt idx="0">
                  <c:v>0.875</c:v>
                </c:pt>
                <c:pt idx="1">
                  <c:v>0.89473684210526316</c:v>
                </c:pt>
                <c:pt idx="2">
                  <c:v>0.83333333333333337</c:v>
                </c:pt>
                <c:pt idx="3">
                  <c:v>0.8571428571428571</c:v>
                </c:pt>
              </c:numCache>
            </c:numRef>
          </c:val>
          <c:smooth val="0"/>
          <c:extLst>
            <c:ext xmlns:c16="http://schemas.microsoft.com/office/drawing/2014/chart" uri="{C3380CC4-5D6E-409C-BE32-E72D297353CC}">
              <c16:uniqueId val="{00000002-AD26-42DE-8935-FA49A27B0B5D}"/>
            </c:ext>
          </c:extLst>
        </c:ser>
        <c:dLbls>
          <c:showLegendKey val="0"/>
          <c:showVal val="0"/>
          <c:showCatName val="0"/>
          <c:showSerName val="0"/>
          <c:showPercent val="0"/>
          <c:showBubbleSize val="0"/>
        </c:dLbls>
        <c:marker val="1"/>
        <c:smooth val="0"/>
        <c:axId val="1569145136"/>
        <c:axId val="1569142224"/>
      </c:lineChart>
      <c:catAx>
        <c:axId val="14368396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36849664"/>
        <c:crosses val="autoZero"/>
        <c:auto val="1"/>
        <c:lblAlgn val="ctr"/>
        <c:lblOffset val="100"/>
        <c:noMultiLvlLbl val="0"/>
      </c:catAx>
      <c:valAx>
        <c:axId val="1436849664"/>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36839680"/>
        <c:crosses val="autoZero"/>
        <c:crossBetween val="between"/>
      </c:valAx>
      <c:valAx>
        <c:axId val="1569142224"/>
        <c:scaling>
          <c:orientation val="minMax"/>
        </c:scaling>
        <c:delete val="0"/>
        <c:axPos val="r"/>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569145136"/>
        <c:crosses val="max"/>
        <c:crossBetween val="between"/>
      </c:valAx>
      <c:catAx>
        <c:axId val="1569145136"/>
        <c:scaling>
          <c:orientation val="minMax"/>
        </c:scaling>
        <c:delete val="1"/>
        <c:axPos val="b"/>
        <c:numFmt formatCode="General" sourceLinked="1"/>
        <c:majorTickMark val="out"/>
        <c:minorTickMark val="none"/>
        <c:tickLblPos val="nextTo"/>
        <c:crossAx val="1569142224"/>
        <c:crosses val="autoZero"/>
        <c:auto val="1"/>
        <c:lblAlgn val="ctr"/>
        <c:lblOffset val="100"/>
        <c:noMultiLvlLbl val="0"/>
      </c:catAx>
      <c:spPr>
        <a:noFill/>
        <a:ln>
          <a:noFill/>
        </a:ln>
        <a:effectLst/>
      </c:spPr>
    </c:plotArea>
    <c:legend>
      <c:legendPos val="b"/>
      <c:layout>
        <c:manualLayout>
          <c:xMode val="edge"/>
          <c:yMode val="edge"/>
          <c:x val="0"/>
          <c:y val="0.82291557305336838"/>
          <c:w val="1"/>
          <c:h val="0.1493066491688538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Comparación Pobación que solicita terapias</a:t>
            </a:r>
            <a:r>
              <a:rPr lang="es-CO" baseline="0"/>
              <a:t> Vs población atendida</a:t>
            </a:r>
          </a:p>
          <a:p>
            <a:pPr>
              <a:defRPr/>
            </a:pPr>
            <a:r>
              <a:rPr lang="es-CO" baseline="0"/>
              <a:t>Vigencias 2023 a 2025</a:t>
            </a:r>
            <a:endParaRPr lang="es-CO"/>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5.9726323065498452E-2"/>
          <c:y val="9.3958427384743234E-2"/>
          <c:w val="0.87323074771562037"/>
          <c:h val="0.65032395949776478"/>
        </c:manualLayout>
      </c:layout>
      <c:barChart>
        <c:barDir val="col"/>
        <c:grouping val="clustered"/>
        <c:varyColors val="0"/>
        <c:ser>
          <c:idx val="0"/>
          <c:order val="0"/>
          <c:tx>
            <c:strRef>
              <c:f>'Ficha 1.2 Cob. Pob. Atendida'!$A$97</c:f>
              <c:strCache>
                <c:ptCount val="1"/>
                <c:pt idx="0">
                  <c:v>2023</c:v>
                </c:pt>
              </c:strCache>
            </c:strRef>
          </c:tx>
          <c:spPr>
            <a:solidFill>
              <a:schemeClr val="accent1"/>
            </a:solidFill>
            <a:ln>
              <a:noFill/>
            </a:ln>
            <a:effectLst/>
          </c:spPr>
          <c:invertIfNegative val="0"/>
          <c:cat>
            <c:strRef>
              <c:extLst>
                <c:ext xmlns:c15="http://schemas.microsoft.com/office/drawing/2012/chart" uri="{02D57815-91ED-43cb-92C2-25804820EDAC}">
                  <c15:fullRef>
                    <c15:sqref>'Ficha 1.2 Cob. Pob. Atendida'!$B$96:$S$96</c15:sqref>
                  </c15:fullRef>
                </c:ext>
              </c:extLst>
              <c:f>('Ficha 1.2 Cob. Pob. Atendida'!$B$96:$C$96,'Ficha 1.2 Cob. Pob. Atendida'!$E$96:$F$96,'Ficha 1.2 Cob. Pob. Atendida'!$H$96:$I$96,'Ficha 1.2 Cob. Pob. Atendida'!$K$96:$L$96,'Ficha 1.2 Cob. Pob. Atendida'!$N$96:$O$96,'Ficha 1.2 Cob. Pob. Atendida'!$Q$96:$R$96)</c:f>
              <c:strCache>
                <c:ptCount val="12"/>
                <c:pt idx="0">
                  <c:v>Pob. Solicita T. Física</c:v>
                </c:pt>
                <c:pt idx="1">
                  <c:v>Pob. Atendia T. Física</c:v>
                </c:pt>
                <c:pt idx="2">
                  <c:v>Pob. Solicita T. Intelectual</c:v>
                </c:pt>
                <c:pt idx="3">
                  <c:v>Pob. Atendia T. Intelectual</c:v>
                </c:pt>
                <c:pt idx="4">
                  <c:v>Pob. Solicita T. Psicosocial</c:v>
                </c:pt>
                <c:pt idx="5">
                  <c:v>Pob. Atendia T. Psicosocial</c:v>
                </c:pt>
                <c:pt idx="6">
                  <c:v>Pob. Solicita T. Multiple</c:v>
                </c:pt>
                <c:pt idx="7">
                  <c:v>Pob. Atendia T. Multiple</c:v>
                </c:pt>
                <c:pt idx="8">
                  <c:v>Pob. Solicita T. Auditiva</c:v>
                </c:pt>
                <c:pt idx="9">
                  <c:v>Pob. Atendia T. Auditiva</c:v>
                </c:pt>
                <c:pt idx="10">
                  <c:v>Pob. Solicita T. Visual</c:v>
                </c:pt>
                <c:pt idx="11">
                  <c:v>Pob. Atendia T. Visual</c:v>
                </c:pt>
              </c:strCache>
            </c:strRef>
          </c:cat>
          <c:val>
            <c:numRef>
              <c:extLst>
                <c:ext xmlns:c15="http://schemas.microsoft.com/office/drawing/2012/chart" uri="{02D57815-91ED-43cb-92C2-25804820EDAC}">
                  <c15:fullRef>
                    <c15:sqref>'Ficha 1.2 Cob. Pob. Atendida'!$B$97:$S$97</c15:sqref>
                  </c15:fullRef>
                </c:ext>
              </c:extLst>
              <c:f>('Ficha 1.2 Cob. Pob. Atendida'!$B$97:$C$97,'Ficha 1.2 Cob. Pob. Atendida'!$E$97:$F$97,'Ficha 1.2 Cob. Pob. Atendida'!$H$97:$I$97,'Ficha 1.2 Cob. Pob. Atendida'!$K$97:$L$97,'Ficha 1.2 Cob. Pob. Atendida'!$N$97:$O$97,'Ficha 1.2 Cob. Pob. Atendida'!$Q$97:$R$97)</c:f>
              <c:numCache>
                <c:formatCode>General</c:formatCode>
                <c:ptCount val="12"/>
                <c:pt idx="0">
                  <c:v>80</c:v>
                </c:pt>
                <c:pt idx="1">
                  <c:v>73</c:v>
                </c:pt>
                <c:pt idx="2">
                  <c:v>73</c:v>
                </c:pt>
                <c:pt idx="3">
                  <c:v>65</c:v>
                </c:pt>
                <c:pt idx="4">
                  <c:v>21</c:v>
                </c:pt>
                <c:pt idx="5">
                  <c:v>12</c:v>
                </c:pt>
                <c:pt idx="6">
                  <c:v>110</c:v>
                </c:pt>
                <c:pt idx="7">
                  <c:v>93</c:v>
                </c:pt>
                <c:pt idx="8">
                  <c:v>13</c:v>
                </c:pt>
                <c:pt idx="9">
                  <c:v>8</c:v>
                </c:pt>
                <c:pt idx="10">
                  <c:v>8</c:v>
                </c:pt>
                <c:pt idx="11">
                  <c:v>7</c:v>
                </c:pt>
              </c:numCache>
            </c:numRef>
          </c:val>
          <c:extLst>
            <c:ext xmlns:c16="http://schemas.microsoft.com/office/drawing/2014/chart" uri="{C3380CC4-5D6E-409C-BE32-E72D297353CC}">
              <c16:uniqueId val="{00000000-D098-487E-A93B-F05C95537CCD}"/>
            </c:ext>
          </c:extLst>
        </c:ser>
        <c:ser>
          <c:idx val="1"/>
          <c:order val="1"/>
          <c:tx>
            <c:strRef>
              <c:f>'Ficha 1.2 Cob. Pob. Atendida'!$A$98</c:f>
              <c:strCache>
                <c:ptCount val="1"/>
                <c:pt idx="0">
                  <c:v>2024</c:v>
                </c:pt>
              </c:strCache>
            </c:strRef>
          </c:tx>
          <c:spPr>
            <a:solidFill>
              <a:schemeClr val="accent2"/>
            </a:solidFill>
            <a:ln>
              <a:noFill/>
            </a:ln>
            <a:effectLst/>
          </c:spPr>
          <c:invertIfNegative val="0"/>
          <c:cat>
            <c:strRef>
              <c:extLst>
                <c:ext xmlns:c15="http://schemas.microsoft.com/office/drawing/2012/chart" uri="{02D57815-91ED-43cb-92C2-25804820EDAC}">
                  <c15:fullRef>
                    <c15:sqref>'Ficha 1.2 Cob. Pob. Atendida'!$B$96:$S$96</c15:sqref>
                  </c15:fullRef>
                </c:ext>
              </c:extLst>
              <c:f>('Ficha 1.2 Cob. Pob. Atendida'!$B$96:$C$96,'Ficha 1.2 Cob. Pob. Atendida'!$E$96:$F$96,'Ficha 1.2 Cob. Pob. Atendida'!$H$96:$I$96,'Ficha 1.2 Cob. Pob. Atendida'!$K$96:$L$96,'Ficha 1.2 Cob. Pob. Atendida'!$N$96:$O$96,'Ficha 1.2 Cob. Pob. Atendida'!$Q$96:$R$96)</c:f>
              <c:strCache>
                <c:ptCount val="12"/>
                <c:pt idx="0">
                  <c:v>Pob. Solicita T. Física</c:v>
                </c:pt>
                <c:pt idx="1">
                  <c:v>Pob. Atendia T. Física</c:v>
                </c:pt>
                <c:pt idx="2">
                  <c:v>Pob. Solicita T. Intelectual</c:v>
                </c:pt>
                <c:pt idx="3">
                  <c:v>Pob. Atendia T. Intelectual</c:v>
                </c:pt>
                <c:pt idx="4">
                  <c:v>Pob. Solicita T. Psicosocial</c:v>
                </c:pt>
                <c:pt idx="5">
                  <c:v>Pob. Atendia T. Psicosocial</c:v>
                </c:pt>
                <c:pt idx="6">
                  <c:v>Pob. Solicita T. Multiple</c:v>
                </c:pt>
                <c:pt idx="7">
                  <c:v>Pob. Atendia T. Multiple</c:v>
                </c:pt>
                <c:pt idx="8">
                  <c:v>Pob. Solicita T. Auditiva</c:v>
                </c:pt>
                <c:pt idx="9">
                  <c:v>Pob. Atendia T. Auditiva</c:v>
                </c:pt>
                <c:pt idx="10">
                  <c:v>Pob. Solicita T. Visual</c:v>
                </c:pt>
                <c:pt idx="11">
                  <c:v>Pob. Atendia T. Visual</c:v>
                </c:pt>
              </c:strCache>
            </c:strRef>
          </c:cat>
          <c:val>
            <c:numRef>
              <c:extLst>
                <c:ext xmlns:c15="http://schemas.microsoft.com/office/drawing/2012/chart" uri="{02D57815-91ED-43cb-92C2-25804820EDAC}">
                  <c15:fullRef>
                    <c15:sqref>'Ficha 1.2 Cob. Pob. Atendida'!$B$98:$S$98</c15:sqref>
                  </c15:fullRef>
                </c:ext>
              </c:extLst>
              <c:f>('Ficha 1.2 Cob. Pob. Atendida'!$B$98:$C$98,'Ficha 1.2 Cob. Pob. Atendida'!$E$98:$F$98,'Ficha 1.2 Cob. Pob. Atendida'!$H$98:$I$98,'Ficha 1.2 Cob. Pob. Atendida'!$K$98:$L$98,'Ficha 1.2 Cob. Pob. Atendida'!$N$98:$O$98,'Ficha 1.2 Cob. Pob. Atendida'!$Q$98:$R$98)</c:f>
              <c:numCache>
                <c:formatCode>General</c:formatCode>
                <c:ptCount val="12"/>
                <c:pt idx="0">
                  <c:v>140</c:v>
                </c:pt>
                <c:pt idx="1">
                  <c:v>70</c:v>
                </c:pt>
                <c:pt idx="2">
                  <c:v>93</c:v>
                </c:pt>
                <c:pt idx="3">
                  <c:v>78</c:v>
                </c:pt>
                <c:pt idx="4">
                  <c:v>34</c:v>
                </c:pt>
                <c:pt idx="5">
                  <c:v>24</c:v>
                </c:pt>
                <c:pt idx="6">
                  <c:v>188</c:v>
                </c:pt>
                <c:pt idx="7">
                  <c:v>155</c:v>
                </c:pt>
                <c:pt idx="8">
                  <c:v>22</c:v>
                </c:pt>
                <c:pt idx="9">
                  <c:v>10</c:v>
                </c:pt>
                <c:pt idx="10">
                  <c:v>19</c:v>
                </c:pt>
                <c:pt idx="11">
                  <c:v>17</c:v>
                </c:pt>
              </c:numCache>
            </c:numRef>
          </c:val>
          <c:extLst>
            <c:ext xmlns:c16="http://schemas.microsoft.com/office/drawing/2014/chart" uri="{C3380CC4-5D6E-409C-BE32-E72D297353CC}">
              <c16:uniqueId val="{00000001-D098-487E-A93B-F05C95537CCD}"/>
            </c:ext>
          </c:extLst>
        </c:ser>
        <c:ser>
          <c:idx val="2"/>
          <c:order val="2"/>
          <c:tx>
            <c:strRef>
              <c:f>'Ficha 1.2 Cob. Pob. Atendida'!$A$99</c:f>
              <c:strCache>
                <c:ptCount val="1"/>
                <c:pt idx="0">
                  <c:v>2025</c:v>
                </c:pt>
              </c:strCache>
            </c:strRef>
          </c:tx>
          <c:spPr>
            <a:solidFill>
              <a:schemeClr val="accent3"/>
            </a:solidFill>
            <a:ln>
              <a:noFill/>
            </a:ln>
            <a:effectLst/>
          </c:spPr>
          <c:invertIfNegative val="0"/>
          <c:cat>
            <c:strRef>
              <c:extLst>
                <c:ext xmlns:c15="http://schemas.microsoft.com/office/drawing/2012/chart" uri="{02D57815-91ED-43cb-92C2-25804820EDAC}">
                  <c15:fullRef>
                    <c15:sqref>'Ficha 1.2 Cob. Pob. Atendida'!$B$96:$S$96</c15:sqref>
                  </c15:fullRef>
                </c:ext>
              </c:extLst>
              <c:f>('Ficha 1.2 Cob. Pob. Atendida'!$B$96:$C$96,'Ficha 1.2 Cob. Pob. Atendida'!$E$96:$F$96,'Ficha 1.2 Cob. Pob. Atendida'!$H$96:$I$96,'Ficha 1.2 Cob. Pob. Atendida'!$K$96:$L$96,'Ficha 1.2 Cob. Pob. Atendida'!$N$96:$O$96,'Ficha 1.2 Cob. Pob. Atendida'!$Q$96:$R$96)</c:f>
              <c:strCache>
                <c:ptCount val="12"/>
                <c:pt idx="0">
                  <c:v>Pob. Solicita T. Física</c:v>
                </c:pt>
                <c:pt idx="1">
                  <c:v>Pob. Atendia T. Física</c:v>
                </c:pt>
                <c:pt idx="2">
                  <c:v>Pob. Solicita T. Intelectual</c:v>
                </c:pt>
                <c:pt idx="3">
                  <c:v>Pob. Atendia T. Intelectual</c:v>
                </c:pt>
                <c:pt idx="4">
                  <c:v>Pob. Solicita T. Psicosocial</c:v>
                </c:pt>
                <c:pt idx="5">
                  <c:v>Pob. Atendia T. Psicosocial</c:v>
                </c:pt>
                <c:pt idx="6">
                  <c:v>Pob. Solicita T. Multiple</c:v>
                </c:pt>
                <c:pt idx="7">
                  <c:v>Pob. Atendia T. Multiple</c:v>
                </c:pt>
                <c:pt idx="8">
                  <c:v>Pob. Solicita T. Auditiva</c:v>
                </c:pt>
                <c:pt idx="9">
                  <c:v>Pob. Atendia T. Auditiva</c:v>
                </c:pt>
                <c:pt idx="10">
                  <c:v>Pob. Solicita T. Visual</c:v>
                </c:pt>
                <c:pt idx="11">
                  <c:v>Pob. Atendia T. Visual</c:v>
                </c:pt>
              </c:strCache>
            </c:strRef>
          </c:cat>
          <c:val>
            <c:numRef>
              <c:extLst>
                <c:ext xmlns:c15="http://schemas.microsoft.com/office/drawing/2012/chart" uri="{02D57815-91ED-43cb-92C2-25804820EDAC}">
                  <c15:fullRef>
                    <c15:sqref>'Ficha 1.2 Cob. Pob. Atendida'!$B$99:$S$99</c15:sqref>
                  </c15:fullRef>
                </c:ext>
              </c:extLst>
              <c:f>('Ficha 1.2 Cob. Pob. Atendida'!$B$99:$C$99,'Ficha 1.2 Cob. Pob. Atendida'!$E$99:$F$99,'Ficha 1.2 Cob. Pob. Atendida'!$H$99:$I$99,'Ficha 1.2 Cob. Pob. Atendida'!$K$99:$L$99,'Ficha 1.2 Cob. Pob. Atendida'!$N$99:$O$99,'Ficha 1.2 Cob. Pob. Atendida'!$Q$99:$R$99)</c:f>
              <c:numCache>
                <c:formatCode>General</c:formatCode>
                <c:ptCount val="12"/>
                <c:pt idx="0">
                  <c:v>167</c:v>
                </c:pt>
                <c:pt idx="1">
                  <c:v>134</c:v>
                </c:pt>
                <c:pt idx="2">
                  <c:v>107</c:v>
                </c:pt>
                <c:pt idx="3">
                  <c:v>99</c:v>
                </c:pt>
                <c:pt idx="4">
                  <c:v>53</c:v>
                </c:pt>
                <c:pt idx="5">
                  <c:v>42</c:v>
                </c:pt>
                <c:pt idx="6">
                  <c:v>274</c:v>
                </c:pt>
                <c:pt idx="7">
                  <c:v>252</c:v>
                </c:pt>
                <c:pt idx="8">
                  <c:v>30</c:v>
                </c:pt>
                <c:pt idx="9">
                  <c:v>25</c:v>
                </c:pt>
                <c:pt idx="10">
                  <c:v>36</c:v>
                </c:pt>
                <c:pt idx="11">
                  <c:v>30</c:v>
                </c:pt>
              </c:numCache>
            </c:numRef>
          </c:val>
          <c:extLst>
            <c:ext xmlns:c16="http://schemas.microsoft.com/office/drawing/2014/chart" uri="{C3380CC4-5D6E-409C-BE32-E72D297353CC}">
              <c16:uniqueId val="{00000002-D098-487E-A93B-F05C95537CCD}"/>
            </c:ext>
          </c:extLst>
        </c:ser>
        <c:dLbls>
          <c:showLegendKey val="0"/>
          <c:showVal val="0"/>
          <c:showCatName val="0"/>
          <c:showSerName val="0"/>
          <c:showPercent val="0"/>
          <c:showBubbleSize val="0"/>
        </c:dLbls>
        <c:gapWidth val="150"/>
        <c:axId val="1431001584"/>
        <c:axId val="1431012400"/>
      </c:barChart>
      <c:catAx>
        <c:axId val="14310015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31012400"/>
        <c:crosses val="autoZero"/>
        <c:auto val="1"/>
        <c:lblAlgn val="ctr"/>
        <c:lblOffset val="100"/>
        <c:noMultiLvlLbl val="0"/>
      </c:catAx>
      <c:valAx>
        <c:axId val="1431012400"/>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31001584"/>
        <c:crosses val="autoZero"/>
        <c:crossBetween val="between"/>
      </c:valAx>
      <c:spPr>
        <a:noFill/>
        <a:ln>
          <a:noFill/>
        </a:ln>
        <a:effectLst/>
      </c:spPr>
    </c:plotArea>
    <c:legend>
      <c:legendPos val="r"/>
      <c:layout>
        <c:manualLayout>
          <c:xMode val="edge"/>
          <c:yMode val="edge"/>
          <c:x val="0.88680457028801507"/>
          <c:y val="0.20893964855562094"/>
          <c:w val="5.4311204944921504E-2"/>
          <c:h val="0.1895846424355833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spc="120" normalizeH="0" baseline="0">
                <a:solidFill>
                  <a:schemeClr val="tx1">
                    <a:lumMod val="65000"/>
                    <a:lumOff val="35000"/>
                  </a:schemeClr>
                </a:solidFill>
                <a:latin typeface="+mn-lt"/>
                <a:ea typeface="+mn-ea"/>
                <a:cs typeface="+mn-cs"/>
              </a:defRPr>
            </a:pPr>
            <a:r>
              <a:rPr lang="es-CO"/>
              <a:t>EJECUCIÓN</a:t>
            </a:r>
            <a:r>
              <a:rPr lang="es-CO" baseline="0"/>
              <a:t> DE RECURSOS T. </a:t>
            </a:r>
            <a:r>
              <a:rPr lang="es-CO" u="sng" baseline="0"/>
              <a:t>FÍSICA</a:t>
            </a:r>
            <a:endParaRPr lang="es-CO" u="sng"/>
          </a:p>
        </c:rich>
      </c:tx>
      <c:overlay val="0"/>
      <c:spPr>
        <a:noFill/>
        <a:ln>
          <a:noFill/>
        </a:ln>
        <a:effectLst/>
      </c:spPr>
      <c:txPr>
        <a:bodyPr rot="0" spcFirstLastPara="1" vertOverflow="ellipsis" vert="horz" wrap="square" anchor="ctr" anchorCtr="1"/>
        <a:lstStyle/>
        <a:p>
          <a:pPr>
            <a:defRPr sz="1600" b="1" i="0" u="none" strike="noStrike" kern="1200" cap="all" spc="120" normalizeH="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percentStacked"/>
        <c:varyColors val="0"/>
        <c:ser>
          <c:idx val="0"/>
          <c:order val="0"/>
          <c:tx>
            <c:strRef>
              <c:f>'Ficha 1.2 Cob. Pob. Atendida'!$C$120</c:f>
              <c:strCache>
                <c:ptCount val="1"/>
                <c:pt idx="0">
                  <c:v>Recursos Ejecutados</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'Ficha 1.2 Cob. Pob. Atendida'!$A$121:$A$123</c:f>
              <c:numCache>
                <c:formatCode>General</c:formatCode>
                <c:ptCount val="3"/>
                <c:pt idx="0">
                  <c:v>2023</c:v>
                </c:pt>
                <c:pt idx="1">
                  <c:v>2024</c:v>
                </c:pt>
                <c:pt idx="2">
                  <c:v>2025</c:v>
                </c:pt>
              </c:numCache>
            </c:numRef>
          </c:cat>
          <c:val>
            <c:numRef>
              <c:f>'Ficha 1.2 Cob. Pob. Atendida'!$C$121:$C$123</c:f>
              <c:numCache>
                <c:formatCode>_("$"* #,##0.00_);_("$"* \(#,##0.00\);_("$"* "-"??_);_(@_)</c:formatCode>
                <c:ptCount val="3"/>
                <c:pt idx="0">
                  <c:v>95029336.724776313</c:v>
                </c:pt>
                <c:pt idx="1">
                  <c:v>30848536.359999999</c:v>
                </c:pt>
                <c:pt idx="2">
                  <c:v>38922901</c:v>
                </c:pt>
              </c:numCache>
            </c:numRef>
          </c:val>
          <c:extLst>
            <c:ext xmlns:c16="http://schemas.microsoft.com/office/drawing/2014/chart" uri="{C3380CC4-5D6E-409C-BE32-E72D297353CC}">
              <c16:uniqueId val="{00000000-7D02-44AE-9A1C-A69C0957A93E}"/>
            </c:ext>
          </c:extLst>
        </c:ser>
        <c:ser>
          <c:idx val="1"/>
          <c:order val="1"/>
          <c:tx>
            <c:strRef>
              <c:f>'Ficha 1.2 Cob. Pob. Atendida'!$D$120</c:f>
              <c:strCache>
                <c:ptCount val="1"/>
                <c:pt idx="0">
                  <c:v>Costo per cápita T Física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'Ficha 1.2 Cob. Pob. Atendida'!$A$121:$A$123</c:f>
              <c:numCache>
                <c:formatCode>General</c:formatCode>
                <c:ptCount val="3"/>
                <c:pt idx="0">
                  <c:v>2023</c:v>
                </c:pt>
                <c:pt idx="1">
                  <c:v>2024</c:v>
                </c:pt>
                <c:pt idx="2">
                  <c:v>2025</c:v>
                </c:pt>
              </c:numCache>
            </c:numRef>
          </c:cat>
          <c:val>
            <c:numRef>
              <c:f>'Ficha 1.2 Cob. Pob. Atendida'!$D$121:$D$123</c:f>
              <c:numCache>
                <c:formatCode>_("$"* #,##0.00_);_("$"* \(#,##0.00\);_("$"* "-"??_);_(@_)</c:formatCode>
                <c:ptCount val="3"/>
                <c:pt idx="0">
                  <c:v>1301771.73595584</c:v>
                </c:pt>
                <c:pt idx="1">
                  <c:v>440693.37657142855</c:v>
                </c:pt>
                <c:pt idx="2">
                  <c:v>290469.41044776118</c:v>
                </c:pt>
              </c:numCache>
            </c:numRef>
          </c:val>
          <c:extLst>
            <c:ext xmlns:c16="http://schemas.microsoft.com/office/drawing/2014/chart" uri="{C3380CC4-5D6E-409C-BE32-E72D297353CC}">
              <c16:uniqueId val="{00000001-7D02-44AE-9A1C-A69C0957A93E}"/>
            </c:ext>
          </c:extLst>
        </c:ser>
        <c:dLbls>
          <c:dLblPos val="ctr"/>
          <c:showLegendKey val="0"/>
          <c:showVal val="1"/>
          <c:showCatName val="0"/>
          <c:showSerName val="0"/>
          <c:showPercent val="0"/>
          <c:showBubbleSize val="0"/>
        </c:dLbls>
        <c:gapWidth val="79"/>
        <c:overlap val="100"/>
        <c:axId val="1525396064"/>
        <c:axId val="1525394400"/>
      </c:barChart>
      <c:catAx>
        <c:axId val="152539606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es-CO"/>
          </a:p>
        </c:txPr>
        <c:crossAx val="1525394400"/>
        <c:crosses val="autoZero"/>
        <c:auto val="1"/>
        <c:lblAlgn val="ctr"/>
        <c:lblOffset val="100"/>
        <c:noMultiLvlLbl val="0"/>
      </c:catAx>
      <c:valAx>
        <c:axId val="1525394400"/>
        <c:scaling>
          <c:orientation val="minMax"/>
        </c:scaling>
        <c:delete val="1"/>
        <c:axPos val="l"/>
        <c:numFmt formatCode="0%" sourceLinked="1"/>
        <c:majorTickMark val="none"/>
        <c:minorTickMark val="none"/>
        <c:tickLblPos val="nextTo"/>
        <c:crossAx val="1525396064"/>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lt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cap="all" spc="120" normalizeH="0" baseline="0">
                <a:solidFill>
                  <a:schemeClr val="tx1">
                    <a:lumMod val="65000"/>
                    <a:lumOff val="35000"/>
                  </a:schemeClr>
                </a:solidFill>
                <a:latin typeface="+mn-lt"/>
                <a:ea typeface="+mn-ea"/>
                <a:cs typeface="+mn-cs"/>
              </a:defRPr>
            </a:pPr>
            <a:r>
              <a:rPr lang="es-CO" sz="1200"/>
              <a:t>EJECUCIÓN</a:t>
            </a:r>
            <a:r>
              <a:rPr lang="es-CO" sz="1200" baseline="0"/>
              <a:t> DE RECURSOS T. </a:t>
            </a:r>
            <a:r>
              <a:rPr lang="es-CO" sz="1200" b="1" u="sng" baseline="0"/>
              <a:t>Intelectual</a:t>
            </a:r>
            <a:endParaRPr lang="es-CO" sz="1200" b="1" u="sng"/>
          </a:p>
        </c:rich>
      </c:tx>
      <c:overlay val="0"/>
      <c:spPr>
        <a:noFill/>
        <a:ln>
          <a:noFill/>
        </a:ln>
        <a:effectLst/>
      </c:spPr>
      <c:txPr>
        <a:bodyPr rot="0" spcFirstLastPara="1" vertOverflow="ellipsis" vert="horz" wrap="square" anchor="ctr" anchorCtr="1"/>
        <a:lstStyle/>
        <a:p>
          <a:pPr>
            <a:defRPr sz="1200" b="1" i="0" u="none" strike="noStrike" kern="1200" cap="all" spc="120" normalizeH="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percentStacked"/>
        <c:varyColors val="0"/>
        <c:ser>
          <c:idx val="0"/>
          <c:order val="0"/>
          <c:tx>
            <c:strRef>
              <c:f>'Ficha 1.2 Cob. Pob. Atendida'!$F$120</c:f>
              <c:strCache>
                <c:ptCount val="1"/>
                <c:pt idx="0">
                  <c:v>Recursos Ejecutados T. intelectual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'Ficha 1.2 Cob. Pob. Atendida'!$A$121:$A$123</c:f>
              <c:numCache>
                <c:formatCode>General</c:formatCode>
                <c:ptCount val="3"/>
                <c:pt idx="0">
                  <c:v>2023</c:v>
                </c:pt>
                <c:pt idx="1">
                  <c:v>2024</c:v>
                </c:pt>
                <c:pt idx="2">
                  <c:v>2025</c:v>
                </c:pt>
              </c:numCache>
            </c:numRef>
          </c:cat>
          <c:val>
            <c:numRef>
              <c:f>'Ficha 1.2 Cob. Pob. Atendida'!$F$121:$F$123</c:f>
              <c:numCache>
                <c:formatCode>_-"$"\ * #,##0_-;\-"$"\ * #,##0_-;_-"$"\ * "-"??_-;_-@_-</c:formatCode>
                <c:ptCount val="3"/>
                <c:pt idx="0" formatCode="_-* #,##0_-;\-* #,##0_-;_-* &quot;-&quot;??_-;_-@_-">
                  <c:v>67540441.706263497</c:v>
                </c:pt>
                <c:pt idx="1">
                  <c:v>25487863.199999999</c:v>
                </c:pt>
                <c:pt idx="2" formatCode="_-* #,##0_-;\-* #,##0_-;_-* &quot;-&quot;??_-;_-@_-">
                  <c:v>46411839</c:v>
                </c:pt>
              </c:numCache>
            </c:numRef>
          </c:val>
          <c:extLst>
            <c:ext xmlns:c16="http://schemas.microsoft.com/office/drawing/2014/chart" uri="{C3380CC4-5D6E-409C-BE32-E72D297353CC}">
              <c16:uniqueId val="{00000000-9FEB-404A-B7CE-15134A88B794}"/>
            </c:ext>
          </c:extLst>
        </c:ser>
        <c:ser>
          <c:idx val="1"/>
          <c:order val="1"/>
          <c:tx>
            <c:strRef>
              <c:f>'Ficha 1.2 Cob. Pob. Atendida'!$G$120</c:f>
              <c:strCache>
                <c:ptCount val="1"/>
                <c:pt idx="0">
                  <c:v>Costo per cápita T Intelectual</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'Ficha 1.2 Cob. Pob. Atendida'!$A$121:$A$123</c:f>
              <c:numCache>
                <c:formatCode>General</c:formatCode>
                <c:ptCount val="3"/>
                <c:pt idx="0">
                  <c:v>2023</c:v>
                </c:pt>
                <c:pt idx="1">
                  <c:v>2024</c:v>
                </c:pt>
                <c:pt idx="2">
                  <c:v>2025</c:v>
                </c:pt>
              </c:numCache>
            </c:numRef>
          </c:cat>
          <c:val>
            <c:numRef>
              <c:f>'Ficha 1.2 Cob. Pob. Atendida'!$G$121:$G$123</c:f>
              <c:numCache>
                <c:formatCode>_-"$"\ * #,##0_-;\-"$"\ * #,##0_-;_-"$"\ * "-"??_-;_-@_-</c:formatCode>
                <c:ptCount val="3"/>
                <c:pt idx="0">
                  <c:v>1039083.7185578999</c:v>
                </c:pt>
                <c:pt idx="1">
                  <c:v>326767.4769230769</c:v>
                </c:pt>
                <c:pt idx="2">
                  <c:v>468806.45454545453</c:v>
                </c:pt>
              </c:numCache>
            </c:numRef>
          </c:val>
          <c:extLst>
            <c:ext xmlns:c16="http://schemas.microsoft.com/office/drawing/2014/chart" uri="{C3380CC4-5D6E-409C-BE32-E72D297353CC}">
              <c16:uniqueId val="{00000001-9FEB-404A-B7CE-15134A88B794}"/>
            </c:ext>
          </c:extLst>
        </c:ser>
        <c:dLbls>
          <c:dLblPos val="ctr"/>
          <c:showLegendKey val="0"/>
          <c:showVal val="1"/>
          <c:showCatName val="0"/>
          <c:showSerName val="0"/>
          <c:showPercent val="0"/>
          <c:showBubbleSize val="0"/>
        </c:dLbls>
        <c:gapWidth val="79"/>
        <c:overlap val="100"/>
        <c:axId val="1525396064"/>
        <c:axId val="1525394400"/>
      </c:barChart>
      <c:catAx>
        <c:axId val="152539606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es-CO"/>
          </a:p>
        </c:txPr>
        <c:crossAx val="1525394400"/>
        <c:crosses val="autoZero"/>
        <c:auto val="1"/>
        <c:lblAlgn val="ctr"/>
        <c:lblOffset val="100"/>
        <c:noMultiLvlLbl val="0"/>
      </c:catAx>
      <c:valAx>
        <c:axId val="1525394400"/>
        <c:scaling>
          <c:orientation val="minMax"/>
        </c:scaling>
        <c:delete val="1"/>
        <c:axPos val="l"/>
        <c:numFmt formatCode="0%" sourceLinked="1"/>
        <c:majorTickMark val="none"/>
        <c:minorTickMark val="none"/>
        <c:tickLblPos val="nextTo"/>
        <c:crossAx val="1525396064"/>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lt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cap="all" spc="120" normalizeH="0" baseline="0">
                <a:solidFill>
                  <a:schemeClr val="tx1">
                    <a:lumMod val="65000"/>
                    <a:lumOff val="35000"/>
                  </a:schemeClr>
                </a:solidFill>
                <a:latin typeface="+mn-lt"/>
                <a:ea typeface="+mn-ea"/>
                <a:cs typeface="+mn-cs"/>
              </a:defRPr>
            </a:pPr>
            <a:r>
              <a:rPr lang="es-CO" sz="1200"/>
              <a:t>EJECUCIÓN</a:t>
            </a:r>
            <a:r>
              <a:rPr lang="es-CO" sz="1200" baseline="0"/>
              <a:t> DE RECURSOS T. </a:t>
            </a:r>
            <a:r>
              <a:rPr lang="es-CO" sz="1200" b="1" u="sng" baseline="0"/>
              <a:t>psicosocial</a:t>
            </a:r>
            <a:endParaRPr lang="es-CO" sz="1200" b="1" u="sng"/>
          </a:p>
        </c:rich>
      </c:tx>
      <c:overlay val="0"/>
      <c:spPr>
        <a:noFill/>
        <a:ln>
          <a:noFill/>
        </a:ln>
        <a:effectLst/>
      </c:spPr>
      <c:txPr>
        <a:bodyPr rot="0" spcFirstLastPara="1" vertOverflow="ellipsis" vert="horz" wrap="square" anchor="ctr" anchorCtr="1"/>
        <a:lstStyle/>
        <a:p>
          <a:pPr>
            <a:defRPr sz="1200" b="1" i="0" u="none" strike="noStrike" kern="1200" cap="all" spc="120" normalizeH="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percentStacked"/>
        <c:varyColors val="0"/>
        <c:ser>
          <c:idx val="0"/>
          <c:order val="0"/>
          <c:tx>
            <c:strRef>
              <c:f>'Ficha 1.2 Cob. Pob. Atendida'!$I$120</c:f>
              <c:strCache>
                <c:ptCount val="1"/>
                <c:pt idx="0">
                  <c:v>Recursos Ejecutados T. psicosocial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'Ficha 1.2 Cob. Pob. Atendida'!$A$121:$A$123</c:f>
              <c:numCache>
                <c:formatCode>General</c:formatCode>
                <c:ptCount val="3"/>
                <c:pt idx="0">
                  <c:v>2023</c:v>
                </c:pt>
                <c:pt idx="1">
                  <c:v>2024</c:v>
                </c:pt>
                <c:pt idx="2">
                  <c:v>2025</c:v>
                </c:pt>
              </c:numCache>
            </c:numRef>
          </c:cat>
          <c:val>
            <c:numRef>
              <c:f>'Ficha 1.2 Cob. Pob. Atendida'!$I$121:$I$123</c:f>
              <c:numCache>
                <c:formatCode>_-* #,##0_-;\-* #,##0_-;_-* "-"??_-;_-@_-</c:formatCode>
                <c:ptCount val="3"/>
                <c:pt idx="0">
                  <c:v>4953829.1376118483</c:v>
                </c:pt>
                <c:pt idx="1">
                  <c:v>2861218.24</c:v>
                </c:pt>
                <c:pt idx="2">
                  <c:v>10494303</c:v>
                </c:pt>
              </c:numCache>
            </c:numRef>
          </c:val>
          <c:extLst>
            <c:ext xmlns:c16="http://schemas.microsoft.com/office/drawing/2014/chart" uri="{C3380CC4-5D6E-409C-BE32-E72D297353CC}">
              <c16:uniqueId val="{00000000-61D1-48B5-9B42-455CC270DBF7}"/>
            </c:ext>
          </c:extLst>
        </c:ser>
        <c:ser>
          <c:idx val="1"/>
          <c:order val="1"/>
          <c:tx>
            <c:strRef>
              <c:f>'Ficha 1.2 Cob. Pob. Atendida'!$J$120</c:f>
              <c:strCache>
                <c:ptCount val="1"/>
                <c:pt idx="0">
                  <c:v>Costo per cápita T. Psicosocial</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'Ficha 1.2 Cob. Pob. Atendida'!$A$121:$A$123</c:f>
              <c:numCache>
                <c:formatCode>General</c:formatCode>
                <c:ptCount val="3"/>
                <c:pt idx="0">
                  <c:v>2023</c:v>
                </c:pt>
                <c:pt idx="1">
                  <c:v>2024</c:v>
                </c:pt>
                <c:pt idx="2">
                  <c:v>2025</c:v>
                </c:pt>
              </c:numCache>
            </c:numRef>
          </c:cat>
          <c:val>
            <c:numRef>
              <c:f>'Ficha 1.2 Cob. Pob. Atendida'!$J$121:$J$123</c:f>
              <c:numCache>
                <c:formatCode>_-"$"\ * #,##0_-;\-"$"\ * #,##0_-;_-"$"\ * "-"??_-;_-@_-</c:formatCode>
                <c:ptCount val="3"/>
                <c:pt idx="0">
                  <c:v>412819.09480098734</c:v>
                </c:pt>
                <c:pt idx="1">
                  <c:v>119217.42666666668</c:v>
                </c:pt>
                <c:pt idx="2">
                  <c:v>249864.35714285713</c:v>
                </c:pt>
              </c:numCache>
            </c:numRef>
          </c:val>
          <c:extLst>
            <c:ext xmlns:c16="http://schemas.microsoft.com/office/drawing/2014/chart" uri="{C3380CC4-5D6E-409C-BE32-E72D297353CC}">
              <c16:uniqueId val="{00000001-61D1-48B5-9B42-455CC270DBF7}"/>
            </c:ext>
          </c:extLst>
        </c:ser>
        <c:dLbls>
          <c:dLblPos val="ctr"/>
          <c:showLegendKey val="0"/>
          <c:showVal val="1"/>
          <c:showCatName val="0"/>
          <c:showSerName val="0"/>
          <c:showPercent val="0"/>
          <c:showBubbleSize val="0"/>
        </c:dLbls>
        <c:gapWidth val="79"/>
        <c:overlap val="100"/>
        <c:axId val="1525396064"/>
        <c:axId val="1525394400"/>
      </c:barChart>
      <c:catAx>
        <c:axId val="152539606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es-CO"/>
          </a:p>
        </c:txPr>
        <c:crossAx val="1525394400"/>
        <c:crosses val="autoZero"/>
        <c:auto val="1"/>
        <c:lblAlgn val="ctr"/>
        <c:lblOffset val="100"/>
        <c:noMultiLvlLbl val="0"/>
      </c:catAx>
      <c:valAx>
        <c:axId val="1525394400"/>
        <c:scaling>
          <c:orientation val="minMax"/>
        </c:scaling>
        <c:delete val="1"/>
        <c:axPos val="l"/>
        <c:numFmt formatCode="0%" sourceLinked="1"/>
        <c:majorTickMark val="none"/>
        <c:minorTickMark val="none"/>
        <c:tickLblPos val="nextTo"/>
        <c:crossAx val="1525396064"/>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lt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cap="all" spc="120" normalizeH="0" baseline="0">
                <a:solidFill>
                  <a:schemeClr val="tx1">
                    <a:lumMod val="65000"/>
                    <a:lumOff val="35000"/>
                  </a:schemeClr>
                </a:solidFill>
                <a:latin typeface="+mn-lt"/>
                <a:ea typeface="+mn-ea"/>
                <a:cs typeface="+mn-cs"/>
              </a:defRPr>
            </a:pPr>
            <a:r>
              <a:rPr lang="es-CO" sz="1200"/>
              <a:t>EJECUCIÓN</a:t>
            </a:r>
            <a:r>
              <a:rPr lang="es-CO" sz="1200" baseline="0"/>
              <a:t> DE RECURSOS T. </a:t>
            </a:r>
            <a:r>
              <a:rPr lang="es-CO" sz="1200" b="1" u="sng" baseline="0"/>
              <a:t>múltiple</a:t>
            </a:r>
            <a:endParaRPr lang="es-CO" sz="1200" b="1" u="sng"/>
          </a:p>
        </c:rich>
      </c:tx>
      <c:overlay val="0"/>
      <c:spPr>
        <a:noFill/>
        <a:ln>
          <a:noFill/>
        </a:ln>
        <a:effectLst/>
      </c:spPr>
      <c:txPr>
        <a:bodyPr rot="0" spcFirstLastPara="1" vertOverflow="ellipsis" vert="horz" wrap="square" anchor="ctr" anchorCtr="1"/>
        <a:lstStyle/>
        <a:p>
          <a:pPr>
            <a:defRPr sz="1200" b="1" i="0" u="none" strike="noStrike" kern="1200" cap="all" spc="120" normalizeH="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percentStacked"/>
        <c:varyColors val="0"/>
        <c:ser>
          <c:idx val="0"/>
          <c:order val="0"/>
          <c:tx>
            <c:strRef>
              <c:f>'Ficha 1.2 Cob. Pob. Atendida'!$L$120</c:f>
              <c:strCache>
                <c:ptCount val="1"/>
                <c:pt idx="0">
                  <c:v>Recursos Ejecutados T. Múltiple</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'Ficha 1.2 Cob. Pob. Atendida'!$A$121:$A$123</c:f>
              <c:numCache>
                <c:formatCode>General</c:formatCode>
                <c:ptCount val="3"/>
                <c:pt idx="0">
                  <c:v>2023</c:v>
                </c:pt>
                <c:pt idx="1">
                  <c:v>2024</c:v>
                </c:pt>
                <c:pt idx="2">
                  <c:v>2025</c:v>
                </c:pt>
              </c:numCache>
            </c:numRef>
          </c:cat>
          <c:val>
            <c:numRef>
              <c:f>'Ficha 1.2 Cob. Pob. Atendida'!$L$121:$L$123</c:f>
              <c:numCache>
                <c:formatCode>_-"$"\ * #,##0_-;\-"$"\ * #,##0_-;_-"$"\ * "-"??_-;_-@_-</c:formatCode>
                <c:ptCount val="3"/>
                <c:pt idx="0">
                  <c:v>138545326.01203334</c:v>
                </c:pt>
                <c:pt idx="1">
                  <c:v>49109357</c:v>
                </c:pt>
                <c:pt idx="2">
                  <c:v>79930957</c:v>
                </c:pt>
              </c:numCache>
            </c:numRef>
          </c:val>
          <c:extLst>
            <c:ext xmlns:c16="http://schemas.microsoft.com/office/drawing/2014/chart" uri="{C3380CC4-5D6E-409C-BE32-E72D297353CC}">
              <c16:uniqueId val="{00000000-90D3-4D6B-8E05-624BACD2AF7C}"/>
            </c:ext>
          </c:extLst>
        </c:ser>
        <c:ser>
          <c:idx val="1"/>
          <c:order val="1"/>
          <c:tx>
            <c:strRef>
              <c:f>'Ficha 1.2 Cob. Pob. Atendida'!$M$120</c:f>
              <c:strCache>
                <c:ptCount val="1"/>
                <c:pt idx="0">
                  <c:v>Costo per cápita T. Múltiple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'Ficha 1.2 Cob. Pob. Atendida'!$A$121:$A$123</c:f>
              <c:numCache>
                <c:formatCode>General</c:formatCode>
                <c:ptCount val="3"/>
                <c:pt idx="0">
                  <c:v>2023</c:v>
                </c:pt>
                <c:pt idx="1">
                  <c:v>2024</c:v>
                </c:pt>
                <c:pt idx="2">
                  <c:v>2025</c:v>
                </c:pt>
              </c:numCache>
            </c:numRef>
          </c:cat>
          <c:val>
            <c:numRef>
              <c:f>'Ficha 1.2 Cob. Pob. Atendida'!$M$121:$M$123</c:f>
              <c:numCache>
                <c:formatCode>_-"$"\ * #,##0_-;\-"$"\ * #,##0_-;_-"$"\ * "-"??_-;_-@_-</c:formatCode>
                <c:ptCount val="3"/>
                <c:pt idx="0">
                  <c:v>1489734.6883014338</c:v>
                </c:pt>
                <c:pt idx="1">
                  <c:v>316834.56129032257</c:v>
                </c:pt>
                <c:pt idx="2">
                  <c:v>317186.33730158728</c:v>
                </c:pt>
              </c:numCache>
            </c:numRef>
          </c:val>
          <c:extLst>
            <c:ext xmlns:c16="http://schemas.microsoft.com/office/drawing/2014/chart" uri="{C3380CC4-5D6E-409C-BE32-E72D297353CC}">
              <c16:uniqueId val="{00000001-90D3-4D6B-8E05-624BACD2AF7C}"/>
            </c:ext>
          </c:extLst>
        </c:ser>
        <c:dLbls>
          <c:dLblPos val="ctr"/>
          <c:showLegendKey val="0"/>
          <c:showVal val="1"/>
          <c:showCatName val="0"/>
          <c:showSerName val="0"/>
          <c:showPercent val="0"/>
          <c:showBubbleSize val="0"/>
        </c:dLbls>
        <c:gapWidth val="79"/>
        <c:overlap val="100"/>
        <c:axId val="1525396064"/>
        <c:axId val="1525394400"/>
      </c:barChart>
      <c:catAx>
        <c:axId val="152539606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es-CO"/>
          </a:p>
        </c:txPr>
        <c:crossAx val="1525394400"/>
        <c:crosses val="autoZero"/>
        <c:auto val="1"/>
        <c:lblAlgn val="ctr"/>
        <c:lblOffset val="100"/>
        <c:noMultiLvlLbl val="0"/>
      </c:catAx>
      <c:valAx>
        <c:axId val="1525394400"/>
        <c:scaling>
          <c:orientation val="minMax"/>
        </c:scaling>
        <c:delete val="1"/>
        <c:axPos val="l"/>
        <c:numFmt formatCode="0%" sourceLinked="1"/>
        <c:majorTickMark val="none"/>
        <c:minorTickMark val="none"/>
        <c:tickLblPos val="nextTo"/>
        <c:crossAx val="1525396064"/>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lt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cap="all" spc="120" normalizeH="0" baseline="0">
                <a:solidFill>
                  <a:schemeClr val="tx1">
                    <a:lumMod val="65000"/>
                    <a:lumOff val="35000"/>
                  </a:schemeClr>
                </a:solidFill>
                <a:latin typeface="+mn-lt"/>
                <a:ea typeface="+mn-ea"/>
                <a:cs typeface="+mn-cs"/>
              </a:defRPr>
            </a:pPr>
            <a:r>
              <a:rPr lang="es-CO" sz="1200"/>
              <a:t>EJECUCIÓN</a:t>
            </a:r>
            <a:r>
              <a:rPr lang="es-CO" sz="1200" baseline="0"/>
              <a:t> DE RECURSOS T. </a:t>
            </a:r>
            <a:r>
              <a:rPr lang="es-CO" sz="1200" b="1" u="sng" baseline="0"/>
              <a:t>auditiva</a:t>
            </a:r>
            <a:endParaRPr lang="es-CO" sz="1200" b="1" u="sng"/>
          </a:p>
        </c:rich>
      </c:tx>
      <c:overlay val="0"/>
      <c:spPr>
        <a:noFill/>
        <a:ln>
          <a:noFill/>
        </a:ln>
        <a:effectLst/>
      </c:spPr>
      <c:txPr>
        <a:bodyPr rot="0" spcFirstLastPara="1" vertOverflow="ellipsis" vert="horz" wrap="square" anchor="ctr" anchorCtr="1"/>
        <a:lstStyle/>
        <a:p>
          <a:pPr>
            <a:defRPr sz="1200" b="1" i="0" u="none" strike="noStrike" kern="1200" cap="all" spc="120" normalizeH="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percentStacked"/>
        <c:varyColors val="0"/>
        <c:ser>
          <c:idx val="0"/>
          <c:order val="0"/>
          <c:tx>
            <c:strRef>
              <c:f>'Ficha 1.2 Cob. Pob. Atendida'!$O$120</c:f>
              <c:strCache>
                <c:ptCount val="1"/>
                <c:pt idx="0">
                  <c:v>Recursos Ejecutados T. Auditiva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'Ficha 1.2 Cob. Pob. Atendida'!$A$121:$A$123</c:f>
              <c:numCache>
                <c:formatCode>General</c:formatCode>
                <c:ptCount val="3"/>
                <c:pt idx="0">
                  <c:v>2023</c:v>
                </c:pt>
                <c:pt idx="1">
                  <c:v>2024</c:v>
                </c:pt>
                <c:pt idx="2">
                  <c:v>2025</c:v>
                </c:pt>
              </c:numCache>
            </c:numRef>
          </c:cat>
          <c:val>
            <c:numRef>
              <c:f>'Ficha 1.2 Cob. Pob. Atendida'!$O$121:$O$123</c:f>
              <c:numCache>
                <c:formatCode>_-"$"\ * #,##0_-;\-"$"\ * #,##0_-;_-"$"\ * "-"??_-;_-@_-</c:formatCode>
                <c:ptCount val="3"/>
                <c:pt idx="0">
                  <c:v>3108284.949089787</c:v>
                </c:pt>
                <c:pt idx="1">
                  <c:v>5014619</c:v>
                </c:pt>
                <c:pt idx="2">
                  <c:v>12494107</c:v>
                </c:pt>
              </c:numCache>
            </c:numRef>
          </c:val>
          <c:extLst>
            <c:ext xmlns:c16="http://schemas.microsoft.com/office/drawing/2014/chart" uri="{C3380CC4-5D6E-409C-BE32-E72D297353CC}">
              <c16:uniqueId val="{00000000-D88D-47C0-8898-30429836625B}"/>
            </c:ext>
          </c:extLst>
        </c:ser>
        <c:ser>
          <c:idx val="1"/>
          <c:order val="1"/>
          <c:tx>
            <c:strRef>
              <c:f>'Ficha 1.2 Cob. Pob. Atendida'!$P$120</c:f>
              <c:strCache>
                <c:ptCount val="1"/>
                <c:pt idx="0">
                  <c:v>Costo per cápita T. Auditiva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'Ficha 1.2 Cob. Pob. Atendida'!$A$121:$A$123</c:f>
              <c:numCache>
                <c:formatCode>General</c:formatCode>
                <c:ptCount val="3"/>
                <c:pt idx="0">
                  <c:v>2023</c:v>
                </c:pt>
                <c:pt idx="1">
                  <c:v>2024</c:v>
                </c:pt>
                <c:pt idx="2">
                  <c:v>2025</c:v>
                </c:pt>
              </c:numCache>
            </c:numRef>
          </c:cat>
          <c:val>
            <c:numRef>
              <c:f>'Ficha 1.2 Cob. Pob. Atendida'!$P$121:$P$123</c:f>
              <c:numCache>
                <c:formatCode>_-"$"\ * #,##0_-;\-"$"\ * #,##0_-;_-"$"\ * "-"??_-;_-@_-</c:formatCode>
                <c:ptCount val="3"/>
                <c:pt idx="0">
                  <c:v>388535.61863622337</c:v>
                </c:pt>
                <c:pt idx="1">
                  <c:v>501461.9</c:v>
                </c:pt>
                <c:pt idx="2">
                  <c:v>499764.28</c:v>
                </c:pt>
              </c:numCache>
            </c:numRef>
          </c:val>
          <c:extLst>
            <c:ext xmlns:c16="http://schemas.microsoft.com/office/drawing/2014/chart" uri="{C3380CC4-5D6E-409C-BE32-E72D297353CC}">
              <c16:uniqueId val="{00000001-D88D-47C0-8898-30429836625B}"/>
            </c:ext>
          </c:extLst>
        </c:ser>
        <c:dLbls>
          <c:dLblPos val="ctr"/>
          <c:showLegendKey val="0"/>
          <c:showVal val="1"/>
          <c:showCatName val="0"/>
          <c:showSerName val="0"/>
          <c:showPercent val="0"/>
          <c:showBubbleSize val="0"/>
        </c:dLbls>
        <c:gapWidth val="79"/>
        <c:overlap val="100"/>
        <c:axId val="1525396064"/>
        <c:axId val="1525394400"/>
      </c:barChart>
      <c:catAx>
        <c:axId val="152539606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es-CO"/>
          </a:p>
        </c:txPr>
        <c:crossAx val="1525394400"/>
        <c:crosses val="autoZero"/>
        <c:auto val="1"/>
        <c:lblAlgn val="ctr"/>
        <c:lblOffset val="100"/>
        <c:noMultiLvlLbl val="0"/>
      </c:catAx>
      <c:valAx>
        <c:axId val="1525394400"/>
        <c:scaling>
          <c:orientation val="minMax"/>
        </c:scaling>
        <c:delete val="1"/>
        <c:axPos val="l"/>
        <c:numFmt formatCode="0%" sourceLinked="1"/>
        <c:majorTickMark val="none"/>
        <c:minorTickMark val="none"/>
        <c:tickLblPos val="nextTo"/>
        <c:crossAx val="1525396064"/>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lt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cap="all" spc="120" normalizeH="0" baseline="0">
                <a:solidFill>
                  <a:schemeClr val="tx1">
                    <a:lumMod val="65000"/>
                    <a:lumOff val="35000"/>
                  </a:schemeClr>
                </a:solidFill>
                <a:latin typeface="+mn-lt"/>
                <a:ea typeface="+mn-ea"/>
                <a:cs typeface="+mn-cs"/>
              </a:defRPr>
            </a:pPr>
            <a:r>
              <a:rPr lang="es-CO" sz="1200"/>
              <a:t>EJECUCIÓN</a:t>
            </a:r>
            <a:r>
              <a:rPr lang="es-CO" sz="1200" baseline="0"/>
              <a:t> DE RECURSOS T. </a:t>
            </a:r>
            <a:r>
              <a:rPr lang="es-CO" sz="1200" b="1" u="sng" baseline="0"/>
              <a:t>visual</a:t>
            </a:r>
            <a:endParaRPr lang="es-CO" sz="1200" b="1" u="sng"/>
          </a:p>
        </c:rich>
      </c:tx>
      <c:overlay val="0"/>
      <c:spPr>
        <a:noFill/>
        <a:ln>
          <a:noFill/>
        </a:ln>
        <a:effectLst/>
      </c:spPr>
      <c:txPr>
        <a:bodyPr rot="0" spcFirstLastPara="1" vertOverflow="ellipsis" vert="horz" wrap="square" anchor="ctr" anchorCtr="1"/>
        <a:lstStyle/>
        <a:p>
          <a:pPr>
            <a:defRPr sz="1200" b="1" i="0" u="none" strike="noStrike" kern="1200" cap="all" spc="120" normalizeH="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percentStacked"/>
        <c:varyColors val="0"/>
        <c:ser>
          <c:idx val="0"/>
          <c:order val="0"/>
          <c:tx>
            <c:strRef>
              <c:f>'Ficha 1.2 Cob. Pob. Atendida'!$R$120</c:f>
              <c:strCache>
                <c:ptCount val="1"/>
                <c:pt idx="0">
                  <c:v>Recursos Ejecutados T. Visial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'Ficha 1.2 Cob. Pob. Atendida'!$A$121:$A$123</c:f>
              <c:numCache>
                <c:formatCode>General</c:formatCode>
                <c:ptCount val="3"/>
                <c:pt idx="0">
                  <c:v>2023</c:v>
                </c:pt>
                <c:pt idx="1">
                  <c:v>2024</c:v>
                </c:pt>
                <c:pt idx="2">
                  <c:v>2025</c:v>
                </c:pt>
              </c:numCache>
            </c:numRef>
          </c:cat>
          <c:val>
            <c:numRef>
              <c:f>'Ficha 1.2 Cob. Pob. Atendida'!$R$121:$R$123</c:f>
              <c:numCache>
                <c:formatCode>_-"$"\ * #,##0_-;\-"$"\ * #,##0_-;_-"$"\ * "-"??_-;_-@_-</c:formatCode>
                <c:ptCount val="3"/>
                <c:pt idx="0">
                  <c:v>5633766.4702252392</c:v>
                </c:pt>
                <c:pt idx="1">
                  <c:v>21808861</c:v>
                </c:pt>
                <c:pt idx="2">
                  <c:v>25705893</c:v>
                </c:pt>
              </c:numCache>
            </c:numRef>
          </c:val>
          <c:extLst>
            <c:ext xmlns:c16="http://schemas.microsoft.com/office/drawing/2014/chart" uri="{C3380CC4-5D6E-409C-BE32-E72D297353CC}">
              <c16:uniqueId val="{00000000-F25D-4F94-B6A9-E9B2AA08B318}"/>
            </c:ext>
          </c:extLst>
        </c:ser>
        <c:ser>
          <c:idx val="1"/>
          <c:order val="1"/>
          <c:tx>
            <c:strRef>
              <c:f>'Ficha 1.2 Cob. Pob. Atendida'!$S$120</c:f>
              <c:strCache>
                <c:ptCount val="1"/>
                <c:pt idx="0">
                  <c:v>Costo per cápita T. Visual</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'Ficha 1.2 Cob. Pob. Atendida'!$A$121:$A$123</c:f>
              <c:numCache>
                <c:formatCode>General</c:formatCode>
                <c:ptCount val="3"/>
                <c:pt idx="0">
                  <c:v>2023</c:v>
                </c:pt>
                <c:pt idx="1">
                  <c:v>2024</c:v>
                </c:pt>
                <c:pt idx="2">
                  <c:v>2025</c:v>
                </c:pt>
              </c:numCache>
            </c:numRef>
          </c:cat>
          <c:val>
            <c:numRef>
              <c:f>'Ficha 1.2 Cob. Pob. Atendida'!$S$121:$S$123</c:f>
              <c:numCache>
                <c:formatCode>_-"$"\ * #,##0_-;\-"$"\ * #,##0_-;_-"$"\ * "-"??_-;_-@_-</c:formatCode>
                <c:ptCount val="3"/>
                <c:pt idx="0">
                  <c:v>804823.7814607484</c:v>
                </c:pt>
                <c:pt idx="1">
                  <c:v>1282874.1764705882</c:v>
                </c:pt>
                <c:pt idx="2">
                  <c:v>856863.1</c:v>
                </c:pt>
              </c:numCache>
            </c:numRef>
          </c:val>
          <c:extLst>
            <c:ext xmlns:c16="http://schemas.microsoft.com/office/drawing/2014/chart" uri="{C3380CC4-5D6E-409C-BE32-E72D297353CC}">
              <c16:uniqueId val="{00000001-F25D-4F94-B6A9-E9B2AA08B318}"/>
            </c:ext>
          </c:extLst>
        </c:ser>
        <c:dLbls>
          <c:dLblPos val="ctr"/>
          <c:showLegendKey val="0"/>
          <c:showVal val="1"/>
          <c:showCatName val="0"/>
          <c:showSerName val="0"/>
          <c:showPercent val="0"/>
          <c:showBubbleSize val="0"/>
        </c:dLbls>
        <c:gapWidth val="79"/>
        <c:overlap val="100"/>
        <c:axId val="1525396064"/>
        <c:axId val="1525394400"/>
      </c:barChart>
      <c:catAx>
        <c:axId val="152539606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es-CO"/>
          </a:p>
        </c:txPr>
        <c:crossAx val="1525394400"/>
        <c:crosses val="autoZero"/>
        <c:auto val="1"/>
        <c:lblAlgn val="ctr"/>
        <c:lblOffset val="100"/>
        <c:noMultiLvlLbl val="0"/>
      </c:catAx>
      <c:valAx>
        <c:axId val="1525394400"/>
        <c:scaling>
          <c:orientation val="minMax"/>
        </c:scaling>
        <c:delete val="1"/>
        <c:axPos val="l"/>
        <c:numFmt formatCode="0%" sourceLinked="1"/>
        <c:majorTickMark val="none"/>
        <c:minorTickMark val="none"/>
        <c:tickLblPos val="nextTo"/>
        <c:crossAx val="1525396064"/>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lt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19.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20.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21.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22.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23.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 Id="rId4" Type="http://schemas.openxmlformats.org/officeDocument/2006/relationships/chart" Target="../charts/chart6.xml"/></Relationships>
</file>

<file path=xl/drawings/_rels/drawing3.xml.rels><?xml version="1.0" encoding="UTF-8" standalone="yes"?>
<Relationships xmlns="http://schemas.openxmlformats.org/package/2006/relationships"><Relationship Id="rId8" Type="http://schemas.openxmlformats.org/officeDocument/2006/relationships/chart" Target="../charts/chart14.xml"/><Relationship Id="rId13" Type="http://schemas.openxmlformats.org/officeDocument/2006/relationships/chart" Target="../charts/chart19.xml"/><Relationship Id="rId3" Type="http://schemas.openxmlformats.org/officeDocument/2006/relationships/chart" Target="../charts/chart9.xml"/><Relationship Id="rId7" Type="http://schemas.openxmlformats.org/officeDocument/2006/relationships/chart" Target="../charts/chart13.xml"/><Relationship Id="rId12" Type="http://schemas.openxmlformats.org/officeDocument/2006/relationships/chart" Target="../charts/chart18.xml"/><Relationship Id="rId17" Type="http://schemas.openxmlformats.org/officeDocument/2006/relationships/chart" Target="../charts/chart23.xml"/><Relationship Id="rId2" Type="http://schemas.openxmlformats.org/officeDocument/2006/relationships/chart" Target="../charts/chart8.xml"/><Relationship Id="rId16" Type="http://schemas.openxmlformats.org/officeDocument/2006/relationships/chart" Target="../charts/chart22.xml"/><Relationship Id="rId1" Type="http://schemas.openxmlformats.org/officeDocument/2006/relationships/chart" Target="../charts/chart7.xml"/><Relationship Id="rId6" Type="http://schemas.openxmlformats.org/officeDocument/2006/relationships/chart" Target="../charts/chart12.xml"/><Relationship Id="rId11" Type="http://schemas.openxmlformats.org/officeDocument/2006/relationships/chart" Target="../charts/chart17.xml"/><Relationship Id="rId5" Type="http://schemas.openxmlformats.org/officeDocument/2006/relationships/chart" Target="../charts/chart11.xml"/><Relationship Id="rId15" Type="http://schemas.openxmlformats.org/officeDocument/2006/relationships/chart" Target="../charts/chart21.xml"/><Relationship Id="rId10" Type="http://schemas.openxmlformats.org/officeDocument/2006/relationships/chart" Target="../charts/chart16.xml"/><Relationship Id="rId4" Type="http://schemas.openxmlformats.org/officeDocument/2006/relationships/chart" Target="../charts/chart10.xml"/><Relationship Id="rId9" Type="http://schemas.openxmlformats.org/officeDocument/2006/relationships/chart" Target="../charts/chart15.xml"/><Relationship Id="rId14" Type="http://schemas.openxmlformats.org/officeDocument/2006/relationships/chart" Target="../charts/chart20.xml"/></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6</xdr:col>
      <xdr:colOff>161924</xdr:colOff>
      <xdr:row>0</xdr:row>
      <xdr:rowOff>0</xdr:rowOff>
    </xdr:from>
    <xdr:to>
      <xdr:col>10</xdr:col>
      <xdr:colOff>238124</xdr:colOff>
      <xdr:row>12</xdr:row>
      <xdr:rowOff>4763</xdr:rowOff>
    </xdr:to>
    <xdr:graphicFrame macro="">
      <xdr:nvGraphicFramePr>
        <xdr:cNvPr id="10" name="Gráfico 9">
          <a:extLst>
            <a:ext uri="{FF2B5EF4-FFF2-40B4-BE49-F238E27FC236}">
              <a16:creationId xmlns:a16="http://schemas.microsoft.com/office/drawing/2014/main" id="{C225530F-115D-4628-A5F7-B909A6DF7D6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1009649</xdr:colOff>
      <xdr:row>13</xdr:row>
      <xdr:rowOff>47625</xdr:rowOff>
    </xdr:from>
    <xdr:to>
      <xdr:col>6</xdr:col>
      <xdr:colOff>723900</xdr:colOff>
      <xdr:row>23</xdr:row>
      <xdr:rowOff>161924</xdr:rowOff>
    </xdr:to>
    <xdr:graphicFrame macro="">
      <xdr:nvGraphicFramePr>
        <xdr:cNvPr id="11" name="Gráfico 10">
          <a:extLst>
            <a:ext uri="{FF2B5EF4-FFF2-40B4-BE49-F238E27FC236}">
              <a16:creationId xmlns:a16="http://schemas.microsoft.com/office/drawing/2014/main" id="{A11F7A85-0FFE-464F-8D2D-BB0D345D117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2738436</xdr:colOff>
      <xdr:row>39</xdr:row>
      <xdr:rowOff>142875</xdr:rowOff>
    </xdr:from>
    <xdr:to>
      <xdr:col>2</xdr:col>
      <xdr:colOff>771525</xdr:colOff>
      <xdr:row>56</xdr:row>
      <xdr:rowOff>119061</xdr:rowOff>
    </xdr:to>
    <xdr:graphicFrame macro="">
      <xdr:nvGraphicFramePr>
        <xdr:cNvPr id="2" name="Gráfico 1">
          <a:extLst>
            <a:ext uri="{FF2B5EF4-FFF2-40B4-BE49-F238E27FC236}">
              <a16:creationId xmlns:a16="http://schemas.microsoft.com/office/drawing/2014/main" id="{5C64BD73-2532-4C04-AC84-98948EB1D6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152400</xdr:colOff>
      <xdr:row>53</xdr:row>
      <xdr:rowOff>123826</xdr:rowOff>
    </xdr:from>
    <xdr:to>
      <xdr:col>10</xdr:col>
      <xdr:colOff>571500</xdr:colOff>
      <xdr:row>67</xdr:row>
      <xdr:rowOff>95251</xdr:rowOff>
    </xdr:to>
    <xdr:graphicFrame macro="">
      <xdr:nvGraphicFramePr>
        <xdr:cNvPr id="13" name="Gráfico 12">
          <a:extLst>
            <a:ext uri="{FF2B5EF4-FFF2-40B4-BE49-F238E27FC236}">
              <a16:creationId xmlns:a16="http://schemas.microsoft.com/office/drawing/2014/main" id="{85464457-C2A9-4ACF-A4BF-148D14AC52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0</xdr:colOff>
      <xdr:row>69</xdr:row>
      <xdr:rowOff>0</xdr:rowOff>
    </xdr:from>
    <xdr:to>
      <xdr:col>10</xdr:col>
      <xdr:colOff>419100</xdr:colOff>
      <xdr:row>81</xdr:row>
      <xdr:rowOff>133350</xdr:rowOff>
    </xdr:to>
    <xdr:graphicFrame macro="">
      <xdr:nvGraphicFramePr>
        <xdr:cNvPr id="14" name="Gráfico 13">
          <a:extLst>
            <a:ext uri="{FF2B5EF4-FFF2-40B4-BE49-F238E27FC236}">
              <a16:creationId xmlns:a16="http://schemas.microsoft.com/office/drawing/2014/main" id="{3943F59B-D702-4A3D-B3B3-1749FB006E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57150</xdr:colOff>
      <xdr:row>83</xdr:row>
      <xdr:rowOff>104775</xdr:rowOff>
    </xdr:from>
    <xdr:to>
      <xdr:col>10</xdr:col>
      <xdr:colOff>476250</xdr:colOff>
      <xdr:row>98</xdr:row>
      <xdr:rowOff>171450</xdr:rowOff>
    </xdr:to>
    <xdr:graphicFrame macro="">
      <xdr:nvGraphicFramePr>
        <xdr:cNvPr id="15" name="Gráfico 14">
          <a:extLst>
            <a:ext uri="{FF2B5EF4-FFF2-40B4-BE49-F238E27FC236}">
              <a16:creationId xmlns:a16="http://schemas.microsoft.com/office/drawing/2014/main" id="{3D84643C-7949-42C4-9143-A687542A2F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3581400</xdr:colOff>
      <xdr:row>40</xdr:row>
      <xdr:rowOff>94203</xdr:rowOff>
    </xdr:from>
    <xdr:to>
      <xdr:col>3</xdr:col>
      <xdr:colOff>157006</xdr:colOff>
      <xdr:row>56</xdr:row>
      <xdr:rowOff>66675</xdr:rowOff>
    </xdr:to>
    <xdr:graphicFrame macro="">
      <xdr:nvGraphicFramePr>
        <xdr:cNvPr id="3" name="Gráfico 2">
          <a:extLst>
            <a:ext uri="{FF2B5EF4-FFF2-40B4-BE49-F238E27FC236}">
              <a16:creationId xmlns:a16="http://schemas.microsoft.com/office/drawing/2014/main" id="{18625E66-9881-4053-9F42-BE9C48EDBA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438149</xdr:colOff>
      <xdr:row>60</xdr:row>
      <xdr:rowOff>52387</xdr:rowOff>
    </xdr:from>
    <xdr:to>
      <xdr:col>17</xdr:col>
      <xdr:colOff>295274</xdr:colOff>
      <xdr:row>70</xdr:row>
      <xdr:rowOff>76200</xdr:rowOff>
    </xdr:to>
    <xdr:graphicFrame macro="">
      <xdr:nvGraphicFramePr>
        <xdr:cNvPr id="12" name="Gráfico 11">
          <a:extLst>
            <a:ext uri="{FF2B5EF4-FFF2-40B4-BE49-F238E27FC236}">
              <a16:creationId xmlns:a16="http://schemas.microsoft.com/office/drawing/2014/main" id="{1D0C5CA2-A0BE-440D-89BA-80D82753455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73</xdr:row>
      <xdr:rowOff>0</xdr:rowOff>
    </xdr:from>
    <xdr:to>
      <xdr:col>17</xdr:col>
      <xdr:colOff>619125</xdr:colOff>
      <xdr:row>83</xdr:row>
      <xdr:rowOff>147638</xdr:rowOff>
    </xdr:to>
    <xdr:graphicFrame macro="">
      <xdr:nvGraphicFramePr>
        <xdr:cNvPr id="13" name="Gráfico 12">
          <a:extLst>
            <a:ext uri="{FF2B5EF4-FFF2-40B4-BE49-F238E27FC236}">
              <a16:creationId xmlns:a16="http://schemas.microsoft.com/office/drawing/2014/main" id="{6EFFD0CE-8012-4749-A013-1A42E1007E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0</xdr:colOff>
      <xdr:row>84</xdr:row>
      <xdr:rowOff>0</xdr:rowOff>
    </xdr:from>
    <xdr:to>
      <xdr:col>17</xdr:col>
      <xdr:colOff>619125</xdr:colOff>
      <xdr:row>93</xdr:row>
      <xdr:rowOff>0</xdr:rowOff>
    </xdr:to>
    <xdr:graphicFrame macro="">
      <xdr:nvGraphicFramePr>
        <xdr:cNvPr id="14" name="Gráfico 13">
          <a:extLst>
            <a:ext uri="{FF2B5EF4-FFF2-40B4-BE49-F238E27FC236}">
              <a16:creationId xmlns:a16="http://schemas.microsoft.com/office/drawing/2014/main" id="{D80D5CE2-2DB8-480C-B474-3917C59498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1140907</xdr:colOff>
      <xdr:row>100</xdr:row>
      <xdr:rowOff>157005</xdr:rowOff>
    </xdr:from>
    <xdr:to>
      <xdr:col>3</xdr:col>
      <xdr:colOff>785027</xdr:colOff>
      <xdr:row>115</xdr:row>
      <xdr:rowOff>95197</xdr:rowOff>
    </xdr:to>
    <xdr:graphicFrame macro="">
      <xdr:nvGraphicFramePr>
        <xdr:cNvPr id="21" name="Gráfico 20">
          <a:extLst>
            <a:ext uri="{FF2B5EF4-FFF2-40B4-BE49-F238E27FC236}">
              <a16:creationId xmlns:a16="http://schemas.microsoft.com/office/drawing/2014/main" id="{2F688701-082A-46A5-A907-5D896A4B991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1858527</xdr:colOff>
      <xdr:row>100</xdr:row>
      <xdr:rowOff>149573</xdr:rowOff>
    </xdr:from>
    <xdr:to>
      <xdr:col>6</xdr:col>
      <xdr:colOff>1185601</xdr:colOff>
      <xdr:row>115</xdr:row>
      <xdr:rowOff>35273</xdr:rowOff>
    </xdr:to>
    <xdr:graphicFrame macro="">
      <xdr:nvGraphicFramePr>
        <xdr:cNvPr id="22" name="Gráfico 21">
          <a:extLst>
            <a:ext uri="{FF2B5EF4-FFF2-40B4-BE49-F238E27FC236}">
              <a16:creationId xmlns:a16="http://schemas.microsoft.com/office/drawing/2014/main" id="{739DCA3C-1F64-4009-9B84-1656CA1393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6</xdr:col>
      <xdr:colOff>1580522</xdr:colOff>
      <xdr:row>101</xdr:row>
      <xdr:rowOff>10466</xdr:rowOff>
    </xdr:from>
    <xdr:to>
      <xdr:col>9</xdr:col>
      <xdr:colOff>1661223</xdr:colOff>
      <xdr:row>115</xdr:row>
      <xdr:rowOff>84572</xdr:rowOff>
    </xdr:to>
    <xdr:graphicFrame macro="">
      <xdr:nvGraphicFramePr>
        <xdr:cNvPr id="23" name="Gráfico 22">
          <a:extLst>
            <a:ext uri="{FF2B5EF4-FFF2-40B4-BE49-F238E27FC236}">
              <a16:creationId xmlns:a16="http://schemas.microsoft.com/office/drawing/2014/main" id="{3BCE04ED-CA48-4552-B1DA-ECFF85F0A7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10</xdr:col>
      <xdr:colOff>167472</xdr:colOff>
      <xdr:row>101</xdr:row>
      <xdr:rowOff>10466</xdr:rowOff>
    </xdr:from>
    <xdr:to>
      <xdr:col>13</xdr:col>
      <xdr:colOff>876195</xdr:colOff>
      <xdr:row>115</xdr:row>
      <xdr:rowOff>84572</xdr:rowOff>
    </xdr:to>
    <xdr:graphicFrame macro="">
      <xdr:nvGraphicFramePr>
        <xdr:cNvPr id="24" name="Gráfico 23">
          <a:extLst>
            <a:ext uri="{FF2B5EF4-FFF2-40B4-BE49-F238E27FC236}">
              <a16:creationId xmlns:a16="http://schemas.microsoft.com/office/drawing/2014/main" id="{FC2FC7DE-FB4B-4FD3-AB1B-8418D08A72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13</xdr:col>
      <xdr:colOff>1308379</xdr:colOff>
      <xdr:row>101</xdr:row>
      <xdr:rowOff>0</xdr:rowOff>
    </xdr:from>
    <xdr:to>
      <xdr:col>17</xdr:col>
      <xdr:colOff>415646</xdr:colOff>
      <xdr:row>115</xdr:row>
      <xdr:rowOff>74106</xdr:rowOff>
    </xdr:to>
    <xdr:graphicFrame macro="">
      <xdr:nvGraphicFramePr>
        <xdr:cNvPr id="25" name="Gráfico 24">
          <a:extLst>
            <a:ext uri="{FF2B5EF4-FFF2-40B4-BE49-F238E27FC236}">
              <a16:creationId xmlns:a16="http://schemas.microsoft.com/office/drawing/2014/main" id="{4D9843CA-65A6-478C-8B16-3FC91104E4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17</xdr:col>
      <xdr:colOff>774561</xdr:colOff>
      <xdr:row>101</xdr:row>
      <xdr:rowOff>10467</xdr:rowOff>
    </xdr:from>
    <xdr:to>
      <xdr:col>22</xdr:col>
      <xdr:colOff>541250</xdr:colOff>
      <xdr:row>115</xdr:row>
      <xdr:rowOff>84573</xdr:rowOff>
    </xdr:to>
    <xdr:graphicFrame macro="">
      <xdr:nvGraphicFramePr>
        <xdr:cNvPr id="26" name="Gráfico 25">
          <a:extLst>
            <a:ext uri="{FF2B5EF4-FFF2-40B4-BE49-F238E27FC236}">
              <a16:creationId xmlns:a16="http://schemas.microsoft.com/office/drawing/2014/main" id="{847CC9E3-D636-44B7-A310-5C3138809D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20</xdr:col>
      <xdr:colOff>79549</xdr:colOff>
      <xdr:row>84</xdr:row>
      <xdr:rowOff>659422</xdr:rowOff>
    </xdr:from>
    <xdr:to>
      <xdr:col>30</xdr:col>
      <xdr:colOff>418681</xdr:colOff>
      <xdr:row>99</xdr:row>
      <xdr:rowOff>167471</xdr:rowOff>
    </xdr:to>
    <xdr:graphicFrame macro="">
      <xdr:nvGraphicFramePr>
        <xdr:cNvPr id="28" name="Gráfico 27">
          <a:extLst>
            <a:ext uri="{FF2B5EF4-FFF2-40B4-BE49-F238E27FC236}">
              <a16:creationId xmlns:a16="http://schemas.microsoft.com/office/drawing/2014/main" id="{C7063325-E5B4-40B5-BD1C-A405AE2B022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xdr:col>
      <xdr:colOff>2602105</xdr:colOff>
      <xdr:row>125</xdr:row>
      <xdr:rowOff>93784</xdr:rowOff>
    </xdr:from>
    <xdr:to>
      <xdr:col>3</xdr:col>
      <xdr:colOff>1145094</xdr:colOff>
      <xdr:row>140</xdr:row>
      <xdr:rowOff>10885</xdr:rowOff>
    </xdr:to>
    <xdr:graphicFrame macro="">
      <xdr:nvGraphicFramePr>
        <xdr:cNvPr id="29" name="Gráfico 28">
          <a:extLst>
            <a:ext uri="{FF2B5EF4-FFF2-40B4-BE49-F238E27FC236}">
              <a16:creationId xmlns:a16="http://schemas.microsoft.com/office/drawing/2014/main" id="{04B35838-1402-40D2-9FD1-FAEE6F0C16E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4</xdr:col>
      <xdr:colOff>0</xdr:colOff>
      <xdr:row>124</xdr:row>
      <xdr:rowOff>188406</xdr:rowOff>
    </xdr:from>
    <xdr:to>
      <xdr:col>6</xdr:col>
      <xdr:colOff>481483</xdr:colOff>
      <xdr:row>139</xdr:row>
      <xdr:rowOff>136070</xdr:rowOff>
    </xdr:to>
    <xdr:graphicFrame macro="">
      <xdr:nvGraphicFramePr>
        <xdr:cNvPr id="30" name="Gráfico 29">
          <a:extLst>
            <a:ext uri="{FF2B5EF4-FFF2-40B4-BE49-F238E27FC236}">
              <a16:creationId xmlns:a16="http://schemas.microsoft.com/office/drawing/2014/main" id="{1D7FC51D-7A81-4D8F-97D0-7821403EF0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7</xdr:col>
      <xdr:colOff>0</xdr:colOff>
      <xdr:row>126</xdr:row>
      <xdr:rowOff>0</xdr:rowOff>
    </xdr:from>
    <xdr:to>
      <xdr:col>9</xdr:col>
      <xdr:colOff>1078104</xdr:colOff>
      <xdr:row>140</xdr:row>
      <xdr:rowOff>136070</xdr:rowOff>
    </xdr:to>
    <xdr:graphicFrame macro="">
      <xdr:nvGraphicFramePr>
        <xdr:cNvPr id="31" name="Gráfico 30">
          <a:extLst>
            <a:ext uri="{FF2B5EF4-FFF2-40B4-BE49-F238E27FC236}">
              <a16:creationId xmlns:a16="http://schemas.microsoft.com/office/drawing/2014/main" id="{39EB3E10-B00C-4FC2-A976-3E0D0883FD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10</xdr:col>
      <xdr:colOff>167473</xdr:colOff>
      <xdr:row>125</xdr:row>
      <xdr:rowOff>146538</xdr:rowOff>
    </xdr:from>
    <xdr:to>
      <xdr:col>12</xdr:col>
      <xdr:colOff>1224643</xdr:colOff>
      <xdr:row>140</xdr:row>
      <xdr:rowOff>94202</xdr:rowOff>
    </xdr:to>
    <xdr:graphicFrame macro="">
      <xdr:nvGraphicFramePr>
        <xdr:cNvPr id="32" name="Gráfico 31">
          <a:extLst>
            <a:ext uri="{FF2B5EF4-FFF2-40B4-BE49-F238E27FC236}">
              <a16:creationId xmlns:a16="http://schemas.microsoft.com/office/drawing/2014/main" id="{A73DC9AA-79D6-45D1-A9E7-E9ECBE6634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13</xdr:col>
      <xdr:colOff>209341</xdr:colOff>
      <xdr:row>126</xdr:row>
      <xdr:rowOff>31401</xdr:rowOff>
    </xdr:from>
    <xdr:to>
      <xdr:col>15</xdr:col>
      <xdr:colOff>1318846</xdr:colOff>
      <xdr:row>140</xdr:row>
      <xdr:rowOff>167471</xdr:rowOff>
    </xdr:to>
    <xdr:graphicFrame macro="">
      <xdr:nvGraphicFramePr>
        <xdr:cNvPr id="33" name="Gráfico 32">
          <a:extLst>
            <a:ext uri="{FF2B5EF4-FFF2-40B4-BE49-F238E27FC236}">
              <a16:creationId xmlns:a16="http://schemas.microsoft.com/office/drawing/2014/main" id="{4A29BB80-153A-4607-84EE-944ABF3EEA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366346</xdr:colOff>
      <xdr:row>125</xdr:row>
      <xdr:rowOff>177939</xdr:rowOff>
    </xdr:from>
    <xdr:to>
      <xdr:col>19</xdr:col>
      <xdr:colOff>324478</xdr:colOff>
      <xdr:row>140</xdr:row>
      <xdr:rowOff>125603</xdr:rowOff>
    </xdr:to>
    <xdr:graphicFrame macro="">
      <xdr:nvGraphicFramePr>
        <xdr:cNvPr id="34" name="Gráfico 33">
          <a:extLst>
            <a:ext uri="{FF2B5EF4-FFF2-40B4-BE49-F238E27FC236}">
              <a16:creationId xmlns:a16="http://schemas.microsoft.com/office/drawing/2014/main" id="{7D06F1CC-D3C8-4C61-B424-776F5A133F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11</xdr:col>
      <xdr:colOff>0</xdr:colOff>
      <xdr:row>14</xdr:row>
      <xdr:rowOff>0</xdr:rowOff>
    </xdr:from>
    <xdr:to>
      <xdr:col>11</xdr:col>
      <xdr:colOff>304800</xdr:colOff>
      <xdr:row>15</xdr:row>
      <xdr:rowOff>114300</xdr:rowOff>
    </xdr:to>
    <xdr:sp macro="" textlink="">
      <xdr:nvSpPr>
        <xdr:cNvPr id="4097" name="AutoShape 1">
          <a:extLst>
            <a:ext uri="{FF2B5EF4-FFF2-40B4-BE49-F238E27FC236}">
              <a16:creationId xmlns:a16="http://schemas.microsoft.com/office/drawing/2014/main" id="{947CDF1F-4E33-42FA-B318-9C78061FFAE9}"/>
            </a:ext>
          </a:extLst>
        </xdr:cNvPr>
        <xdr:cNvSpPr>
          <a:spLocks noChangeAspect="1" noChangeArrowheads="1"/>
        </xdr:cNvSpPr>
      </xdr:nvSpPr>
      <xdr:spPr bwMode="auto">
        <a:xfrm>
          <a:off x="8382000" y="266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xdr:row>
      <xdr:rowOff>0</xdr:rowOff>
    </xdr:from>
    <xdr:to>
      <xdr:col>1</xdr:col>
      <xdr:colOff>304800</xdr:colOff>
      <xdr:row>4</xdr:row>
      <xdr:rowOff>114300</xdr:rowOff>
    </xdr:to>
    <xdr:sp macro="" textlink="">
      <xdr:nvSpPr>
        <xdr:cNvPr id="4098" name="AutoShape 2">
          <a:extLst>
            <a:ext uri="{FF2B5EF4-FFF2-40B4-BE49-F238E27FC236}">
              <a16:creationId xmlns:a16="http://schemas.microsoft.com/office/drawing/2014/main" id="{97331062-D7A4-45CC-9D8A-4A3B3A759832}"/>
            </a:ext>
          </a:extLst>
        </xdr:cNvPr>
        <xdr:cNvSpPr>
          <a:spLocks noChangeAspect="1" noChangeArrowheads="1"/>
        </xdr:cNvSpPr>
      </xdr:nvSpPr>
      <xdr:spPr bwMode="auto">
        <a:xfrm>
          <a:off x="762000" y="57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7</xdr:col>
      <xdr:colOff>603595</xdr:colOff>
      <xdr:row>16</xdr:row>
      <xdr:rowOff>123825</xdr:rowOff>
    </xdr:to>
    <xdr:pic>
      <xdr:nvPicPr>
        <xdr:cNvPr id="2" name="Imagen 1">
          <a:extLst>
            <a:ext uri="{FF2B5EF4-FFF2-40B4-BE49-F238E27FC236}">
              <a16:creationId xmlns:a16="http://schemas.microsoft.com/office/drawing/2014/main" id="{DCBD290B-4CD5-4762-9919-8D4DDDB6F215}"/>
            </a:ext>
          </a:extLst>
        </xdr:cNvPr>
        <xdr:cNvPicPr>
          <a:picLocks noChangeAspect="1"/>
        </xdr:cNvPicPr>
      </xdr:nvPicPr>
      <xdr:blipFill>
        <a:blip xmlns:r="http://schemas.openxmlformats.org/officeDocument/2006/relationships" r:embed="rId1"/>
        <a:stretch>
          <a:fillRect/>
        </a:stretch>
      </xdr:blipFill>
      <xdr:spPr>
        <a:xfrm>
          <a:off x="0" y="0"/>
          <a:ext cx="5937595" cy="3171825"/>
        </a:xfrm>
        <a:prstGeom prst="rect">
          <a:avLst/>
        </a:prstGeom>
      </xdr:spPr>
    </xdr:pic>
    <xdr:clientData/>
  </xdr:twoCellAnchor>
  <xdr:twoCellAnchor editAs="oneCell">
    <xdr:from>
      <xdr:col>7</xdr:col>
      <xdr:colOff>642341</xdr:colOff>
      <xdr:row>0</xdr:row>
      <xdr:rowOff>0</xdr:rowOff>
    </xdr:from>
    <xdr:to>
      <xdr:col>15</xdr:col>
      <xdr:colOff>96202</xdr:colOff>
      <xdr:row>16</xdr:row>
      <xdr:rowOff>172003</xdr:rowOff>
    </xdr:to>
    <xdr:pic>
      <xdr:nvPicPr>
        <xdr:cNvPr id="3" name="Imagen 2">
          <a:extLst>
            <a:ext uri="{FF2B5EF4-FFF2-40B4-BE49-F238E27FC236}">
              <a16:creationId xmlns:a16="http://schemas.microsoft.com/office/drawing/2014/main" id="{EB07CAFC-ECF8-42C7-8086-049A54A387CA}"/>
            </a:ext>
          </a:extLst>
        </xdr:cNvPr>
        <xdr:cNvPicPr>
          <a:picLocks noChangeAspect="1"/>
        </xdr:cNvPicPr>
      </xdr:nvPicPr>
      <xdr:blipFill>
        <a:blip xmlns:r="http://schemas.openxmlformats.org/officeDocument/2006/relationships" r:embed="rId2"/>
        <a:stretch>
          <a:fillRect/>
        </a:stretch>
      </xdr:blipFill>
      <xdr:spPr>
        <a:xfrm>
          <a:off x="5976341" y="0"/>
          <a:ext cx="5549861" cy="3220003"/>
        </a:xfrm>
        <a:prstGeom prst="rect">
          <a:avLst/>
        </a:prstGeom>
      </xdr:spPr>
    </xdr:pic>
    <xdr:clientData/>
  </xdr:twoCellAnchor>
  <xdr:twoCellAnchor editAs="oneCell">
    <xdr:from>
      <xdr:col>0</xdr:col>
      <xdr:colOff>0</xdr:colOff>
      <xdr:row>16</xdr:row>
      <xdr:rowOff>161925</xdr:rowOff>
    </xdr:from>
    <xdr:to>
      <xdr:col>7</xdr:col>
      <xdr:colOff>714374</xdr:colOff>
      <xdr:row>32</xdr:row>
      <xdr:rowOff>133350</xdr:rowOff>
    </xdr:to>
    <xdr:pic>
      <xdr:nvPicPr>
        <xdr:cNvPr id="4" name="Imagen 3">
          <a:extLst>
            <a:ext uri="{FF2B5EF4-FFF2-40B4-BE49-F238E27FC236}">
              <a16:creationId xmlns:a16="http://schemas.microsoft.com/office/drawing/2014/main" id="{98DA3966-594C-459E-913B-8BA305753B49}"/>
            </a:ext>
          </a:extLst>
        </xdr:cNvPr>
        <xdr:cNvPicPr>
          <a:picLocks noChangeAspect="1"/>
        </xdr:cNvPicPr>
      </xdr:nvPicPr>
      <xdr:blipFill>
        <a:blip xmlns:r="http://schemas.openxmlformats.org/officeDocument/2006/relationships" r:embed="rId3"/>
        <a:stretch>
          <a:fillRect/>
        </a:stretch>
      </xdr:blipFill>
      <xdr:spPr>
        <a:xfrm>
          <a:off x="0" y="3209925"/>
          <a:ext cx="6048374" cy="3019425"/>
        </a:xfrm>
        <a:prstGeom prst="rect">
          <a:avLst/>
        </a:prstGeom>
      </xdr:spPr>
    </xdr:pic>
    <xdr:clientData/>
  </xdr:twoCellAnchor>
  <xdr:twoCellAnchor editAs="oneCell">
    <xdr:from>
      <xdr:col>8</xdr:col>
      <xdr:colOff>47625</xdr:colOff>
      <xdr:row>17</xdr:row>
      <xdr:rowOff>28576</xdr:rowOff>
    </xdr:from>
    <xdr:to>
      <xdr:col>15</xdr:col>
      <xdr:colOff>266700</xdr:colOff>
      <xdr:row>32</xdr:row>
      <xdr:rowOff>171450</xdr:rowOff>
    </xdr:to>
    <xdr:pic>
      <xdr:nvPicPr>
        <xdr:cNvPr id="5" name="Imagen 4">
          <a:extLst>
            <a:ext uri="{FF2B5EF4-FFF2-40B4-BE49-F238E27FC236}">
              <a16:creationId xmlns:a16="http://schemas.microsoft.com/office/drawing/2014/main" id="{EC98ADFC-F329-43BC-AEAC-C4F652AF6208}"/>
            </a:ext>
          </a:extLst>
        </xdr:cNvPr>
        <xdr:cNvPicPr>
          <a:picLocks noChangeAspect="1"/>
        </xdr:cNvPicPr>
      </xdr:nvPicPr>
      <xdr:blipFill>
        <a:blip xmlns:r="http://schemas.openxmlformats.org/officeDocument/2006/relationships" r:embed="rId4"/>
        <a:stretch>
          <a:fillRect/>
        </a:stretch>
      </xdr:blipFill>
      <xdr:spPr>
        <a:xfrm>
          <a:off x="6143625" y="3267076"/>
          <a:ext cx="5553075" cy="300037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15FE8-0DDB-4D5B-A099-B948A223B24A}">
  <sheetPr codeName="Hoja9"/>
  <dimension ref="B1:M39"/>
  <sheetViews>
    <sheetView tabSelected="1" topLeftCell="B1" workbookViewId="0">
      <selection activeCell="I36" sqref="I36"/>
    </sheetView>
  </sheetViews>
  <sheetFormatPr baseColWidth="10" defaultRowHeight="14.5" x14ac:dyDescent="0.35"/>
  <cols>
    <col min="2" max="4" width="17.1796875" customWidth="1"/>
    <col min="6" max="6" width="17.81640625" customWidth="1"/>
    <col min="7" max="7" width="15.26953125" customWidth="1"/>
    <col min="8" max="8" width="14.81640625" customWidth="1"/>
    <col min="10" max="10" width="15.1796875" customWidth="1"/>
    <col min="11" max="11" width="24.54296875" customWidth="1"/>
    <col min="12" max="12" width="15.1796875" bestFit="1" customWidth="1"/>
    <col min="13" max="13" width="13.81640625" customWidth="1"/>
  </cols>
  <sheetData>
    <row r="1" spans="2:13" x14ac:dyDescent="0.35">
      <c r="G1" t="s">
        <v>9</v>
      </c>
      <c r="I1" s="34">
        <v>13500</v>
      </c>
      <c r="J1" s="34">
        <f>+I1*4</f>
        <v>54000</v>
      </c>
      <c r="K1" t="s">
        <v>93</v>
      </c>
    </row>
    <row r="2" spans="2:13" ht="24" thickBot="1" x14ac:dyDescent="0.6">
      <c r="B2" s="35">
        <v>2025</v>
      </c>
    </row>
    <row r="3" spans="2:13" ht="75.75" customHeight="1" thickBot="1" x14ac:dyDescent="0.4">
      <c r="B3" s="16" t="s">
        <v>8</v>
      </c>
      <c r="C3" s="16" t="s">
        <v>10</v>
      </c>
      <c r="D3" s="36" t="s">
        <v>11</v>
      </c>
      <c r="E3" s="16" t="s">
        <v>12</v>
      </c>
      <c r="F3" s="20" t="s">
        <v>13</v>
      </c>
      <c r="G3" s="20" t="s">
        <v>14</v>
      </c>
      <c r="H3" s="20" t="s">
        <v>15</v>
      </c>
      <c r="I3" s="20" t="s">
        <v>16</v>
      </c>
      <c r="J3" s="20" t="s">
        <v>17</v>
      </c>
      <c r="K3" s="20" t="s">
        <v>18</v>
      </c>
      <c r="L3" s="20" t="s">
        <v>19</v>
      </c>
      <c r="M3" s="20" t="s">
        <v>20</v>
      </c>
    </row>
    <row r="4" spans="2:13" ht="15" thickBot="1" x14ac:dyDescent="0.4">
      <c r="B4" s="12" t="s">
        <v>1</v>
      </c>
      <c r="C4" s="27">
        <v>214</v>
      </c>
      <c r="D4" s="27">
        <v>167</v>
      </c>
      <c r="E4">
        <v>134</v>
      </c>
      <c r="F4" s="37">
        <f>+E4/C4</f>
        <v>0.62616822429906538</v>
      </c>
      <c r="G4" s="38">
        <f>+E4/D4</f>
        <v>0.80239520958083832</v>
      </c>
      <c r="H4" s="2">
        <v>3976</v>
      </c>
      <c r="I4" s="39">
        <f>+H4/$I$1</f>
        <v>0.29451851851851851</v>
      </c>
      <c r="J4" s="29">
        <v>38922901</v>
      </c>
      <c r="K4" s="38">
        <f>+J4/$J$10</f>
        <v>0.18191671807814544</v>
      </c>
      <c r="L4" s="29">
        <f>+J4/E4</f>
        <v>290469.41044776118</v>
      </c>
      <c r="M4" s="29">
        <f>+J4/H4</f>
        <v>9789.4620221327968</v>
      </c>
    </row>
    <row r="5" spans="2:13" ht="15" thickBot="1" x14ac:dyDescent="0.4">
      <c r="B5" s="13" t="s">
        <v>3</v>
      </c>
      <c r="C5" s="18">
        <v>139</v>
      </c>
      <c r="D5" s="18">
        <v>107</v>
      </c>
      <c r="E5" s="40">
        <v>99</v>
      </c>
      <c r="F5" s="41">
        <f t="shared" ref="F5:F10" si="0">+E5/C5</f>
        <v>0.71223021582733814</v>
      </c>
      <c r="G5" s="42">
        <f t="shared" ref="G5:G10" si="1">+E5/D5</f>
        <v>0.92523364485981308</v>
      </c>
      <c r="H5" s="2">
        <v>4741</v>
      </c>
      <c r="I5" s="39">
        <f>+H5/$I$1</f>
        <v>0.35118518518518521</v>
      </c>
      <c r="J5" s="43">
        <v>46411839</v>
      </c>
      <c r="K5" s="42">
        <f t="shared" ref="K5:K10" si="2">+J5/$J$10</f>
        <v>0.21691829781267527</v>
      </c>
      <c r="L5" s="43">
        <f t="shared" ref="L5:L10" si="3">+J5/E5</f>
        <v>468806.45454545453</v>
      </c>
      <c r="M5" s="43">
        <f t="shared" ref="M5:M10" si="4">+J5/H5</f>
        <v>9789.4619278633199</v>
      </c>
    </row>
    <row r="6" spans="2:13" ht="15" thickBot="1" x14ac:dyDescent="0.4">
      <c r="B6" s="13" t="s">
        <v>4</v>
      </c>
      <c r="C6" s="18">
        <v>60</v>
      </c>
      <c r="D6" s="18">
        <v>53</v>
      </c>
      <c r="E6" s="44">
        <v>42</v>
      </c>
      <c r="F6" s="41">
        <f t="shared" si="0"/>
        <v>0.7</v>
      </c>
      <c r="G6" s="42">
        <f t="shared" si="1"/>
        <v>0.79245283018867929</v>
      </c>
      <c r="H6" s="2">
        <v>1072</v>
      </c>
      <c r="I6" s="39">
        <f t="shared" ref="I6:I10" si="5">+H6/$I$1</f>
        <v>7.9407407407407413E-2</v>
      </c>
      <c r="J6" s="43">
        <v>10494303</v>
      </c>
      <c r="K6" s="42">
        <f t="shared" si="2"/>
        <v>4.9047966909702749E-2</v>
      </c>
      <c r="L6" s="43">
        <f t="shared" si="3"/>
        <v>249864.35714285713</v>
      </c>
      <c r="M6" s="43">
        <f t="shared" si="4"/>
        <v>9789.4617537313425</v>
      </c>
    </row>
    <row r="7" spans="2:13" ht="15" thickBot="1" x14ac:dyDescent="0.4">
      <c r="B7" s="13" t="s">
        <v>5</v>
      </c>
      <c r="C7" s="18">
        <v>318</v>
      </c>
      <c r="D7" s="18">
        <v>274</v>
      </c>
      <c r="E7" s="44">
        <v>252</v>
      </c>
      <c r="F7" s="41">
        <f t="shared" si="0"/>
        <v>0.79245283018867929</v>
      </c>
      <c r="G7" s="42">
        <f t="shared" si="1"/>
        <v>0.91970802919708028</v>
      </c>
      <c r="H7" s="2">
        <v>8165</v>
      </c>
      <c r="I7" s="39">
        <f t="shared" si="5"/>
        <v>0.60481481481481481</v>
      </c>
      <c r="J7" s="43">
        <v>79930957</v>
      </c>
      <c r="K7" s="42">
        <f>+J7/$J$10</f>
        <v>0.37357897270517854</v>
      </c>
      <c r="L7" s="43">
        <f t="shared" si="3"/>
        <v>317186.33730158728</v>
      </c>
      <c r="M7" s="43">
        <f t="shared" si="4"/>
        <v>9789.4619718309859</v>
      </c>
    </row>
    <row r="8" spans="2:13" ht="15" thickBot="1" x14ac:dyDescent="0.4">
      <c r="B8" s="13" t="s">
        <v>6</v>
      </c>
      <c r="C8" s="18">
        <v>31</v>
      </c>
      <c r="D8" s="18">
        <v>30</v>
      </c>
      <c r="E8" s="44">
        <v>25</v>
      </c>
      <c r="F8" s="41">
        <f t="shared" si="0"/>
        <v>0.80645161290322576</v>
      </c>
      <c r="G8" s="42">
        <f t="shared" si="1"/>
        <v>0.83333333333333337</v>
      </c>
      <c r="H8" s="2">
        <v>383</v>
      </c>
      <c r="I8" s="39">
        <f t="shared" si="5"/>
        <v>2.8370370370370369E-2</v>
      </c>
      <c r="J8" s="43">
        <v>12494107</v>
      </c>
      <c r="K8" s="42">
        <f t="shared" si="2"/>
        <v>5.8394592447186387E-2</v>
      </c>
      <c r="L8" s="43">
        <f t="shared" si="3"/>
        <v>499764.28</v>
      </c>
      <c r="M8" s="43">
        <f t="shared" si="4"/>
        <v>32621.689295039163</v>
      </c>
    </row>
    <row r="9" spans="2:13" ht="15" thickBot="1" x14ac:dyDescent="0.4">
      <c r="B9" s="14" t="s">
        <v>7</v>
      </c>
      <c r="C9" s="19">
        <v>38</v>
      </c>
      <c r="D9" s="19">
        <v>36</v>
      </c>
      <c r="E9" s="45">
        <v>30</v>
      </c>
      <c r="F9" s="41">
        <f t="shared" si="0"/>
        <v>0.78947368421052633</v>
      </c>
      <c r="G9" s="42">
        <f t="shared" si="1"/>
        <v>0.83333333333333337</v>
      </c>
      <c r="H9" s="2">
        <v>788</v>
      </c>
      <c r="I9" s="39">
        <f t="shared" si="5"/>
        <v>5.8370370370370371E-2</v>
      </c>
      <c r="J9" s="43">
        <v>25705893</v>
      </c>
      <c r="K9" s="42">
        <f t="shared" si="2"/>
        <v>0.1201434520471116</v>
      </c>
      <c r="L9" s="43">
        <f t="shared" si="3"/>
        <v>856863.1</v>
      </c>
      <c r="M9" s="43">
        <f t="shared" si="4"/>
        <v>32621.691624365481</v>
      </c>
    </row>
    <row r="10" spans="2:13" ht="15" thickBot="1" x14ac:dyDescent="0.4">
      <c r="B10" s="1" t="s">
        <v>2</v>
      </c>
      <c r="C10" s="1">
        <f>SUM(C4:C9)</f>
        <v>800</v>
      </c>
      <c r="D10" s="1">
        <f>SUM(D4:D9)</f>
        <v>667</v>
      </c>
      <c r="E10" s="15">
        <f>SUM(E4:E9)</f>
        <v>582</v>
      </c>
      <c r="F10" s="46">
        <f t="shared" si="0"/>
        <v>0.72750000000000004</v>
      </c>
      <c r="G10" s="46">
        <f t="shared" si="1"/>
        <v>0.87256371814092959</v>
      </c>
      <c r="H10" s="47">
        <f>SUM(H4:H9)</f>
        <v>19125</v>
      </c>
      <c r="I10" s="46">
        <f t="shared" si="5"/>
        <v>1.4166666666666667</v>
      </c>
      <c r="J10" s="26">
        <f>SUM(J4:J9)</f>
        <v>213960000</v>
      </c>
      <c r="K10" s="46">
        <f t="shared" si="2"/>
        <v>1</v>
      </c>
      <c r="L10" s="26">
        <f t="shared" si="3"/>
        <v>367628.86597938143</v>
      </c>
      <c r="M10" s="26">
        <f t="shared" si="4"/>
        <v>11187.450980392157</v>
      </c>
    </row>
    <row r="14" spans="2:13" ht="24" thickBot="1" x14ac:dyDescent="0.6">
      <c r="B14" s="35">
        <v>2024</v>
      </c>
    </row>
    <row r="15" spans="2:13" ht="73" thickBot="1" x14ac:dyDescent="0.4">
      <c r="B15" s="16" t="s">
        <v>8</v>
      </c>
      <c r="C15" s="16" t="s">
        <v>10</v>
      </c>
      <c r="D15" s="36" t="s">
        <v>11</v>
      </c>
      <c r="E15" s="16" t="s">
        <v>12</v>
      </c>
      <c r="F15" s="20" t="s">
        <v>13</v>
      </c>
      <c r="G15" s="20" t="s">
        <v>14</v>
      </c>
      <c r="H15" s="20" t="s">
        <v>15</v>
      </c>
      <c r="I15" s="20" t="s">
        <v>16</v>
      </c>
      <c r="J15" s="20" t="s">
        <v>17</v>
      </c>
      <c r="K15" s="20" t="s">
        <v>18</v>
      </c>
      <c r="L15" s="20" t="s">
        <v>19</v>
      </c>
      <c r="M15" s="20" t="s">
        <v>20</v>
      </c>
    </row>
    <row r="16" spans="2:13" ht="15" thickBot="1" x14ac:dyDescent="0.4">
      <c r="B16" s="12" t="s">
        <v>1</v>
      </c>
      <c r="C16" s="27">
        <v>214</v>
      </c>
      <c r="D16" s="9">
        <v>140</v>
      </c>
      <c r="E16" s="3">
        <v>70</v>
      </c>
      <c r="F16" s="37">
        <f>+E16/C16</f>
        <v>0.32710280373831774</v>
      </c>
      <c r="G16" s="42">
        <f t="shared" ref="G16:G22" si="6">+E16/D16</f>
        <v>0.5</v>
      </c>
      <c r="H16" s="48">
        <v>3752</v>
      </c>
      <c r="I16" s="39">
        <f>+H16/$I$1</f>
        <v>0.27792592592592591</v>
      </c>
      <c r="J16" s="49">
        <v>30848536.359999999</v>
      </c>
      <c r="K16" s="38">
        <f>+J16/$J$10</f>
        <v>0.14417898840904841</v>
      </c>
      <c r="L16" s="29">
        <f>+J16/E16</f>
        <v>440693.37657142855</v>
      </c>
      <c r="M16" s="29">
        <f>+J16/H16</f>
        <v>8221.8913539445621</v>
      </c>
    </row>
    <row r="17" spans="2:13" ht="15" thickBot="1" x14ac:dyDescent="0.4">
      <c r="B17" s="13" t="s">
        <v>3</v>
      </c>
      <c r="C17" s="18">
        <v>139</v>
      </c>
      <c r="D17" s="7">
        <v>93</v>
      </c>
      <c r="E17" s="4">
        <v>78</v>
      </c>
      <c r="F17" s="41">
        <f t="shared" ref="F17:F22" si="7">+E17/C17</f>
        <v>0.5611510791366906</v>
      </c>
      <c r="G17" s="42">
        <f t="shared" si="6"/>
        <v>0.83870967741935487</v>
      </c>
      <c r="H17" s="48">
        <v>3100</v>
      </c>
      <c r="I17" s="39">
        <f>+H17/$I$1</f>
        <v>0.22962962962962963</v>
      </c>
      <c r="J17" s="49">
        <v>25487863.199999999</v>
      </c>
      <c r="K17" s="42">
        <f t="shared" ref="K17:K22" si="8">+J17/$J$10</f>
        <v>0.11912443073471676</v>
      </c>
      <c r="L17" s="43">
        <f t="shared" ref="L17:L22" si="9">+J17/E17</f>
        <v>326767.4769230769</v>
      </c>
      <c r="M17" s="43">
        <f t="shared" ref="M17:M21" si="10">+J17/H17</f>
        <v>8221.89135483871</v>
      </c>
    </row>
    <row r="18" spans="2:13" ht="15" thickBot="1" x14ac:dyDescent="0.4">
      <c r="B18" s="13" t="s">
        <v>4</v>
      </c>
      <c r="C18" s="18">
        <v>60</v>
      </c>
      <c r="D18" s="7">
        <v>34</v>
      </c>
      <c r="E18" s="4">
        <v>24</v>
      </c>
      <c r="F18" s="41">
        <f t="shared" si="7"/>
        <v>0.4</v>
      </c>
      <c r="G18" s="42">
        <f t="shared" si="6"/>
        <v>0.70588235294117652</v>
      </c>
      <c r="H18" s="48">
        <v>348</v>
      </c>
      <c r="I18" s="39">
        <f t="shared" ref="I18:I21" si="11">+H18/$I$1</f>
        <v>2.5777777777777778E-2</v>
      </c>
      <c r="J18" s="49">
        <v>2861218.24</v>
      </c>
      <c r="K18" s="42">
        <f t="shared" si="8"/>
        <v>1.3372678257618247E-2</v>
      </c>
      <c r="L18" s="43">
        <f t="shared" si="9"/>
        <v>119217.42666666668</v>
      </c>
      <c r="M18" s="43">
        <f t="shared" si="10"/>
        <v>8221.8914942528736</v>
      </c>
    </row>
    <row r="19" spans="2:13" ht="15" thickBot="1" x14ac:dyDescent="0.4">
      <c r="B19" s="13" t="s">
        <v>5</v>
      </c>
      <c r="C19" s="18">
        <v>318</v>
      </c>
      <c r="D19" s="7">
        <v>188</v>
      </c>
      <c r="E19" s="4">
        <v>155</v>
      </c>
      <c r="F19" s="41">
        <f t="shared" si="7"/>
        <v>0.48742138364779874</v>
      </c>
      <c r="G19" s="42">
        <f t="shared" si="6"/>
        <v>0.82446808510638303</v>
      </c>
      <c r="H19" s="48">
        <v>5973</v>
      </c>
      <c r="I19" s="39">
        <f t="shared" si="11"/>
        <v>0.44244444444444442</v>
      </c>
      <c r="J19" s="49">
        <v>49109357</v>
      </c>
      <c r="K19" s="42">
        <f t="shared" si="8"/>
        <v>0.22952587866891008</v>
      </c>
      <c r="L19" s="43">
        <f t="shared" si="9"/>
        <v>316834.56129032257</v>
      </c>
      <c r="M19" s="43">
        <f t="shared" si="10"/>
        <v>8221.891344383057</v>
      </c>
    </row>
    <row r="20" spans="2:13" ht="15" thickBot="1" x14ac:dyDescent="0.4">
      <c r="B20" s="13" t="s">
        <v>6</v>
      </c>
      <c r="C20" s="18">
        <v>31</v>
      </c>
      <c r="D20" s="7">
        <v>22</v>
      </c>
      <c r="E20" s="4">
        <v>10</v>
      </c>
      <c r="F20" s="41">
        <f t="shared" si="7"/>
        <v>0.32258064516129031</v>
      </c>
      <c r="G20" s="42">
        <f t="shared" si="6"/>
        <v>0.45454545454545453</v>
      </c>
      <c r="H20" s="48">
        <v>106</v>
      </c>
      <c r="I20" s="39">
        <f t="shared" si="11"/>
        <v>7.8518518518518512E-3</v>
      </c>
      <c r="J20" s="49">
        <v>5014619</v>
      </c>
      <c r="K20" s="42">
        <f t="shared" si="8"/>
        <v>2.3437179846700316E-2</v>
      </c>
      <c r="L20" s="43">
        <f t="shared" si="9"/>
        <v>501461.9</v>
      </c>
      <c r="M20" s="43">
        <f t="shared" si="10"/>
        <v>47307.726415094337</v>
      </c>
    </row>
    <row r="21" spans="2:13" ht="15" thickBot="1" x14ac:dyDescent="0.4">
      <c r="B21" s="14" t="s">
        <v>7</v>
      </c>
      <c r="C21" s="19">
        <v>38</v>
      </c>
      <c r="D21" s="8">
        <v>19</v>
      </c>
      <c r="E21" s="5">
        <v>17</v>
      </c>
      <c r="F21" s="41">
        <f t="shared" si="7"/>
        <v>0.44736842105263158</v>
      </c>
      <c r="G21" s="42">
        <f t="shared" si="6"/>
        <v>0.89473684210526316</v>
      </c>
      <c r="H21" s="48">
        <v>461</v>
      </c>
      <c r="I21" s="39">
        <f t="shared" si="11"/>
        <v>3.414814814814815E-2</v>
      </c>
      <c r="J21" s="49">
        <v>21808861</v>
      </c>
      <c r="K21" s="42">
        <f t="shared" si="8"/>
        <v>0.1019296176855487</v>
      </c>
      <c r="L21" s="43">
        <f t="shared" si="9"/>
        <v>1282874.1764705882</v>
      </c>
      <c r="M21" s="43">
        <f t="shared" si="10"/>
        <v>47307.724511930588</v>
      </c>
    </row>
    <row r="22" spans="2:13" ht="15" thickBot="1" x14ac:dyDescent="0.4">
      <c r="B22" s="1" t="s">
        <v>2</v>
      </c>
      <c r="C22" s="33">
        <f>SUM(C16:C21)</f>
        <v>800</v>
      </c>
      <c r="D22" s="33">
        <f>SUM(D16:D21)</f>
        <v>496</v>
      </c>
      <c r="E22" s="33">
        <f>SUM(E16:E21)</f>
        <v>354</v>
      </c>
      <c r="F22" s="46">
        <f t="shared" si="7"/>
        <v>0.4425</v>
      </c>
      <c r="G22" s="46">
        <f t="shared" si="6"/>
        <v>0.71370967741935487</v>
      </c>
      <c r="H22" s="50">
        <f>SUM(H16:H21)</f>
        <v>13740</v>
      </c>
      <c r="I22" s="46">
        <f>+H22/$I$1</f>
        <v>1.0177777777777777</v>
      </c>
      <c r="J22" s="51">
        <f>SUM(J16:J21)</f>
        <v>135130454.80000001</v>
      </c>
      <c r="K22" s="46">
        <f t="shared" si="8"/>
        <v>0.6315687736025426</v>
      </c>
      <c r="L22" s="26">
        <f t="shared" si="9"/>
        <v>381724.44858757063</v>
      </c>
      <c r="M22" s="26">
        <f>+J22/H22</f>
        <v>9834.8220378457063</v>
      </c>
    </row>
    <row r="25" spans="2:13" ht="24" thickBot="1" x14ac:dyDescent="0.6">
      <c r="B25" s="35">
        <v>2023</v>
      </c>
    </row>
    <row r="26" spans="2:13" ht="73" thickBot="1" x14ac:dyDescent="0.4">
      <c r="B26" s="16" t="s">
        <v>8</v>
      </c>
      <c r="C26" s="16" t="s">
        <v>10</v>
      </c>
      <c r="D26" s="16" t="s">
        <v>11</v>
      </c>
      <c r="E26" s="16" t="s">
        <v>12</v>
      </c>
      <c r="F26" s="52" t="s">
        <v>13</v>
      </c>
      <c r="G26" s="52" t="s">
        <v>14</v>
      </c>
      <c r="H26" s="52" t="s">
        <v>15</v>
      </c>
      <c r="I26" s="52" t="s">
        <v>16</v>
      </c>
      <c r="J26" s="52" t="s">
        <v>17</v>
      </c>
      <c r="K26" s="52" t="s">
        <v>18</v>
      </c>
      <c r="L26" s="52" t="s">
        <v>19</v>
      </c>
      <c r="M26" s="52" t="s">
        <v>83</v>
      </c>
    </row>
    <row r="27" spans="2:13" x14ac:dyDescent="0.35">
      <c r="B27" s="53" t="s">
        <v>1</v>
      </c>
      <c r="C27" s="6">
        <v>214</v>
      </c>
      <c r="D27" s="3">
        <v>80</v>
      </c>
      <c r="E27" s="3">
        <v>73</v>
      </c>
      <c r="F27" s="54">
        <f>+E27/C27</f>
        <v>0.34112149532710279</v>
      </c>
      <c r="G27" s="55">
        <f t="shared" ref="G27:G33" si="12">+E27/D27</f>
        <v>0.91249999999999998</v>
      </c>
      <c r="H27" s="3">
        <v>2935</v>
      </c>
      <c r="I27" s="57">
        <f>+H27/$I$1</f>
        <v>0.21740740740740741</v>
      </c>
      <c r="J27" s="56">
        <v>95029336.724776313</v>
      </c>
      <c r="K27" s="55">
        <f>+J27/$J$10</f>
        <v>0.44414533896418168</v>
      </c>
      <c r="L27" s="56">
        <f>+J27/E27</f>
        <v>1301771.73595584</v>
      </c>
      <c r="M27" s="56">
        <f>+J27/H27</f>
        <v>32377.968219685285</v>
      </c>
    </row>
    <row r="28" spans="2:13" x14ac:dyDescent="0.35">
      <c r="B28" s="59" t="s">
        <v>3</v>
      </c>
      <c r="C28" s="6">
        <v>139</v>
      </c>
      <c r="D28" s="4">
        <v>73</v>
      </c>
      <c r="E28" s="4">
        <v>65</v>
      </c>
      <c r="F28" s="54">
        <f t="shared" ref="F28:F33" si="13">+E28/C28</f>
        <v>0.46762589928057552</v>
      </c>
      <c r="G28" s="55">
        <f t="shared" si="12"/>
        <v>0.8904109589041096</v>
      </c>
      <c r="H28" s="4">
        <v>2086</v>
      </c>
      <c r="I28" s="57">
        <f>+H28/$I$1</f>
        <v>0.15451851851851853</v>
      </c>
      <c r="J28" s="56">
        <v>67540441.706263497</v>
      </c>
      <c r="K28" s="55">
        <f t="shared" ref="K28:K33" si="14">+J28/$J$10</f>
        <v>0.31566854414967049</v>
      </c>
      <c r="L28" s="56">
        <f t="shared" ref="L28:L33" si="15">+J28/E28</f>
        <v>1039083.7185578999</v>
      </c>
      <c r="M28" s="56">
        <f t="shared" ref="M28:M32" si="16">+J28/H28</f>
        <v>32377.968219685281</v>
      </c>
    </row>
    <row r="29" spans="2:13" x14ac:dyDescent="0.35">
      <c r="B29" s="59" t="s">
        <v>4</v>
      </c>
      <c r="C29" s="6">
        <v>60</v>
      </c>
      <c r="D29" s="4">
        <v>21</v>
      </c>
      <c r="E29" s="4">
        <v>12</v>
      </c>
      <c r="F29" s="54">
        <f t="shared" si="13"/>
        <v>0.2</v>
      </c>
      <c r="G29" s="55">
        <f t="shared" si="12"/>
        <v>0.5714285714285714</v>
      </c>
      <c r="H29" s="4">
        <v>153</v>
      </c>
      <c r="I29" s="57">
        <f t="shared" ref="I29:I32" si="17">+H29/$I$1</f>
        <v>1.1333333333333334E-2</v>
      </c>
      <c r="J29" s="56">
        <v>4953829.1376118483</v>
      </c>
      <c r="K29" s="55">
        <f t="shared" si="14"/>
        <v>2.3153061963039113E-2</v>
      </c>
      <c r="L29" s="56">
        <f t="shared" si="15"/>
        <v>412819.09480098734</v>
      </c>
      <c r="M29" s="56">
        <f t="shared" si="16"/>
        <v>32377.968219685285</v>
      </c>
    </row>
    <row r="30" spans="2:13" x14ac:dyDescent="0.35">
      <c r="B30" s="59" t="s">
        <v>5</v>
      </c>
      <c r="C30" s="6">
        <v>318</v>
      </c>
      <c r="D30" s="4">
        <v>110</v>
      </c>
      <c r="E30" s="4">
        <v>93</v>
      </c>
      <c r="F30" s="54">
        <f t="shared" si="13"/>
        <v>0.29245283018867924</v>
      </c>
      <c r="G30" s="55">
        <f t="shared" si="12"/>
        <v>0.84545454545454546</v>
      </c>
      <c r="H30" s="4">
        <v>4279</v>
      </c>
      <c r="I30" s="57">
        <f t="shared" si="17"/>
        <v>0.31696296296296295</v>
      </c>
      <c r="J30" s="56">
        <v>138545326.01203334</v>
      </c>
      <c r="K30" s="55">
        <f t="shared" si="14"/>
        <v>0.64752909895323119</v>
      </c>
      <c r="L30" s="56">
        <f t="shared" si="15"/>
        <v>1489734.6883014338</v>
      </c>
      <c r="M30" s="56">
        <f t="shared" si="16"/>
        <v>32377.968219685288</v>
      </c>
    </row>
    <row r="31" spans="2:13" x14ac:dyDescent="0.35">
      <c r="B31" s="59" t="s">
        <v>6</v>
      </c>
      <c r="C31" s="6">
        <v>31</v>
      </c>
      <c r="D31" s="4">
        <v>13</v>
      </c>
      <c r="E31" s="4">
        <v>8</v>
      </c>
      <c r="F31" s="54">
        <f t="shared" si="13"/>
        <v>0.25806451612903225</v>
      </c>
      <c r="G31" s="55">
        <f t="shared" si="12"/>
        <v>0.61538461538461542</v>
      </c>
      <c r="H31" s="4">
        <v>96</v>
      </c>
      <c r="I31" s="57">
        <f t="shared" si="17"/>
        <v>7.1111111111111115E-3</v>
      </c>
      <c r="J31" s="56">
        <v>3108284.949089787</v>
      </c>
      <c r="K31" s="55">
        <f t="shared" si="14"/>
        <v>1.4527411427789245E-2</v>
      </c>
      <c r="L31" s="56">
        <f t="shared" si="15"/>
        <v>388535.61863622337</v>
      </c>
      <c r="M31" s="56">
        <f t="shared" si="16"/>
        <v>32377.968219685281</v>
      </c>
    </row>
    <row r="32" spans="2:13" ht="15" thickBot="1" x14ac:dyDescent="0.4">
      <c r="B32" s="60" t="s">
        <v>7</v>
      </c>
      <c r="C32" s="6">
        <v>38</v>
      </c>
      <c r="D32" s="5">
        <v>8</v>
      </c>
      <c r="E32" s="5">
        <v>7</v>
      </c>
      <c r="F32" s="54">
        <f t="shared" si="13"/>
        <v>0.18421052631578946</v>
      </c>
      <c r="G32" s="55">
        <f t="shared" si="12"/>
        <v>0.875</v>
      </c>
      <c r="H32" s="5">
        <v>174</v>
      </c>
      <c r="I32" s="57">
        <f t="shared" si="17"/>
        <v>1.2888888888888889E-2</v>
      </c>
      <c r="J32" s="56">
        <v>5633766.4702252392</v>
      </c>
      <c r="K32" s="55">
        <f t="shared" si="14"/>
        <v>2.6330933212868009E-2</v>
      </c>
      <c r="L32" s="56">
        <f t="shared" si="15"/>
        <v>804823.7814607484</v>
      </c>
      <c r="M32" s="56">
        <f t="shared" si="16"/>
        <v>32377.968219685281</v>
      </c>
    </row>
    <row r="33" spans="2:13" ht="15" thickBot="1" x14ac:dyDescent="0.4">
      <c r="B33" s="1" t="s">
        <v>2</v>
      </c>
      <c r="C33" s="134">
        <f>SUM(C27:C32)</f>
        <v>800</v>
      </c>
      <c r="D33" s="134">
        <f>SUM(D27:D32)</f>
        <v>305</v>
      </c>
      <c r="E33" s="134">
        <f>SUM(E27:E32)</f>
        <v>258</v>
      </c>
      <c r="F33" s="61">
        <f t="shared" si="13"/>
        <v>0.32250000000000001</v>
      </c>
      <c r="G33" s="61">
        <f t="shared" si="12"/>
        <v>0.84590163934426232</v>
      </c>
      <c r="H33" s="135">
        <f>SUM(H27:H32)</f>
        <v>9723</v>
      </c>
      <c r="I33" s="61">
        <f>+H33/$I$1</f>
        <v>0.72022222222222221</v>
      </c>
      <c r="J33" s="133">
        <f>SUM(J27:J32)</f>
        <v>314810985</v>
      </c>
      <c r="K33" s="61">
        <f t="shared" si="14"/>
        <v>1.4713543886707796</v>
      </c>
      <c r="L33" s="62">
        <f t="shared" si="15"/>
        <v>1220197.6162790698</v>
      </c>
      <c r="M33" s="62">
        <f>+J33/H33</f>
        <v>32377.968219685281</v>
      </c>
    </row>
    <row r="37" spans="2:13" x14ac:dyDescent="0.35">
      <c r="J37" s="127"/>
    </row>
    <row r="38" spans="2:13" x14ac:dyDescent="0.35">
      <c r="J38" s="127"/>
    </row>
    <row r="39" spans="2:13" x14ac:dyDescent="0.35">
      <c r="J39" s="127"/>
    </row>
  </sheetData>
  <pageMargins left="0.7" right="0.7" top="0.75" bottom="0.75" header="0.3" footer="0.3"/>
  <pageSetup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00590-69A4-48D7-BE06-B9100172C26D}">
  <sheetPr codeName="Hoja12"/>
  <dimension ref="A1:E31"/>
  <sheetViews>
    <sheetView topLeftCell="B1" workbookViewId="0">
      <selection activeCell="F27" sqref="F27"/>
    </sheetView>
  </sheetViews>
  <sheetFormatPr baseColWidth="10" defaultRowHeight="14.5" x14ac:dyDescent="0.35"/>
  <cols>
    <col min="1" max="1" width="25.1796875" customWidth="1"/>
    <col min="2" max="2" width="28.26953125" customWidth="1"/>
    <col min="3" max="3" width="43.7265625" customWidth="1"/>
    <col min="4" max="4" width="44.453125" customWidth="1"/>
    <col min="5" max="5" width="42.453125" bestFit="1" customWidth="1"/>
    <col min="6" max="6" width="17" customWidth="1"/>
    <col min="7" max="7" width="26" bestFit="1" customWidth="1"/>
    <col min="8" max="8" width="25.26953125" customWidth="1"/>
  </cols>
  <sheetData>
    <row r="1" spans="1:5" ht="21" x14ac:dyDescent="0.5">
      <c r="A1" s="99" t="s">
        <v>87</v>
      </c>
      <c r="B1" s="100"/>
    </row>
    <row r="2" spans="1:5" ht="15" thickBot="1" x14ac:dyDescent="0.4"/>
    <row r="3" spans="1:5" ht="16" thickBot="1" x14ac:dyDescent="0.4">
      <c r="A3" s="171" t="s">
        <v>86</v>
      </c>
      <c r="B3" s="172"/>
      <c r="C3" s="172"/>
      <c r="D3" s="172"/>
      <c r="E3" s="173"/>
    </row>
    <row r="4" spans="1:5" ht="29.25" customHeight="1" thickBot="1" x14ac:dyDescent="0.4">
      <c r="A4" s="74" t="s">
        <v>69</v>
      </c>
      <c r="B4" s="74" t="s">
        <v>85</v>
      </c>
      <c r="C4" s="74" t="s">
        <v>73</v>
      </c>
      <c r="D4" s="91" t="s">
        <v>70</v>
      </c>
      <c r="E4" s="91" t="s">
        <v>148</v>
      </c>
    </row>
    <row r="5" spans="1:5" ht="15.5" x14ac:dyDescent="0.35">
      <c r="A5" s="76">
        <v>2023</v>
      </c>
      <c r="B5" s="76">
        <v>800</v>
      </c>
      <c r="C5" s="6">
        <v>300</v>
      </c>
      <c r="D5" s="11">
        <f>+'Info. Terapias'!E33</f>
        <v>258</v>
      </c>
      <c r="E5" s="42">
        <f>+D5/C5</f>
        <v>0.86</v>
      </c>
    </row>
    <row r="6" spans="1:5" ht="15.5" x14ac:dyDescent="0.35">
      <c r="A6" s="78">
        <v>2024</v>
      </c>
      <c r="B6" s="76">
        <v>800</v>
      </c>
      <c r="C6" s="6">
        <v>496</v>
      </c>
      <c r="D6" s="6">
        <f>+'Info. Terapias'!E22</f>
        <v>354</v>
      </c>
      <c r="E6" s="42">
        <f t="shared" ref="E6:E7" si="0">+D6/C6</f>
        <v>0.71370967741935487</v>
      </c>
    </row>
    <row r="7" spans="1:5" ht="15.5" x14ac:dyDescent="0.35">
      <c r="A7" s="76">
        <v>2025</v>
      </c>
      <c r="B7" s="76">
        <v>800</v>
      </c>
      <c r="C7" s="6">
        <v>667</v>
      </c>
      <c r="D7" s="6">
        <f>+'Info. Terapias'!E10</f>
        <v>582</v>
      </c>
      <c r="E7" s="42">
        <f t="shared" si="0"/>
        <v>0.87256371814092959</v>
      </c>
    </row>
    <row r="8" spans="1:5" ht="15.5" x14ac:dyDescent="0.35">
      <c r="A8" s="78">
        <v>2026</v>
      </c>
      <c r="B8" s="76"/>
      <c r="C8" s="96"/>
      <c r="D8" s="96"/>
      <c r="E8" s="96"/>
    </row>
    <row r="9" spans="1:5" ht="15.5" x14ac:dyDescent="0.35">
      <c r="A9" s="76">
        <v>2027</v>
      </c>
      <c r="B9" s="76"/>
      <c r="C9" s="96"/>
      <c r="D9" s="96"/>
      <c r="E9" s="96"/>
    </row>
    <row r="10" spans="1:5" ht="15.5" x14ac:dyDescent="0.35">
      <c r="A10" s="97"/>
      <c r="B10" s="97"/>
      <c r="C10" s="98"/>
      <c r="D10" s="98"/>
    </row>
    <row r="11" spans="1:5" ht="15.5" x14ac:dyDescent="0.35">
      <c r="A11" s="97"/>
      <c r="B11" s="97"/>
      <c r="C11" s="98"/>
      <c r="D11" s="98"/>
    </row>
    <row r="12" spans="1:5" ht="21" x14ac:dyDescent="0.5">
      <c r="A12" s="99" t="s">
        <v>88</v>
      </c>
      <c r="B12" s="101"/>
      <c r="C12" s="98"/>
      <c r="D12" s="98"/>
    </row>
    <row r="13" spans="1:5" ht="15.5" x14ac:dyDescent="0.35">
      <c r="A13" s="97"/>
      <c r="B13" s="97"/>
      <c r="C13" s="98"/>
      <c r="D13" s="98"/>
    </row>
    <row r="14" spans="1:5" ht="16" thickBot="1" x14ac:dyDescent="0.4">
      <c r="A14" s="97"/>
      <c r="B14" s="97"/>
      <c r="C14" s="98"/>
      <c r="D14" s="98"/>
    </row>
    <row r="15" spans="1:5" ht="16" thickBot="1" x14ac:dyDescent="0.4">
      <c r="A15" s="91" t="s">
        <v>69</v>
      </c>
      <c r="B15" s="91" t="s">
        <v>89</v>
      </c>
      <c r="C15" s="91" t="s">
        <v>90</v>
      </c>
      <c r="D15" s="98"/>
    </row>
    <row r="16" spans="1:5" ht="15.5" x14ac:dyDescent="0.35">
      <c r="A16" s="102">
        <v>2023</v>
      </c>
      <c r="B16" s="103">
        <v>314810985</v>
      </c>
      <c r="C16" s="103"/>
      <c r="D16" s="98"/>
    </row>
    <row r="17" spans="1:5" ht="15.5" x14ac:dyDescent="0.35">
      <c r="A17" s="78">
        <v>2024</v>
      </c>
      <c r="B17" s="104">
        <v>135130454.80000001</v>
      </c>
      <c r="C17" s="109">
        <f>+B17/B16-1</f>
        <v>-0.57075686288393013</v>
      </c>
      <c r="D17" s="98"/>
    </row>
    <row r="18" spans="1:5" ht="15.5" x14ac:dyDescent="0.35">
      <c r="A18" s="76">
        <v>2025</v>
      </c>
      <c r="B18" s="104">
        <v>213960000</v>
      </c>
      <c r="C18" s="109">
        <f>+B18/B17-1</f>
        <v>0.58335883881003547</v>
      </c>
      <c r="D18" s="98"/>
    </row>
    <row r="19" spans="1:5" ht="15" customHeight="1" x14ac:dyDescent="0.35">
      <c r="A19" s="78">
        <v>2026</v>
      </c>
      <c r="B19" s="83">
        <v>0</v>
      </c>
      <c r="C19" s="83"/>
      <c r="D19" s="98"/>
    </row>
    <row r="20" spans="1:5" ht="15.5" x14ac:dyDescent="0.35">
      <c r="A20" s="76">
        <v>2027</v>
      </c>
      <c r="B20" s="105">
        <v>0</v>
      </c>
      <c r="C20" s="105"/>
      <c r="D20" s="98"/>
    </row>
    <row r="21" spans="1:5" ht="15.5" x14ac:dyDescent="0.35">
      <c r="A21" s="97"/>
      <c r="B21" s="97"/>
      <c r="D21" s="98"/>
    </row>
    <row r="22" spans="1:5" ht="15.5" x14ac:dyDescent="0.35">
      <c r="A22" s="97"/>
      <c r="B22" s="97"/>
      <c r="D22" s="98"/>
    </row>
    <row r="23" spans="1:5" ht="15.5" x14ac:dyDescent="0.35">
      <c r="A23" s="80"/>
      <c r="B23" s="80"/>
      <c r="C23" s="81"/>
      <c r="D23" s="81"/>
    </row>
    <row r="24" spans="1:5" ht="21" x14ac:dyDescent="0.5">
      <c r="A24" s="99" t="s">
        <v>91</v>
      </c>
      <c r="B24" s="101"/>
    </row>
    <row r="25" spans="1:5" ht="15" thickBot="1" x14ac:dyDescent="0.4"/>
    <row r="26" spans="1:5" ht="16" thickBot="1" x14ac:dyDescent="0.4">
      <c r="A26" s="91" t="s">
        <v>69</v>
      </c>
      <c r="B26" s="91" t="s">
        <v>89</v>
      </c>
      <c r="C26" s="91" t="s">
        <v>70</v>
      </c>
      <c r="D26" s="91" t="s">
        <v>92</v>
      </c>
      <c r="E26" s="91" t="s">
        <v>148</v>
      </c>
    </row>
    <row r="27" spans="1:5" ht="15.5" x14ac:dyDescent="0.35">
      <c r="A27" s="102">
        <v>2023</v>
      </c>
      <c r="B27" s="103">
        <v>314810985</v>
      </c>
      <c r="C27" s="103">
        <f>+D5</f>
        <v>258</v>
      </c>
      <c r="D27" s="103">
        <f>+B27/C27</f>
        <v>1220197.6162790698</v>
      </c>
      <c r="E27" s="42">
        <f>+E5</f>
        <v>0.86</v>
      </c>
    </row>
    <row r="28" spans="1:5" ht="15.5" x14ac:dyDescent="0.35">
      <c r="A28" s="78">
        <v>2024</v>
      </c>
      <c r="B28" s="104">
        <v>135130454.80000001</v>
      </c>
      <c r="C28" s="103">
        <f t="shared" ref="C28:C29" si="1">+D6</f>
        <v>354</v>
      </c>
      <c r="D28" s="103">
        <f t="shared" ref="D28:D29" si="2">+B28/C28</f>
        <v>381724.44858757063</v>
      </c>
      <c r="E28" s="42">
        <f t="shared" ref="E28:E29" si="3">+E6</f>
        <v>0.71370967741935487</v>
      </c>
    </row>
    <row r="29" spans="1:5" ht="15.5" x14ac:dyDescent="0.35">
      <c r="A29" s="76">
        <v>2025</v>
      </c>
      <c r="B29" s="104">
        <v>213960000</v>
      </c>
      <c r="C29" s="103">
        <f t="shared" si="1"/>
        <v>582</v>
      </c>
      <c r="D29" s="103">
        <f t="shared" si="2"/>
        <v>367628.86597938143</v>
      </c>
      <c r="E29" s="42">
        <f t="shared" si="3"/>
        <v>0.87256371814092959</v>
      </c>
    </row>
    <row r="30" spans="1:5" ht="15.5" x14ac:dyDescent="0.35">
      <c r="A30" s="78">
        <v>2026</v>
      </c>
      <c r="B30" s="83">
        <v>0</v>
      </c>
      <c r="C30" s="83"/>
      <c r="D30" s="83"/>
    </row>
    <row r="31" spans="1:5" ht="15.5" x14ac:dyDescent="0.35">
      <c r="A31" s="76">
        <v>2027</v>
      </c>
      <c r="B31" s="105">
        <v>0</v>
      </c>
      <c r="C31" s="105"/>
      <c r="D31" s="83"/>
    </row>
  </sheetData>
  <mergeCells count="1">
    <mergeCell ref="A3:E3"/>
  </mergeCells>
  <conditionalFormatting sqref="A27:D29">
    <cfRule type="dataBar" priority="5">
      <dataBar>
        <cfvo type="min"/>
        <cfvo type="max"/>
        <color rgb="FF638EC6"/>
      </dataBar>
      <extLst>
        <ext xmlns:x14="http://schemas.microsoft.com/office/spreadsheetml/2009/9/main" uri="{B025F937-C7B1-47D3-B67F-A62EFF666E3E}">
          <x14:id>{2F49FF74-F887-4474-AB67-B052FAB0BE24}</x14:id>
        </ext>
      </extLst>
    </cfRule>
  </conditionalFormatting>
  <conditionalFormatting sqref="C27:D29">
    <cfRule type="dataBar" priority="4">
      <dataBar>
        <cfvo type="min"/>
        <cfvo type="max"/>
        <color rgb="FF638EC6"/>
      </dataBar>
      <extLst>
        <ext xmlns:x14="http://schemas.microsoft.com/office/spreadsheetml/2009/9/main" uri="{B025F937-C7B1-47D3-B67F-A62EFF666E3E}">
          <x14:id>{84074A8A-55A8-4762-9D88-864AD93CB2CD}</x14:id>
        </ext>
      </extLst>
    </cfRule>
  </conditionalFormatting>
  <conditionalFormatting sqref="C27:C29">
    <cfRule type="dataBar" priority="3">
      <dataBar>
        <cfvo type="min"/>
        <cfvo type="max"/>
        <color rgb="FF638EC6"/>
      </dataBar>
      <extLst>
        <ext xmlns:x14="http://schemas.microsoft.com/office/spreadsheetml/2009/9/main" uri="{B025F937-C7B1-47D3-B67F-A62EFF666E3E}">
          <x14:id>{E2C4AE01-C4FA-49C6-8D26-273390259C4B}</x14:id>
        </ext>
      </extLst>
    </cfRule>
  </conditionalFormatting>
  <conditionalFormatting sqref="E5:E7">
    <cfRule type="colorScale" priority="2">
      <colorScale>
        <cfvo type="num" val="0.59"/>
        <cfvo type="num" val="0.79"/>
        <cfvo type="num" val="0.8"/>
        <color rgb="FFF8696B"/>
        <color rgb="FFFFEB84"/>
        <color rgb="FF63BE7B"/>
      </colorScale>
    </cfRule>
  </conditionalFormatting>
  <conditionalFormatting sqref="E27:E29">
    <cfRule type="colorScale" priority="1">
      <colorScale>
        <cfvo type="num" val="0.59"/>
        <cfvo type="num" val="0.79"/>
        <cfvo type="num" val="0.8"/>
        <color rgb="FFF8696B"/>
        <color rgb="FFFFEB84"/>
        <color rgb="FF63BE7B"/>
      </colorScale>
    </cfRule>
  </conditionalFormatting>
  <pageMargins left="0.7" right="0.7" top="0.75" bottom="0.75" header="0.3" footer="0.3"/>
  <pageSetup orientation="portrait" horizontalDpi="4294967293" r:id="rId1"/>
  <drawing r:id="rId2"/>
  <extLst>
    <ext xmlns:x14="http://schemas.microsoft.com/office/spreadsheetml/2009/9/main" uri="{78C0D931-6437-407d-A8EE-F0AAD7539E65}">
      <x14:conditionalFormattings>
        <x14:conditionalFormatting xmlns:xm="http://schemas.microsoft.com/office/excel/2006/main">
          <x14:cfRule type="dataBar" id="{2F49FF74-F887-4474-AB67-B052FAB0BE24}">
            <x14:dataBar minLength="0" maxLength="100" gradient="0">
              <x14:cfvo type="autoMin"/>
              <x14:cfvo type="autoMax"/>
              <x14:negativeFillColor rgb="FFFF0000"/>
              <x14:axisColor rgb="FF000000"/>
            </x14:dataBar>
          </x14:cfRule>
          <xm:sqref>A27:D29</xm:sqref>
        </x14:conditionalFormatting>
        <x14:conditionalFormatting xmlns:xm="http://schemas.microsoft.com/office/excel/2006/main">
          <x14:cfRule type="dataBar" id="{84074A8A-55A8-4762-9D88-864AD93CB2CD}">
            <x14:dataBar minLength="0" maxLength="100" gradient="0">
              <x14:cfvo type="autoMin"/>
              <x14:cfvo type="autoMax"/>
              <x14:negativeFillColor rgb="FFFF0000"/>
              <x14:axisColor rgb="FF000000"/>
            </x14:dataBar>
          </x14:cfRule>
          <xm:sqref>C27:D29</xm:sqref>
        </x14:conditionalFormatting>
        <x14:conditionalFormatting xmlns:xm="http://schemas.microsoft.com/office/excel/2006/main">
          <x14:cfRule type="dataBar" id="{E2C4AE01-C4FA-49C6-8D26-273390259C4B}">
            <x14:dataBar minLength="0" maxLength="100" gradient="0">
              <x14:cfvo type="autoMin"/>
              <x14:cfvo type="autoMax"/>
              <x14:negativeFillColor rgb="FFFF0000"/>
              <x14:axisColor rgb="FF000000"/>
            </x14:dataBar>
          </x14:cfRule>
          <xm:sqref>C27:C29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7E32B-565B-4CC5-8B23-F50D616971F2}">
  <sheetPr codeName="Hoja10"/>
  <dimension ref="A1:F91"/>
  <sheetViews>
    <sheetView workbookViewId="0">
      <selection activeCell="B3" sqref="B3"/>
    </sheetView>
  </sheetViews>
  <sheetFormatPr baseColWidth="10" defaultRowHeight="14.5" x14ac:dyDescent="0.35"/>
  <cols>
    <col min="1" max="1" width="57.26953125" customWidth="1"/>
    <col min="2" max="2" width="61.1796875" customWidth="1"/>
    <col min="3" max="3" width="28.54296875" customWidth="1"/>
    <col min="4" max="4" width="29.26953125" bestFit="1" customWidth="1"/>
    <col min="5" max="5" width="22" customWidth="1"/>
    <col min="6" max="6" width="19.54296875" customWidth="1"/>
    <col min="7" max="8" width="17" customWidth="1"/>
    <col min="9" max="9" width="26" bestFit="1" customWidth="1"/>
    <col min="10" max="10" width="25.26953125" customWidth="1"/>
  </cols>
  <sheetData>
    <row r="1" spans="1:2" ht="19" thickBot="1" x14ac:dyDescent="0.5">
      <c r="A1" s="174" t="s">
        <v>103</v>
      </c>
      <c r="B1" s="175"/>
    </row>
    <row r="2" spans="1:2" ht="19" thickBot="1" x14ac:dyDescent="0.4">
      <c r="A2" s="116" t="s">
        <v>21</v>
      </c>
      <c r="B2" s="116" t="s">
        <v>22</v>
      </c>
    </row>
    <row r="3" spans="1:2" ht="37" x14ac:dyDescent="0.45">
      <c r="A3" s="117" t="s">
        <v>23</v>
      </c>
      <c r="B3" s="118" t="s">
        <v>151</v>
      </c>
    </row>
    <row r="4" spans="1:2" ht="72.5" x14ac:dyDescent="0.35">
      <c r="A4" s="63" t="s">
        <v>24</v>
      </c>
      <c r="B4" s="64" t="s">
        <v>25</v>
      </c>
    </row>
    <row r="5" spans="1:2" ht="15.5" x14ac:dyDescent="0.35">
      <c r="A5" s="63" t="s">
        <v>26</v>
      </c>
      <c r="B5" s="64" t="s">
        <v>27</v>
      </c>
    </row>
    <row r="6" spans="1:2" ht="15.5" x14ac:dyDescent="0.35">
      <c r="A6" s="63" t="s">
        <v>28</v>
      </c>
      <c r="B6" s="64" t="s">
        <v>29</v>
      </c>
    </row>
    <row r="7" spans="1:2" ht="43.5" x14ac:dyDescent="0.35">
      <c r="A7" s="63" t="s">
        <v>30</v>
      </c>
      <c r="B7" s="64" t="s">
        <v>31</v>
      </c>
    </row>
    <row r="8" spans="1:2" ht="15.5" x14ac:dyDescent="0.35">
      <c r="A8" s="63" t="s">
        <v>32</v>
      </c>
      <c r="B8" s="64" t="s">
        <v>33</v>
      </c>
    </row>
    <row r="9" spans="1:2" ht="15.5" x14ac:dyDescent="0.35">
      <c r="A9" s="63" t="s">
        <v>34</v>
      </c>
      <c r="B9" s="64" t="s">
        <v>35</v>
      </c>
    </row>
    <row r="10" spans="1:2" ht="15.5" x14ac:dyDescent="0.35">
      <c r="A10" s="63" t="s">
        <v>36</v>
      </c>
      <c r="B10" s="64" t="s">
        <v>37</v>
      </c>
    </row>
    <row r="11" spans="1:2" ht="29" x14ac:dyDescent="0.35">
      <c r="A11" s="63" t="s">
        <v>38</v>
      </c>
      <c r="B11" s="64" t="s">
        <v>39</v>
      </c>
    </row>
    <row r="12" spans="1:2" ht="29" x14ac:dyDescent="0.35">
      <c r="A12" s="63" t="s">
        <v>40</v>
      </c>
      <c r="B12" s="64" t="s">
        <v>41</v>
      </c>
    </row>
    <row r="13" spans="1:2" ht="15.5" x14ac:dyDescent="0.35">
      <c r="A13" s="63" t="s">
        <v>42</v>
      </c>
      <c r="B13" s="64" t="s">
        <v>43</v>
      </c>
    </row>
    <row r="14" spans="1:2" ht="15.5" x14ac:dyDescent="0.35">
      <c r="A14" s="63" t="s">
        <v>44</v>
      </c>
      <c r="B14" s="64" t="s">
        <v>45</v>
      </c>
    </row>
    <row r="15" spans="1:2" ht="29" x14ac:dyDescent="0.35">
      <c r="A15" s="63" t="s">
        <v>46</v>
      </c>
      <c r="B15" s="64" t="s">
        <v>47</v>
      </c>
    </row>
    <row r="16" spans="1:2" ht="15.5" x14ac:dyDescent="0.35">
      <c r="A16" s="63" t="s">
        <v>48</v>
      </c>
      <c r="B16" s="64" t="s">
        <v>49</v>
      </c>
    </row>
    <row r="17" spans="1:2" ht="15.5" x14ac:dyDescent="0.35">
      <c r="A17" s="63" t="s">
        <v>50</v>
      </c>
      <c r="B17" s="64" t="s">
        <v>51</v>
      </c>
    </row>
    <row r="18" spans="1:2" ht="43.5" x14ac:dyDescent="0.35">
      <c r="A18" s="63" t="s">
        <v>52</v>
      </c>
      <c r="B18" s="64" t="s">
        <v>53</v>
      </c>
    </row>
    <row r="19" spans="1:2" ht="15.5" x14ac:dyDescent="0.35">
      <c r="A19" s="63" t="s">
        <v>150</v>
      </c>
      <c r="B19" s="65">
        <f>+'Info. Terapias'!F33</f>
        <v>0.32250000000000001</v>
      </c>
    </row>
    <row r="20" spans="1:2" ht="15.5" x14ac:dyDescent="0.35">
      <c r="A20" s="63" t="s">
        <v>54</v>
      </c>
      <c r="B20" s="65">
        <f>+'Info. Terapias'!F10</f>
        <v>0.72750000000000004</v>
      </c>
    </row>
    <row r="21" spans="1:2" ht="15.5" x14ac:dyDescent="0.35">
      <c r="A21" s="63" t="s">
        <v>149</v>
      </c>
      <c r="B21" s="66">
        <v>1</v>
      </c>
    </row>
    <row r="22" spans="1:2" ht="15.5" x14ac:dyDescent="0.35">
      <c r="A22" s="67" t="s">
        <v>55</v>
      </c>
      <c r="B22" s="64">
        <v>2023</v>
      </c>
    </row>
    <row r="23" spans="1:2" ht="15.5" x14ac:dyDescent="0.35">
      <c r="A23" s="67" t="s">
        <v>56</v>
      </c>
      <c r="B23" s="64">
        <v>2025</v>
      </c>
    </row>
    <row r="24" spans="1:2" ht="15.5" x14ac:dyDescent="0.35">
      <c r="A24" s="67" t="s">
        <v>97</v>
      </c>
      <c r="B24" s="66">
        <f>+B20-B21</f>
        <v>-0.27249999999999996</v>
      </c>
    </row>
    <row r="26" spans="1:2" ht="17" x14ac:dyDescent="0.4">
      <c r="A26" s="179" t="s">
        <v>58</v>
      </c>
      <c r="B26" s="180"/>
    </row>
    <row r="27" spans="1:2" ht="15.5" x14ac:dyDescent="0.35">
      <c r="A27" s="69" t="s">
        <v>59</v>
      </c>
      <c r="B27" s="68" t="s">
        <v>60</v>
      </c>
    </row>
    <row r="28" spans="1:2" ht="15.5" x14ac:dyDescent="0.35">
      <c r="A28" s="69" t="s">
        <v>61</v>
      </c>
      <c r="B28" s="68" t="s">
        <v>62</v>
      </c>
    </row>
    <row r="29" spans="1:2" ht="112.5" customHeight="1" x14ac:dyDescent="0.35">
      <c r="A29" s="70" t="s">
        <v>63</v>
      </c>
      <c r="B29" s="71" t="s">
        <v>64</v>
      </c>
    </row>
    <row r="30" spans="1:2" ht="53.25" customHeight="1" x14ac:dyDescent="0.35">
      <c r="A30" s="70" t="s">
        <v>65</v>
      </c>
      <c r="B30" s="71" t="s">
        <v>66</v>
      </c>
    </row>
    <row r="31" spans="1:2" ht="112.5" customHeight="1" x14ac:dyDescent="0.35">
      <c r="A31" s="70" t="s">
        <v>67</v>
      </c>
      <c r="B31" s="71" t="s">
        <v>68</v>
      </c>
    </row>
    <row r="32" spans="1:2" ht="15" thickBot="1" x14ac:dyDescent="0.4"/>
    <row r="33" spans="1:6" ht="16" thickBot="1" x14ac:dyDescent="0.4">
      <c r="A33" s="176" t="s">
        <v>102</v>
      </c>
      <c r="B33" s="177"/>
      <c r="C33" s="177"/>
      <c r="D33" s="177"/>
      <c r="E33" s="177"/>
      <c r="F33" s="178"/>
    </row>
    <row r="34" spans="1:6" ht="16" thickBot="1" x14ac:dyDescent="0.4">
      <c r="A34" s="73" t="s">
        <v>69</v>
      </c>
      <c r="B34" s="74" t="s">
        <v>85</v>
      </c>
      <c r="C34" s="74" t="s">
        <v>70</v>
      </c>
      <c r="D34" s="75" t="s">
        <v>71</v>
      </c>
      <c r="E34" s="75" t="s">
        <v>72</v>
      </c>
      <c r="F34" s="74" t="s">
        <v>94</v>
      </c>
    </row>
    <row r="35" spans="1:6" ht="15.5" x14ac:dyDescent="0.35">
      <c r="A35" s="76">
        <v>2023</v>
      </c>
      <c r="B35" s="76">
        <v>800</v>
      </c>
      <c r="C35" s="6">
        <f>+'Info. Terapias'!E33</f>
        <v>258</v>
      </c>
      <c r="D35" s="42">
        <f>+C35/B35</f>
        <v>0.32250000000000001</v>
      </c>
      <c r="E35" s="77">
        <f>+D35-$D$39</f>
        <v>-0.67749999999999999</v>
      </c>
      <c r="F35" s="79" t="s">
        <v>95</v>
      </c>
    </row>
    <row r="36" spans="1:6" ht="15.5" x14ac:dyDescent="0.35">
      <c r="A36" s="78">
        <v>2024</v>
      </c>
      <c r="B36" s="76">
        <v>800</v>
      </c>
      <c r="C36" s="6">
        <f>+'Info. Terapias'!E22</f>
        <v>354</v>
      </c>
      <c r="D36" s="42">
        <f t="shared" ref="D36:D39" si="0">+C36/B36</f>
        <v>0.4425</v>
      </c>
      <c r="E36" s="79">
        <f>+D36-$D$39</f>
        <v>-0.5575</v>
      </c>
      <c r="F36" s="79" t="s">
        <v>95</v>
      </c>
    </row>
    <row r="37" spans="1:6" ht="15.5" x14ac:dyDescent="0.35">
      <c r="A37" s="76">
        <v>2025</v>
      </c>
      <c r="B37" s="76">
        <v>800</v>
      </c>
      <c r="C37" s="6">
        <f>+'Info. Terapias'!E10</f>
        <v>582</v>
      </c>
      <c r="D37" s="42">
        <f t="shared" si="0"/>
        <v>0.72750000000000004</v>
      </c>
      <c r="E37" s="79">
        <f>+D37-$D$39</f>
        <v>-0.27249999999999996</v>
      </c>
      <c r="F37" s="79" t="s">
        <v>95</v>
      </c>
    </row>
    <row r="38" spans="1:6" ht="15.5" x14ac:dyDescent="0.35">
      <c r="A38" s="78">
        <v>2026</v>
      </c>
      <c r="B38" s="76">
        <v>800</v>
      </c>
      <c r="C38" s="96">
        <f>+C37*30%+C37</f>
        <v>756.6</v>
      </c>
      <c r="D38" s="42">
        <f t="shared" si="0"/>
        <v>0.94574999999999998</v>
      </c>
      <c r="E38" s="79">
        <f>+D38-$D$39</f>
        <v>-5.425000000000002E-2</v>
      </c>
      <c r="F38" s="79" t="s">
        <v>96</v>
      </c>
    </row>
    <row r="39" spans="1:6" ht="15.5" x14ac:dyDescent="0.35">
      <c r="A39" s="76">
        <v>2027</v>
      </c>
      <c r="B39" s="76">
        <v>800</v>
      </c>
      <c r="C39" s="96">
        <f>+B39-C38+C38</f>
        <v>800</v>
      </c>
      <c r="D39" s="42">
        <f t="shared" si="0"/>
        <v>1</v>
      </c>
      <c r="E39" s="79">
        <f>+D39-$D$39</f>
        <v>0</v>
      </c>
      <c r="F39" s="79" t="s">
        <v>96</v>
      </c>
    </row>
    <row r="40" spans="1:6" ht="15.5" x14ac:dyDescent="0.35">
      <c r="A40" s="80"/>
      <c r="B40" s="81"/>
    </row>
    <row r="57" spans="1:6" ht="15" thickBot="1" x14ac:dyDescent="0.4"/>
    <row r="58" spans="1:6" ht="16" thickBot="1" x14ac:dyDescent="0.4">
      <c r="A58" s="176" t="s">
        <v>107</v>
      </c>
      <c r="B58" s="177"/>
      <c r="C58" s="177"/>
      <c r="D58" s="177"/>
      <c r="E58" s="177"/>
      <c r="F58" s="178"/>
    </row>
    <row r="59" spans="1:6" ht="15" thickBot="1" x14ac:dyDescent="0.4"/>
    <row r="60" spans="1:6" ht="34" thickBot="1" x14ac:dyDescent="0.65">
      <c r="A60" s="84" t="s">
        <v>99</v>
      </c>
      <c r="B60" s="86" t="s">
        <v>75</v>
      </c>
      <c r="C60" s="86" t="s">
        <v>0</v>
      </c>
      <c r="D60" s="84" t="s">
        <v>81</v>
      </c>
      <c r="E60" s="84" t="s">
        <v>72</v>
      </c>
    </row>
    <row r="61" spans="1:6" x14ac:dyDescent="0.35">
      <c r="A61" s="12" t="s">
        <v>1</v>
      </c>
      <c r="B61" s="28">
        <v>214</v>
      </c>
      <c r="C61" s="23">
        <v>134</v>
      </c>
      <c r="D61" s="42">
        <f t="shared" ref="D61:D67" si="1">+C61/B61</f>
        <v>0.62616822429906538</v>
      </c>
      <c r="E61" s="114">
        <f>+D61-100%</f>
        <v>-0.37383177570093462</v>
      </c>
      <c r="F61" s="107"/>
    </row>
    <row r="62" spans="1:6" x14ac:dyDescent="0.35">
      <c r="A62" s="13" t="s">
        <v>3</v>
      </c>
      <c r="B62" s="30">
        <v>139</v>
      </c>
      <c r="C62" s="56">
        <v>99</v>
      </c>
      <c r="D62" s="42">
        <f t="shared" si="1"/>
        <v>0.71223021582733814</v>
      </c>
      <c r="E62" s="88">
        <f t="shared" ref="E62:E67" si="2">+D62-100%</f>
        <v>-0.28776978417266186</v>
      </c>
      <c r="F62" s="107"/>
    </row>
    <row r="63" spans="1:6" x14ac:dyDescent="0.35">
      <c r="A63" s="13" t="s">
        <v>4</v>
      </c>
      <c r="B63" s="30">
        <v>60</v>
      </c>
      <c r="C63" s="56">
        <v>42</v>
      </c>
      <c r="D63" s="42">
        <f t="shared" si="1"/>
        <v>0.7</v>
      </c>
      <c r="E63" s="88">
        <f t="shared" si="2"/>
        <v>-0.30000000000000004</v>
      </c>
      <c r="F63" s="107"/>
    </row>
    <row r="64" spans="1:6" x14ac:dyDescent="0.35">
      <c r="A64" s="13" t="s">
        <v>5</v>
      </c>
      <c r="B64" s="110">
        <v>318</v>
      </c>
      <c r="C64" s="56">
        <v>252</v>
      </c>
      <c r="D64" s="42">
        <f t="shared" si="1"/>
        <v>0.79245283018867929</v>
      </c>
      <c r="E64" s="112">
        <f t="shared" si="2"/>
        <v>-0.20754716981132071</v>
      </c>
      <c r="F64" s="107"/>
    </row>
    <row r="65" spans="1:6" x14ac:dyDescent="0.35">
      <c r="A65" s="13" t="s">
        <v>6</v>
      </c>
      <c r="B65" s="110">
        <v>31</v>
      </c>
      <c r="C65" s="56">
        <v>25</v>
      </c>
      <c r="D65" s="42">
        <f t="shared" si="1"/>
        <v>0.80645161290322576</v>
      </c>
      <c r="E65" s="88">
        <f t="shared" si="2"/>
        <v>-0.19354838709677424</v>
      </c>
      <c r="F65" s="107"/>
    </row>
    <row r="66" spans="1:6" ht="15" thickBot="1" x14ac:dyDescent="0.4">
      <c r="A66" s="14" t="s">
        <v>7</v>
      </c>
      <c r="B66" s="111">
        <v>38</v>
      </c>
      <c r="C66" s="56">
        <v>30</v>
      </c>
      <c r="D66" s="121">
        <f t="shared" si="1"/>
        <v>0.78947368421052633</v>
      </c>
      <c r="E66" s="113">
        <f t="shared" si="2"/>
        <v>-0.21052631578947367</v>
      </c>
      <c r="F66" s="107"/>
    </row>
    <row r="67" spans="1:6" ht="16" thickBot="1" x14ac:dyDescent="0.4">
      <c r="A67" s="91" t="s">
        <v>2</v>
      </c>
      <c r="B67" s="92">
        <f>SUM(B61:B66)</f>
        <v>800</v>
      </c>
      <c r="C67" s="92">
        <f>SUM(C61:C66)</f>
        <v>582</v>
      </c>
      <c r="D67" s="122">
        <f t="shared" si="1"/>
        <v>0.72750000000000004</v>
      </c>
      <c r="E67" s="108">
        <f t="shared" si="2"/>
        <v>-0.27249999999999996</v>
      </c>
    </row>
    <row r="70" spans="1:6" ht="15" thickBot="1" x14ac:dyDescent="0.4"/>
    <row r="71" spans="1:6" ht="34" thickBot="1" x14ac:dyDescent="0.65">
      <c r="A71" s="84" t="s">
        <v>100</v>
      </c>
      <c r="B71" s="86" t="s">
        <v>75</v>
      </c>
      <c r="C71" s="86" t="s">
        <v>0</v>
      </c>
      <c r="D71" s="84" t="s">
        <v>81</v>
      </c>
      <c r="E71" s="87" t="s">
        <v>72</v>
      </c>
    </row>
    <row r="72" spans="1:6" x14ac:dyDescent="0.35">
      <c r="A72" s="12" t="s">
        <v>1</v>
      </c>
      <c r="B72" s="28">
        <v>214</v>
      </c>
      <c r="C72" s="23">
        <v>70</v>
      </c>
      <c r="D72" s="42">
        <f>+C72/B72</f>
        <v>0.32710280373831774</v>
      </c>
      <c r="E72" s="93">
        <f>+D72-100%</f>
        <v>-0.67289719626168232</v>
      </c>
    </row>
    <row r="73" spans="1:6" x14ac:dyDescent="0.35">
      <c r="A73" s="13" t="s">
        <v>3</v>
      </c>
      <c r="B73" s="30">
        <v>139</v>
      </c>
      <c r="C73" s="56">
        <v>78</v>
      </c>
      <c r="D73" s="42">
        <f t="shared" ref="D73:D78" si="3">+C73/B73</f>
        <v>0.5611510791366906</v>
      </c>
      <c r="E73" s="94">
        <f t="shared" ref="E73:E78" si="4">+D73-100%</f>
        <v>-0.4388489208633094</v>
      </c>
    </row>
    <row r="74" spans="1:6" x14ac:dyDescent="0.35">
      <c r="A74" s="13" t="s">
        <v>4</v>
      </c>
      <c r="B74" s="30">
        <v>60</v>
      </c>
      <c r="C74" s="56">
        <v>24</v>
      </c>
      <c r="D74" s="42">
        <f t="shared" si="3"/>
        <v>0.4</v>
      </c>
      <c r="E74" s="94">
        <f t="shared" si="4"/>
        <v>-0.6</v>
      </c>
    </row>
    <row r="75" spans="1:6" x14ac:dyDescent="0.35">
      <c r="A75" s="13" t="s">
        <v>5</v>
      </c>
      <c r="B75" s="110">
        <v>318</v>
      </c>
      <c r="C75" s="56">
        <v>155</v>
      </c>
      <c r="D75" s="42">
        <f t="shared" si="3"/>
        <v>0.48742138364779874</v>
      </c>
      <c r="E75" s="94">
        <f t="shared" si="4"/>
        <v>-0.51257861635220126</v>
      </c>
    </row>
    <row r="76" spans="1:6" x14ac:dyDescent="0.35">
      <c r="A76" s="13" t="s">
        <v>6</v>
      </c>
      <c r="B76" s="110">
        <v>31</v>
      </c>
      <c r="C76" s="56">
        <v>10</v>
      </c>
      <c r="D76" s="42">
        <f t="shared" si="3"/>
        <v>0.32258064516129031</v>
      </c>
      <c r="E76" s="94">
        <f t="shared" si="4"/>
        <v>-0.67741935483870974</v>
      </c>
    </row>
    <row r="77" spans="1:6" ht="15" thickBot="1" x14ac:dyDescent="0.4">
      <c r="A77" s="14" t="s">
        <v>7</v>
      </c>
      <c r="B77" s="111">
        <v>38</v>
      </c>
      <c r="C77" s="56">
        <v>17</v>
      </c>
      <c r="D77" s="121">
        <f t="shared" si="3"/>
        <v>0.44736842105263158</v>
      </c>
      <c r="E77" s="94">
        <f t="shared" si="4"/>
        <v>-0.55263157894736836</v>
      </c>
    </row>
    <row r="78" spans="1:6" ht="16" thickBot="1" x14ac:dyDescent="0.4">
      <c r="A78" s="91" t="s">
        <v>2</v>
      </c>
      <c r="B78" s="92">
        <v>800</v>
      </c>
      <c r="C78" s="92">
        <v>354</v>
      </c>
      <c r="D78" s="122">
        <f t="shared" si="3"/>
        <v>0.4425</v>
      </c>
      <c r="E78" s="108">
        <f t="shared" si="4"/>
        <v>-0.5575</v>
      </c>
    </row>
    <row r="83" spans="1:5" ht="15" thickBot="1" x14ac:dyDescent="0.4"/>
    <row r="84" spans="1:5" ht="34" thickBot="1" x14ac:dyDescent="0.65">
      <c r="A84" s="84" t="s">
        <v>101</v>
      </c>
      <c r="B84" s="86" t="s">
        <v>75</v>
      </c>
      <c r="C84" s="86" t="s">
        <v>0</v>
      </c>
      <c r="D84" s="84" t="s">
        <v>81</v>
      </c>
      <c r="E84" s="87" t="s">
        <v>72</v>
      </c>
    </row>
    <row r="85" spans="1:5" x14ac:dyDescent="0.35">
      <c r="A85" s="12" t="s">
        <v>1</v>
      </c>
      <c r="B85" s="29">
        <v>214</v>
      </c>
      <c r="C85" s="3">
        <v>73</v>
      </c>
      <c r="D85" s="42">
        <f>+C85/B85</f>
        <v>0.34112149532710279</v>
      </c>
      <c r="E85" s="93">
        <f>+D85-100%</f>
        <v>-0.65887850467289721</v>
      </c>
    </row>
    <row r="86" spans="1:5" x14ac:dyDescent="0.35">
      <c r="A86" s="13" t="s">
        <v>3</v>
      </c>
      <c r="B86" s="31">
        <v>139</v>
      </c>
      <c r="C86" s="4">
        <v>65</v>
      </c>
      <c r="D86" s="42">
        <f t="shared" ref="D86:D91" si="5">+C86/B86</f>
        <v>0.46762589928057552</v>
      </c>
      <c r="E86" s="94">
        <f t="shared" ref="E86:E91" si="6">+D86-100%</f>
        <v>-0.53237410071942448</v>
      </c>
    </row>
    <row r="87" spans="1:5" x14ac:dyDescent="0.35">
      <c r="A87" s="13" t="s">
        <v>4</v>
      </c>
      <c r="B87" s="31">
        <v>60</v>
      </c>
      <c r="C87" s="4">
        <v>12</v>
      </c>
      <c r="D87" s="42">
        <f t="shared" si="5"/>
        <v>0.2</v>
      </c>
      <c r="E87" s="94">
        <f t="shared" si="6"/>
        <v>-0.8</v>
      </c>
    </row>
    <row r="88" spans="1:5" x14ac:dyDescent="0.35">
      <c r="A88" s="13" t="s">
        <v>5</v>
      </c>
      <c r="B88" s="89">
        <v>318</v>
      </c>
      <c r="C88" s="4">
        <v>93</v>
      </c>
      <c r="D88" s="42">
        <f t="shared" si="5"/>
        <v>0.29245283018867924</v>
      </c>
      <c r="E88" s="94">
        <f t="shared" si="6"/>
        <v>-0.70754716981132071</v>
      </c>
    </row>
    <row r="89" spans="1:5" x14ac:dyDescent="0.35">
      <c r="A89" s="13" t="s">
        <v>6</v>
      </c>
      <c r="B89" s="89">
        <v>31</v>
      </c>
      <c r="C89" s="4">
        <v>8</v>
      </c>
      <c r="D89" s="42">
        <f t="shared" si="5"/>
        <v>0.25806451612903225</v>
      </c>
      <c r="E89" s="94">
        <f t="shared" si="6"/>
        <v>-0.74193548387096775</v>
      </c>
    </row>
    <row r="90" spans="1:5" ht="15" thickBot="1" x14ac:dyDescent="0.4">
      <c r="A90" s="14" t="s">
        <v>7</v>
      </c>
      <c r="B90" s="90">
        <v>38</v>
      </c>
      <c r="C90" s="5">
        <v>7</v>
      </c>
      <c r="D90" s="121">
        <f t="shared" si="5"/>
        <v>0.18421052631578946</v>
      </c>
      <c r="E90" s="94">
        <f t="shared" si="6"/>
        <v>-0.81578947368421051</v>
      </c>
    </row>
    <row r="91" spans="1:5" ht="16" thickBot="1" x14ac:dyDescent="0.4">
      <c r="A91" s="91" t="s">
        <v>2</v>
      </c>
      <c r="B91" s="92">
        <f>SUM(B85:B90)</f>
        <v>800</v>
      </c>
      <c r="C91" s="92">
        <f>SUM(C85:C90)</f>
        <v>258</v>
      </c>
      <c r="D91" s="122">
        <f t="shared" si="5"/>
        <v>0.32250000000000001</v>
      </c>
      <c r="E91" s="108">
        <f t="shared" si="6"/>
        <v>-0.67749999999999999</v>
      </c>
    </row>
  </sheetData>
  <mergeCells count="4">
    <mergeCell ref="A1:B1"/>
    <mergeCell ref="A58:F58"/>
    <mergeCell ref="A26:B26"/>
    <mergeCell ref="A33:F33"/>
  </mergeCells>
  <conditionalFormatting sqref="D72:D78">
    <cfRule type="colorScale" priority="2">
      <colorScale>
        <cfvo type="num" val="0.59"/>
        <cfvo type="num" val="0.79"/>
        <cfvo type="num" val="0.8"/>
        <color rgb="FFF8696B"/>
        <color rgb="FFFFEB84"/>
        <color rgb="FF63BE7B"/>
      </colorScale>
    </cfRule>
    <cfRule type="colorScale" priority="5">
      <colorScale>
        <cfvo type="num" val="0.59"/>
        <cfvo type="num" val="0.79"/>
        <cfvo type="num" val="0.8"/>
        <color rgb="FFF8696B"/>
        <color rgb="FFFFEB84"/>
        <color rgb="FF63BE7B"/>
      </colorScale>
    </cfRule>
  </conditionalFormatting>
  <conditionalFormatting sqref="D85:D91">
    <cfRule type="colorScale" priority="4">
      <colorScale>
        <cfvo type="num" val="0.59"/>
        <cfvo type="num" val="0.79"/>
        <cfvo type="num" val="0.8"/>
        <color rgb="FFF8696B"/>
        <color rgb="FFFFEB84"/>
        <color rgb="FF63BE7B"/>
      </colorScale>
    </cfRule>
  </conditionalFormatting>
  <conditionalFormatting sqref="D61:D67">
    <cfRule type="colorScale" priority="3">
      <colorScale>
        <cfvo type="num" val="0.59"/>
        <cfvo type="num" val="0.79"/>
        <cfvo type="num" val="0.8"/>
        <color rgb="FFF8696B"/>
        <color rgb="FFFFEB84"/>
        <color rgb="FF63BE7B"/>
      </colorScale>
    </cfRule>
  </conditionalFormatting>
  <conditionalFormatting sqref="D35:D39">
    <cfRule type="colorScale" priority="1">
      <colorScale>
        <cfvo type="num" val="0.59"/>
        <cfvo type="num" val="0.79"/>
        <cfvo type="num" val="0.8"/>
        <color rgb="FFF8696B"/>
        <color rgb="FFFFEB84"/>
        <color rgb="FF63BE7B"/>
      </colorScale>
    </cfRule>
  </conditionalFormatting>
  <pageMargins left="0.7" right="0.7" top="0.75" bottom="0.75" header="0.3" footer="0.3"/>
  <pageSetup orientation="portrait" horizontalDpi="4294967293"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2290C-8640-4DAA-B056-ADE8777D1F74}">
  <sheetPr codeName="Hoja14"/>
  <dimension ref="A1:Y151"/>
  <sheetViews>
    <sheetView zoomScale="91" zoomScaleNormal="91" workbookViewId="0">
      <selection activeCell="C147" sqref="C147"/>
    </sheetView>
  </sheetViews>
  <sheetFormatPr baseColWidth="10" defaultRowHeight="14.5" x14ac:dyDescent="0.35"/>
  <cols>
    <col min="1" max="1" width="57.26953125" customWidth="1"/>
    <col min="2" max="2" width="61.81640625" customWidth="1"/>
    <col min="3" max="3" width="28.54296875" customWidth="1"/>
    <col min="4" max="4" width="29.26953125" bestFit="1" customWidth="1"/>
    <col min="5" max="5" width="29.453125" customWidth="1"/>
    <col min="6" max="6" width="31.26953125" customWidth="1"/>
    <col min="7" max="7" width="29" customWidth="1"/>
    <col min="8" max="8" width="21.54296875" customWidth="1"/>
    <col min="9" max="9" width="30.1796875" customWidth="1"/>
    <col min="10" max="10" width="25.26953125" customWidth="1"/>
    <col min="11" max="11" width="22.54296875" bestFit="1" customWidth="1"/>
    <col min="12" max="12" width="29.453125" bestFit="1" customWidth="1"/>
    <col min="13" max="13" width="22.26953125" bestFit="1" customWidth="1"/>
    <col min="14" max="14" width="22" bestFit="1" customWidth="1"/>
    <col min="15" max="15" width="29.1796875" bestFit="1" customWidth="1"/>
    <col min="16" max="16" width="22" bestFit="1" customWidth="1"/>
    <col min="17" max="17" width="19.81640625" customWidth="1"/>
    <col min="18" max="18" width="26.54296875" bestFit="1" customWidth="1"/>
    <col min="19" max="19" width="22.1796875" bestFit="1" customWidth="1"/>
    <col min="21" max="21" width="13.1796875" bestFit="1" customWidth="1"/>
    <col min="23" max="23" width="15.81640625" bestFit="1" customWidth="1"/>
  </cols>
  <sheetData>
    <row r="1" spans="1:2" ht="19" thickBot="1" x14ac:dyDescent="0.5">
      <c r="A1" s="174" t="s">
        <v>103</v>
      </c>
      <c r="B1" s="175"/>
    </row>
    <row r="2" spans="1:2" ht="19" thickBot="1" x14ac:dyDescent="0.4">
      <c r="A2" s="116" t="s">
        <v>21</v>
      </c>
      <c r="B2" s="116" t="s">
        <v>22</v>
      </c>
    </row>
    <row r="3" spans="1:2" ht="37" x14ac:dyDescent="0.45">
      <c r="A3" s="117" t="s">
        <v>23</v>
      </c>
      <c r="B3" s="118" t="s">
        <v>152</v>
      </c>
    </row>
    <row r="4" spans="1:2" ht="72.5" x14ac:dyDescent="0.35">
      <c r="A4" s="63" t="s">
        <v>24</v>
      </c>
      <c r="B4" s="64" t="s">
        <v>153</v>
      </c>
    </row>
    <row r="5" spans="1:2" ht="15.5" x14ac:dyDescent="0.35">
      <c r="A5" s="63" t="s">
        <v>26</v>
      </c>
      <c r="B5" s="64" t="s">
        <v>27</v>
      </c>
    </row>
    <row r="6" spans="1:2" ht="15.5" x14ac:dyDescent="0.35">
      <c r="A6" s="63" t="s">
        <v>28</v>
      </c>
      <c r="B6" s="64" t="s">
        <v>29</v>
      </c>
    </row>
    <row r="7" spans="1:2" ht="29" x14ac:dyDescent="0.35">
      <c r="A7" s="63" t="s">
        <v>30</v>
      </c>
      <c r="B7" s="64" t="s">
        <v>104</v>
      </c>
    </row>
    <row r="8" spans="1:2" ht="15.5" x14ac:dyDescent="0.35">
      <c r="A8" s="63" t="s">
        <v>32</v>
      </c>
      <c r="B8" s="64" t="s">
        <v>105</v>
      </c>
    </row>
    <row r="9" spans="1:2" ht="15.5" x14ac:dyDescent="0.35">
      <c r="A9" s="63" t="s">
        <v>34</v>
      </c>
      <c r="B9" s="64" t="s">
        <v>35</v>
      </c>
    </row>
    <row r="10" spans="1:2" ht="15.5" x14ac:dyDescent="0.35">
      <c r="A10" s="63" t="s">
        <v>36</v>
      </c>
      <c r="B10" s="64" t="s">
        <v>37</v>
      </c>
    </row>
    <row r="11" spans="1:2" ht="29" x14ac:dyDescent="0.35">
      <c r="A11" s="63" t="s">
        <v>38</v>
      </c>
      <c r="B11" s="64" t="s">
        <v>39</v>
      </c>
    </row>
    <row r="12" spans="1:2" ht="29" x14ac:dyDescent="0.35">
      <c r="A12" s="63" t="s">
        <v>40</v>
      </c>
      <c r="B12" s="64" t="s">
        <v>41</v>
      </c>
    </row>
    <row r="13" spans="1:2" ht="15.5" x14ac:dyDescent="0.35">
      <c r="A13" s="63" t="s">
        <v>42</v>
      </c>
      <c r="B13" s="64" t="s">
        <v>43</v>
      </c>
    </row>
    <row r="14" spans="1:2" ht="15.5" x14ac:dyDescent="0.35">
      <c r="A14" s="63" t="s">
        <v>44</v>
      </c>
      <c r="B14" s="64" t="s">
        <v>45</v>
      </c>
    </row>
    <row r="15" spans="1:2" ht="29" x14ac:dyDescent="0.35">
      <c r="A15" s="63" t="s">
        <v>46</v>
      </c>
      <c r="B15" s="64" t="s">
        <v>47</v>
      </c>
    </row>
    <row r="16" spans="1:2" ht="15.5" x14ac:dyDescent="0.35">
      <c r="A16" s="63" t="s">
        <v>48</v>
      </c>
      <c r="B16" s="64" t="s">
        <v>49</v>
      </c>
    </row>
    <row r="17" spans="1:2" ht="15.5" x14ac:dyDescent="0.35">
      <c r="A17" s="63" t="s">
        <v>50</v>
      </c>
      <c r="B17" s="64" t="s">
        <v>51</v>
      </c>
    </row>
    <row r="18" spans="1:2" ht="43.5" x14ac:dyDescent="0.35">
      <c r="A18" s="63" t="s">
        <v>52</v>
      </c>
      <c r="B18" s="64" t="s">
        <v>53</v>
      </c>
    </row>
    <row r="19" spans="1:2" ht="15.5" x14ac:dyDescent="0.35">
      <c r="A19" s="63" t="s">
        <v>84</v>
      </c>
      <c r="B19" s="65">
        <f>+'Info. Terapias'!G33</f>
        <v>0.84590163934426232</v>
      </c>
    </row>
    <row r="20" spans="1:2" ht="15.5" x14ac:dyDescent="0.35">
      <c r="A20" s="63" t="s">
        <v>54</v>
      </c>
      <c r="B20" s="65">
        <f>+'Info. Terapias'!G10</f>
        <v>0.87256371814092959</v>
      </c>
    </row>
    <row r="21" spans="1:2" ht="15.5" x14ac:dyDescent="0.35">
      <c r="A21" s="63" t="s">
        <v>149</v>
      </c>
      <c r="B21" s="66">
        <v>1</v>
      </c>
    </row>
    <row r="22" spans="1:2" ht="15.5" x14ac:dyDescent="0.35">
      <c r="A22" s="67" t="s">
        <v>55</v>
      </c>
      <c r="B22" s="64">
        <v>2023</v>
      </c>
    </row>
    <row r="23" spans="1:2" ht="15.5" x14ac:dyDescent="0.35">
      <c r="A23" s="67" t="s">
        <v>56</v>
      </c>
      <c r="B23" s="64">
        <v>2025</v>
      </c>
    </row>
    <row r="24" spans="1:2" ht="15.5" x14ac:dyDescent="0.35">
      <c r="A24" s="67" t="s">
        <v>57</v>
      </c>
      <c r="B24" s="66">
        <f>+B20-B21</f>
        <v>-0.12743628185907041</v>
      </c>
    </row>
    <row r="26" spans="1:2" ht="17" x14ac:dyDescent="0.4">
      <c r="A26" s="179" t="s">
        <v>58</v>
      </c>
      <c r="B26" s="180"/>
    </row>
    <row r="27" spans="1:2" ht="15.5" x14ac:dyDescent="0.35">
      <c r="A27" s="69" t="s">
        <v>59</v>
      </c>
      <c r="B27" s="68" t="s">
        <v>60</v>
      </c>
    </row>
    <row r="28" spans="1:2" ht="15.5" x14ac:dyDescent="0.35">
      <c r="A28" s="69" t="s">
        <v>61</v>
      </c>
      <c r="B28" s="68" t="s">
        <v>62</v>
      </c>
    </row>
    <row r="29" spans="1:2" ht="144.75" customHeight="1" x14ac:dyDescent="0.35">
      <c r="A29" s="70" t="s">
        <v>63</v>
      </c>
      <c r="B29" s="71" t="s">
        <v>154</v>
      </c>
    </row>
    <row r="30" spans="1:2" ht="53.25" customHeight="1" x14ac:dyDescent="0.35">
      <c r="A30" s="70" t="s">
        <v>65</v>
      </c>
      <c r="B30" s="71" t="s">
        <v>66</v>
      </c>
    </row>
    <row r="31" spans="1:2" ht="112.5" customHeight="1" x14ac:dyDescent="0.35">
      <c r="A31" s="72" t="s">
        <v>67</v>
      </c>
      <c r="B31" s="71" t="s">
        <v>68</v>
      </c>
    </row>
    <row r="33" spans="1:6" ht="15" thickBot="1" x14ac:dyDescent="0.4"/>
    <row r="34" spans="1:6" ht="16" thickBot="1" x14ac:dyDescent="0.4">
      <c r="A34" s="176" t="s">
        <v>106</v>
      </c>
      <c r="B34" s="177"/>
      <c r="C34" s="177"/>
      <c r="D34" s="177"/>
      <c r="E34" s="177"/>
      <c r="F34" s="178"/>
    </row>
    <row r="35" spans="1:6" ht="16" thickBot="1" x14ac:dyDescent="0.4">
      <c r="A35" s="82" t="s">
        <v>69</v>
      </c>
      <c r="B35" s="74" t="s">
        <v>73</v>
      </c>
      <c r="C35" s="74" t="s">
        <v>70</v>
      </c>
      <c r="D35" s="75" t="s">
        <v>71</v>
      </c>
      <c r="E35" s="75" t="s">
        <v>72</v>
      </c>
      <c r="F35" s="75" t="s">
        <v>94</v>
      </c>
    </row>
    <row r="36" spans="1:6" ht="15.5" x14ac:dyDescent="0.35">
      <c r="A36" s="83">
        <v>2023</v>
      </c>
      <c r="B36" s="6">
        <v>305</v>
      </c>
      <c r="C36" s="6">
        <v>258</v>
      </c>
      <c r="D36" s="42">
        <f>+C36/B36</f>
        <v>0.84590163934426232</v>
      </c>
      <c r="E36" s="77">
        <f>+D36-$D$40</f>
        <v>-0.15409836065573768</v>
      </c>
      <c r="F36" s="79" t="s">
        <v>95</v>
      </c>
    </row>
    <row r="37" spans="1:6" ht="15.5" x14ac:dyDescent="0.35">
      <c r="A37" s="68">
        <v>2024</v>
      </c>
      <c r="B37" s="6">
        <v>496</v>
      </c>
      <c r="C37" s="6">
        <v>354</v>
      </c>
      <c r="D37" s="42">
        <f>+C37/B37</f>
        <v>0.71370967741935487</v>
      </c>
      <c r="E37" s="77">
        <f t="shared" ref="E37:E40" si="0">+D37-$D$40</f>
        <v>-0.28629032258064513</v>
      </c>
      <c r="F37" s="79" t="s">
        <v>95</v>
      </c>
    </row>
    <row r="38" spans="1:6" ht="15.5" x14ac:dyDescent="0.35">
      <c r="A38" s="83">
        <v>2025</v>
      </c>
      <c r="B38" s="6">
        <v>667</v>
      </c>
      <c r="C38" s="6">
        <v>582</v>
      </c>
      <c r="D38" s="42">
        <f>+C38/B38</f>
        <v>0.87256371814092959</v>
      </c>
      <c r="E38" s="77">
        <f t="shared" si="0"/>
        <v>-0.12743628185907041</v>
      </c>
      <c r="F38" s="79" t="s">
        <v>95</v>
      </c>
    </row>
    <row r="39" spans="1:6" ht="15.5" x14ac:dyDescent="0.35">
      <c r="A39" s="68">
        <v>2026</v>
      </c>
      <c r="B39" s="96">
        <f>+B38*30%+B38</f>
        <v>867.1</v>
      </c>
      <c r="C39" s="96">
        <f>+C38*30%+C38</f>
        <v>756.6</v>
      </c>
      <c r="D39" s="42">
        <f>+C39/B39</f>
        <v>0.87256371814092959</v>
      </c>
      <c r="E39" s="77">
        <f t="shared" si="0"/>
        <v>-0.12743628185907041</v>
      </c>
      <c r="F39" s="79" t="s">
        <v>96</v>
      </c>
    </row>
    <row r="40" spans="1:6" ht="15.5" x14ac:dyDescent="0.35">
      <c r="A40" s="83">
        <v>2027</v>
      </c>
      <c r="B40" s="96">
        <v>800</v>
      </c>
      <c r="C40" s="6">
        <v>800</v>
      </c>
      <c r="D40" s="42">
        <f>+C40/B40</f>
        <v>1</v>
      </c>
      <c r="E40" s="77">
        <f t="shared" si="0"/>
        <v>0</v>
      </c>
      <c r="F40" s="79" t="s">
        <v>96</v>
      </c>
    </row>
    <row r="42" spans="1:6" s="115" customFormat="1" x14ac:dyDescent="0.35"/>
    <row r="43" spans="1:6" s="115" customFormat="1" x14ac:dyDescent="0.35"/>
    <row r="44" spans="1:6" s="115" customFormat="1" x14ac:dyDescent="0.35"/>
    <row r="45" spans="1:6" s="115" customFormat="1" x14ac:dyDescent="0.35"/>
    <row r="46" spans="1:6" s="115" customFormat="1" x14ac:dyDescent="0.35"/>
    <row r="47" spans="1:6" s="115" customFormat="1" x14ac:dyDescent="0.35"/>
    <row r="48" spans="1:6" s="115" customFormat="1" x14ac:dyDescent="0.35"/>
    <row r="49" spans="1:16" s="115" customFormat="1" x14ac:dyDescent="0.35"/>
    <row r="50" spans="1:16" s="115" customFormat="1" x14ac:dyDescent="0.35"/>
    <row r="51" spans="1:16" s="115" customFormat="1" x14ac:dyDescent="0.35"/>
    <row r="52" spans="1:16" s="115" customFormat="1" x14ac:dyDescent="0.35"/>
    <row r="53" spans="1:16" s="115" customFormat="1" x14ac:dyDescent="0.35"/>
    <row r="54" spans="1:16" s="115" customFormat="1" x14ac:dyDescent="0.35"/>
    <row r="55" spans="1:16" s="115" customFormat="1" x14ac:dyDescent="0.35"/>
    <row r="56" spans="1:16" s="115" customFormat="1" x14ac:dyDescent="0.35"/>
    <row r="57" spans="1:16" s="115" customFormat="1" x14ac:dyDescent="0.35"/>
    <row r="58" spans="1:16" s="115" customFormat="1" ht="15" thickBot="1" x14ac:dyDescent="0.4"/>
    <row r="59" spans="1:16" s="115" customFormat="1" ht="16" thickBot="1" x14ac:dyDescent="0.4">
      <c r="A59" s="176" t="s">
        <v>108</v>
      </c>
      <c r="B59" s="177"/>
      <c r="C59" s="177"/>
      <c r="D59" s="177"/>
      <c r="E59" s="177"/>
      <c r="F59" s="178"/>
    </row>
    <row r="61" spans="1:16" ht="16" thickBot="1" x14ac:dyDescent="0.4">
      <c r="A61" s="106" t="s">
        <v>74</v>
      </c>
      <c r="B61" s="106">
        <v>13500</v>
      </c>
    </row>
    <row r="62" spans="1:16" ht="26.5" thickBot="1" x14ac:dyDescent="0.65">
      <c r="A62" s="181" t="s">
        <v>109</v>
      </c>
      <c r="B62" s="182"/>
      <c r="C62" s="182"/>
      <c r="D62" s="182"/>
      <c r="E62" s="182"/>
      <c r="F62" s="182"/>
      <c r="G62" s="182"/>
      <c r="H62" s="182"/>
      <c r="I62" s="182"/>
      <c r="J62" s="183"/>
      <c r="M62" s="115"/>
      <c r="N62" s="115"/>
      <c r="O62" s="115"/>
      <c r="P62" s="115"/>
    </row>
    <row r="63" spans="1:16" ht="72.75" customHeight="1" thickBot="1" x14ac:dyDescent="0.4">
      <c r="A63" s="84" t="s">
        <v>98</v>
      </c>
      <c r="B63" s="84" t="s">
        <v>76</v>
      </c>
      <c r="C63" s="91" t="s">
        <v>0</v>
      </c>
      <c r="D63" s="20" t="s">
        <v>127</v>
      </c>
      <c r="E63" s="52" t="s">
        <v>77</v>
      </c>
      <c r="F63" s="20" t="s">
        <v>16</v>
      </c>
      <c r="G63" s="52" t="s">
        <v>78</v>
      </c>
      <c r="H63" s="20" t="s">
        <v>79</v>
      </c>
      <c r="I63" s="20" t="s">
        <v>19</v>
      </c>
      <c r="J63" s="20" t="s">
        <v>110</v>
      </c>
      <c r="M63" s="115"/>
      <c r="N63" s="115"/>
      <c r="O63" s="115"/>
      <c r="P63" s="115"/>
    </row>
    <row r="64" spans="1:16" ht="15" thickBot="1" x14ac:dyDescent="0.4">
      <c r="A64" s="53" t="s">
        <v>1</v>
      </c>
      <c r="B64" s="11">
        <v>167</v>
      </c>
      <c r="C64" s="11">
        <v>134</v>
      </c>
      <c r="D64" s="129">
        <f t="shared" ref="D64:D70" si="1">+C64/B64</f>
        <v>0.80239520958083832</v>
      </c>
      <c r="E64" s="6">
        <v>3976</v>
      </c>
      <c r="F64" s="131">
        <f t="shared" ref="F64:F70" si="2">+E64/$E$70</f>
        <v>0.20789542483660131</v>
      </c>
      <c r="G64" s="58">
        <v>38922901</v>
      </c>
      <c r="H64" s="132">
        <f t="shared" ref="H64:H70" si="3">+G64/$G$70</f>
        <v>0.18191671807814544</v>
      </c>
      <c r="I64" s="29">
        <f t="shared" ref="I64:I70" si="4">+G64/C64</f>
        <v>290469.41044776118</v>
      </c>
      <c r="J64" s="29">
        <f>+G64/E64</f>
        <v>9789.4620221327968</v>
      </c>
      <c r="M64" s="115"/>
      <c r="N64" s="115"/>
      <c r="O64" s="115"/>
      <c r="P64" s="115"/>
    </row>
    <row r="65" spans="1:16" ht="15" thickBot="1" x14ac:dyDescent="0.4">
      <c r="A65" s="13" t="s">
        <v>3</v>
      </c>
      <c r="B65" s="18">
        <v>107</v>
      </c>
      <c r="C65" s="125">
        <v>99</v>
      </c>
      <c r="D65" s="128">
        <f t="shared" si="1"/>
        <v>0.92523364485981308</v>
      </c>
      <c r="E65" s="6">
        <v>4741</v>
      </c>
      <c r="F65" s="131">
        <f t="shared" si="2"/>
        <v>0.24789542483660132</v>
      </c>
      <c r="G65" s="58">
        <v>46411839</v>
      </c>
      <c r="H65" s="132">
        <f t="shared" si="3"/>
        <v>0.21691829781267527</v>
      </c>
      <c r="I65" s="43">
        <f t="shared" si="4"/>
        <v>468806.45454545453</v>
      </c>
      <c r="J65" s="43">
        <f t="shared" ref="J65:J69" si="5">+G65/E65</f>
        <v>9789.4619278633199</v>
      </c>
      <c r="M65" s="115"/>
      <c r="N65" s="115"/>
      <c r="O65" s="115"/>
      <c r="P65" s="115"/>
    </row>
    <row r="66" spans="1:16" ht="15" thickBot="1" x14ac:dyDescent="0.4">
      <c r="A66" s="13" t="s">
        <v>4</v>
      </c>
      <c r="B66" s="18">
        <v>53</v>
      </c>
      <c r="C66" s="44">
        <v>42</v>
      </c>
      <c r="D66" s="128">
        <f t="shared" si="1"/>
        <v>0.79245283018867929</v>
      </c>
      <c r="E66" s="6">
        <v>1072</v>
      </c>
      <c r="F66" s="131">
        <f t="shared" si="2"/>
        <v>5.6052287581699348E-2</v>
      </c>
      <c r="G66" s="58">
        <v>10494303</v>
      </c>
      <c r="H66" s="132">
        <f t="shared" si="3"/>
        <v>4.9047966909702749E-2</v>
      </c>
      <c r="I66" s="43">
        <f t="shared" si="4"/>
        <v>249864.35714285713</v>
      </c>
      <c r="J66" s="43">
        <f t="shared" si="5"/>
        <v>9789.4617537313425</v>
      </c>
      <c r="M66" s="115"/>
      <c r="N66" s="115"/>
      <c r="O66" s="115"/>
      <c r="P66" s="115"/>
    </row>
    <row r="67" spans="1:16" ht="15" thickBot="1" x14ac:dyDescent="0.4">
      <c r="A67" s="13" t="s">
        <v>5</v>
      </c>
      <c r="B67" s="18">
        <v>274</v>
      </c>
      <c r="C67" s="44">
        <v>252</v>
      </c>
      <c r="D67" s="128">
        <f t="shared" si="1"/>
        <v>0.91970802919708028</v>
      </c>
      <c r="E67" s="6">
        <v>8165</v>
      </c>
      <c r="F67" s="131">
        <f t="shared" si="2"/>
        <v>0.42692810457516339</v>
      </c>
      <c r="G67" s="58">
        <v>79930957</v>
      </c>
      <c r="H67" s="132">
        <f t="shared" si="3"/>
        <v>0.37357897270517854</v>
      </c>
      <c r="I67" s="43">
        <f t="shared" si="4"/>
        <v>317186.33730158728</v>
      </c>
      <c r="J67" s="43">
        <f t="shared" si="5"/>
        <v>9789.4619718309859</v>
      </c>
      <c r="M67" s="115"/>
      <c r="N67" s="115"/>
      <c r="O67" s="115"/>
      <c r="P67" s="115"/>
    </row>
    <row r="68" spans="1:16" ht="15" thickBot="1" x14ac:dyDescent="0.4">
      <c r="A68" s="13" t="s">
        <v>6</v>
      </c>
      <c r="B68" s="18">
        <v>30</v>
      </c>
      <c r="C68" s="44">
        <v>25</v>
      </c>
      <c r="D68" s="128">
        <f t="shared" si="1"/>
        <v>0.83333333333333337</v>
      </c>
      <c r="E68" s="6">
        <v>383</v>
      </c>
      <c r="F68" s="131">
        <f t="shared" si="2"/>
        <v>2.0026143790849674E-2</v>
      </c>
      <c r="G68" s="58">
        <v>12494107</v>
      </c>
      <c r="H68" s="132">
        <f t="shared" si="3"/>
        <v>5.8394592447186387E-2</v>
      </c>
      <c r="I68" s="43">
        <f t="shared" si="4"/>
        <v>499764.28</v>
      </c>
      <c r="J68" s="43">
        <f t="shared" si="5"/>
        <v>32621.689295039163</v>
      </c>
      <c r="M68" s="115"/>
      <c r="N68" s="115"/>
      <c r="O68" s="115"/>
      <c r="P68" s="115"/>
    </row>
    <row r="69" spans="1:16" ht="15" thickBot="1" x14ac:dyDescent="0.4">
      <c r="A69" s="14" t="s">
        <v>7</v>
      </c>
      <c r="B69" s="19">
        <v>36</v>
      </c>
      <c r="C69" s="45">
        <v>30</v>
      </c>
      <c r="D69" s="128">
        <f t="shared" si="1"/>
        <v>0.83333333333333337</v>
      </c>
      <c r="E69" s="17">
        <v>788</v>
      </c>
      <c r="F69" s="131">
        <f t="shared" si="2"/>
        <v>4.120261437908497E-2</v>
      </c>
      <c r="G69" s="58">
        <v>25705893</v>
      </c>
      <c r="H69" s="132">
        <f t="shared" si="3"/>
        <v>0.1201434520471116</v>
      </c>
      <c r="I69" s="43">
        <f t="shared" si="4"/>
        <v>856863.1</v>
      </c>
      <c r="J69" s="43">
        <f t="shared" si="5"/>
        <v>32621.691624365481</v>
      </c>
      <c r="M69" s="115"/>
      <c r="N69" s="115"/>
      <c r="O69" s="115"/>
      <c r="P69" s="115"/>
    </row>
    <row r="70" spans="1:16" ht="16" thickBot="1" x14ac:dyDescent="0.4">
      <c r="A70" s="91" t="s">
        <v>2</v>
      </c>
      <c r="B70" s="32">
        <f>SUM(B64:B69)</f>
        <v>667</v>
      </c>
      <c r="C70" s="25">
        <f>SUM(C64:C69)</f>
        <v>582</v>
      </c>
      <c r="D70" s="46">
        <f t="shared" si="1"/>
        <v>0.87256371814092959</v>
      </c>
      <c r="E70" s="130">
        <f>SUM(E64:E69)</f>
        <v>19125</v>
      </c>
      <c r="F70" s="120">
        <f t="shared" si="2"/>
        <v>1</v>
      </c>
      <c r="G70" s="133">
        <f>SUM(G64:G69)</f>
        <v>213960000</v>
      </c>
      <c r="H70" s="46">
        <f t="shared" si="3"/>
        <v>1</v>
      </c>
      <c r="I70" s="26">
        <f t="shared" si="4"/>
        <v>367628.86597938143</v>
      </c>
      <c r="J70" s="26">
        <f>+G70/E70</f>
        <v>11187.450980392157</v>
      </c>
      <c r="M70" s="115"/>
      <c r="N70" s="115"/>
      <c r="O70" s="115"/>
      <c r="P70" s="115"/>
    </row>
    <row r="72" spans="1:16" ht="15" thickBot="1" x14ac:dyDescent="0.4"/>
    <row r="73" spans="1:16" ht="26.5" thickBot="1" x14ac:dyDescent="0.65">
      <c r="A73" s="181" t="s">
        <v>111</v>
      </c>
      <c r="B73" s="182"/>
      <c r="C73" s="182"/>
      <c r="D73" s="182"/>
      <c r="E73" s="182"/>
      <c r="F73" s="182"/>
      <c r="G73" s="182"/>
      <c r="H73" s="182"/>
      <c r="I73" s="182"/>
      <c r="J73" s="183"/>
    </row>
    <row r="74" spans="1:16" ht="73" thickBot="1" x14ac:dyDescent="0.4">
      <c r="A74" s="84" t="s">
        <v>80</v>
      </c>
      <c r="B74" s="84" t="s">
        <v>76</v>
      </c>
      <c r="C74" s="91" t="s">
        <v>0</v>
      </c>
      <c r="D74" s="20" t="s">
        <v>127</v>
      </c>
      <c r="E74" s="20" t="s">
        <v>77</v>
      </c>
      <c r="F74" s="20" t="s">
        <v>16</v>
      </c>
      <c r="G74" s="20" t="s">
        <v>78</v>
      </c>
      <c r="H74" s="20" t="s">
        <v>79</v>
      </c>
      <c r="I74" s="20" t="s">
        <v>19</v>
      </c>
      <c r="J74" s="20" t="s">
        <v>110</v>
      </c>
    </row>
    <row r="75" spans="1:16" ht="15" thickBot="1" x14ac:dyDescent="0.4">
      <c r="A75" s="53" t="s">
        <v>1</v>
      </c>
      <c r="B75" s="11">
        <v>140</v>
      </c>
      <c r="C75" s="11">
        <v>70</v>
      </c>
      <c r="D75" s="124">
        <f t="shared" ref="D75:D81" si="6">+C75/B75</f>
        <v>0.5</v>
      </c>
      <c r="E75" s="48">
        <v>3752</v>
      </c>
      <c r="F75" s="119">
        <f t="shared" ref="F75:F81" si="7">+E75/$E$70</f>
        <v>0.19618300653594772</v>
      </c>
      <c r="G75" s="85">
        <v>30848536.359999999</v>
      </c>
      <c r="H75" s="38">
        <f>+G75/$G$81</f>
        <v>0.22828707566815645</v>
      </c>
      <c r="I75" s="29">
        <f t="shared" ref="I75:I81" si="8">+G75/C75</f>
        <v>440693.37657142855</v>
      </c>
      <c r="J75" s="29">
        <f>+G75/E75</f>
        <v>8221.8913539445621</v>
      </c>
    </row>
    <row r="76" spans="1:16" ht="15" thickBot="1" x14ac:dyDescent="0.4">
      <c r="A76" s="13" t="s">
        <v>3</v>
      </c>
      <c r="B76" s="18">
        <v>93</v>
      </c>
      <c r="C76" s="125">
        <v>78</v>
      </c>
      <c r="D76" s="42">
        <f t="shared" si="6"/>
        <v>0.83870967741935487</v>
      </c>
      <c r="E76" s="48">
        <v>3100</v>
      </c>
      <c r="F76" s="119">
        <f t="shared" si="7"/>
        <v>0.16209150326797386</v>
      </c>
      <c r="G76" s="85">
        <v>25487863.199999999</v>
      </c>
      <c r="H76" s="38">
        <f t="shared" ref="H76:H81" si="9">+G76/$G$81</f>
        <v>0.18861672032202764</v>
      </c>
      <c r="I76" s="43">
        <f t="shared" si="8"/>
        <v>326767.4769230769</v>
      </c>
      <c r="J76" s="43">
        <f t="shared" ref="J76:J80" si="10">+G76/E76</f>
        <v>8221.89135483871</v>
      </c>
    </row>
    <row r="77" spans="1:16" ht="15" thickBot="1" x14ac:dyDescent="0.4">
      <c r="A77" s="13" t="s">
        <v>4</v>
      </c>
      <c r="B77" s="18">
        <v>34</v>
      </c>
      <c r="C77" s="44">
        <v>24</v>
      </c>
      <c r="D77" s="42">
        <f t="shared" si="6"/>
        <v>0.70588235294117652</v>
      </c>
      <c r="E77" s="48">
        <v>348</v>
      </c>
      <c r="F77" s="119">
        <f t="shared" si="7"/>
        <v>1.819607843137255E-2</v>
      </c>
      <c r="G77" s="85">
        <v>2861218.24</v>
      </c>
      <c r="H77" s="38">
        <f t="shared" si="9"/>
        <v>2.1173748317762635E-2</v>
      </c>
      <c r="I77" s="43">
        <f t="shared" si="8"/>
        <v>119217.42666666668</v>
      </c>
      <c r="J77" s="43">
        <f t="shared" si="10"/>
        <v>8221.8914942528736</v>
      </c>
    </row>
    <row r="78" spans="1:16" ht="15" thickBot="1" x14ac:dyDescent="0.4">
      <c r="A78" s="13" t="s">
        <v>5</v>
      </c>
      <c r="B78" s="18">
        <v>188</v>
      </c>
      <c r="C78" s="44">
        <v>155</v>
      </c>
      <c r="D78" s="42">
        <f t="shared" si="6"/>
        <v>0.82446808510638303</v>
      </c>
      <c r="E78" s="48">
        <v>5973</v>
      </c>
      <c r="F78" s="119">
        <f t="shared" si="7"/>
        <v>0.31231372549019609</v>
      </c>
      <c r="G78" s="85">
        <v>49109357</v>
      </c>
      <c r="H78" s="38">
        <f t="shared" si="9"/>
        <v>0.36342182872605855</v>
      </c>
      <c r="I78" s="43">
        <f t="shared" si="8"/>
        <v>316834.56129032257</v>
      </c>
      <c r="J78" s="43">
        <f t="shared" si="10"/>
        <v>8221.891344383057</v>
      </c>
    </row>
    <row r="79" spans="1:16" ht="15" thickBot="1" x14ac:dyDescent="0.4">
      <c r="A79" s="13" t="s">
        <v>6</v>
      </c>
      <c r="B79" s="18">
        <v>22</v>
      </c>
      <c r="C79" s="44">
        <v>10</v>
      </c>
      <c r="D79" s="42">
        <f t="shared" si="6"/>
        <v>0.45454545454545453</v>
      </c>
      <c r="E79" s="48">
        <v>106</v>
      </c>
      <c r="F79" s="119">
        <f t="shared" si="7"/>
        <v>5.5424836601307191E-3</v>
      </c>
      <c r="G79" s="85">
        <v>5014619</v>
      </c>
      <c r="H79" s="38">
        <f t="shared" si="9"/>
        <v>3.7109465867053382E-2</v>
      </c>
      <c r="I79" s="43">
        <f t="shared" si="8"/>
        <v>501461.9</v>
      </c>
      <c r="J79" s="43">
        <f t="shared" si="10"/>
        <v>47307.726415094337</v>
      </c>
    </row>
    <row r="80" spans="1:16" ht="15" thickBot="1" x14ac:dyDescent="0.4">
      <c r="A80" s="14" t="s">
        <v>7</v>
      </c>
      <c r="B80" s="19">
        <v>19</v>
      </c>
      <c r="C80" s="45">
        <v>17</v>
      </c>
      <c r="D80" s="42">
        <f t="shared" si="6"/>
        <v>0.89473684210526316</v>
      </c>
      <c r="E80" s="48">
        <v>461</v>
      </c>
      <c r="F80" s="119">
        <f t="shared" si="7"/>
        <v>2.4104575163398693E-2</v>
      </c>
      <c r="G80" s="85">
        <v>21808861</v>
      </c>
      <c r="H80" s="38">
        <f t="shared" si="9"/>
        <v>0.16139116109894125</v>
      </c>
      <c r="I80" s="43">
        <f t="shared" si="8"/>
        <v>1282874.1764705882</v>
      </c>
      <c r="J80" s="43">
        <f t="shared" si="10"/>
        <v>47307.724511930588</v>
      </c>
    </row>
    <row r="81" spans="1:19" ht="16" thickBot="1" x14ac:dyDescent="0.4">
      <c r="A81" s="91" t="s">
        <v>2</v>
      </c>
      <c r="B81" s="32">
        <f>SUM(B75:B80)</f>
        <v>496</v>
      </c>
      <c r="C81" s="25">
        <f>SUM(C75:C80)</f>
        <v>354</v>
      </c>
      <c r="D81" s="46">
        <f t="shared" si="6"/>
        <v>0.71370967741935487</v>
      </c>
      <c r="E81" s="130">
        <f>SUM(E75:E80)</f>
        <v>13740</v>
      </c>
      <c r="F81" s="120">
        <f t="shared" si="7"/>
        <v>0.71843137254901956</v>
      </c>
      <c r="G81" s="133">
        <f>SUM(G75:G80)</f>
        <v>135130454.80000001</v>
      </c>
      <c r="H81" s="120">
        <f t="shared" si="9"/>
        <v>1</v>
      </c>
      <c r="I81" s="26">
        <f t="shared" si="8"/>
        <v>381724.44858757063</v>
      </c>
      <c r="J81" s="26">
        <f>+G81/E81</f>
        <v>9834.8220378457063</v>
      </c>
    </row>
    <row r="83" spans="1:19" ht="15" thickBot="1" x14ac:dyDescent="0.4"/>
    <row r="84" spans="1:19" ht="26.5" thickBot="1" x14ac:dyDescent="0.65">
      <c r="A84" s="181" t="s">
        <v>112</v>
      </c>
      <c r="B84" s="182"/>
      <c r="C84" s="182"/>
      <c r="D84" s="182"/>
      <c r="E84" s="182"/>
      <c r="F84" s="182"/>
      <c r="G84" s="182"/>
      <c r="H84" s="182"/>
      <c r="I84" s="182"/>
      <c r="J84" s="183"/>
    </row>
    <row r="85" spans="1:19" s="115" customFormat="1" ht="73" thickBot="1" x14ac:dyDescent="0.4">
      <c r="A85" s="84" t="s">
        <v>128</v>
      </c>
      <c r="B85" s="84" t="s">
        <v>76</v>
      </c>
      <c r="C85" s="91" t="s">
        <v>0</v>
      </c>
      <c r="D85" s="20" t="s">
        <v>127</v>
      </c>
      <c r="E85" s="20" t="s">
        <v>77</v>
      </c>
      <c r="F85" s="20" t="s">
        <v>16</v>
      </c>
      <c r="G85" s="20" t="s">
        <v>78</v>
      </c>
      <c r="H85" s="20" t="s">
        <v>79</v>
      </c>
      <c r="I85" s="20" t="s">
        <v>19</v>
      </c>
      <c r="J85" s="20" t="s">
        <v>110</v>
      </c>
    </row>
    <row r="86" spans="1:19" s="115" customFormat="1" ht="15" thickBot="1" x14ac:dyDescent="0.4">
      <c r="A86" s="53" t="s">
        <v>1</v>
      </c>
      <c r="B86" s="3">
        <v>80</v>
      </c>
      <c r="C86" s="3">
        <v>73</v>
      </c>
      <c r="D86" s="42">
        <f t="shared" ref="D86:D92" si="11">+C86/B86</f>
        <v>0.91249999999999998</v>
      </c>
      <c r="E86" s="3">
        <v>2935</v>
      </c>
      <c r="F86" s="119">
        <f t="shared" ref="F86:F92" si="12">+E86/$E$70</f>
        <v>0.1534640522875817</v>
      </c>
      <c r="G86" s="56">
        <v>95029336.724776313</v>
      </c>
      <c r="H86" s="38">
        <f>+G86/$G$92</f>
        <v>0.30186156536048547</v>
      </c>
      <c r="I86" s="29">
        <f t="shared" ref="I86:I92" si="13">+G86/C86</f>
        <v>1301771.73595584</v>
      </c>
      <c r="J86" s="29">
        <f>+G86/E86</f>
        <v>32377.968219685285</v>
      </c>
    </row>
    <row r="87" spans="1:19" s="115" customFormat="1" ht="15" thickBot="1" x14ac:dyDescent="0.4">
      <c r="A87" s="13" t="s">
        <v>3</v>
      </c>
      <c r="B87" s="4">
        <v>73</v>
      </c>
      <c r="C87" s="4">
        <v>65</v>
      </c>
      <c r="D87" s="42">
        <f t="shared" si="11"/>
        <v>0.8904109589041096</v>
      </c>
      <c r="E87" s="4">
        <v>2086</v>
      </c>
      <c r="F87" s="119">
        <f t="shared" si="12"/>
        <v>0.1090718954248366</v>
      </c>
      <c r="G87" s="56">
        <v>67540441.706263497</v>
      </c>
      <c r="H87" s="38">
        <f t="shared" ref="H87:H92" si="14">+G87/$G$92</f>
        <v>0.21454283657307416</v>
      </c>
      <c r="I87" s="43">
        <f t="shared" si="13"/>
        <v>1039083.7185578999</v>
      </c>
      <c r="J87" s="43">
        <f t="shared" ref="J87:J91" si="15">+G87/E87</f>
        <v>32377.968219685281</v>
      </c>
    </row>
    <row r="88" spans="1:19" s="115" customFormat="1" ht="15" thickBot="1" x14ac:dyDescent="0.4">
      <c r="A88" s="13" t="s">
        <v>4</v>
      </c>
      <c r="B88" s="4">
        <v>21</v>
      </c>
      <c r="C88" s="4">
        <v>12</v>
      </c>
      <c r="D88" s="42">
        <f t="shared" si="11"/>
        <v>0.5714285714285714</v>
      </c>
      <c r="E88" s="4">
        <v>153</v>
      </c>
      <c r="F88" s="119">
        <f t="shared" si="12"/>
        <v>8.0000000000000002E-3</v>
      </c>
      <c r="G88" s="56">
        <v>4953829.1376118483</v>
      </c>
      <c r="H88" s="38">
        <f t="shared" si="14"/>
        <v>1.5735883986423945E-2</v>
      </c>
      <c r="I88" s="43">
        <f t="shared" si="13"/>
        <v>412819.09480098734</v>
      </c>
      <c r="J88" s="43">
        <f t="shared" si="15"/>
        <v>32377.968219685285</v>
      </c>
    </row>
    <row r="89" spans="1:19" s="115" customFormat="1" ht="15" thickBot="1" x14ac:dyDescent="0.4">
      <c r="A89" s="13" t="s">
        <v>5</v>
      </c>
      <c r="B89" s="4">
        <v>110</v>
      </c>
      <c r="C89" s="4">
        <v>93</v>
      </c>
      <c r="D89" s="42">
        <f t="shared" si="11"/>
        <v>0.84545454545454546</v>
      </c>
      <c r="E89" s="4">
        <v>4279</v>
      </c>
      <c r="F89" s="119">
        <f t="shared" si="12"/>
        <v>0.22373856209150328</v>
      </c>
      <c r="G89" s="56">
        <v>138545326.01203334</v>
      </c>
      <c r="H89" s="38">
        <f t="shared" si="14"/>
        <v>0.44009050704515074</v>
      </c>
      <c r="I89" s="43">
        <f t="shared" si="13"/>
        <v>1489734.6883014338</v>
      </c>
      <c r="J89" s="43">
        <f t="shared" si="15"/>
        <v>32377.968219685288</v>
      </c>
    </row>
    <row r="90" spans="1:19" s="115" customFormat="1" ht="15" thickBot="1" x14ac:dyDescent="0.4">
      <c r="A90" s="13" t="s">
        <v>6</v>
      </c>
      <c r="B90" s="4">
        <v>13</v>
      </c>
      <c r="C90" s="4">
        <v>8</v>
      </c>
      <c r="D90" s="42">
        <f t="shared" si="11"/>
        <v>0.61538461538461542</v>
      </c>
      <c r="E90" s="4">
        <v>96</v>
      </c>
      <c r="F90" s="119">
        <f t="shared" si="12"/>
        <v>5.019607843137255E-3</v>
      </c>
      <c r="G90" s="56">
        <v>3108284.949089787</v>
      </c>
      <c r="H90" s="38">
        <f t="shared" si="14"/>
        <v>9.8734958346189446E-3</v>
      </c>
      <c r="I90" s="43">
        <f t="shared" si="13"/>
        <v>388535.61863622337</v>
      </c>
      <c r="J90" s="43">
        <f t="shared" si="15"/>
        <v>32377.968219685281</v>
      </c>
    </row>
    <row r="91" spans="1:19" s="115" customFormat="1" ht="15" thickBot="1" x14ac:dyDescent="0.4">
      <c r="A91" s="14" t="s">
        <v>7</v>
      </c>
      <c r="B91" s="5">
        <v>8</v>
      </c>
      <c r="C91" s="5">
        <v>7</v>
      </c>
      <c r="D91" s="42">
        <f t="shared" si="11"/>
        <v>0.875</v>
      </c>
      <c r="E91" s="5">
        <v>174</v>
      </c>
      <c r="F91" s="119">
        <f t="shared" si="12"/>
        <v>9.0980392156862749E-3</v>
      </c>
      <c r="G91" s="56">
        <v>5633766.4702252392</v>
      </c>
      <c r="H91" s="38">
        <f t="shared" si="14"/>
        <v>1.7895711200246838E-2</v>
      </c>
      <c r="I91" s="43">
        <f t="shared" si="13"/>
        <v>804823.7814607484</v>
      </c>
      <c r="J91" s="43">
        <f t="shared" si="15"/>
        <v>32377.968219685281</v>
      </c>
    </row>
    <row r="92" spans="1:19" s="115" customFormat="1" ht="16" thickBot="1" x14ac:dyDescent="0.4">
      <c r="A92" s="91" t="s">
        <v>2</v>
      </c>
      <c r="B92" s="134">
        <f>SUM(B86:B91)</f>
        <v>305</v>
      </c>
      <c r="C92" s="134">
        <f>SUM(C86:C91)</f>
        <v>258</v>
      </c>
      <c r="D92" s="46">
        <f t="shared" si="11"/>
        <v>0.84590163934426232</v>
      </c>
      <c r="E92" s="130">
        <f>SUM(E86:E91)</f>
        <v>9723</v>
      </c>
      <c r="F92" s="120">
        <f t="shared" si="12"/>
        <v>0.50839215686274508</v>
      </c>
      <c r="G92" s="133">
        <f>SUM(G86:G91)</f>
        <v>314810985</v>
      </c>
      <c r="H92" s="120">
        <f t="shared" si="14"/>
        <v>1</v>
      </c>
      <c r="I92" s="26">
        <f t="shared" si="13"/>
        <v>1220197.6162790698</v>
      </c>
      <c r="J92" s="26">
        <f>+G92/E92</f>
        <v>32377.968219685281</v>
      </c>
    </row>
    <row r="93" spans="1:19" s="115" customFormat="1" x14ac:dyDescent="0.35"/>
    <row r="94" spans="1:19" ht="15" thickBot="1" x14ac:dyDescent="0.4">
      <c r="A94" s="115"/>
      <c r="B94" s="115"/>
      <c r="C94" s="115"/>
      <c r="D94" s="115"/>
      <c r="E94" s="115"/>
      <c r="F94" s="115"/>
      <c r="G94" s="115"/>
      <c r="H94" s="115"/>
    </row>
    <row r="95" spans="1:19" ht="26.5" thickBot="1" x14ac:dyDescent="0.65">
      <c r="A95" s="181" t="s">
        <v>133</v>
      </c>
      <c r="B95" s="182"/>
      <c r="C95" s="182"/>
      <c r="D95" s="182"/>
      <c r="E95" s="182"/>
      <c r="F95" s="182"/>
      <c r="G95" s="182"/>
      <c r="H95" s="182"/>
      <c r="I95" s="182"/>
      <c r="J95" s="182"/>
      <c r="K95" s="182"/>
      <c r="L95" s="182"/>
      <c r="M95" s="182"/>
      <c r="N95" s="182"/>
      <c r="O95" s="182"/>
      <c r="P95" s="182"/>
      <c r="Q95" s="182"/>
      <c r="R95" s="182"/>
      <c r="S95" s="183"/>
    </row>
    <row r="96" spans="1:19" ht="15" thickBot="1" x14ac:dyDescent="0.4">
      <c r="A96" s="140" t="s">
        <v>82</v>
      </c>
      <c r="B96" s="141" t="s">
        <v>117</v>
      </c>
      <c r="C96" s="141" t="s">
        <v>116</v>
      </c>
      <c r="D96" s="141" t="s">
        <v>125</v>
      </c>
      <c r="E96" s="141" t="s">
        <v>115</v>
      </c>
      <c r="F96" s="141" t="s">
        <v>114</v>
      </c>
      <c r="G96" s="141" t="s">
        <v>126</v>
      </c>
      <c r="H96" s="141" t="s">
        <v>113</v>
      </c>
      <c r="I96" s="141" t="s">
        <v>118</v>
      </c>
      <c r="J96" s="141" t="s">
        <v>132</v>
      </c>
      <c r="K96" s="141" t="s">
        <v>119</v>
      </c>
      <c r="L96" s="141" t="s">
        <v>120</v>
      </c>
      <c r="M96" s="141" t="s">
        <v>129</v>
      </c>
      <c r="N96" s="141" t="s">
        <v>121</v>
      </c>
      <c r="O96" s="141" t="s">
        <v>122</v>
      </c>
      <c r="P96" s="141" t="s">
        <v>130</v>
      </c>
      <c r="Q96" s="141" t="s">
        <v>123</v>
      </c>
      <c r="R96" s="142" t="s">
        <v>124</v>
      </c>
      <c r="S96" s="141" t="s">
        <v>131</v>
      </c>
    </row>
    <row r="97" spans="1:19" ht="15" thickBot="1" x14ac:dyDescent="0.4">
      <c r="A97" s="136">
        <v>2023</v>
      </c>
      <c r="B97" s="9">
        <v>80</v>
      </c>
      <c r="C97" s="11">
        <v>73</v>
      </c>
      <c r="D97" s="42">
        <f>+C97/B97</f>
        <v>0.91249999999999998</v>
      </c>
      <c r="E97" s="4">
        <v>73</v>
      </c>
      <c r="F97" s="4">
        <v>65</v>
      </c>
      <c r="G97" s="42">
        <f>+F97/E97</f>
        <v>0.8904109589041096</v>
      </c>
      <c r="H97" s="11">
        <v>21</v>
      </c>
      <c r="I97" s="11">
        <v>12</v>
      </c>
      <c r="J97" s="42">
        <f>+I97/H97</f>
        <v>0.5714285714285714</v>
      </c>
      <c r="K97" s="11">
        <v>110</v>
      </c>
      <c r="L97" s="11">
        <v>93</v>
      </c>
      <c r="M97" s="42">
        <f>+L97/K97</f>
        <v>0.84545454545454546</v>
      </c>
      <c r="N97" s="11">
        <v>13</v>
      </c>
      <c r="O97" s="9">
        <v>8</v>
      </c>
      <c r="P97" s="42">
        <f>+O97/N97</f>
        <v>0.61538461538461542</v>
      </c>
      <c r="Q97" s="5">
        <v>8</v>
      </c>
      <c r="R97" s="5">
        <v>7</v>
      </c>
      <c r="S97" s="42">
        <f>+R97/Q97</f>
        <v>0.875</v>
      </c>
    </row>
    <row r="98" spans="1:19" x14ac:dyDescent="0.35">
      <c r="A98" s="95">
        <v>2024</v>
      </c>
      <c r="B98" s="7">
        <v>140</v>
      </c>
      <c r="C98" s="6">
        <v>70</v>
      </c>
      <c r="D98" s="42">
        <f t="shared" ref="D98:D100" si="16">+C98/B98</f>
        <v>0.5</v>
      </c>
      <c r="E98" s="6">
        <v>93</v>
      </c>
      <c r="F98" s="4">
        <v>78</v>
      </c>
      <c r="G98" s="42">
        <f t="shared" ref="G98:G100" si="17">+F98/E98</f>
        <v>0.83870967741935487</v>
      </c>
      <c r="H98" s="6">
        <v>34</v>
      </c>
      <c r="I98" s="4">
        <v>24</v>
      </c>
      <c r="J98" s="42">
        <f t="shared" ref="J98:J100" si="18">+I98/H98</f>
        <v>0.70588235294117652</v>
      </c>
      <c r="K98" s="6">
        <v>188</v>
      </c>
      <c r="L98" s="4">
        <v>155</v>
      </c>
      <c r="M98" s="42">
        <f t="shared" ref="M98:M100" si="19">+L98/K98</f>
        <v>0.82446808510638303</v>
      </c>
      <c r="N98" s="6">
        <v>22</v>
      </c>
      <c r="O98" s="4">
        <v>10</v>
      </c>
      <c r="P98" s="42">
        <f t="shared" ref="P98:P100" si="20">+O98/N98</f>
        <v>0.45454545454545453</v>
      </c>
      <c r="Q98" s="4">
        <v>19</v>
      </c>
      <c r="R98" s="4">
        <v>17</v>
      </c>
      <c r="S98" s="42">
        <f t="shared" ref="S98:S100" si="21">+R98/Q98</f>
        <v>0.89473684210526316</v>
      </c>
    </row>
    <row r="99" spans="1:19" ht="15" thickBot="1" x14ac:dyDescent="0.4">
      <c r="A99" s="137">
        <v>2025</v>
      </c>
      <c r="B99" s="138">
        <v>167</v>
      </c>
      <c r="C99" s="17">
        <v>134</v>
      </c>
      <c r="D99" s="42">
        <f t="shared" si="16"/>
        <v>0.80239520958083832</v>
      </c>
      <c r="E99" s="19">
        <v>107</v>
      </c>
      <c r="F99" s="19">
        <v>99</v>
      </c>
      <c r="G99" s="42">
        <f t="shared" si="17"/>
        <v>0.92523364485981308</v>
      </c>
      <c r="H99" s="19">
        <v>53</v>
      </c>
      <c r="I99" s="139">
        <v>42</v>
      </c>
      <c r="J99" s="42">
        <f t="shared" si="18"/>
        <v>0.79245283018867929</v>
      </c>
      <c r="K99" s="19">
        <v>274</v>
      </c>
      <c r="L99" s="139">
        <v>252</v>
      </c>
      <c r="M99" s="42">
        <f t="shared" si="19"/>
        <v>0.91970802919708028</v>
      </c>
      <c r="N99" s="19">
        <v>30</v>
      </c>
      <c r="O99" s="139">
        <v>25</v>
      </c>
      <c r="P99" s="42">
        <f t="shared" si="20"/>
        <v>0.83333333333333337</v>
      </c>
      <c r="Q99" s="139">
        <v>36</v>
      </c>
      <c r="R99" s="139">
        <v>30</v>
      </c>
      <c r="S99" s="42">
        <f t="shared" si="21"/>
        <v>0.83333333333333337</v>
      </c>
    </row>
    <row r="100" spans="1:19" ht="15" thickBot="1" x14ac:dyDescent="0.4">
      <c r="A100" s="143" t="s">
        <v>2</v>
      </c>
      <c r="B100" s="144">
        <f>SUM(B97:B99)</f>
        <v>387</v>
      </c>
      <c r="C100" s="144">
        <f>SUM(C97:C99)</f>
        <v>277</v>
      </c>
      <c r="D100" s="123">
        <f t="shared" si="16"/>
        <v>0.7157622739018088</v>
      </c>
      <c r="E100" s="144">
        <f>SUM(E97:E99)</f>
        <v>273</v>
      </c>
      <c r="F100" s="144">
        <f>SUM(F97:F99)</f>
        <v>242</v>
      </c>
      <c r="G100" s="123">
        <f t="shared" si="17"/>
        <v>0.88644688644688641</v>
      </c>
      <c r="H100" s="144">
        <f>SUM(H97:H99)</f>
        <v>108</v>
      </c>
      <c r="I100" s="144">
        <f>SUM(I97:I99)</f>
        <v>78</v>
      </c>
      <c r="J100" s="123">
        <f t="shared" si="18"/>
        <v>0.72222222222222221</v>
      </c>
      <c r="K100" s="144">
        <f t="shared" ref="K100:L100" si="22">SUM(K97:K99)</f>
        <v>572</v>
      </c>
      <c r="L100" s="144">
        <f t="shared" si="22"/>
        <v>500</v>
      </c>
      <c r="M100" s="123">
        <f t="shared" si="19"/>
        <v>0.87412587412587417</v>
      </c>
      <c r="N100" s="144">
        <f t="shared" ref="N100" si="23">SUM(N97:N99)</f>
        <v>65</v>
      </c>
      <c r="O100" s="144">
        <f t="shared" ref="O100" si="24">SUM(O97:O99)</f>
        <v>43</v>
      </c>
      <c r="P100" s="123">
        <f t="shared" si="20"/>
        <v>0.66153846153846152</v>
      </c>
      <c r="Q100" s="144">
        <f t="shared" ref="Q100" si="25">SUM(Q97:Q99)</f>
        <v>63</v>
      </c>
      <c r="R100" s="145">
        <f t="shared" ref="R100" si="26">SUM(R97:R99)</f>
        <v>54</v>
      </c>
      <c r="S100" s="123">
        <f t="shared" si="21"/>
        <v>0.8571428571428571</v>
      </c>
    </row>
    <row r="101" spans="1:19" x14ac:dyDescent="0.35">
      <c r="A101" s="115"/>
      <c r="H101" s="115"/>
      <c r="I101" s="115"/>
      <c r="M101" s="115"/>
      <c r="N101" s="115"/>
      <c r="O101" s="115"/>
    </row>
    <row r="102" spans="1:19" x14ac:dyDescent="0.35">
      <c r="A102" s="115"/>
      <c r="H102" s="115"/>
      <c r="I102" s="115"/>
      <c r="M102" s="115"/>
      <c r="N102" s="115"/>
      <c r="O102" s="115"/>
    </row>
    <row r="103" spans="1:19" x14ac:dyDescent="0.35">
      <c r="N103" s="115"/>
      <c r="O103" s="115"/>
    </row>
    <row r="118" spans="1:25" ht="15" thickBot="1" x14ac:dyDescent="0.4"/>
    <row r="119" spans="1:25" ht="26.5" thickBot="1" x14ac:dyDescent="0.65">
      <c r="A119" s="181" t="s">
        <v>134</v>
      </c>
      <c r="B119" s="182"/>
      <c r="C119" s="182"/>
      <c r="D119" s="182"/>
      <c r="E119" s="182"/>
      <c r="F119" s="182"/>
      <c r="G119" s="182"/>
      <c r="H119" s="182"/>
      <c r="I119" s="182"/>
      <c r="J119" s="182"/>
      <c r="K119" s="182"/>
      <c r="L119" s="182"/>
      <c r="M119" s="182"/>
      <c r="N119" s="182"/>
      <c r="O119" s="182"/>
      <c r="P119" s="182"/>
      <c r="Q119" s="182"/>
      <c r="R119" s="182"/>
      <c r="S119" s="183"/>
      <c r="T119" s="115"/>
      <c r="U119" s="115"/>
      <c r="V119" s="115"/>
      <c r="X119" s="115"/>
      <c r="Y119" s="115"/>
    </row>
    <row r="120" spans="1:25" ht="15" thickBot="1" x14ac:dyDescent="0.4">
      <c r="A120" s="140" t="s">
        <v>82</v>
      </c>
      <c r="B120" s="148" t="s">
        <v>116</v>
      </c>
      <c r="C120" s="148" t="s">
        <v>135</v>
      </c>
      <c r="D120" s="148" t="s">
        <v>136</v>
      </c>
      <c r="E120" s="10" t="s">
        <v>115</v>
      </c>
      <c r="F120" s="10" t="s">
        <v>137</v>
      </c>
      <c r="G120" s="10" t="s">
        <v>138</v>
      </c>
      <c r="H120" s="157" t="s">
        <v>118</v>
      </c>
      <c r="I120" s="157" t="s">
        <v>139</v>
      </c>
      <c r="J120" s="157" t="s">
        <v>144</v>
      </c>
      <c r="K120" s="155" t="s">
        <v>141</v>
      </c>
      <c r="L120" s="155" t="s">
        <v>140</v>
      </c>
      <c r="M120" s="155" t="s">
        <v>145</v>
      </c>
      <c r="N120" s="160" t="s">
        <v>122</v>
      </c>
      <c r="O120" s="160" t="s">
        <v>142</v>
      </c>
      <c r="P120" s="160" t="s">
        <v>146</v>
      </c>
      <c r="Q120" s="162" t="s">
        <v>124</v>
      </c>
      <c r="R120" s="162" t="s">
        <v>143</v>
      </c>
      <c r="S120" s="162" t="s">
        <v>147</v>
      </c>
      <c r="T120" s="115"/>
      <c r="U120" s="115"/>
      <c r="V120" s="115"/>
      <c r="W120" s="115"/>
      <c r="X120" s="115"/>
      <c r="Y120" s="115"/>
    </row>
    <row r="121" spans="1:25" x14ac:dyDescent="0.35">
      <c r="A121" s="136">
        <v>2023</v>
      </c>
      <c r="B121" s="11">
        <v>73</v>
      </c>
      <c r="C121" s="146">
        <f>+'Info. Terapias'!J27</f>
        <v>95029336.724776313</v>
      </c>
      <c r="D121" s="146">
        <f>+C121/B121</f>
        <v>1301771.73595584</v>
      </c>
      <c r="E121" s="4">
        <v>65</v>
      </c>
      <c r="F121" s="56">
        <v>67540441.706263497</v>
      </c>
      <c r="G121" s="154">
        <f>+F121/E121</f>
        <v>1039083.7185578999</v>
      </c>
      <c r="H121" s="11">
        <v>12</v>
      </c>
      <c r="I121" s="23">
        <v>4953829.1376118483</v>
      </c>
      <c r="J121" s="154">
        <f>+I121/H121</f>
        <v>412819.09480098734</v>
      </c>
      <c r="K121" s="11">
        <v>93</v>
      </c>
      <c r="L121" s="154">
        <v>138545326.01203334</v>
      </c>
      <c r="M121" s="154">
        <f t="shared" ref="M121:M124" si="27">+L121/K121</f>
        <v>1489734.6883014338</v>
      </c>
      <c r="N121" s="9">
        <v>8</v>
      </c>
      <c r="O121" s="167">
        <v>3108284.949089787</v>
      </c>
      <c r="P121" s="154">
        <f t="shared" ref="P121:P124" si="28">+O121/N121</f>
        <v>388535.61863622337</v>
      </c>
      <c r="Q121" s="164">
        <v>7</v>
      </c>
      <c r="R121" s="154">
        <v>5633766.4702252392</v>
      </c>
      <c r="S121" s="154">
        <f t="shared" ref="S121:S124" si="29">+R121/Q121</f>
        <v>804823.7814607484</v>
      </c>
      <c r="T121" s="115"/>
      <c r="U121" s="115"/>
      <c r="V121" s="115"/>
      <c r="W121" s="115"/>
      <c r="X121" s="115"/>
      <c r="Y121" s="115"/>
    </row>
    <row r="122" spans="1:25" x14ac:dyDescent="0.35">
      <c r="A122" s="95">
        <v>2024</v>
      </c>
      <c r="B122" s="6">
        <v>70</v>
      </c>
      <c r="C122" s="146">
        <f>+'Info. Terapias'!J16</f>
        <v>30848536.359999999</v>
      </c>
      <c r="D122" s="146">
        <f t="shared" ref="D122:D124" si="30">+C122/B122</f>
        <v>440693.37657142855</v>
      </c>
      <c r="E122" s="4">
        <v>78</v>
      </c>
      <c r="F122" s="151">
        <v>25487863.199999999</v>
      </c>
      <c r="G122" s="154">
        <f t="shared" ref="G122:G123" si="31">+F122/E122</f>
        <v>326767.4769230769</v>
      </c>
      <c r="H122" s="4">
        <v>24</v>
      </c>
      <c r="I122" s="23">
        <v>2861218.24</v>
      </c>
      <c r="J122" s="154">
        <f>+I122/H122</f>
        <v>119217.42666666668</v>
      </c>
      <c r="K122" s="4">
        <v>155</v>
      </c>
      <c r="L122" s="168">
        <v>49109357</v>
      </c>
      <c r="M122" s="154">
        <f t="shared" si="27"/>
        <v>316834.56129032257</v>
      </c>
      <c r="N122" s="4">
        <v>10</v>
      </c>
      <c r="O122" s="168">
        <v>5014619</v>
      </c>
      <c r="P122" s="154">
        <f t="shared" si="28"/>
        <v>501461.9</v>
      </c>
      <c r="Q122" s="22">
        <v>17</v>
      </c>
      <c r="R122" s="154">
        <v>21808861</v>
      </c>
      <c r="S122" s="154">
        <f t="shared" si="29"/>
        <v>1282874.1764705882</v>
      </c>
      <c r="T122" s="115"/>
      <c r="U122" s="115"/>
      <c r="V122" s="115"/>
      <c r="W122" s="115"/>
      <c r="X122" s="115"/>
      <c r="Y122" s="115"/>
    </row>
    <row r="123" spans="1:25" ht="15" thickBot="1" x14ac:dyDescent="0.4">
      <c r="A123" s="137">
        <v>2025</v>
      </c>
      <c r="B123" s="17">
        <v>134</v>
      </c>
      <c r="C123" s="147">
        <f>+'Info. Terapias'!J4</f>
        <v>38922901</v>
      </c>
      <c r="D123" s="146">
        <f t="shared" si="30"/>
        <v>290469.41044776118</v>
      </c>
      <c r="E123" s="19">
        <v>99</v>
      </c>
      <c r="F123" s="43">
        <v>46411839</v>
      </c>
      <c r="G123" s="154">
        <f t="shared" si="31"/>
        <v>468806.45454545453</v>
      </c>
      <c r="H123" s="139">
        <v>42</v>
      </c>
      <c r="I123" s="23">
        <v>10494303</v>
      </c>
      <c r="J123" s="154">
        <f>+I123/H123</f>
        <v>249864.35714285713</v>
      </c>
      <c r="K123" s="139">
        <v>252</v>
      </c>
      <c r="L123" s="169">
        <v>79930957</v>
      </c>
      <c r="M123" s="154">
        <f t="shared" si="27"/>
        <v>317186.33730158728</v>
      </c>
      <c r="N123" s="139">
        <v>25</v>
      </c>
      <c r="O123" s="169">
        <v>12494107</v>
      </c>
      <c r="P123" s="154">
        <f t="shared" si="28"/>
        <v>499764.28</v>
      </c>
      <c r="Q123" s="164">
        <v>30</v>
      </c>
      <c r="R123" s="154">
        <v>25705893</v>
      </c>
      <c r="S123" s="154">
        <f t="shared" si="29"/>
        <v>856863.1</v>
      </c>
      <c r="T123" s="115"/>
      <c r="U123" s="115"/>
      <c r="V123" s="115"/>
      <c r="W123" s="115"/>
      <c r="X123" s="115"/>
      <c r="Y123" s="115"/>
    </row>
    <row r="124" spans="1:25" ht="15" thickBot="1" x14ac:dyDescent="0.4">
      <c r="A124" s="143" t="s">
        <v>2</v>
      </c>
      <c r="B124" s="149">
        <f>SUM(B121:B123)</f>
        <v>277</v>
      </c>
      <c r="C124" s="150">
        <f>SUM(C121:C123)</f>
        <v>164800774.08477631</v>
      </c>
      <c r="D124" s="153">
        <f t="shared" si="30"/>
        <v>594948.6429053297</v>
      </c>
      <c r="E124" s="21">
        <f>SUM(E121:E123)</f>
        <v>242</v>
      </c>
      <c r="F124" s="152">
        <f>SUM(F121:F123)</f>
        <v>139440143.9062635</v>
      </c>
      <c r="G124" s="24">
        <f t="shared" ref="G124" si="32">+F124/E124</f>
        <v>576198.94176141941</v>
      </c>
      <c r="H124" s="158">
        <f>SUM(H121:H123)</f>
        <v>78</v>
      </c>
      <c r="I124" s="159">
        <f>SUM(I121:I123)</f>
        <v>18309350.377611849</v>
      </c>
      <c r="J124" s="159">
        <f t="shared" ref="J124" si="33">+I124/H124</f>
        <v>234735.26125143396</v>
      </c>
      <c r="K124" s="156">
        <f t="shared" ref="K124" si="34">SUM(K121:K123)</f>
        <v>500</v>
      </c>
      <c r="L124" s="170">
        <f t="shared" ref="L124" si="35">SUM(L121:L123)</f>
        <v>267585640.01203334</v>
      </c>
      <c r="M124" s="170">
        <f t="shared" si="27"/>
        <v>535171.28002406668</v>
      </c>
      <c r="N124" s="161">
        <f t="shared" ref="N124" si="36">SUM(N121:N123)</f>
        <v>43</v>
      </c>
      <c r="O124" s="166">
        <f t="shared" ref="O124" si="37">SUM(O121:O123)</f>
        <v>20617010.949089788</v>
      </c>
      <c r="P124" s="166">
        <f t="shared" si="28"/>
        <v>479465.37090906483</v>
      </c>
      <c r="Q124" s="163">
        <f t="shared" ref="Q124" si="38">SUM(Q121:Q123)</f>
        <v>54</v>
      </c>
      <c r="R124" s="165">
        <f t="shared" ref="R124" si="39">SUM(R121:R123)</f>
        <v>53148520.470225237</v>
      </c>
      <c r="S124" s="165">
        <f t="shared" si="29"/>
        <v>984231.8605597266</v>
      </c>
      <c r="T124" s="115"/>
      <c r="U124" s="115"/>
      <c r="V124" s="115"/>
      <c r="W124" s="115"/>
      <c r="X124" s="115"/>
      <c r="Y124" s="115"/>
    </row>
    <row r="125" spans="1:25" x14ac:dyDescent="0.35">
      <c r="F125" s="115"/>
    </row>
    <row r="126" spans="1:25" x14ac:dyDescent="0.35">
      <c r="F126" s="127"/>
    </row>
    <row r="127" spans="1:25" x14ac:dyDescent="0.35">
      <c r="F127" s="127"/>
      <c r="I127" s="126"/>
    </row>
    <row r="128" spans="1:25" x14ac:dyDescent="0.35">
      <c r="F128" s="127"/>
      <c r="I128" s="126"/>
    </row>
    <row r="129" spans="4:9" x14ac:dyDescent="0.35">
      <c r="F129" s="127"/>
      <c r="I129" s="126"/>
    </row>
    <row r="130" spans="4:9" x14ac:dyDescent="0.35">
      <c r="F130" s="127"/>
    </row>
    <row r="131" spans="4:9" x14ac:dyDescent="0.35">
      <c r="F131" s="127"/>
    </row>
    <row r="132" spans="4:9" x14ac:dyDescent="0.35">
      <c r="F132" s="127"/>
    </row>
    <row r="133" spans="4:9" x14ac:dyDescent="0.35">
      <c r="F133" s="127"/>
    </row>
    <row r="134" spans="4:9" x14ac:dyDescent="0.35">
      <c r="F134" s="127"/>
    </row>
    <row r="140" spans="4:9" x14ac:dyDescent="0.35">
      <c r="D140" s="115"/>
      <c r="E140" s="115"/>
      <c r="F140" s="115"/>
      <c r="G140" s="115"/>
    </row>
    <row r="141" spans="4:9" x14ac:dyDescent="0.35">
      <c r="D141" s="115"/>
      <c r="E141" s="115"/>
      <c r="F141" s="115"/>
      <c r="G141" s="115"/>
    </row>
    <row r="142" spans="4:9" x14ac:dyDescent="0.35">
      <c r="D142" s="115"/>
      <c r="E142" s="115"/>
      <c r="F142" s="115"/>
    </row>
    <row r="143" spans="4:9" x14ac:dyDescent="0.35">
      <c r="D143" s="115"/>
      <c r="E143" s="115"/>
      <c r="F143" s="115"/>
      <c r="G143" s="115"/>
    </row>
    <row r="144" spans="4:9" x14ac:dyDescent="0.35">
      <c r="D144" s="115"/>
      <c r="E144" s="115"/>
      <c r="F144" s="115"/>
      <c r="G144" s="115"/>
    </row>
    <row r="145" spans="4:7" x14ac:dyDescent="0.35">
      <c r="D145" s="115"/>
      <c r="E145" s="115"/>
      <c r="F145" s="115"/>
      <c r="G145" s="115"/>
    </row>
    <row r="146" spans="4:7" x14ac:dyDescent="0.35">
      <c r="D146" s="115"/>
      <c r="E146" s="115"/>
      <c r="F146" s="115"/>
      <c r="G146" s="115"/>
    </row>
    <row r="147" spans="4:7" x14ac:dyDescent="0.35">
      <c r="D147" s="115"/>
      <c r="E147" s="115"/>
      <c r="F147" s="115"/>
      <c r="G147" s="115"/>
    </row>
    <row r="148" spans="4:7" x14ac:dyDescent="0.35">
      <c r="D148" s="115"/>
      <c r="E148" s="115"/>
      <c r="F148" s="115"/>
      <c r="G148" s="115"/>
    </row>
    <row r="149" spans="4:7" x14ac:dyDescent="0.35">
      <c r="D149" s="115"/>
      <c r="E149" s="115"/>
      <c r="F149" s="115"/>
      <c r="G149" s="115"/>
    </row>
    <row r="150" spans="4:7" x14ac:dyDescent="0.35">
      <c r="D150" s="115"/>
      <c r="E150" s="115"/>
      <c r="F150" s="115"/>
      <c r="G150" s="115"/>
    </row>
    <row r="151" spans="4:7" x14ac:dyDescent="0.35">
      <c r="D151" s="115"/>
      <c r="E151" s="115"/>
      <c r="F151" s="115"/>
      <c r="G151" s="115"/>
    </row>
  </sheetData>
  <mergeCells count="9">
    <mergeCell ref="A84:J84"/>
    <mergeCell ref="A95:S95"/>
    <mergeCell ref="A119:S119"/>
    <mergeCell ref="A26:B26"/>
    <mergeCell ref="A1:B1"/>
    <mergeCell ref="A34:F34"/>
    <mergeCell ref="A59:F59"/>
    <mergeCell ref="A62:J62"/>
    <mergeCell ref="A73:J73"/>
  </mergeCells>
  <conditionalFormatting sqref="D64:D70">
    <cfRule type="colorScale" priority="16">
      <colorScale>
        <cfvo type="num" val="0.59"/>
        <cfvo type="num" val="0.79"/>
        <cfvo type="num" val="0.8"/>
        <color rgb="FFF8696B"/>
        <color rgb="FFFFEB84"/>
        <color rgb="FF63BE7B"/>
      </colorScale>
    </cfRule>
  </conditionalFormatting>
  <conditionalFormatting sqref="D36:D40">
    <cfRule type="colorScale" priority="15">
      <colorScale>
        <cfvo type="num" val="0.59"/>
        <cfvo type="num" val="0.79"/>
        <cfvo type="num" val="0.8"/>
        <color rgb="FFF8696B"/>
        <color rgb="FFFFEB84"/>
        <color rgb="FF63BE7B"/>
      </colorScale>
    </cfRule>
  </conditionalFormatting>
  <conditionalFormatting sqref="D75:D81">
    <cfRule type="colorScale" priority="14">
      <colorScale>
        <cfvo type="num" val="0.59"/>
        <cfvo type="num" val="0.79"/>
        <cfvo type="num" val="0.8"/>
        <color rgb="FFF8696B"/>
        <color rgb="FFFFEB84"/>
        <color rgb="FF63BE7B"/>
      </colorScale>
    </cfRule>
  </conditionalFormatting>
  <conditionalFormatting sqref="D86:D92">
    <cfRule type="colorScale" priority="13">
      <colorScale>
        <cfvo type="num" val="0.59"/>
        <cfvo type="num" val="0.79"/>
        <cfvo type="num" val="0.8"/>
        <color rgb="FFF8696B"/>
        <color rgb="FFFFEB84"/>
        <color rgb="FF63BE7B"/>
      </colorScale>
    </cfRule>
  </conditionalFormatting>
  <conditionalFormatting sqref="D97:D100">
    <cfRule type="colorScale" priority="12">
      <colorScale>
        <cfvo type="num" val="0.59"/>
        <cfvo type="num" val="0.79"/>
        <cfvo type="num" val="0.8"/>
        <color rgb="FFF8696B"/>
        <color rgb="FFFFEB84"/>
        <color rgb="FF63BE7B"/>
      </colorScale>
    </cfRule>
  </conditionalFormatting>
  <conditionalFormatting sqref="G97:G100">
    <cfRule type="colorScale" priority="11">
      <colorScale>
        <cfvo type="num" val="0.59"/>
        <cfvo type="num" val="0.79"/>
        <cfvo type="num" val="0.8"/>
        <color rgb="FFF8696B"/>
        <color rgb="FFFFEB84"/>
        <color rgb="FF63BE7B"/>
      </colorScale>
    </cfRule>
  </conditionalFormatting>
  <conditionalFormatting sqref="J97:J100">
    <cfRule type="colorScale" priority="10">
      <colorScale>
        <cfvo type="num" val="0.59"/>
        <cfvo type="num" val="0.79"/>
        <cfvo type="num" val="0.8"/>
        <color rgb="FFF8696B"/>
        <color rgb="FFFFEB84"/>
        <color rgb="FF63BE7B"/>
      </colorScale>
    </cfRule>
  </conditionalFormatting>
  <conditionalFormatting sqref="M97:M100">
    <cfRule type="colorScale" priority="9">
      <colorScale>
        <cfvo type="num" val="0.59"/>
        <cfvo type="num" val="0.79"/>
        <cfvo type="num" val="0.8"/>
        <color rgb="FFF8696B"/>
        <color rgb="FFFFEB84"/>
        <color rgb="FF63BE7B"/>
      </colorScale>
    </cfRule>
  </conditionalFormatting>
  <conditionalFormatting sqref="P97:P100">
    <cfRule type="colorScale" priority="8">
      <colorScale>
        <cfvo type="num" val="0.59"/>
        <cfvo type="num" val="0.79"/>
        <cfvo type="num" val="0.8"/>
        <color rgb="FFF8696B"/>
        <color rgb="FFFFEB84"/>
        <color rgb="FF63BE7B"/>
      </colorScale>
    </cfRule>
  </conditionalFormatting>
  <conditionalFormatting sqref="S97:S100">
    <cfRule type="colorScale" priority="7">
      <colorScale>
        <cfvo type="num" val="0.59"/>
        <cfvo type="num" val="0.79"/>
        <cfvo type="num" val="0.8"/>
        <color rgb="FFF8696B"/>
        <color rgb="FFFFEB84"/>
        <color rgb="FF63BE7B"/>
      </colorScale>
    </cfRule>
  </conditionalFormatting>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8470A-5D1B-4C9C-97CF-EFC03242AC5E}">
  <dimension ref="A1"/>
  <sheetViews>
    <sheetView workbookViewId="0">
      <selection activeCell="P12" sqref="P12"/>
    </sheetView>
  </sheetViews>
  <sheetFormatPr baseColWidth="10" defaultRowHeight="14.5" x14ac:dyDescent="0.3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Info. Terapias</vt:lpstr>
      <vt:lpstr>Gráficas Generales Terapias</vt:lpstr>
      <vt:lpstr>Ficha 1.1 Cob. Pob. Certificada</vt:lpstr>
      <vt:lpstr>Ficha 1.2 Cob. Pob. Atendida</vt:lpstr>
      <vt:lpstr>Evidencia Fotográfica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alejandra fernandez</dc:creator>
  <cp:lastModifiedBy>alejandra fernandez</cp:lastModifiedBy>
  <dcterms:created xsi:type="dcterms:W3CDTF">2026-01-03T21:15:05Z</dcterms:created>
  <dcterms:modified xsi:type="dcterms:W3CDTF">2026-01-26T04:02:12Z</dcterms:modified>
</cp:coreProperties>
</file>