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520/Documentos compartidos/General/2023/Observaciones Jurado/Anexos/"/>
    </mc:Choice>
  </mc:AlternateContent>
  <xr:revisionPtr revIDLastSave="93" documentId="8_{4E90CAB1-C558-4CF0-ABD0-DAD49C89A937}" xr6:coauthVersionLast="47" xr6:coauthVersionMax="47" xr10:uidLastSave="{95627F89-8D1B-4080-A6C5-197C9B21A84B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6" i="1"/>
  <c r="K83" i="1" l="1"/>
  <c r="K84" i="1"/>
  <c r="L84" i="1" s="1"/>
  <c r="K89" i="1"/>
  <c r="K90" i="1"/>
  <c r="K91" i="1"/>
  <c r="K92" i="1"/>
  <c r="L92" i="1" s="1"/>
  <c r="K88" i="1"/>
  <c r="K76" i="1"/>
  <c r="K77" i="1"/>
  <c r="K78" i="1"/>
  <c r="K79" i="1"/>
  <c r="K80" i="1"/>
  <c r="K81" i="1"/>
  <c r="K82" i="1"/>
  <c r="L82" i="1" s="1"/>
  <c r="K85" i="1"/>
  <c r="K86" i="1"/>
  <c r="K75" i="1"/>
  <c r="K3" i="1"/>
  <c r="K4" i="1"/>
  <c r="K5" i="1"/>
  <c r="K7" i="1"/>
  <c r="K8" i="1"/>
  <c r="K9" i="1"/>
  <c r="K10" i="1"/>
  <c r="K11" i="1"/>
  <c r="K12" i="1"/>
  <c r="K13" i="1"/>
  <c r="K14" i="1"/>
  <c r="K15" i="1"/>
  <c r="K16" i="1"/>
  <c r="L16" i="1" s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L8" i="1" l="1"/>
  <c r="L58" i="1"/>
  <c r="L14" i="1"/>
  <c r="L5" i="1"/>
  <c r="L40" i="1"/>
  <c r="L88" i="1"/>
  <c r="L56" i="1"/>
  <c r="L18" i="1"/>
  <c r="L10" i="1"/>
  <c r="L12" i="1"/>
  <c r="L86" i="1"/>
  <c r="L73" i="1"/>
  <c r="L69" i="1"/>
  <c r="L65" i="1"/>
  <c r="L45" i="1"/>
  <c r="L29" i="1"/>
  <c r="L25" i="1"/>
  <c r="L71" i="1"/>
  <c r="L67" i="1"/>
  <c r="L63" i="1"/>
  <c r="L51" i="1"/>
  <c r="L35" i="1"/>
  <c r="L27" i="1"/>
  <c r="L75" i="1"/>
  <c r="L2" i="1"/>
  <c r="L72" i="1"/>
  <c r="L70" i="1"/>
  <c r="L68" i="1"/>
  <c r="L66" i="1"/>
  <c r="L64" i="1"/>
  <c r="L62" i="1"/>
  <c r="L61" i="1"/>
  <c r="L60" i="1"/>
  <c r="L59" i="1"/>
  <c r="L57" i="1"/>
  <c r="L55" i="1"/>
  <c r="L54" i="1"/>
  <c r="L53" i="1"/>
  <c r="L52" i="1"/>
  <c r="L50" i="1"/>
  <c r="L49" i="1"/>
  <c r="L48" i="1"/>
  <c r="L47" i="1"/>
  <c r="L46" i="1"/>
  <c r="L44" i="1"/>
  <c r="L43" i="1"/>
  <c r="L42" i="1"/>
  <c r="L41" i="1"/>
  <c r="L39" i="1"/>
  <c r="L38" i="1"/>
  <c r="L37" i="1"/>
  <c r="L36" i="1"/>
  <c r="L34" i="1"/>
  <c r="L33" i="1"/>
  <c r="L32" i="1"/>
  <c r="L31" i="1"/>
  <c r="L30" i="1"/>
  <c r="L28" i="1"/>
  <c r="L26" i="1"/>
  <c r="L24" i="1"/>
  <c r="L23" i="1"/>
  <c r="L22" i="1"/>
  <c r="L21" i="1"/>
  <c r="L20" i="1"/>
  <c r="L19" i="1"/>
  <c r="L17" i="1"/>
  <c r="L15" i="1"/>
  <c r="L13" i="1"/>
  <c r="L11" i="1"/>
  <c r="L9" i="1"/>
  <c r="L7" i="1"/>
  <c r="L4" i="1"/>
  <c r="L3" i="1"/>
  <c r="L85" i="1"/>
  <c r="L81" i="1"/>
  <c r="L80" i="1"/>
  <c r="L79" i="1"/>
  <c r="L78" i="1"/>
  <c r="L77" i="1"/>
  <c r="L76" i="1"/>
  <c r="L91" i="1"/>
  <c r="L90" i="1"/>
  <c r="L89" i="1"/>
  <c r="L83" i="1"/>
</calcChain>
</file>

<file path=xl/sharedStrings.xml><?xml version="1.0" encoding="utf-8"?>
<sst xmlns="http://schemas.openxmlformats.org/spreadsheetml/2006/main" count="180" uniqueCount="137">
  <si>
    <t>ITEM</t>
  </si>
  <si>
    <t>PREGUNTA</t>
  </si>
  <si>
    <t>OPCIONES</t>
  </si>
  <si>
    <t>ENTREVISTA 1</t>
  </si>
  <si>
    <t>ENTREVISTA 2</t>
  </si>
  <si>
    <t>ENTREVISTA 3</t>
  </si>
  <si>
    <t>ENTREVISTA 4</t>
  </si>
  <si>
    <t>ENTREVISTA 9</t>
  </si>
  <si>
    <t>ENTREVISTA 11</t>
  </si>
  <si>
    <t>ENTREVISTA Mujeres Arroceras</t>
  </si>
  <si>
    <t>TOTALES</t>
  </si>
  <si>
    <t>porcentaje</t>
  </si>
  <si>
    <t>ANALISIS GRAFICO DE RESULTADOS</t>
  </si>
  <si>
    <t xml:space="preserve">Nombre </t>
  </si>
  <si>
    <t>HOMBRE</t>
  </si>
  <si>
    <t>MUJER</t>
  </si>
  <si>
    <t xml:space="preserve">¿Municipio o Ubicación de la residencia? </t>
  </si>
  <si>
    <t>RURAL</t>
  </si>
  <si>
    <t>URBANA</t>
  </si>
  <si>
    <t>¿Edad?</t>
  </si>
  <si>
    <t>Edad promedio entrevistados</t>
  </si>
  <si>
    <t>¿Celular?</t>
  </si>
  <si>
    <t>SI</t>
  </si>
  <si>
    <t>NO</t>
  </si>
  <si>
    <t>¿Usa correo electrónico?</t>
  </si>
  <si>
    <t>¿Usa WhatsApp?</t>
  </si>
  <si>
    <t>¿Quién toma la decisión de invertir económicamente en la finca?</t>
  </si>
  <si>
    <t>ELLA</t>
  </si>
  <si>
    <t>EL</t>
  </si>
  <si>
    <t>¿Conoce o usa plataformas como Nequi y Daviplata?</t>
  </si>
  <si>
    <t>¿Tiene o ha tenido cuentas de ahorro?</t>
  </si>
  <si>
    <t>¿En qué sector se desempeña? (ejp.)</t>
  </si>
  <si>
    <t>Agricultura</t>
  </si>
  <si>
    <t>Ganadería</t>
  </si>
  <si>
    <t>Pesca</t>
  </si>
  <si>
    <t>Comercio</t>
  </si>
  <si>
    <t>Educación</t>
  </si>
  <si>
    <t>Minería</t>
  </si>
  <si>
    <t>Otro:</t>
  </si>
  <si>
    <t xml:space="preserve">¿Cuenta usted con servicio de internet? </t>
  </si>
  <si>
    <t>¿Usa el internet para buscar opciones de financiamiento?</t>
  </si>
  <si>
    <t xml:space="preserve">Cuando ha necesitado dinero prestado, ¿Qué opciones de préstamo tiene disponibles? </t>
  </si>
  <si>
    <t>Amigos</t>
  </si>
  <si>
    <t>Familiares</t>
  </si>
  <si>
    <t>Bancos / Cooperativa</t>
  </si>
  <si>
    <t>Tarjetas de crédito</t>
  </si>
  <si>
    <t>Gota a Gota</t>
  </si>
  <si>
    <t>Otro: Según la necesidad</t>
  </si>
  <si>
    <t xml:space="preserve">¿Cuál fue la razón para elegirlo? </t>
  </si>
  <si>
    <t>Facilidad para el acceso</t>
  </si>
  <si>
    <t>Facilidad para el pago</t>
  </si>
  <si>
    <t>Baja tasa de interés</t>
  </si>
  <si>
    <t>Tiempo de respuesta</t>
  </si>
  <si>
    <t>Otro: el monto requerido</t>
  </si>
  <si>
    <t xml:space="preserve">¿Con que frecuencia hace uso de las opciones de préstamo mencionadas anteriormente? </t>
  </si>
  <si>
    <t>1 vez al año</t>
  </si>
  <si>
    <t>2 veces al año</t>
  </si>
  <si>
    <t>3 veces al año</t>
  </si>
  <si>
    <t>Mas de 3 veces al año</t>
  </si>
  <si>
    <t>Otro: esporadicos</t>
  </si>
  <si>
    <t xml:space="preserve">¿Cuál es el monto promedio de los préstamos que ha solicitado? </t>
  </si>
  <si>
    <t>0 a 500.000 pesos</t>
  </si>
  <si>
    <t>500.000 a 1 millón</t>
  </si>
  <si>
    <t>1 a 2 millones</t>
  </si>
  <si>
    <t>2 a 5 millones</t>
  </si>
  <si>
    <t>más de 5 millones</t>
  </si>
  <si>
    <t>¿Cuál ha sido el propósito de los préstamos requeridos? *</t>
  </si>
  <si>
    <t>Insumos / Materias primas</t>
  </si>
  <si>
    <t>Expansión del negocio</t>
  </si>
  <si>
    <t>Pagar deudas</t>
  </si>
  <si>
    <t>Gastos personales</t>
  </si>
  <si>
    <t xml:space="preserve">Otro: </t>
  </si>
  <si>
    <t>Al solicitar un crédito, ¿son claros los requisitos que el banco/cooperativa exige?</t>
  </si>
  <si>
    <t>Al solicitar un crédito, ¿Cuántas veces ha tenido que desplazarse a las oficinas de la entidad?</t>
  </si>
  <si>
    <t>1 vez</t>
  </si>
  <si>
    <t>2 veces</t>
  </si>
  <si>
    <t>3 veces</t>
  </si>
  <si>
    <t>más de 3 ocasiones</t>
  </si>
  <si>
    <t>No he tenido que desplazarme</t>
  </si>
  <si>
    <t xml:space="preserve">¿Alguna vez se ha retrasado con las fechas de pago de sus obligaciones? </t>
  </si>
  <si>
    <t xml:space="preserve">¿Maneja un presupuesto para sus ingresos y egresos? </t>
  </si>
  <si>
    <t>¿Ha presentado situaciones de inestabilidad financiera constantemente en su negocio?</t>
  </si>
  <si>
    <t>¿Considera justa la tasa de interés que ofrecen las opciones de préstamo a las que usted puede acceder?</t>
  </si>
  <si>
    <t>¿Tiene o ha tenido prestamos con los bancos?</t>
  </si>
  <si>
    <t>Si la respuesta es SI</t>
  </si>
  <si>
    <t>a.</t>
  </si>
  <si>
    <t>¿Con que banco?</t>
  </si>
  <si>
    <t>Davivienda</t>
  </si>
  <si>
    <t>banco agrario</t>
  </si>
  <si>
    <t>Bancolombia</t>
  </si>
  <si>
    <t>Mundo Mujer</t>
  </si>
  <si>
    <t>cooperativa</t>
  </si>
  <si>
    <t>Avvillas</t>
  </si>
  <si>
    <t>b.</t>
  </si>
  <si>
    <t>¿ fue facil acceder al crédito?</t>
  </si>
  <si>
    <t>FACIL</t>
  </si>
  <si>
    <t>DIFICIL</t>
  </si>
  <si>
    <t>c.</t>
  </si>
  <si>
    <t>¿Le han prestado el monto total que ha necesitado para invertir en su negocio?</t>
  </si>
  <si>
    <t>d.</t>
  </si>
  <si>
    <t>¿Qué tan rápido fue el proceso y el desembolso?</t>
  </si>
  <si>
    <t>LENTO</t>
  </si>
  <si>
    <t>RAPIDO</t>
  </si>
  <si>
    <t>Si la respuesta es No</t>
  </si>
  <si>
    <t>e.</t>
  </si>
  <si>
    <t>¿Por qué razón no ha adquirido un crédito para invertir en su negocio?</t>
  </si>
  <si>
    <t>no ha tenido la necesidad</t>
  </si>
  <si>
    <t>Piden muchos requisitos</t>
  </si>
  <si>
    <t>Tasas muy altas</t>
  </si>
  <si>
    <t>f.</t>
  </si>
  <si>
    <t>Si es mujer ¿Considera que, por ser mujer, tiene menos posibilidades de acceder a los créditos?</t>
  </si>
  <si>
    <t>¿Cuéntanos una experiencia particular cuando necesito dinero y como lo soluciono?</t>
  </si>
  <si>
    <t>Tengo muchos amigos y si no me presta el uno me presta el otro</t>
  </si>
  <si>
    <t>Miles de papeles y un mes esperando el desembolso</t>
  </si>
  <si>
    <t>por medio de amigos e ir al banco</t>
  </si>
  <si>
    <t>N/A</t>
  </si>
  <si>
    <t>ENTREVISTA 5</t>
  </si>
  <si>
    <t>solicite credito por medio de hipoteca</t>
  </si>
  <si>
    <t>ENTREVISTA 6</t>
  </si>
  <si>
    <t>ir al banco y me lo aprobaron</t>
  </si>
  <si>
    <t>ENTREVISTA 7</t>
  </si>
  <si>
    <t xml:space="preserve">fui a un banco y se demoraron como 20 dias </t>
  </si>
  <si>
    <t>ENTREVISTA 8</t>
  </si>
  <si>
    <t>a traves de una coperativa que le prestan de un dia para otro</t>
  </si>
  <si>
    <t>ENTREVISTA 10</t>
  </si>
  <si>
    <t>a traves de fiador, hipotecas o con una constacia de la junta de accion comunal</t>
  </si>
  <si>
    <t>vender el ganado para cumplir las obligaciones</t>
  </si>
  <si>
    <t>ENTREVISTA 12</t>
  </si>
  <si>
    <t>un credito con una cooperativa de cafeteros por quince dias solo con conocerme</t>
  </si>
  <si>
    <t>¿Qué opinión nos daria de la propuesta de herremienta?</t>
  </si>
  <si>
    <t>Se ve como una herramienta muy fácil y el hecho de no necesitar desplazarse</t>
  </si>
  <si>
    <t>La tasa es muy alta podria generar multasn con la SFC, se vé muy facil y puede paracer una estafa, se sugieren mayores validacion y consulta de riegoss tipo Datacrédito, como se incluyen a quienes esta opción es su primera operación finaciera?, Como es la forma de pago y cobranza?</t>
  </si>
  <si>
    <t>Le gusta pero preferiria incluir un proceso adicional de validación para mayor seguridad de sus datos personales</t>
  </si>
  <si>
    <t>Me gusta quisiera saber si la tasa es unica, por lo demas me gusta</t>
  </si>
  <si>
    <t>Se recomienda incluir la dirección y dar claridad sobre el proceso de pago de las cuotas, cual es el canal de recaudo</t>
  </si>
  <si>
    <t>Es muy facil sortar los recursos pero quer tasa puede ser muy alta</t>
  </si>
  <si>
    <t>De 30 mujeres de la organización 15, no podrian usar la aplicación, por el nivel de escolaridad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</si>
</sst>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9" fontId="1" fillId="4" borderId="38" xfId="1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9" fontId="0" fillId="0" borderId="8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7" xfId="1" applyFon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2" borderId="48" xfId="0" applyFill="1" applyBorder="1" applyAlignment="1">
      <alignment vertical="center" wrapText="1"/>
    </xf>
    <xf numFmtId="0" fontId="0" fillId="6" borderId="50" xfId="0" applyFill="1" applyBorder="1"/>
    <xf numFmtId="0" fontId="0" fillId="6" borderId="54" xfId="0" applyFill="1" applyBorder="1"/>
    <xf numFmtId="9" fontId="0" fillId="0" borderId="57" xfId="1" applyFont="1" applyBorder="1" applyAlignment="1">
      <alignment horizontal="center" vertical="center"/>
    </xf>
    <xf numFmtId="9" fontId="0" fillId="0" borderId="41" xfId="1" applyFont="1" applyBorder="1" applyAlignment="1">
      <alignment horizontal="center" vertical="center"/>
    </xf>
    <xf numFmtId="0" fontId="0" fillId="7" borderId="4" xfId="0" applyFill="1" applyBorder="1" applyAlignment="1">
      <alignment horizontal="center" vertical="center" textRotation="90"/>
    </xf>
    <xf numFmtId="0" fontId="0" fillId="7" borderId="5" xfId="0" applyFill="1" applyBorder="1" applyAlignment="1">
      <alignment horizontal="center" vertical="center" textRotation="90"/>
    </xf>
    <xf numFmtId="0" fontId="0" fillId="0" borderId="19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6" borderId="3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0" borderId="50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4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5" borderId="7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0" borderId="50" xfId="0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128004398453194E-2"/>
          <c:y val="0.20508952749951373"/>
          <c:w val="0.89247799403720829"/>
          <c:h val="0.51304248877648084"/>
        </c:manualLayout>
      </c:layout>
      <c:pie3DChart>
        <c:varyColors val="1"/>
        <c:ser>
          <c:idx val="0"/>
          <c:order val="0"/>
          <c:tx>
            <c:v>GENERO ENTREVISTADOS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55-4AF5-A6B8-4FE1FF9BD0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55-4AF5-A6B8-4FE1FF9BD0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Hoja1!$C$2:$C$3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Hoja1!$L$2:$L$3</c:f>
              <c:numCache>
                <c:formatCode>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B8-4E18-83BE-86F0DB4C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41633383383143"/>
          <c:y val="0.78020232323623007"/>
          <c:w val="0.44856133389667568"/>
          <c:h val="0.21979767676376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CONOCE O USA PLATAFORMAS (Nequi-Daviplata, Etc)</a:t>
            </a:r>
          </a:p>
        </c:rich>
      </c:tx>
      <c:layout>
        <c:manualLayout>
          <c:xMode val="edge"/>
          <c:yMode val="edge"/>
          <c:x val="0.1339839391922827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3126293995859216E-2"/>
          <c:y val="0.33553948938200912"/>
          <c:w val="0.9412529955494694"/>
          <c:h val="0.470162729658792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8A-4B9D-980E-4734B3D4BA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8A-4B9D-980E-4734B3D4BA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Hoja1!$C$15:$C$16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Hoja1!$L$15:$L$16</c:f>
              <c:numCache>
                <c:formatCode>0%</c:formatCode>
                <c:ptCount val="2"/>
                <c:pt idx="0">
                  <c:v>0.7142857142857143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8A-4B9D-980E-4734B3D4B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017019611678974"/>
          <c:y val="0.85530231448341676"/>
          <c:w val="0.29622242871814941"/>
          <c:h val="0.14469768551658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EN QUE SECTOR SE DESEMPEÑA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78333225705855"/>
          <c:y val="0.30612219494948478"/>
          <c:w val="0.78433335485882894"/>
          <c:h val="0.3989415816049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7A-4453-9F84-9D1A2EAE4B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A6-4AB4-9C17-776B548CD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7A-4453-9F84-9D1A2EAE4B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7A-4453-9F84-9D1A2EAE4B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7A-4453-9F84-9D1A2EAE4B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D7A-4453-9F84-9D1A2EAE4B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D7A-4453-9F84-9D1A2EAE4B19}"/>
              </c:ext>
            </c:extLst>
          </c:dPt>
          <c:dLbls>
            <c:dLbl>
              <c:idx val="1"/>
              <c:layout>
                <c:manualLayout>
                  <c:x val="-0.11653232702182004"/>
                  <c:y val="6.808537247121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6-4AB4-9C17-776B548CD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Hoja1!$C$19:$C$25</c:f>
              <c:strCache>
                <c:ptCount val="7"/>
                <c:pt idx="0">
                  <c:v>Agricultura</c:v>
                </c:pt>
                <c:pt idx="1">
                  <c:v>Ganadería</c:v>
                </c:pt>
                <c:pt idx="2">
                  <c:v>Pesca</c:v>
                </c:pt>
                <c:pt idx="3">
                  <c:v>Comercio</c:v>
                </c:pt>
                <c:pt idx="4">
                  <c:v>Educación</c:v>
                </c:pt>
                <c:pt idx="5">
                  <c:v>Minería</c:v>
                </c:pt>
                <c:pt idx="6">
                  <c:v>Otro:</c:v>
                </c:pt>
              </c:strCache>
            </c:strRef>
          </c:cat>
          <c:val>
            <c:numRef>
              <c:f>Hoja1!$L$19:$L$25</c:f>
              <c:numCache>
                <c:formatCode>0%</c:formatCode>
                <c:ptCount val="7"/>
                <c:pt idx="0">
                  <c:v>0.81818181818181823</c:v>
                </c:pt>
                <c:pt idx="1">
                  <c:v>0.18181818181818182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6-4AB4-9C17-776B548C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Internet</a:t>
            </a:r>
            <a:r>
              <a:rPr lang="es-CO" baseline="0"/>
              <a:t> Opcion Financiamiento</a:t>
            </a:r>
            <a:endParaRPr lang="es-CO"/>
          </a:p>
        </c:rich>
      </c:tx>
      <c:layout>
        <c:manualLayout>
          <c:xMode val="edge"/>
          <c:yMode val="edge"/>
          <c:x val="8.39307864350608E-2"/>
          <c:y val="3.36500500776335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390023131851553E-2"/>
          <c:y val="0.27805963742733442"/>
          <c:w val="0.89289681342381733"/>
          <c:h val="0.5193569925863905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D7-4842-87C5-112E772E6F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D7-4842-87C5-112E772E6F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Hoja1!$C$28:$C$29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Hoja1!$L$28:$L$29</c:f>
              <c:numCache>
                <c:formatCode>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8-49CF-9A4B-C38C583EA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23662654910778"/>
          <c:y val="0.81913018594964682"/>
          <c:w val="0.25763646435475862"/>
          <c:h val="0.17413980403482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Opciones de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7041958965294477"/>
          <c:w val="1"/>
          <c:h val="0.413960116698546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94-4E3F-86F9-A1D63F6C6D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B4-4F9C-850C-8CBA6D9D7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B4-4F9C-850C-8CBA6D9D75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B4-4F9C-850C-8CBA6D9D75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B4-4F9C-850C-8CBA6D9D75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5B4-4F9C-850C-8CBA6D9D7516}"/>
              </c:ext>
            </c:extLst>
          </c:dPt>
          <c:dLbls>
            <c:dLbl>
              <c:idx val="0"/>
              <c:layout>
                <c:manualLayout>
                  <c:x val="1.1491906231181126E-2"/>
                  <c:y val="-2.299671627248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4-4E3F-86F9-A1D63F6C6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Hoja1!$C$30:$C$35</c:f>
              <c:strCache>
                <c:ptCount val="6"/>
                <c:pt idx="0">
                  <c:v>Amigos</c:v>
                </c:pt>
                <c:pt idx="1">
                  <c:v>Familiares</c:v>
                </c:pt>
                <c:pt idx="2">
                  <c:v>Bancos / Cooperativa</c:v>
                </c:pt>
                <c:pt idx="3">
                  <c:v>Tarjetas de crédito</c:v>
                </c:pt>
                <c:pt idx="4">
                  <c:v>Gota a Gota</c:v>
                </c:pt>
                <c:pt idx="5">
                  <c:v>Otro: Según la necesidad</c:v>
                </c:pt>
              </c:strCache>
            </c:strRef>
          </c:cat>
          <c:val>
            <c:numRef>
              <c:f>Hoja1!$L$30:$L$35</c:f>
              <c:numCache>
                <c:formatCode>0%</c:formatCode>
                <c:ptCount val="6"/>
                <c:pt idx="0">
                  <c:v>0.3</c:v>
                </c:pt>
                <c:pt idx="1">
                  <c:v>0.1</c:v>
                </c:pt>
                <c:pt idx="2">
                  <c:v>0.4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4-4E3F-86F9-A1D63F6C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926295150672378E-2"/>
          <c:y val="0.73577806028885251"/>
          <c:w val="0.93599393432792888"/>
          <c:h val="0.22567317425812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Razones de Eleccion</a:t>
            </a:r>
          </a:p>
        </c:rich>
      </c:tx>
      <c:layout>
        <c:manualLayout>
          <c:xMode val="edge"/>
          <c:yMode val="edge"/>
          <c:x val="0.25505932776842588"/>
          <c:y val="1.3621793582633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8667064594652425"/>
          <c:w val="1"/>
          <c:h val="0.4127961198267350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E6-4139-91BF-F06DAE5913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F48-4F6F-B10A-24B646B0C3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FE6-4139-91BF-F06DAE5913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48-4F6F-B10A-24B646B0C3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FE6-4139-91BF-F06DAE591316}"/>
              </c:ext>
            </c:extLst>
          </c:dPt>
          <c:dLbls>
            <c:dLbl>
              <c:idx val="1"/>
              <c:layout>
                <c:manualLayout>
                  <c:x val="6.449094065425541E-2"/>
                  <c:y val="-6.6718901418436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8-4F6F-B10A-24B646B0C389}"/>
                </c:ext>
              </c:extLst>
            </c:dLbl>
            <c:dLbl>
              <c:idx val="3"/>
              <c:layout>
                <c:manualLayout>
                  <c:x val="-7.5793455134699261E-2"/>
                  <c:y val="4.919129985697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8-4F6F-B10A-24B646B0C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Hoja1!$C$36:$C$40</c:f>
              <c:strCache>
                <c:ptCount val="5"/>
                <c:pt idx="0">
                  <c:v>Facilidad para el acceso</c:v>
                </c:pt>
                <c:pt idx="1">
                  <c:v>Facilidad para el pago</c:v>
                </c:pt>
                <c:pt idx="2">
                  <c:v>Baja tasa de interés</c:v>
                </c:pt>
                <c:pt idx="3">
                  <c:v>Tiempo de respuesta</c:v>
                </c:pt>
                <c:pt idx="4">
                  <c:v>Otro: el monto requerido</c:v>
                </c:pt>
              </c:strCache>
            </c:strRef>
          </c:cat>
          <c:val>
            <c:numRef>
              <c:f>Hoja1!$L$36:$L$40</c:f>
              <c:numCache>
                <c:formatCode>0%</c:formatCode>
                <c:ptCount val="5"/>
                <c:pt idx="0">
                  <c:v>0.1111111111111111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0.22222222222222221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8-4F6F-B10A-24B646B0C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327812082294885E-2"/>
          <c:y val="0.7539539401037938"/>
          <c:w val="0.92926763815004709"/>
          <c:h val="0.22561336952225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Frecuencia Prestamos</a:t>
            </a:r>
          </a:p>
        </c:rich>
      </c:tx>
      <c:layout>
        <c:manualLayout>
          <c:xMode val="edge"/>
          <c:yMode val="edge"/>
          <c:x val="0.23655075394053124"/>
          <c:y val="2.05562266752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671736645026022E-2"/>
          <c:y val="0.25047042253659701"/>
          <c:w val="0.94832817447973772"/>
          <c:h val="0.444217900319026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CA-45D1-B01C-7B3D218303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CA-45D1-B01C-7B3D218303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E4-4029-9848-620CBA1B73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CA-45D1-B01C-7B3D218303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CA-45D1-B01C-7B3D218303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Hoja1!$C$41:$C$45</c:f>
              <c:strCache>
                <c:ptCount val="5"/>
                <c:pt idx="0">
                  <c:v>1 vez al año</c:v>
                </c:pt>
                <c:pt idx="1">
                  <c:v>2 veces al año</c:v>
                </c:pt>
                <c:pt idx="2">
                  <c:v>3 veces al año</c:v>
                </c:pt>
                <c:pt idx="3">
                  <c:v>Mas de 3 veces al año</c:v>
                </c:pt>
                <c:pt idx="4">
                  <c:v>Otro: esporadicos</c:v>
                </c:pt>
              </c:strCache>
            </c:strRef>
          </c:cat>
          <c:val>
            <c:numRef>
              <c:f>Hoja1!$L$41:$L$45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0.16666666666666666</c:v>
                </c:pt>
                <c:pt idx="3">
                  <c:v>0</c:v>
                </c:pt>
                <c:pt idx="4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4-4029-9848-620CBA1B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967333493113317E-2"/>
          <c:y val="0.75931841810933431"/>
          <c:w val="0.95011295084725889"/>
          <c:h val="0.199569128540081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Prestamos Usuales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131666881849045"/>
          <c:w val="1"/>
          <c:h val="0.378297546277814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31-4725-BACC-B3CDF0129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31-4725-BACC-B3CDF01299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31-4725-BACC-B3CDF01299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31-4725-BACC-B3CDF01299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31-4725-BACC-B3CDF01299C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B31-4725-BACC-B3CDF0129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Hoja1!$C$46:$C$51</c:f>
              <c:strCache>
                <c:ptCount val="6"/>
                <c:pt idx="0">
                  <c:v>0 a 500.000 pesos</c:v>
                </c:pt>
                <c:pt idx="1">
                  <c:v>500.000 a 1 millón</c:v>
                </c:pt>
                <c:pt idx="2">
                  <c:v>1 a 2 millones</c:v>
                </c:pt>
                <c:pt idx="3">
                  <c:v>2 a 5 millones</c:v>
                </c:pt>
                <c:pt idx="4">
                  <c:v>más de 5 millones</c:v>
                </c:pt>
                <c:pt idx="5">
                  <c:v>Otro:</c:v>
                </c:pt>
              </c:strCache>
            </c:strRef>
          </c:cat>
          <c:val>
            <c:numRef>
              <c:f>Hoja1!$L$46:$L$51</c:f>
              <c:numCache>
                <c:formatCode>0%</c:formatCode>
                <c:ptCount val="6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0.5714285714285714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4-4B22-8B30-CAB5E447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654772433062878E-2"/>
          <c:y val="0.75420137410025323"/>
          <c:w val="0.94696812396662433"/>
          <c:h val="0.2081046093054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Proposito del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161616161616162E-2"/>
          <c:y val="0.30371498539131958"/>
          <c:w val="0.95580816034359339"/>
          <c:h val="0.4153322655411902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54-40E9-B8B9-960F43059F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54-40E9-B8B9-960F43059F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54-40E9-B8B9-960F43059F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54-40E9-B8B9-960F43059F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54-40E9-B8B9-960F43059F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Hoja1!$C$52:$C$56</c:f>
              <c:strCache>
                <c:ptCount val="5"/>
                <c:pt idx="0">
                  <c:v>Insumos / Materias primas</c:v>
                </c:pt>
                <c:pt idx="1">
                  <c:v>Expansión del negocio</c:v>
                </c:pt>
                <c:pt idx="2">
                  <c:v>Pagar deudas</c:v>
                </c:pt>
                <c:pt idx="3">
                  <c:v>Gastos personales</c:v>
                </c:pt>
                <c:pt idx="4">
                  <c:v>Otro: </c:v>
                </c:pt>
              </c:strCache>
            </c:strRef>
          </c:cat>
          <c:val>
            <c:numRef>
              <c:f>Hoja1!$L$52:$L$56</c:f>
              <c:numCache>
                <c:formatCode>0%</c:formatCode>
                <c:ptCount val="5"/>
                <c:pt idx="0">
                  <c:v>0.5714285714285714</c:v>
                </c:pt>
                <c:pt idx="1">
                  <c:v>0.14285714285714285</c:v>
                </c:pt>
                <c:pt idx="2">
                  <c:v>0</c:v>
                </c:pt>
                <c:pt idx="3">
                  <c:v>0.14285714285714285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C-499E-9A79-D2256D30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38829237254432E-2"/>
          <c:y val="0.76962813980391875"/>
          <c:w val="0.95080314960629919"/>
          <c:h val="0.19592403576606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claridad requisitos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01-4DEB-8BD5-7703E0BDFD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01-4DEB-8BD5-7703E0BDFD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Hoja1!$C$57:$C$58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Hoja1!$L$57:$L$58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01-4DEB-8BD5-7703E0BDF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Desplazamiento a Oficinas Banco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396952149900419"/>
          <c:w val="1"/>
          <c:h val="0.420832449923708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1D-4D88-8830-6C1B6E12AE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1D-4D88-8830-6C1B6E12AE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1D-4D88-8830-6C1B6E12AE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1D-4D88-8830-6C1B6E12AE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1D-4D88-8830-6C1B6E12AE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Hoja1!$C$59:$C$63</c:f>
              <c:strCache>
                <c:ptCount val="5"/>
                <c:pt idx="0">
                  <c:v>1 vez</c:v>
                </c:pt>
                <c:pt idx="1">
                  <c:v>2 veces</c:v>
                </c:pt>
                <c:pt idx="2">
                  <c:v>3 veces</c:v>
                </c:pt>
                <c:pt idx="3">
                  <c:v>más de 3 ocasiones</c:v>
                </c:pt>
                <c:pt idx="4">
                  <c:v>No he tenido que desplazarme</c:v>
                </c:pt>
              </c:strCache>
            </c:strRef>
          </c:cat>
          <c:val>
            <c:numRef>
              <c:f>Hoja1!$L$59:$L$63</c:f>
              <c:numCache>
                <c:formatCode>0%</c:formatCode>
                <c:ptCount val="5"/>
                <c:pt idx="0">
                  <c:v>0</c:v>
                </c:pt>
                <c:pt idx="1">
                  <c:v>0.7142857142857143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1-47D5-9283-C2FF7223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34257988050509"/>
          <c:w val="1"/>
          <c:h val="0.20346806343865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POBLACION</a:t>
            </a:r>
          </a:p>
        </c:rich>
      </c:tx>
      <c:layout>
        <c:manualLayout>
          <c:xMode val="edge"/>
          <c:yMode val="edge"/>
          <c:x val="0.35242864887366748"/>
          <c:y val="2.21138135880968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099480996775666E-2"/>
          <c:y val="0.22488645630490364"/>
          <c:w val="0.9209401061607877"/>
          <c:h val="0.5002121417025314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03-47A4-8255-B9E39DFFA3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03-47A4-8255-B9E39DFFA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Hoja1!$C$4:$C$5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Hoja1!$L$4:$L$5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EB7-8AE2-14BF2B1A3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98688237198478"/>
          <c:y val="0.7454671035257312"/>
          <c:w val="0.55677039885435287"/>
          <c:h val="0.20933539574149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Tasa de Interes Justa en Creditos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365346884930199E-2"/>
          <c:y val="0.30062294621264973"/>
          <c:w val="0.91936558506682109"/>
          <c:h val="0.5503758138113116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5C-4313-B3C7-3D90ECD23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5C-4313-B3C7-3D90ECD23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Hoja1!$C$70:$C$71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Hoja1!$L$70:$L$71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C-4313-B3C7-3D90ECD2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70319106570203"/>
          <c:y val="0.8254596909180999"/>
          <c:w val="0.21189581987605649"/>
          <c:h val="0.17454030908190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Inestabilidad Negocio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8398575608324682E-2"/>
          <c:y val="0.27210286524641081"/>
          <c:w val="0.91533234482524273"/>
          <c:h val="0.5556685591125001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59-4DFF-A805-A25FE6C3D8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59-4DFF-A805-A25FE6C3D8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Hoja1!$C$68:$C$69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Hoja1!$L$68:$L$69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59-4DFF-A805-A25FE6C3D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7033027581789"/>
          <c:y val="0.83446482388419896"/>
          <c:w val="0.24012838960726335"/>
          <c:h val="0.16553517611580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Tenido</a:t>
            </a:r>
            <a:r>
              <a:rPr lang="es-CO" baseline="0"/>
              <a:t> Creditos con Bancos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33115391540998E-2"/>
          <c:y val="0.31314611904564693"/>
          <c:w val="0.89113305702108037"/>
          <c:h val="0.531591055207803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A2-4B26-97A0-FCD6414ED0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A2-4B26-97A0-FCD6414ED0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Hoja1!$C$72:$C$73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Hoja1!$L$72:$L$73</c:f>
              <c:numCache>
                <c:formatCode>0%</c:formatCode>
                <c:ptCount val="2"/>
                <c:pt idx="0">
                  <c:v>0.7142857142857143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A2-4B26-97A0-FCD6414ED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010187836650363"/>
          <c:y val="0.85676716640437356"/>
          <c:w val="0.19172981399893865"/>
          <c:h val="0.13697132128756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Fechas de Pago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04691345567149E-2"/>
          <c:y val="0.2705202373348492"/>
          <c:w val="0.87900475047023818"/>
          <c:h val="0.533627972281091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13-4002-82EE-C44DCA5028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13-4002-82EE-C44DCA5028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Hoja1!$C$64:$C$65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Hoja1!$L$64:$L$65</c:f>
              <c:numCache>
                <c:formatCode>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7-49E2-8B7D-27534BF2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279845739791536"/>
          <c:y val="0.8479406961302407"/>
          <c:w val="0.19838424098900598"/>
          <c:h val="0.11538185698587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Maneja</a:t>
            </a:r>
            <a:r>
              <a:rPr lang="es-CO" baseline="0"/>
              <a:t> Presupuesto de gastos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760539762535E-2"/>
          <c:y val="0.27164803894762057"/>
          <c:w val="0.87905533894159849"/>
          <c:h val="0.531777299751012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35-43C7-827C-D615A3D9FB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35-43C7-827C-D615A3D9FB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Hoja1!$C$66:$C$67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Hoja1!$L$66:$L$67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FC-4D08-A555-1D14E650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740100713783077"/>
          <c:y val="0.81023972047532744"/>
          <c:w val="0.20492336633840394"/>
          <c:h val="0.152883929025123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Bancos mas Usados</a:t>
            </a:r>
          </a:p>
        </c:rich>
      </c:tx>
      <c:layout>
        <c:manualLayout>
          <c:xMode val="edge"/>
          <c:yMode val="edge"/>
          <c:x val="0.28257392825896765"/>
          <c:y val="1.203114076055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160985652794982E-3"/>
          <c:y val="0.20901477132662147"/>
          <c:w val="0.99778390143472051"/>
          <c:h val="0.5211842260183717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B9-44FE-A9A3-717B0C9154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B9-44FE-A9A3-717B0C9154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B9-44FE-A9A3-717B0C9154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B9-44FE-A9A3-717B0C9154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B9-44FE-A9A3-717B0C9154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1B9-44FE-A9A3-717B0C9154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Hoja1!$C$75:$C$80</c:f>
              <c:strCache>
                <c:ptCount val="6"/>
                <c:pt idx="0">
                  <c:v>Davivienda</c:v>
                </c:pt>
                <c:pt idx="1">
                  <c:v>banco agrario</c:v>
                </c:pt>
                <c:pt idx="2">
                  <c:v>Bancolombia</c:v>
                </c:pt>
                <c:pt idx="3">
                  <c:v>Mundo Mujer</c:v>
                </c:pt>
                <c:pt idx="4">
                  <c:v>cooperativa</c:v>
                </c:pt>
                <c:pt idx="5">
                  <c:v>Avvillas</c:v>
                </c:pt>
              </c:strCache>
            </c:strRef>
          </c:cat>
          <c:val>
            <c:numRef>
              <c:f>Hoja1!$L$75:$L$80</c:f>
              <c:numCache>
                <c:formatCode>0%</c:formatCode>
                <c:ptCount val="6"/>
                <c:pt idx="0">
                  <c:v>0.125</c:v>
                </c:pt>
                <c:pt idx="1">
                  <c:v>0.5</c:v>
                </c:pt>
                <c:pt idx="2">
                  <c:v>0.125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1-4403-91DC-5511F5B1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198491926414011E-2"/>
          <c:y val="0.81463221138911468"/>
          <c:w val="0.96958378612038132"/>
          <c:h val="0.146599301643271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facilidad de acceso creditos financieros</a:t>
            </a:r>
          </a:p>
        </c:rich>
      </c:tx>
      <c:layout>
        <c:manualLayout>
          <c:xMode val="edge"/>
          <c:yMode val="edge"/>
          <c:x val="9.6858378066771042E-2"/>
          <c:y val="2.52694077010012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621196093596145E-2"/>
          <c:y val="0.25039147684765128"/>
          <c:w val="0.88308085041942275"/>
          <c:h val="0.54201635945434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51-49B2-A122-B16E118276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51-49B2-A122-B16E118276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Hoja1!$C$81:$C$82</c:f>
              <c:strCache>
                <c:ptCount val="2"/>
                <c:pt idx="0">
                  <c:v>FACIL</c:v>
                </c:pt>
                <c:pt idx="1">
                  <c:v>DIFICIL</c:v>
                </c:pt>
              </c:strCache>
            </c:strRef>
          </c:cat>
          <c:val>
            <c:numRef>
              <c:f>Hoja1!$L$81:$L$82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F-46C9-8202-299A74B62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¿Monto</a:t>
            </a:r>
            <a:r>
              <a:rPr lang="es-CO" baseline="0"/>
              <a:t> Total fue Autorizado?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431823544524657E-2"/>
          <c:y val="0.27747713689509462"/>
          <c:w val="0.89919942226545491"/>
          <c:h val="0.5348461823526923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07-4296-8934-741EDE3224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107-4296-8934-741EDE322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Hoja1!$C$83:$C$84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Hoja1!$L$83:$L$84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B-442F-B8B7-297676C69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73642576292114"/>
          <c:y val="0.82390298134390549"/>
          <c:w val="0.24012854212536572"/>
          <c:h val="0.1697796635884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Agilidad del Desembolso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719175490773591E-2"/>
          <c:y val="0.28760244142532249"/>
          <c:w val="0.87905537755683572"/>
          <c:h val="0.526100887124664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E8-4855-B4D4-32294A8C7D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E8-4855-B4D4-32294A8C7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Hoja1!$C$85:$C$86</c:f>
              <c:strCache>
                <c:ptCount val="2"/>
                <c:pt idx="0">
                  <c:v>LENTO</c:v>
                </c:pt>
                <c:pt idx="1">
                  <c:v>RAPIDO</c:v>
                </c:pt>
              </c:strCache>
            </c:strRef>
          </c:cat>
          <c:val>
            <c:numRef>
              <c:f>Hoja1!$L$85:$L$86</c:f>
              <c:numCache>
                <c:formatCode>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C-425F-8260-619603D2D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332581428427754"/>
          <c:y val="0.86957845713214676"/>
          <c:w val="0.40200635686907438"/>
          <c:h val="0.13042154286785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Razones de no adquirir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4338050424689792"/>
          <c:w val="0.99301341498661577"/>
          <c:h val="0.5122750792444822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DC-49AC-B64B-C5D72951AB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DC-49AC-B64B-C5D72951AB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DC-49AC-B64B-C5D72951AB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Hoja1!$C$88:$C$90</c:f>
              <c:strCache>
                <c:ptCount val="3"/>
                <c:pt idx="0">
                  <c:v>no ha tenido la necesidad</c:v>
                </c:pt>
                <c:pt idx="1">
                  <c:v>Piden muchos requisitos</c:v>
                </c:pt>
                <c:pt idx="2">
                  <c:v>Tasas muy altas</c:v>
                </c:pt>
              </c:strCache>
            </c:strRef>
          </c:cat>
          <c:val>
            <c:numRef>
              <c:f>Hoja1!$L$88:$L$90</c:f>
              <c:numCache>
                <c:formatCode>0%</c:formatCode>
                <c:ptCount val="3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D-4F17-ADE5-39846DD5A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82498162352549E-2"/>
          <c:y val="0.80599643423513212"/>
          <c:w val="0.89553254606615273"/>
          <c:h val="0.157910143483195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RANGO DE EDADES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Hoja1!$D$4:$M$4</c:f>
              <c:strCach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10</c:v>
                </c:pt>
                <c:pt idx="8">
                  <c:v>100%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Hoja1!$D$6:$K$6</c:f>
              <c:numCache>
                <c:formatCode>General</c:formatCode>
                <c:ptCount val="8"/>
                <c:pt idx="0">
                  <c:v>60</c:v>
                </c:pt>
                <c:pt idx="1">
                  <c:v>29</c:v>
                </c:pt>
                <c:pt idx="2">
                  <c:v>38</c:v>
                </c:pt>
                <c:pt idx="3">
                  <c:v>70</c:v>
                </c:pt>
                <c:pt idx="4">
                  <c:v>32</c:v>
                </c:pt>
                <c:pt idx="5">
                  <c:v>41</c:v>
                </c:pt>
                <c:pt idx="6">
                  <c:v>43</c:v>
                </c:pt>
                <c:pt idx="7" formatCode="0">
                  <c:v>28.454545454545453</c:v>
                </c:pt>
              </c:numCache>
            </c:numRef>
          </c:cat>
          <c:val>
            <c:numRef>
              <c:f>Hoja1!$E$6:$J$6</c:f>
              <c:numCache>
                <c:formatCode>General</c:formatCode>
                <c:ptCount val="6"/>
                <c:pt idx="0">
                  <c:v>29</c:v>
                </c:pt>
                <c:pt idx="1">
                  <c:v>38</c:v>
                </c:pt>
                <c:pt idx="2">
                  <c:v>70</c:v>
                </c:pt>
                <c:pt idx="3">
                  <c:v>32</c:v>
                </c:pt>
                <c:pt idx="4">
                  <c:v>41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B-442D-A250-80B36AD977E1}"/>
            </c:ext>
          </c:extLst>
        </c:ser>
        <c:ser>
          <c:idx val="1"/>
          <c:order val="1"/>
          <c:tx>
            <c:strRef>
              <c:f>Hoja1!$D$4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Hoja1!$D$6:$K$6</c:f>
              <c:numCache>
                <c:formatCode>General</c:formatCode>
                <c:ptCount val="8"/>
                <c:pt idx="0">
                  <c:v>60</c:v>
                </c:pt>
                <c:pt idx="1">
                  <c:v>29</c:v>
                </c:pt>
                <c:pt idx="2">
                  <c:v>38</c:v>
                </c:pt>
                <c:pt idx="3">
                  <c:v>70</c:v>
                </c:pt>
                <c:pt idx="4">
                  <c:v>32</c:v>
                </c:pt>
                <c:pt idx="5">
                  <c:v>41</c:v>
                </c:pt>
                <c:pt idx="6">
                  <c:v>43</c:v>
                </c:pt>
                <c:pt idx="7" formatCode="0">
                  <c:v>28.454545454545453</c:v>
                </c:pt>
              </c:numCache>
            </c:numRef>
          </c:cat>
          <c:val>
            <c:numRef>
              <c:f>Hoja1!$E$4:$J$4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B-442D-A250-80B36AD97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918143"/>
        <c:axId val="65691939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Hoja1!$D$4:$J$4</c15:sqref>
                        </c15:formulaRef>
                      </c:ext>
                    </c:extLst>
                    <c:strCache>
                      <c:ptCount val="7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4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3-170B-442D-A250-80B36AD977E1}"/>
                  </c:ext>
                </c:extLst>
              </c15:ser>
            </c15:filteredBarSeries>
          </c:ext>
        </c:extLst>
      </c:barChart>
      <c:catAx>
        <c:axId val="656918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6919391"/>
        <c:crosses val="autoZero"/>
        <c:auto val="1"/>
        <c:lblAlgn val="ctr"/>
        <c:lblOffset val="100"/>
        <c:noMultiLvlLbl val="0"/>
      </c:catAx>
      <c:valAx>
        <c:axId val="656919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6918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¿mujer con menos Posibilidades?</a:t>
            </a:r>
          </a:p>
        </c:rich>
      </c:tx>
      <c:layout>
        <c:manualLayout>
          <c:xMode val="edge"/>
          <c:yMode val="edge"/>
          <c:x val="0.12662278377000663"/>
          <c:y val="3.6285976144845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338659978138864E-2"/>
          <c:y val="0.26295169043586031"/>
          <c:w val="0.91123477391981378"/>
          <c:h val="0.5696104659899852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27-4733-8186-C4E6FFD894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27-4733-8186-C4E6FFD894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Hoja1!$C$91:$C$92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Hoja1!$L$91:$L$92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F-4C1A-9FF1-1B4FB66AF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833126218910648"/>
          <c:y val="0.86525399673100156"/>
          <c:w val="0.23164976782050534"/>
          <c:h val="0.1288554980213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USA</a:t>
            </a:r>
            <a:r>
              <a:rPr lang="es-CO" sz="1200" baseline="0"/>
              <a:t> WHATSAPP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98-42BC-AAD3-357822D821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98-42BC-AAD3-357822D821CD}"/>
              </c:ext>
            </c:extLst>
          </c:dPt>
          <c:cat>
            <c:strRef>
              <c:f>Hoja1!$C$11:$C$12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Hoja1!$K$11:$K$12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B-4295-8088-3B074EA5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38203419206619"/>
          <c:y val="0.80636699126616496"/>
          <c:w val="0.19999792354559781"/>
          <c:h val="0.1504035037457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DESICION</a:t>
            </a:r>
            <a:r>
              <a:rPr lang="es-CO" sz="1200" baseline="0"/>
              <a:t> DE INVERTIR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90564046910713E-2"/>
          <c:y val="0.31740345194287539"/>
          <c:w val="0.90367393998962942"/>
          <c:h val="0.456690284767887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02-46A6-878F-2AD1AFADCA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02-46A6-878F-2AD1AFADCA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Hoja1!$C$13:$C$14</c:f>
              <c:strCache>
                <c:ptCount val="2"/>
                <c:pt idx="0">
                  <c:v>ELLA</c:v>
                </c:pt>
                <c:pt idx="1">
                  <c:v>EL</c:v>
                </c:pt>
              </c:strCache>
            </c:strRef>
          </c:cat>
          <c:val>
            <c:numRef>
              <c:f>Hoja1!$L$13:$L$14</c:f>
              <c:numCache>
                <c:formatCode>0%</c:formatCode>
                <c:ptCount val="2"/>
                <c:pt idx="0">
                  <c:v>0.7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0-4F16-91AF-84E3B59E4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60005102589905"/>
          <c:y val="0.82865090173647016"/>
          <c:w val="0.30181066682119945"/>
          <c:h val="0.16385846597748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tenido cuentas de ahorro</a:t>
            </a:r>
          </a:p>
        </c:rich>
      </c:tx>
      <c:layout>
        <c:manualLayout>
          <c:xMode val="edge"/>
          <c:yMode val="edge"/>
          <c:x val="0.11633806550477604"/>
          <c:y val="3.5416650399176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72907153452718E-2"/>
          <c:y val="0.27688737282076054"/>
          <c:w val="0.89854185693094568"/>
          <c:h val="0.497330644270701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E-4068-BE82-732F7BFFB2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E-4068-BE82-732F7BFFB2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Hoja1!$C$17:$C$18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Hoja1!$L$17:$L$18</c:f>
              <c:numCache>
                <c:formatCode>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8-44D7-9327-8790E73AE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con Servicio de Internet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663381334479169E-2"/>
          <c:y val="0.28531878174152725"/>
          <c:w val="0.92778407604987723"/>
          <c:h val="0.5185104130535129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12-4B67-A597-EBFDA8101B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12-4B67-A597-EBFDA8101B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Hoja1!$C$26:$C$27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Hoja1!$L$26:$L$27</c:f>
              <c:numCache>
                <c:formatCode>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9-4A68-9D54-980791B1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55127656703882"/>
          <c:y val="0.81869967369404584"/>
          <c:w val="0.24174143067328849"/>
          <c:h val="0.18130032630595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CUENTA CON CELULAR</a:t>
            </a:r>
          </a:p>
        </c:rich>
      </c:tx>
      <c:layout>
        <c:manualLayout>
          <c:xMode val="edge"/>
          <c:yMode val="edge"/>
          <c:x val="0.20305285439290849"/>
          <c:y val="4.78408628288561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6494698771011682"/>
          <c:w val="1"/>
          <c:h val="0.5166370678923116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5-44FD-806B-5903A11928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5-44FD-806B-5903A1192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Hoja1!$C$7:$C$8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Hoja1!$L$7:$L$8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B5-44FD-806B-5903A119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849395533437827"/>
          <c:y val="0.81360796275864522"/>
          <c:w val="0.23927686160290046"/>
          <c:h val="0.14143336735717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USA CORREO ELECTRONICO</a:t>
            </a:r>
          </a:p>
        </c:rich>
      </c:tx>
      <c:layout>
        <c:manualLayout>
          <c:xMode val="edge"/>
          <c:yMode val="edge"/>
          <c:x val="0.11031072728812125"/>
          <c:y val="4.4198895027624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62756219595989E-2"/>
          <c:y val="0.29107952701377549"/>
          <c:w val="0.91838408283867512"/>
          <c:h val="0.500341045769557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BA-44A1-8B62-0EAFA8419C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BA-44A1-8B62-0EAFA8419C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Hoja1!$C$9:$C$10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Hoja1!$L$9:$L$10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A-44A1-8B62-0EAFA841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99692697759849"/>
          <c:y val="0.78049611601225799"/>
          <c:w val="0.24221522169126355"/>
          <c:h val="0.17541959621800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57149</xdr:colOff>
      <xdr:row>1</xdr:row>
      <xdr:rowOff>11206</xdr:rowOff>
    </xdr:from>
    <xdr:to>
      <xdr:col>12</xdr:col>
      <xdr:colOff>3160058</xdr:colOff>
      <xdr:row>2</xdr:row>
      <xdr:rowOff>876301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47623</xdr:rowOff>
    </xdr:from>
    <xdr:to>
      <xdr:col>12</xdr:col>
      <xdr:colOff>3115234</xdr:colOff>
      <xdr:row>4</xdr:row>
      <xdr:rowOff>862852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104775</xdr:colOff>
      <xdr:row>4</xdr:row>
      <xdr:rowOff>19050</xdr:rowOff>
    </xdr:from>
    <xdr:to>
      <xdr:col>26</xdr:col>
      <xdr:colOff>409575</xdr:colOff>
      <xdr:row>12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66675</xdr:colOff>
      <xdr:row>10</xdr:row>
      <xdr:rowOff>19049</xdr:rowOff>
    </xdr:from>
    <xdr:to>
      <xdr:col>12</xdr:col>
      <xdr:colOff>3148852</xdr:colOff>
      <xdr:row>11</xdr:row>
      <xdr:rowOff>862852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47625</xdr:colOff>
      <xdr:row>12</xdr:row>
      <xdr:rowOff>38099</xdr:rowOff>
    </xdr:from>
    <xdr:to>
      <xdr:col>12</xdr:col>
      <xdr:colOff>3126440</xdr:colOff>
      <xdr:row>13</xdr:row>
      <xdr:rowOff>874058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14008</xdr:colOff>
      <xdr:row>16</xdr:row>
      <xdr:rowOff>33617</xdr:rowOff>
    </xdr:from>
    <xdr:to>
      <xdr:col>12</xdr:col>
      <xdr:colOff>3126441</xdr:colOff>
      <xdr:row>17</xdr:row>
      <xdr:rowOff>907677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21011</xdr:colOff>
      <xdr:row>25</xdr:row>
      <xdr:rowOff>33617</xdr:rowOff>
    </xdr:from>
    <xdr:to>
      <xdr:col>12</xdr:col>
      <xdr:colOff>3148853</xdr:colOff>
      <xdr:row>26</xdr:row>
      <xdr:rowOff>941294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941293</xdr:colOff>
      <xdr:row>6</xdr:row>
      <xdr:rowOff>0</xdr:rowOff>
    </xdr:from>
    <xdr:to>
      <xdr:col>12</xdr:col>
      <xdr:colOff>3160058</xdr:colOff>
      <xdr:row>7</xdr:row>
      <xdr:rowOff>809625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57150</xdr:colOff>
      <xdr:row>8</xdr:row>
      <xdr:rowOff>47625</xdr:rowOff>
    </xdr:from>
    <xdr:to>
      <xdr:col>12</xdr:col>
      <xdr:colOff>3126441</xdr:colOff>
      <xdr:row>9</xdr:row>
      <xdr:rowOff>857250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44824</xdr:colOff>
      <xdr:row>14</xdr:row>
      <xdr:rowOff>67235</xdr:rowOff>
    </xdr:from>
    <xdr:to>
      <xdr:col>12</xdr:col>
      <xdr:colOff>3171265</xdr:colOff>
      <xdr:row>15</xdr:row>
      <xdr:rowOff>885265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67236</xdr:colOff>
      <xdr:row>18</xdr:row>
      <xdr:rowOff>6722</xdr:rowOff>
    </xdr:from>
    <xdr:to>
      <xdr:col>12</xdr:col>
      <xdr:colOff>3148853</xdr:colOff>
      <xdr:row>24</xdr:row>
      <xdr:rowOff>212910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39219</xdr:colOff>
      <xdr:row>27</xdr:row>
      <xdr:rowOff>6725</xdr:rowOff>
    </xdr:from>
    <xdr:to>
      <xdr:col>12</xdr:col>
      <xdr:colOff>3171264</xdr:colOff>
      <xdr:row>28</xdr:row>
      <xdr:rowOff>918883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33617</xdr:colOff>
      <xdr:row>29</xdr:row>
      <xdr:rowOff>29137</xdr:rowOff>
    </xdr:from>
    <xdr:to>
      <xdr:col>12</xdr:col>
      <xdr:colOff>3148853</xdr:colOff>
      <xdr:row>34</xdr:row>
      <xdr:rowOff>324971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44824</xdr:colOff>
      <xdr:row>35</xdr:row>
      <xdr:rowOff>6724</xdr:rowOff>
    </xdr:from>
    <xdr:to>
      <xdr:col>12</xdr:col>
      <xdr:colOff>3160060</xdr:colOff>
      <xdr:row>39</xdr:row>
      <xdr:rowOff>302559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11206</xdr:colOff>
      <xdr:row>40</xdr:row>
      <xdr:rowOff>6723</xdr:rowOff>
    </xdr:from>
    <xdr:to>
      <xdr:col>12</xdr:col>
      <xdr:colOff>3148854</xdr:colOff>
      <xdr:row>44</xdr:row>
      <xdr:rowOff>336176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39219</xdr:colOff>
      <xdr:row>45</xdr:row>
      <xdr:rowOff>17929</xdr:rowOff>
    </xdr:from>
    <xdr:to>
      <xdr:col>12</xdr:col>
      <xdr:colOff>3160059</xdr:colOff>
      <xdr:row>50</xdr:row>
      <xdr:rowOff>302559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39220</xdr:colOff>
      <xdr:row>51</xdr:row>
      <xdr:rowOff>6722</xdr:rowOff>
    </xdr:from>
    <xdr:to>
      <xdr:col>12</xdr:col>
      <xdr:colOff>3182470</xdr:colOff>
      <xdr:row>55</xdr:row>
      <xdr:rowOff>425822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941293</xdr:colOff>
      <xdr:row>56</xdr:row>
      <xdr:rowOff>0</xdr:rowOff>
    </xdr:from>
    <xdr:to>
      <xdr:col>12</xdr:col>
      <xdr:colOff>3148852</xdr:colOff>
      <xdr:row>57</xdr:row>
      <xdr:rowOff>1019735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22411</xdr:colOff>
      <xdr:row>58</xdr:row>
      <xdr:rowOff>6724</xdr:rowOff>
    </xdr:from>
    <xdr:to>
      <xdr:col>12</xdr:col>
      <xdr:colOff>3171264</xdr:colOff>
      <xdr:row>62</xdr:row>
      <xdr:rowOff>425824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941293</xdr:colOff>
      <xdr:row>69</xdr:row>
      <xdr:rowOff>22412</xdr:rowOff>
    </xdr:from>
    <xdr:to>
      <xdr:col>12</xdr:col>
      <xdr:colOff>3148853</xdr:colOff>
      <xdr:row>70</xdr:row>
      <xdr:rowOff>997324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22411</xdr:colOff>
      <xdr:row>67</xdr:row>
      <xdr:rowOff>22412</xdr:rowOff>
    </xdr:from>
    <xdr:to>
      <xdr:col>12</xdr:col>
      <xdr:colOff>3171264</xdr:colOff>
      <xdr:row>68</xdr:row>
      <xdr:rowOff>1030941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11206</xdr:colOff>
      <xdr:row>71</xdr:row>
      <xdr:rowOff>33618</xdr:rowOff>
    </xdr:from>
    <xdr:to>
      <xdr:col>12</xdr:col>
      <xdr:colOff>3160059</xdr:colOff>
      <xdr:row>72</xdr:row>
      <xdr:rowOff>1008529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11205</xdr:colOff>
      <xdr:row>62</xdr:row>
      <xdr:rowOff>466164</xdr:rowOff>
    </xdr:from>
    <xdr:to>
      <xdr:col>12</xdr:col>
      <xdr:colOff>3182470</xdr:colOff>
      <xdr:row>64</xdr:row>
      <xdr:rowOff>1019735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39220</xdr:colOff>
      <xdr:row>64</xdr:row>
      <xdr:rowOff>1048871</xdr:rowOff>
    </xdr:from>
    <xdr:to>
      <xdr:col>12</xdr:col>
      <xdr:colOff>3171264</xdr:colOff>
      <xdr:row>66</xdr:row>
      <xdr:rowOff>1008530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11208</xdr:colOff>
      <xdr:row>74</xdr:row>
      <xdr:rowOff>29135</xdr:rowOff>
    </xdr:from>
    <xdr:to>
      <xdr:col>12</xdr:col>
      <xdr:colOff>3171266</xdr:colOff>
      <xdr:row>79</xdr:row>
      <xdr:rowOff>313765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28015</xdr:colOff>
      <xdr:row>80</xdr:row>
      <xdr:rowOff>17928</xdr:rowOff>
    </xdr:from>
    <xdr:to>
      <xdr:col>12</xdr:col>
      <xdr:colOff>3171264</xdr:colOff>
      <xdr:row>81</xdr:row>
      <xdr:rowOff>997323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22413</xdr:colOff>
      <xdr:row>82</xdr:row>
      <xdr:rowOff>17929</xdr:rowOff>
    </xdr:from>
    <xdr:to>
      <xdr:col>12</xdr:col>
      <xdr:colOff>3171264</xdr:colOff>
      <xdr:row>83</xdr:row>
      <xdr:rowOff>997323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39220</xdr:colOff>
      <xdr:row>84</xdr:row>
      <xdr:rowOff>6724</xdr:rowOff>
    </xdr:from>
    <xdr:to>
      <xdr:col>12</xdr:col>
      <xdr:colOff>3171265</xdr:colOff>
      <xdr:row>85</xdr:row>
      <xdr:rowOff>1008530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50426</xdr:colOff>
      <xdr:row>87</xdr:row>
      <xdr:rowOff>6723</xdr:rowOff>
    </xdr:from>
    <xdr:to>
      <xdr:col>12</xdr:col>
      <xdr:colOff>3171264</xdr:colOff>
      <xdr:row>89</xdr:row>
      <xdr:rowOff>683558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16808</xdr:colOff>
      <xdr:row>90</xdr:row>
      <xdr:rowOff>17929</xdr:rowOff>
    </xdr:from>
    <xdr:to>
      <xdr:col>12</xdr:col>
      <xdr:colOff>3171264</xdr:colOff>
      <xdr:row>91</xdr:row>
      <xdr:rowOff>1064559</xdr:rowOff>
    </xdr:to>
    <xdr:graphicFrame macro="">
      <xdr:nvGraphicFramePr>
        <xdr:cNvPr id="55" name="Gráfic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topLeftCell="A19" zoomScale="85" zoomScaleNormal="85" workbookViewId="0">
      <selection activeCell="I17" sqref="I17"/>
    </sheetView>
  </sheetViews>
  <sheetFormatPr baseColWidth="10" defaultColWidth="11.42578125" defaultRowHeight="15" x14ac:dyDescent="0.25"/>
  <cols>
    <col min="1" max="1" width="5.28515625" style="1" bestFit="1" customWidth="1"/>
    <col min="2" max="2" width="42.7109375" customWidth="1"/>
    <col min="3" max="3" width="28.5703125" style="1" customWidth="1"/>
    <col min="4" max="10" width="3.7109375" style="34" customWidth="1"/>
    <col min="11" max="11" width="14.140625" style="1" bestFit="1" customWidth="1"/>
    <col min="12" max="12" width="14.140625" style="70" customWidth="1"/>
    <col min="13" max="13" width="47.85546875" customWidth="1"/>
  </cols>
  <sheetData>
    <row r="1" spans="1:13" ht="74.25" customHeight="1" thickBot="1" x14ac:dyDescent="0.3">
      <c r="A1" s="16" t="s">
        <v>0</v>
      </c>
      <c r="B1" s="35" t="s">
        <v>1</v>
      </c>
      <c r="C1" s="17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76" t="s">
        <v>7</v>
      </c>
      <c r="I1" s="76" t="s">
        <v>8</v>
      </c>
      <c r="J1" s="77" t="s">
        <v>9</v>
      </c>
      <c r="K1" s="56" t="s">
        <v>10</v>
      </c>
      <c r="L1" s="57" t="s">
        <v>11</v>
      </c>
      <c r="M1" s="57" t="s">
        <v>12</v>
      </c>
    </row>
    <row r="2" spans="1:13" ht="72.75" customHeight="1" x14ac:dyDescent="0.25">
      <c r="A2" s="100">
        <v>1</v>
      </c>
      <c r="B2" s="103" t="s">
        <v>13</v>
      </c>
      <c r="C2" s="20" t="s">
        <v>14</v>
      </c>
      <c r="D2" s="18"/>
      <c r="E2" s="37">
        <v>1</v>
      </c>
      <c r="F2" s="37"/>
      <c r="G2" s="37"/>
      <c r="H2" s="37"/>
      <c r="I2" s="37"/>
      <c r="J2" s="48"/>
      <c r="K2" s="3">
        <f>SUM(D2:J2)</f>
        <v>1</v>
      </c>
      <c r="L2" s="60">
        <f>K2/(K2+K3)</f>
        <v>0.1</v>
      </c>
      <c r="M2" s="118"/>
    </row>
    <row r="3" spans="1:13" ht="72.75" customHeight="1" thickBot="1" x14ac:dyDescent="0.3">
      <c r="A3" s="81"/>
      <c r="B3" s="104"/>
      <c r="C3" s="23" t="s">
        <v>15</v>
      </c>
      <c r="D3" s="21">
        <v>1</v>
      </c>
      <c r="E3" s="38"/>
      <c r="F3" s="38">
        <v>1</v>
      </c>
      <c r="G3" s="38">
        <v>1</v>
      </c>
      <c r="H3" s="38">
        <v>1</v>
      </c>
      <c r="I3" s="38">
        <v>1</v>
      </c>
      <c r="J3" s="49">
        <v>4</v>
      </c>
      <c r="K3" s="4">
        <f>SUM(D3:J3)</f>
        <v>9</v>
      </c>
      <c r="L3" s="61">
        <f>K3/(K3+K2)</f>
        <v>0.9</v>
      </c>
      <c r="M3" s="119"/>
    </row>
    <row r="4" spans="1:13" ht="71.25" customHeight="1" x14ac:dyDescent="0.25">
      <c r="A4" s="86">
        <v>2</v>
      </c>
      <c r="B4" s="109" t="s">
        <v>16</v>
      </c>
      <c r="C4" s="20" t="s">
        <v>17</v>
      </c>
      <c r="D4" s="18">
        <v>1</v>
      </c>
      <c r="E4" s="37">
        <v>1</v>
      </c>
      <c r="F4" s="37">
        <v>1</v>
      </c>
      <c r="G4" s="37">
        <v>1</v>
      </c>
      <c r="H4" s="37">
        <v>1</v>
      </c>
      <c r="I4" s="37">
        <v>1</v>
      </c>
      <c r="J4" s="48">
        <v>4</v>
      </c>
      <c r="K4" s="62">
        <f>SUM(D4:J4)</f>
        <v>10</v>
      </c>
      <c r="L4" s="63">
        <f>K4/(K4+K5)</f>
        <v>1</v>
      </c>
      <c r="M4" s="120"/>
    </row>
    <row r="5" spans="1:13" ht="71.25" customHeight="1" thickBot="1" x14ac:dyDescent="0.3">
      <c r="A5" s="89"/>
      <c r="B5" s="110"/>
      <c r="C5" s="23" t="s">
        <v>18</v>
      </c>
      <c r="D5" s="21"/>
      <c r="E5" s="38"/>
      <c r="F5" s="38"/>
      <c r="G5" s="38"/>
      <c r="H5" s="38"/>
      <c r="I5" s="38"/>
      <c r="J5" s="49"/>
      <c r="K5" s="64">
        <f>SUM(D5:J5)</f>
        <v>0</v>
      </c>
      <c r="L5" s="65">
        <f>K5/(K5+K4)</f>
        <v>0</v>
      </c>
      <c r="M5" s="121"/>
    </row>
    <row r="6" spans="1:13" ht="15.75" thickBot="1" x14ac:dyDescent="0.3">
      <c r="A6" s="8">
        <v>3</v>
      </c>
      <c r="B6" s="36" t="s">
        <v>19</v>
      </c>
      <c r="C6" s="25"/>
      <c r="D6" s="24">
        <v>60</v>
      </c>
      <c r="E6" s="39">
        <v>29</v>
      </c>
      <c r="F6" s="39">
        <v>38</v>
      </c>
      <c r="G6" s="39">
        <v>70</v>
      </c>
      <c r="H6" s="39">
        <v>32</v>
      </c>
      <c r="I6" s="39">
        <v>41</v>
      </c>
      <c r="J6" s="50">
        <v>43</v>
      </c>
      <c r="K6" s="66">
        <f>SUM(D6:J6)/11</f>
        <v>28.454545454545453</v>
      </c>
      <c r="L6" s="67"/>
      <c r="M6" s="71" t="s">
        <v>20</v>
      </c>
    </row>
    <row r="7" spans="1:13" ht="69.75" customHeight="1" x14ac:dyDescent="0.25">
      <c r="A7" s="86">
        <v>4</v>
      </c>
      <c r="B7" s="109" t="s">
        <v>21</v>
      </c>
      <c r="C7" s="20" t="s">
        <v>22</v>
      </c>
      <c r="D7" s="18">
        <v>1</v>
      </c>
      <c r="E7" s="37">
        <v>1</v>
      </c>
      <c r="F7" s="37">
        <v>1</v>
      </c>
      <c r="G7" s="37">
        <v>1</v>
      </c>
      <c r="H7" s="37">
        <v>1</v>
      </c>
      <c r="I7" s="37">
        <v>1</v>
      </c>
      <c r="J7" s="48">
        <v>4</v>
      </c>
      <c r="K7" s="62">
        <f t="shared" ref="K7:K38" si="0">SUM(D7:J7)</f>
        <v>10</v>
      </c>
      <c r="L7" s="63">
        <f>K7/(K7+K8)</f>
        <v>1</v>
      </c>
      <c r="M7" s="120"/>
    </row>
    <row r="8" spans="1:13" ht="69.75" customHeight="1" thickBot="1" x14ac:dyDescent="0.3">
      <c r="A8" s="89"/>
      <c r="B8" s="110"/>
      <c r="C8" s="23" t="s">
        <v>23</v>
      </c>
      <c r="D8" s="21"/>
      <c r="E8" s="38"/>
      <c r="F8" s="38"/>
      <c r="G8" s="38"/>
      <c r="H8" s="38"/>
      <c r="I8" s="38"/>
      <c r="J8" s="49"/>
      <c r="K8" s="64">
        <f t="shared" si="0"/>
        <v>0</v>
      </c>
      <c r="L8" s="65">
        <f>K8/(K8+K7)</f>
        <v>0</v>
      </c>
      <c r="M8" s="121"/>
    </row>
    <row r="9" spans="1:13" ht="72" customHeight="1" x14ac:dyDescent="0.25">
      <c r="A9" s="86">
        <v>5</v>
      </c>
      <c r="B9" s="109" t="s">
        <v>24</v>
      </c>
      <c r="C9" s="20" t="s">
        <v>22</v>
      </c>
      <c r="D9" s="18">
        <v>1</v>
      </c>
      <c r="E9" s="37">
        <v>1</v>
      </c>
      <c r="F9" s="37">
        <v>1</v>
      </c>
      <c r="G9" s="37">
        <v>1</v>
      </c>
      <c r="H9" s="37">
        <v>1</v>
      </c>
      <c r="I9" s="37">
        <v>1</v>
      </c>
      <c r="J9" s="48">
        <v>4</v>
      </c>
      <c r="K9" s="3">
        <f t="shared" si="0"/>
        <v>10</v>
      </c>
      <c r="L9" s="60">
        <f>K9/(K9+K10)</f>
        <v>1</v>
      </c>
      <c r="M9" s="120"/>
    </row>
    <row r="10" spans="1:13" ht="72" customHeight="1" thickBot="1" x14ac:dyDescent="0.3">
      <c r="A10" s="89"/>
      <c r="B10" s="110"/>
      <c r="C10" s="23" t="s">
        <v>23</v>
      </c>
      <c r="D10" s="21"/>
      <c r="E10" s="38"/>
      <c r="F10" s="38"/>
      <c r="G10" s="38"/>
      <c r="H10" s="38"/>
      <c r="I10" s="38"/>
      <c r="J10" s="49"/>
      <c r="K10" s="4">
        <f t="shared" si="0"/>
        <v>0</v>
      </c>
      <c r="L10" s="61">
        <f>K10/(K10+K9)</f>
        <v>0</v>
      </c>
      <c r="M10" s="121"/>
    </row>
    <row r="11" spans="1:13" ht="72" customHeight="1" x14ac:dyDescent="0.25">
      <c r="A11" s="86">
        <v>6</v>
      </c>
      <c r="B11" s="109" t="s">
        <v>25</v>
      </c>
      <c r="C11" s="20" t="s">
        <v>22</v>
      </c>
      <c r="D11" s="18">
        <v>1</v>
      </c>
      <c r="E11" s="37">
        <v>1</v>
      </c>
      <c r="F11" s="37">
        <v>1</v>
      </c>
      <c r="G11" s="37">
        <v>1</v>
      </c>
      <c r="H11" s="37">
        <v>1</v>
      </c>
      <c r="I11" s="37">
        <v>1</v>
      </c>
      <c r="J11" s="48">
        <v>4</v>
      </c>
      <c r="K11" s="62">
        <f t="shared" si="0"/>
        <v>10</v>
      </c>
      <c r="L11" s="63">
        <f>K11/(K11+K12)</f>
        <v>1</v>
      </c>
      <c r="M11" s="120"/>
    </row>
    <row r="12" spans="1:13" ht="72" customHeight="1" thickBot="1" x14ac:dyDescent="0.3">
      <c r="A12" s="89"/>
      <c r="B12" s="110"/>
      <c r="C12" s="23" t="s">
        <v>23</v>
      </c>
      <c r="D12" s="21"/>
      <c r="E12" s="38"/>
      <c r="F12" s="38"/>
      <c r="G12" s="38"/>
      <c r="H12" s="38"/>
      <c r="I12" s="38"/>
      <c r="J12" s="49"/>
      <c r="K12" s="64">
        <f t="shared" si="0"/>
        <v>0</v>
      </c>
      <c r="L12" s="65">
        <f>K12/(K12+K11)</f>
        <v>0</v>
      </c>
      <c r="M12" s="121"/>
    </row>
    <row r="13" spans="1:13" ht="72" customHeight="1" x14ac:dyDescent="0.25">
      <c r="A13" s="86">
        <v>7</v>
      </c>
      <c r="B13" s="109" t="s">
        <v>26</v>
      </c>
      <c r="C13" s="20" t="s">
        <v>27</v>
      </c>
      <c r="D13" s="18">
        <v>1</v>
      </c>
      <c r="E13" s="37"/>
      <c r="F13" s="37">
        <v>1</v>
      </c>
      <c r="G13" s="37">
        <v>1</v>
      </c>
      <c r="H13" s="37">
        <v>1</v>
      </c>
      <c r="I13" s="37">
        <v>1</v>
      </c>
      <c r="J13" s="48">
        <v>2</v>
      </c>
      <c r="K13" s="3">
        <f t="shared" si="0"/>
        <v>7</v>
      </c>
      <c r="L13" s="60">
        <f>K13/(K13+K14)</f>
        <v>0.7</v>
      </c>
      <c r="M13" s="120"/>
    </row>
    <row r="14" spans="1:13" ht="72" customHeight="1" thickBot="1" x14ac:dyDescent="0.3">
      <c r="A14" s="89"/>
      <c r="B14" s="110"/>
      <c r="C14" s="23" t="s">
        <v>28</v>
      </c>
      <c r="D14" s="21"/>
      <c r="E14" s="38">
        <v>1</v>
      </c>
      <c r="F14" s="38"/>
      <c r="G14" s="38"/>
      <c r="H14" s="38"/>
      <c r="I14" s="38"/>
      <c r="J14" s="49">
        <v>2</v>
      </c>
      <c r="K14" s="4">
        <f t="shared" si="0"/>
        <v>3</v>
      </c>
      <c r="L14" s="61">
        <f>K14/(K14+K13)</f>
        <v>0.3</v>
      </c>
      <c r="M14" s="121"/>
    </row>
    <row r="15" spans="1:13" ht="72" customHeight="1" x14ac:dyDescent="0.25">
      <c r="A15" s="117">
        <v>8</v>
      </c>
      <c r="B15" s="115" t="s">
        <v>29</v>
      </c>
      <c r="C15" s="27" t="s">
        <v>22</v>
      </c>
      <c r="D15" s="26">
        <v>1</v>
      </c>
      <c r="E15" s="40">
        <v>1</v>
      </c>
      <c r="F15" s="40">
        <v>1</v>
      </c>
      <c r="G15" s="40"/>
      <c r="H15" s="40">
        <v>1</v>
      </c>
      <c r="I15" s="40">
        <v>1</v>
      </c>
      <c r="J15" s="51"/>
      <c r="K15" s="62">
        <f t="shared" si="0"/>
        <v>5</v>
      </c>
      <c r="L15" s="63">
        <f>K15/(K15+K16)</f>
        <v>0.7142857142857143</v>
      </c>
      <c r="M15" s="122"/>
    </row>
    <row r="16" spans="1:13" ht="72" customHeight="1" thickBot="1" x14ac:dyDescent="0.3">
      <c r="A16" s="88"/>
      <c r="B16" s="116"/>
      <c r="C16" s="29" t="s">
        <v>23</v>
      </c>
      <c r="D16" s="28"/>
      <c r="E16" s="41"/>
      <c r="F16" s="41"/>
      <c r="G16" s="41">
        <v>1</v>
      </c>
      <c r="H16" s="41"/>
      <c r="I16" s="41"/>
      <c r="J16" s="52">
        <v>1</v>
      </c>
      <c r="K16" s="64">
        <f t="shared" si="0"/>
        <v>2</v>
      </c>
      <c r="L16" s="65">
        <f>K16/(K16+K15)</f>
        <v>0.2857142857142857</v>
      </c>
      <c r="M16" s="123"/>
    </row>
    <row r="17" spans="1:13" ht="72" customHeight="1" x14ac:dyDescent="0.25">
      <c r="A17" s="86">
        <v>9</v>
      </c>
      <c r="B17" s="109" t="s">
        <v>30</v>
      </c>
      <c r="C17" s="20" t="s">
        <v>22</v>
      </c>
      <c r="D17" s="18">
        <v>1</v>
      </c>
      <c r="E17" s="37">
        <v>1</v>
      </c>
      <c r="F17" s="37"/>
      <c r="G17" s="37"/>
      <c r="H17" s="37">
        <v>1</v>
      </c>
      <c r="I17" s="37">
        <v>1</v>
      </c>
      <c r="J17" s="37">
        <v>2</v>
      </c>
      <c r="K17" s="3">
        <f t="shared" si="0"/>
        <v>6</v>
      </c>
      <c r="L17" s="60">
        <f>K17/(K17+K18)</f>
        <v>0.6</v>
      </c>
      <c r="M17" s="120"/>
    </row>
    <row r="18" spans="1:13" ht="72" customHeight="1" thickBot="1" x14ac:dyDescent="0.3">
      <c r="A18" s="89"/>
      <c r="B18" s="110"/>
      <c r="C18" s="23" t="s">
        <v>23</v>
      </c>
      <c r="D18" s="21"/>
      <c r="E18" s="38"/>
      <c r="F18" s="38">
        <v>1</v>
      </c>
      <c r="G18" s="38">
        <v>1</v>
      </c>
      <c r="H18" s="38"/>
      <c r="I18" s="38"/>
      <c r="J18" s="38">
        <v>2</v>
      </c>
      <c r="K18" s="4">
        <f t="shared" si="0"/>
        <v>4</v>
      </c>
      <c r="L18" s="61">
        <f>K18/(K18+K17)</f>
        <v>0.4</v>
      </c>
      <c r="M18" s="121"/>
    </row>
    <row r="19" spans="1:13" ht="24.75" customHeight="1" x14ac:dyDescent="0.25">
      <c r="A19" s="117">
        <v>10</v>
      </c>
      <c r="B19" s="115" t="s">
        <v>31</v>
      </c>
      <c r="C19" s="27" t="s">
        <v>32</v>
      </c>
      <c r="D19" s="26">
        <v>1</v>
      </c>
      <c r="E19" s="40">
        <v>1</v>
      </c>
      <c r="F19" s="40">
        <v>1</v>
      </c>
      <c r="G19" s="40">
        <v>1</v>
      </c>
      <c r="H19" s="40">
        <v>1</v>
      </c>
      <c r="I19" s="40"/>
      <c r="J19" s="51">
        <v>4</v>
      </c>
      <c r="K19" s="62">
        <f t="shared" si="0"/>
        <v>9</v>
      </c>
      <c r="L19" s="63">
        <f>K19/($K$19+$K$20+$K$21+$K$22+$K$23+$K$24+$K$25)</f>
        <v>0.81818181818181823</v>
      </c>
      <c r="M19" s="122"/>
    </row>
    <row r="20" spans="1:13" ht="24.75" customHeight="1" x14ac:dyDescent="0.25">
      <c r="A20" s="87"/>
      <c r="B20" s="114"/>
      <c r="C20" s="31" t="s">
        <v>33</v>
      </c>
      <c r="D20" s="30"/>
      <c r="E20" s="42"/>
      <c r="F20" s="42"/>
      <c r="G20" s="42"/>
      <c r="H20" s="42">
        <v>1</v>
      </c>
      <c r="I20" s="42">
        <v>1</v>
      </c>
      <c r="J20" s="53"/>
      <c r="K20" s="68">
        <f t="shared" si="0"/>
        <v>2</v>
      </c>
      <c r="L20" s="69">
        <f t="shared" ref="L20:L25" si="1">K20/($K$19+$K$20+$K$21+$K$22+$K$23+$K$24+$K$25)</f>
        <v>0.18181818181818182</v>
      </c>
      <c r="M20" s="124"/>
    </row>
    <row r="21" spans="1:13" ht="24.75" customHeight="1" x14ac:dyDescent="0.25">
      <c r="A21" s="87"/>
      <c r="B21" s="114"/>
      <c r="C21" s="31" t="s">
        <v>34</v>
      </c>
      <c r="D21" s="30"/>
      <c r="E21" s="42"/>
      <c r="F21" s="42"/>
      <c r="G21" s="42"/>
      <c r="H21" s="42"/>
      <c r="I21" s="42"/>
      <c r="J21" s="53"/>
      <c r="K21" s="68">
        <f t="shared" si="0"/>
        <v>0</v>
      </c>
      <c r="L21" s="69">
        <f t="shared" si="1"/>
        <v>0</v>
      </c>
      <c r="M21" s="124"/>
    </row>
    <row r="22" spans="1:13" ht="24.75" customHeight="1" x14ac:dyDescent="0.25">
      <c r="A22" s="87"/>
      <c r="B22" s="114"/>
      <c r="C22" s="31" t="s">
        <v>35</v>
      </c>
      <c r="D22" s="30"/>
      <c r="E22" s="42"/>
      <c r="F22" s="42"/>
      <c r="G22" s="42"/>
      <c r="H22" s="42"/>
      <c r="I22" s="42"/>
      <c r="J22" s="53"/>
      <c r="K22" s="68">
        <f t="shared" si="0"/>
        <v>0</v>
      </c>
      <c r="L22" s="69">
        <f t="shared" si="1"/>
        <v>0</v>
      </c>
      <c r="M22" s="124"/>
    </row>
    <row r="23" spans="1:13" ht="24.75" customHeight="1" x14ac:dyDescent="0.25">
      <c r="A23" s="87"/>
      <c r="B23" s="114"/>
      <c r="C23" s="31" t="s">
        <v>36</v>
      </c>
      <c r="D23" s="30"/>
      <c r="E23" s="42"/>
      <c r="F23" s="42"/>
      <c r="G23" s="42"/>
      <c r="H23" s="42"/>
      <c r="I23" s="42"/>
      <c r="J23" s="53"/>
      <c r="K23" s="68">
        <f t="shared" si="0"/>
        <v>0</v>
      </c>
      <c r="L23" s="69">
        <f t="shared" si="1"/>
        <v>0</v>
      </c>
      <c r="M23" s="124"/>
    </row>
    <row r="24" spans="1:13" ht="24.75" customHeight="1" x14ac:dyDescent="0.25">
      <c r="A24" s="87"/>
      <c r="B24" s="114"/>
      <c r="C24" s="31" t="s">
        <v>37</v>
      </c>
      <c r="D24" s="30"/>
      <c r="E24" s="42"/>
      <c r="F24" s="42"/>
      <c r="G24" s="42"/>
      <c r="H24" s="42"/>
      <c r="I24" s="42"/>
      <c r="J24" s="53"/>
      <c r="K24" s="68">
        <f t="shared" si="0"/>
        <v>0</v>
      </c>
      <c r="L24" s="69">
        <f t="shared" si="1"/>
        <v>0</v>
      </c>
      <c r="M24" s="124"/>
    </row>
    <row r="25" spans="1:13" ht="24.75" customHeight="1" thickBot="1" x14ac:dyDescent="0.3">
      <c r="A25" s="88"/>
      <c r="B25" s="116"/>
      <c r="C25" s="29" t="s">
        <v>38</v>
      </c>
      <c r="D25" s="28"/>
      <c r="E25" s="41"/>
      <c r="F25" s="41"/>
      <c r="G25" s="41"/>
      <c r="H25" s="41"/>
      <c r="I25" s="41"/>
      <c r="J25" s="52"/>
      <c r="K25" s="64">
        <f t="shared" si="0"/>
        <v>0</v>
      </c>
      <c r="L25" s="65">
        <f t="shared" si="1"/>
        <v>0</v>
      </c>
      <c r="M25" s="123"/>
    </row>
    <row r="26" spans="1:13" ht="76.5" customHeight="1" x14ac:dyDescent="0.25">
      <c r="A26" s="86">
        <v>11</v>
      </c>
      <c r="B26" s="109" t="s">
        <v>39</v>
      </c>
      <c r="C26" s="20" t="s">
        <v>22</v>
      </c>
      <c r="D26" s="18">
        <v>1</v>
      </c>
      <c r="E26" s="37">
        <v>1</v>
      </c>
      <c r="F26" s="37">
        <v>1</v>
      </c>
      <c r="G26" s="37"/>
      <c r="H26" s="37">
        <v>1</v>
      </c>
      <c r="I26" s="37"/>
      <c r="J26" s="48"/>
      <c r="K26" s="3">
        <f t="shared" si="0"/>
        <v>4</v>
      </c>
      <c r="L26" s="60">
        <f>K26/(K26+K27)</f>
        <v>0.5714285714285714</v>
      </c>
      <c r="M26" s="120"/>
    </row>
    <row r="27" spans="1:13" ht="76.5" customHeight="1" thickBot="1" x14ac:dyDescent="0.3">
      <c r="A27" s="89"/>
      <c r="B27" s="110"/>
      <c r="C27" s="23" t="s">
        <v>23</v>
      </c>
      <c r="D27" s="21"/>
      <c r="E27" s="38"/>
      <c r="F27" s="38"/>
      <c r="G27" s="38">
        <v>1</v>
      </c>
      <c r="H27" s="38"/>
      <c r="I27" s="38">
        <v>1</v>
      </c>
      <c r="J27" s="49">
        <v>1</v>
      </c>
      <c r="K27" s="4">
        <f t="shared" si="0"/>
        <v>3</v>
      </c>
      <c r="L27" s="61">
        <f>K27/(K27+K26)</f>
        <v>0.42857142857142855</v>
      </c>
      <c r="M27" s="121"/>
    </row>
    <row r="28" spans="1:13" ht="76.5" customHeight="1" x14ac:dyDescent="0.25">
      <c r="A28" s="117">
        <v>12</v>
      </c>
      <c r="B28" s="115" t="s">
        <v>40</v>
      </c>
      <c r="C28" s="27" t="s">
        <v>22</v>
      </c>
      <c r="D28" s="26">
        <v>1</v>
      </c>
      <c r="E28" s="41">
        <v>1</v>
      </c>
      <c r="F28" s="40"/>
      <c r="G28" s="40">
        <v>1</v>
      </c>
      <c r="H28" s="40">
        <v>1</v>
      </c>
      <c r="I28" s="40"/>
      <c r="J28" s="51"/>
      <c r="K28" s="62">
        <f t="shared" si="0"/>
        <v>4</v>
      </c>
      <c r="L28" s="63">
        <f>K28/(K28+K29)</f>
        <v>0.5714285714285714</v>
      </c>
      <c r="M28" s="122"/>
    </row>
    <row r="29" spans="1:13" ht="76.5" customHeight="1" thickBot="1" x14ac:dyDescent="0.3">
      <c r="A29" s="88"/>
      <c r="B29" s="116"/>
      <c r="C29" s="29" t="s">
        <v>23</v>
      </c>
      <c r="D29" s="28"/>
      <c r="E29" s="41"/>
      <c r="F29" s="41">
        <v>1</v>
      </c>
      <c r="G29" s="41"/>
      <c r="H29" s="41"/>
      <c r="I29" s="41">
        <v>1</v>
      </c>
      <c r="J29" s="52">
        <v>1</v>
      </c>
      <c r="K29" s="64">
        <f t="shared" si="0"/>
        <v>3</v>
      </c>
      <c r="L29" s="65">
        <f>K29/(K29+K28)</f>
        <v>0.42857142857142855</v>
      </c>
      <c r="M29" s="123"/>
    </row>
    <row r="30" spans="1:13" ht="26.25" customHeight="1" x14ac:dyDescent="0.25">
      <c r="A30" s="86">
        <v>13</v>
      </c>
      <c r="B30" s="109" t="s">
        <v>41</v>
      </c>
      <c r="C30" s="20" t="s">
        <v>42</v>
      </c>
      <c r="D30" s="18"/>
      <c r="E30" s="37">
        <v>1</v>
      </c>
      <c r="F30" s="37"/>
      <c r="G30" s="37"/>
      <c r="H30" s="37">
        <v>1</v>
      </c>
      <c r="I30" s="37">
        <v>1</v>
      </c>
      <c r="J30" s="48"/>
      <c r="K30" s="3">
        <f t="shared" si="0"/>
        <v>3</v>
      </c>
      <c r="L30" s="60">
        <f>K30/($K$30+$K$31+$K$32+$K$33+$K$34+$K$35)</f>
        <v>0.3</v>
      </c>
      <c r="M30" s="120"/>
    </row>
    <row r="31" spans="1:13" ht="26.25" customHeight="1" x14ac:dyDescent="0.25">
      <c r="A31" s="87"/>
      <c r="B31" s="114"/>
      <c r="C31" s="31" t="s">
        <v>43</v>
      </c>
      <c r="D31" s="30"/>
      <c r="E31" s="42"/>
      <c r="F31" s="42"/>
      <c r="G31" s="42"/>
      <c r="H31" s="42"/>
      <c r="I31" s="42">
        <v>1</v>
      </c>
      <c r="J31" s="53"/>
      <c r="K31" s="5">
        <f t="shared" si="0"/>
        <v>1</v>
      </c>
      <c r="L31" s="69">
        <f t="shared" ref="L31:L35" si="2">K31/($K$30+$K$31+$K$32+$K$33+$K$34+$K$35)</f>
        <v>0.1</v>
      </c>
      <c r="M31" s="124"/>
    </row>
    <row r="32" spans="1:13" ht="26.25" customHeight="1" x14ac:dyDescent="0.25">
      <c r="A32" s="87"/>
      <c r="B32" s="114"/>
      <c r="C32" s="31" t="s">
        <v>44</v>
      </c>
      <c r="D32" s="30"/>
      <c r="E32" s="42">
        <v>1</v>
      </c>
      <c r="F32" s="42">
        <v>1</v>
      </c>
      <c r="G32" s="42"/>
      <c r="H32" s="42">
        <v>1</v>
      </c>
      <c r="I32" s="42"/>
      <c r="J32" s="53">
        <v>1</v>
      </c>
      <c r="K32" s="5">
        <f t="shared" si="0"/>
        <v>4</v>
      </c>
      <c r="L32" s="69">
        <f t="shared" si="2"/>
        <v>0.4</v>
      </c>
      <c r="M32" s="124"/>
    </row>
    <row r="33" spans="1:13" ht="26.25" customHeight="1" x14ac:dyDescent="0.25">
      <c r="A33" s="87"/>
      <c r="B33" s="114"/>
      <c r="C33" s="31" t="s">
        <v>45</v>
      </c>
      <c r="D33" s="30"/>
      <c r="E33" s="42"/>
      <c r="F33" s="42"/>
      <c r="G33" s="42"/>
      <c r="H33" s="42"/>
      <c r="I33" s="42"/>
      <c r="J33" s="53"/>
      <c r="K33" s="5">
        <f t="shared" si="0"/>
        <v>0</v>
      </c>
      <c r="L33" s="69">
        <f t="shared" si="2"/>
        <v>0</v>
      </c>
      <c r="M33" s="124"/>
    </row>
    <row r="34" spans="1:13" ht="26.25" customHeight="1" x14ac:dyDescent="0.25">
      <c r="A34" s="87"/>
      <c r="B34" s="114"/>
      <c r="C34" s="31" t="s">
        <v>46</v>
      </c>
      <c r="D34" s="30"/>
      <c r="E34" s="42"/>
      <c r="F34" s="42"/>
      <c r="G34" s="42"/>
      <c r="H34" s="42"/>
      <c r="I34" s="42"/>
      <c r="J34" s="53">
        <v>1</v>
      </c>
      <c r="K34" s="5">
        <f t="shared" si="0"/>
        <v>1</v>
      </c>
      <c r="L34" s="69">
        <f t="shared" si="2"/>
        <v>0.1</v>
      </c>
      <c r="M34" s="124"/>
    </row>
    <row r="35" spans="1:13" ht="26.25" customHeight="1" thickBot="1" x14ac:dyDescent="0.3">
      <c r="A35" s="89"/>
      <c r="B35" s="110"/>
      <c r="C35" s="23" t="s">
        <v>47</v>
      </c>
      <c r="D35" s="21">
        <v>1</v>
      </c>
      <c r="E35" s="38"/>
      <c r="F35" s="38"/>
      <c r="G35" s="38"/>
      <c r="H35" s="38"/>
      <c r="I35" s="38"/>
      <c r="J35" s="49"/>
      <c r="K35" s="4">
        <f t="shared" si="0"/>
        <v>1</v>
      </c>
      <c r="L35" s="61">
        <f t="shared" si="2"/>
        <v>0.1</v>
      </c>
      <c r="M35" s="121"/>
    </row>
    <row r="36" spans="1:13" ht="30.75" customHeight="1" x14ac:dyDescent="0.25">
      <c r="A36" s="117">
        <v>14</v>
      </c>
      <c r="B36" s="115" t="s">
        <v>48</v>
      </c>
      <c r="C36" s="10" t="s">
        <v>49</v>
      </c>
      <c r="D36" s="26"/>
      <c r="E36" s="40"/>
      <c r="F36" s="40"/>
      <c r="G36" s="40"/>
      <c r="H36" s="40">
        <v>1</v>
      </c>
      <c r="I36" s="40"/>
      <c r="J36" s="51"/>
      <c r="K36" s="62">
        <f t="shared" si="0"/>
        <v>1</v>
      </c>
      <c r="L36" s="63">
        <f>K36/($K$36+$K$37+$K$38+$K$39+$K$40)</f>
        <v>0.1111111111111111</v>
      </c>
      <c r="M36" s="122"/>
    </row>
    <row r="37" spans="1:13" ht="30.75" customHeight="1" x14ac:dyDescent="0.25">
      <c r="A37" s="87"/>
      <c r="B37" s="114"/>
      <c r="C37" s="6" t="s">
        <v>50</v>
      </c>
      <c r="D37" s="30"/>
      <c r="E37" s="42"/>
      <c r="F37" s="42">
        <v>1</v>
      </c>
      <c r="G37" s="42"/>
      <c r="H37" s="42">
        <v>1</v>
      </c>
      <c r="I37" s="42"/>
      <c r="J37" s="53">
        <v>1</v>
      </c>
      <c r="K37" s="68">
        <f t="shared" si="0"/>
        <v>3</v>
      </c>
      <c r="L37" s="69">
        <f t="shared" ref="L37:L40" si="3">K37/($K$36+$K$37+$K$38+$K$39+$K$40)</f>
        <v>0.33333333333333331</v>
      </c>
      <c r="M37" s="124"/>
    </row>
    <row r="38" spans="1:13" ht="30.75" customHeight="1" x14ac:dyDescent="0.25">
      <c r="A38" s="87"/>
      <c r="B38" s="114"/>
      <c r="C38" s="6" t="s">
        <v>51</v>
      </c>
      <c r="D38" s="30"/>
      <c r="E38" s="42">
        <v>1</v>
      </c>
      <c r="F38" s="42">
        <v>1</v>
      </c>
      <c r="G38" s="42"/>
      <c r="H38" s="42"/>
      <c r="I38" s="42"/>
      <c r="J38" s="53">
        <v>1</v>
      </c>
      <c r="K38" s="68">
        <f t="shared" si="0"/>
        <v>3</v>
      </c>
      <c r="L38" s="69">
        <f>K38/($K$36+$K$37+$K$38+$K$39+$K$40)</f>
        <v>0.33333333333333331</v>
      </c>
      <c r="M38" s="124"/>
    </row>
    <row r="39" spans="1:13" ht="30.75" customHeight="1" x14ac:dyDescent="0.25">
      <c r="A39" s="87"/>
      <c r="B39" s="114"/>
      <c r="C39" s="6" t="s">
        <v>52</v>
      </c>
      <c r="D39" s="30">
        <v>1</v>
      </c>
      <c r="E39" s="42"/>
      <c r="F39" s="42"/>
      <c r="G39" s="42"/>
      <c r="H39" s="42"/>
      <c r="I39" s="42">
        <v>1</v>
      </c>
      <c r="J39" s="53"/>
      <c r="K39" s="68">
        <f t="shared" ref="K39:K70" si="4">SUM(D39:J39)</f>
        <v>2</v>
      </c>
      <c r="L39" s="69">
        <f t="shared" si="3"/>
        <v>0.22222222222222221</v>
      </c>
      <c r="M39" s="124"/>
    </row>
    <row r="40" spans="1:13" ht="30.75" customHeight="1" thickBot="1" x14ac:dyDescent="0.3">
      <c r="A40" s="88"/>
      <c r="B40" s="116"/>
      <c r="C40" s="11" t="s">
        <v>53</v>
      </c>
      <c r="D40" s="28"/>
      <c r="E40" s="41"/>
      <c r="F40" s="41"/>
      <c r="G40" s="41"/>
      <c r="H40" s="41"/>
      <c r="I40" s="41"/>
      <c r="J40" s="52"/>
      <c r="K40" s="64">
        <f t="shared" si="4"/>
        <v>0</v>
      </c>
      <c r="L40" s="65">
        <f t="shared" si="3"/>
        <v>0</v>
      </c>
      <c r="M40" s="123"/>
    </row>
    <row r="41" spans="1:13" ht="30" customHeight="1" x14ac:dyDescent="0.25">
      <c r="A41" s="86">
        <v>15</v>
      </c>
      <c r="B41" s="109" t="s">
        <v>54</v>
      </c>
      <c r="C41" s="12" t="s">
        <v>55</v>
      </c>
      <c r="D41" s="18">
        <v>1</v>
      </c>
      <c r="E41" s="37">
        <v>1</v>
      </c>
      <c r="F41" s="37"/>
      <c r="G41" s="37"/>
      <c r="H41" s="37"/>
      <c r="I41" s="37"/>
      <c r="J41" s="48"/>
      <c r="K41" s="3">
        <f t="shared" si="4"/>
        <v>2</v>
      </c>
      <c r="L41" s="60">
        <f>K41/($K$41+$K$42+$K$43+$K$44+$K$45)</f>
        <v>0.33333333333333331</v>
      </c>
      <c r="M41" s="120"/>
    </row>
    <row r="42" spans="1:13" ht="30" customHeight="1" x14ac:dyDescent="0.25">
      <c r="A42" s="87"/>
      <c r="B42" s="114"/>
      <c r="C42" s="6" t="s">
        <v>56</v>
      </c>
      <c r="D42" s="30"/>
      <c r="E42" s="42"/>
      <c r="F42" s="42">
        <v>1</v>
      </c>
      <c r="G42" s="42"/>
      <c r="H42" s="42"/>
      <c r="I42" s="42">
        <v>1</v>
      </c>
      <c r="J42" s="53"/>
      <c r="K42" s="5">
        <f t="shared" si="4"/>
        <v>2</v>
      </c>
      <c r="L42" s="69">
        <f t="shared" ref="L42:L45" si="5">K42/($K$41+$K$42+$K$43+$K$44+$K$45)</f>
        <v>0.33333333333333331</v>
      </c>
      <c r="M42" s="124"/>
    </row>
    <row r="43" spans="1:13" ht="30" customHeight="1" x14ac:dyDescent="0.25">
      <c r="A43" s="87"/>
      <c r="B43" s="114"/>
      <c r="C43" s="6" t="s">
        <v>57</v>
      </c>
      <c r="D43" s="30"/>
      <c r="E43" s="42"/>
      <c r="F43" s="42"/>
      <c r="G43" s="42"/>
      <c r="H43" s="42">
        <v>1</v>
      </c>
      <c r="I43" s="42"/>
      <c r="J43" s="53"/>
      <c r="K43" s="5">
        <f t="shared" si="4"/>
        <v>1</v>
      </c>
      <c r="L43" s="69">
        <f t="shared" si="5"/>
        <v>0.16666666666666666</v>
      </c>
      <c r="M43" s="124"/>
    </row>
    <row r="44" spans="1:13" ht="30" customHeight="1" x14ac:dyDescent="0.25">
      <c r="A44" s="87"/>
      <c r="B44" s="114"/>
      <c r="C44" s="6" t="s">
        <v>58</v>
      </c>
      <c r="D44" s="30"/>
      <c r="E44" s="42"/>
      <c r="F44" s="42"/>
      <c r="G44" s="42"/>
      <c r="H44" s="42"/>
      <c r="I44" s="42"/>
      <c r="J44" s="53"/>
      <c r="K44" s="5">
        <f t="shared" si="4"/>
        <v>0</v>
      </c>
      <c r="L44" s="69">
        <f t="shared" si="5"/>
        <v>0</v>
      </c>
      <c r="M44" s="124"/>
    </row>
    <row r="45" spans="1:13" ht="30" customHeight="1" thickBot="1" x14ac:dyDescent="0.3">
      <c r="A45" s="89"/>
      <c r="B45" s="110"/>
      <c r="C45" s="13" t="s">
        <v>59</v>
      </c>
      <c r="D45" s="21"/>
      <c r="E45" s="38"/>
      <c r="F45" s="38"/>
      <c r="G45" s="38"/>
      <c r="H45" s="38"/>
      <c r="I45" s="38"/>
      <c r="J45" s="49">
        <v>1</v>
      </c>
      <c r="K45" s="4">
        <f t="shared" si="4"/>
        <v>1</v>
      </c>
      <c r="L45" s="61">
        <f t="shared" si="5"/>
        <v>0.16666666666666666</v>
      </c>
      <c r="M45" s="121"/>
    </row>
    <row r="46" spans="1:13" ht="27" customHeight="1" x14ac:dyDescent="0.25">
      <c r="A46" s="117">
        <v>16</v>
      </c>
      <c r="B46" s="115" t="s">
        <v>60</v>
      </c>
      <c r="C46" s="10" t="s">
        <v>61</v>
      </c>
      <c r="D46" s="26"/>
      <c r="E46" s="40"/>
      <c r="F46" s="40"/>
      <c r="G46" s="40"/>
      <c r="H46" s="40"/>
      <c r="I46" s="40"/>
      <c r="J46" s="51"/>
      <c r="K46" s="62">
        <f t="shared" si="4"/>
        <v>0</v>
      </c>
      <c r="L46" s="63">
        <f>K46/($K$46+$K$47+$K$48+$K$49+$K$50+$K$51)</f>
        <v>0</v>
      </c>
      <c r="M46" s="122"/>
    </row>
    <row r="47" spans="1:13" ht="27" customHeight="1" x14ac:dyDescent="0.25">
      <c r="A47" s="87"/>
      <c r="B47" s="114"/>
      <c r="C47" s="6" t="s">
        <v>62</v>
      </c>
      <c r="D47" s="30"/>
      <c r="E47" s="42">
        <v>1</v>
      </c>
      <c r="F47" s="42"/>
      <c r="G47" s="42"/>
      <c r="H47" s="42"/>
      <c r="I47" s="42"/>
      <c r="J47" s="53"/>
      <c r="K47" s="68">
        <f t="shared" si="4"/>
        <v>1</v>
      </c>
      <c r="L47" s="69">
        <f t="shared" ref="L47:L51" si="6">K47/($K$46+$K$47+$K$48+$K$49+$K$50+$K$51)</f>
        <v>0.14285714285714285</v>
      </c>
      <c r="M47" s="124"/>
    </row>
    <row r="48" spans="1:13" ht="27" customHeight="1" x14ac:dyDescent="0.25">
      <c r="A48" s="87"/>
      <c r="B48" s="114"/>
      <c r="C48" s="6" t="s">
        <v>63</v>
      </c>
      <c r="D48" s="30"/>
      <c r="E48" s="42"/>
      <c r="F48" s="42"/>
      <c r="G48" s="42"/>
      <c r="H48" s="42"/>
      <c r="I48" s="42">
        <v>1</v>
      </c>
      <c r="J48" s="53"/>
      <c r="K48" s="68">
        <f t="shared" si="4"/>
        <v>1</v>
      </c>
      <c r="L48" s="69">
        <f t="shared" si="6"/>
        <v>0.14285714285714285</v>
      </c>
      <c r="M48" s="124"/>
    </row>
    <row r="49" spans="1:13" ht="27" customHeight="1" x14ac:dyDescent="0.25">
      <c r="A49" s="87"/>
      <c r="B49" s="114"/>
      <c r="C49" s="6" t="s">
        <v>64</v>
      </c>
      <c r="D49" s="30"/>
      <c r="E49" s="42"/>
      <c r="F49" s="42"/>
      <c r="G49" s="42"/>
      <c r="H49" s="42"/>
      <c r="I49" s="42"/>
      <c r="J49" s="53">
        <v>1</v>
      </c>
      <c r="K49" s="68">
        <f t="shared" si="4"/>
        <v>1</v>
      </c>
      <c r="L49" s="69">
        <f t="shared" si="6"/>
        <v>0.14285714285714285</v>
      </c>
      <c r="M49" s="124"/>
    </row>
    <row r="50" spans="1:13" ht="27" customHeight="1" x14ac:dyDescent="0.25">
      <c r="A50" s="87"/>
      <c r="B50" s="114"/>
      <c r="C50" s="6" t="s">
        <v>65</v>
      </c>
      <c r="D50" s="30">
        <v>1</v>
      </c>
      <c r="E50" s="42"/>
      <c r="F50" s="42">
        <v>1</v>
      </c>
      <c r="G50" s="42"/>
      <c r="H50" s="42">
        <v>1</v>
      </c>
      <c r="I50" s="42"/>
      <c r="J50" s="53">
        <v>1</v>
      </c>
      <c r="K50" s="68">
        <f t="shared" si="4"/>
        <v>4</v>
      </c>
      <c r="L50" s="69">
        <f t="shared" si="6"/>
        <v>0.5714285714285714</v>
      </c>
      <c r="M50" s="124"/>
    </row>
    <row r="51" spans="1:13" ht="27" customHeight="1" thickBot="1" x14ac:dyDescent="0.3">
      <c r="A51" s="88"/>
      <c r="B51" s="116"/>
      <c r="C51" s="11" t="s">
        <v>38</v>
      </c>
      <c r="D51" s="28"/>
      <c r="E51" s="41"/>
      <c r="F51" s="41"/>
      <c r="G51" s="41"/>
      <c r="H51" s="41"/>
      <c r="I51" s="41"/>
      <c r="J51" s="52"/>
      <c r="K51" s="64">
        <f t="shared" si="4"/>
        <v>0</v>
      </c>
      <c r="L51" s="65">
        <f t="shared" si="6"/>
        <v>0</v>
      </c>
      <c r="M51" s="123"/>
    </row>
    <row r="52" spans="1:13" ht="35.25" customHeight="1" x14ac:dyDescent="0.25">
      <c r="A52" s="86">
        <v>17</v>
      </c>
      <c r="B52" s="109" t="s">
        <v>66</v>
      </c>
      <c r="C52" s="12" t="s">
        <v>67</v>
      </c>
      <c r="D52" s="18">
        <v>1</v>
      </c>
      <c r="E52" s="37">
        <v>1</v>
      </c>
      <c r="F52" s="37"/>
      <c r="G52" s="37"/>
      <c r="H52" s="37">
        <v>1</v>
      </c>
      <c r="I52" s="37"/>
      <c r="J52" s="48">
        <v>1</v>
      </c>
      <c r="K52" s="3">
        <f t="shared" si="4"/>
        <v>4</v>
      </c>
      <c r="L52" s="60">
        <f>K52/($K$52+$K$53+$K$54+$K$55+$K$56)</f>
        <v>0.5714285714285714</v>
      </c>
      <c r="M52" s="120"/>
    </row>
    <row r="53" spans="1:13" ht="35.25" customHeight="1" x14ac:dyDescent="0.25">
      <c r="A53" s="87"/>
      <c r="B53" s="114"/>
      <c r="C53" s="6" t="s">
        <v>68</v>
      </c>
      <c r="D53" s="30"/>
      <c r="E53" s="42"/>
      <c r="F53" s="42"/>
      <c r="G53" s="42"/>
      <c r="H53" s="42"/>
      <c r="I53" s="42"/>
      <c r="J53" s="53">
        <v>1</v>
      </c>
      <c r="K53" s="5">
        <f t="shared" si="4"/>
        <v>1</v>
      </c>
      <c r="L53" s="69">
        <f t="shared" ref="L53:L56" si="7">K53/($K$52+$K$53+$K$54+$K$55+$K$56)</f>
        <v>0.14285714285714285</v>
      </c>
      <c r="M53" s="124"/>
    </row>
    <row r="54" spans="1:13" ht="35.25" customHeight="1" x14ac:dyDescent="0.25">
      <c r="A54" s="87"/>
      <c r="B54" s="114"/>
      <c r="C54" s="6" t="s">
        <v>69</v>
      </c>
      <c r="D54" s="30"/>
      <c r="E54" s="42"/>
      <c r="F54" s="42"/>
      <c r="G54" s="42"/>
      <c r="H54" s="42"/>
      <c r="I54" s="42"/>
      <c r="J54" s="53"/>
      <c r="K54" s="5">
        <f t="shared" si="4"/>
        <v>0</v>
      </c>
      <c r="L54" s="69">
        <f t="shared" si="7"/>
        <v>0</v>
      </c>
      <c r="M54" s="124"/>
    </row>
    <row r="55" spans="1:13" ht="35.25" customHeight="1" x14ac:dyDescent="0.25">
      <c r="A55" s="87"/>
      <c r="B55" s="114"/>
      <c r="C55" s="6" t="s">
        <v>70</v>
      </c>
      <c r="D55" s="30"/>
      <c r="E55" s="42"/>
      <c r="F55" s="42"/>
      <c r="G55" s="42"/>
      <c r="H55" s="42"/>
      <c r="I55" s="42">
        <v>1</v>
      </c>
      <c r="J55" s="53"/>
      <c r="K55" s="5">
        <f t="shared" si="4"/>
        <v>1</v>
      </c>
      <c r="L55" s="69">
        <f t="shared" si="7"/>
        <v>0.14285714285714285</v>
      </c>
      <c r="M55" s="124"/>
    </row>
    <row r="56" spans="1:13" ht="35.25" customHeight="1" thickBot="1" x14ac:dyDescent="0.3">
      <c r="A56" s="89"/>
      <c r="B56" s="110"/>
      <c r="C56" s="13" t="s">
        <v>71</v>
      </c>
      <c r="D56" s="21"/>
      <c r="E56" s="38"/>
      <c r="F56" s="38">
        <v>1</v>
      </c>
      <c r="G56" s="38"/>
      <c r="H56" s="38"/>
      <c r="I56" s="38"/>
      <c r="J56" s="49"/>
      <c r="K56" s="4">
        <f t="shared" si="4"/>
        <v>1</v>
      </c>
      <c r="L56" s="61">
        <f t="shared" si="7"/>
        <v>0.14285714285714285</v>
      </c>
      <c r="M56" s="121"/>
    </row>
    <row r="57" spans="1:13" ht="82.5" customHeight="1" x14ac:dyDescent="0.25">
      <c r="A57" s="117">
        <v>18</v>
      </c>
      <c r="B57" s="115" t="s">
        <v>72</v>
      </c>
      <c r="C57" s="10" t="s">
        <v>22</v>
      </c>
      <c r="D57" s="26">
        <v>1</v>
      </c>
      <c r="E57" s="40">
        <v>1</v>
      </c>
      <c r="F57" s="40">
        <v>1</v>
      </c>
      <c r="G57" s="40"/>
      <c r="H57" s="40">
        <v>1</v>
      </c>
      <c r="I57" s="40">
        <v>1</v>
      </c>
      <c r="J57" s="51">
        <v>1</v>
      </c>
      <c r="K57" s="62">
        <f t="shared" si="4"/>
        <v>6</v>
      </c>
      <c r="L57" s="63">
        <f>K57/(K57+K58)</f>
        <v>1</v>
      </c>
      <c r="M57" s="122"/>
    </row>
    <row r="58" spans="1:13" ht="82.5" customHeight="1" thickBot="1" x14ac:dyDescent="0.3">
      <c r="A58" s="88"/>
      <c r="B58" s="116"/>
      <c r="C58" s="11" t="s">
        <v>23</v>
      </c>
      <c r="D58" s="28"/>
      <c r="E58" s="41"/>
      <c r="F58" s="41"/>
      <c r="G58" s="41"/>
      <c r="H58" s="41"/>
      <c r="I58" s="41"/>
      <c r="J58" s="52"/>
      <c r="K58" s="64">
        <f t="shared" si="4"/>
        <v>0</v>
      </c>
      <c r="L58" s="65">
        <f>K58/(K58+K57)</f>
        <v>0</v>
      </c>
      <c r="M58" s="123"/>
    </row>
    <row r="59" spans="1:13" ht="36.75" customHeight="1" x14ac:dyDescent="0.25">
      <c r="A59" s="86">
        <v>19</v>
      </c>
      <c r="B59" s="109" t="s">
        <v>73</v>
      </c>
      <c r="C59" s="12" t="s">
        <v>74</v>
      </c>
      <c r="D59" s="18"/>
      <c r="E59" s="37"/>
      <c r="F59" s="37"/>
      <c r="G59" s="37"/>
      <c r="H59" s="37"/>
      <c r="I59" s="37"/>
      <c r="J59" s="48"/>
      <c r="K59" s="3">
        <f t="shared" si="4"/>
        <v>0</v>
      </c>
      <c r="L59" s="60">
        <f>K59/($K$59+$K$60+$K$61+$K$62+$K$63)</f>
        <v>0</v>
      </c>
      <c r="M59" s="120"/>
    </row>
    <row r="60" spans="1:13" ht="36.75" customHeight="1" x14ac:dyDescent="0.25">
      <c r="A60" s="87"/>
      <c r="B60" s="114"/>
      <c r="C60" s="6" t="s">
        <v>75</v>
      </c>
      <c r="D60" s="30">
        <v>1</v>
      </c>
      <c r="E60" s="42">
        <v>2</v>
      </c>
      <c r="F60" s="42">
        <v>1</v>
      </c>
      <c r="G60" s="42"/>
      <c r="H60" s="42">
        <v>1</v>
      </c>
      <c r="I60" s="42"/>
      <c r="J60" s="53"/>
      <c r="K60" s="5">
        <f t="shared" si="4"/>
        <v>5</v>
      </c>
      <c r="L60" s="69">
        <f t="shared" ref="L60:L63" si="8">K60/($K$59+$K$60+$K$61+$K$62+$K$63)</f>
        <v>0.7142857142857143</v>
      </c>
      <c r="M60" s="124"/>
    </row>
    <row r="61" spans="1:13" ht="36.75" customHeight="1" x14ac:dyDescent="0.25">
      <c r="A61" s="87"/>
      <c r="B61" s="114"/>
      <c r="C61" s="6" t="s">
        <v>76</v>
      </c>
      <c r="D61" s="30"/>
      <c r="E61" s="42"/>
      <c r="F61" s="42"/>
      <c r="G61" s="42"/>
      <c r="H61" s="42"/>
      <c r="I61" s="42"/>
      <c r="J61" s="53">
        <v>1</v>
      </c>
      <c r="K61" s="5">
        <f t="shared" si="4"/>
        <v>1</v>
      </c>
      <c r="L61" s="69">
        <f t="shared" si="8"/>
        <v>0.14285714285714285</v>
      </c>
      <c r="M61" s="124"/>
    </row>
    <row r="62" spans="1:13" ht="36.75" customHeight="1" x14ac:dyDescent="0.25">
      <c r="A62" s="87"/>
      <c r="B62" s="114"/>
      <c r="C62" s="6" t="s">
        <v>77</v>
      </c>
      <c r="D62" s="30"/>
      <c r="E62" s="42"/>
      <c r="F62" s="42"/>
      <c r="G62" s="42"/>
      <c r="H62" s="42"/>
      <c r="I62" s="42"/>
      <c r="J62" s="53"/>
      <c r="K62" s="5">
        <f t="shared" si="4"/>
        <v>0</v>
      </c>
      <c r="L62" s="69">
        <f t="shared" si="8"/>
        <v>0</v>
      </c>
      <c r="M62" s="124"/>
    </row>
    <row r="63" spans="1:13" ht="36.75" customHeight="1" thickBot="1" x14ac:dyDescent="0.3">
      <c r="A63" s="89"/>
      <c r="B63" s="110"/>
      <c r="C63" s="13" t="s">
        <v>78</v>
      </c>
      <c r="D63" s="21"/>
      <c r="E63" s="38"/>
      <c r="F63" s="38"/>
      <c r="G63" s="38"/>
      <c r="H63" s="38"/>
      <c r="I63" s="38">
        <v>1</v>
      </c>
      <c r="J63" s="49"/>
      <c r="K63" s="4">
        <f t="shared" si="4"/>
        <v>1</v>
      </c>
      <c r="L63" s="61">
        <f t="shared" si="8"/>
        <v>0.14285714285714285</v>
      </c>
      <c r="M63" s="121"/>
    </row>
    <row r="64" spans="1:13" ht="82.5" customHeight="1" x14ac:dyDescent="0.25">
      <c r="A64" s="117">
        <v>20</v>
      </c>
      <c r="B64" s="115" t="s">
        <v>79</v>
      </c>
      <c r="C64" s="10" t="s">
        <v>22</v>
      </c>
      <c r="D64" s="26">
        <v>1</v>
      </c>
      <c r="E64" s="40"/>
      <c r="F64" s="40"/>
      <c r="G64" s="40"/>
      <c r="H64" s="40"/>
      <c r="I64" s="40"/>
      <c r="J64" s="40"/>
      <c r="K64" s="62">
        <f t="shared" si="4"/>
        <v>1</v>
      </c>
      <c r="L64" s="63">
        <f>K64/(K64+K65)</f>
        <v>0.2</v>
      </c>
      <c r="M64" s="122"/>
    </row>
    <row r="65" spans="1:13" ht="82.5" customHeight="1" thickBot="1" x14ac:dyDescent="0.3">
      <c r="A65" s="88"/>
      <c r="B65" s="116"/>
      <c r="C65" s="11" t="s">
        <v>23</v>
      </c>
      <c r="D65" s="28"/>
      <c r="E65" s="41">
        <v>1</v>
      </c>
      <c r="F65" s="41">
        <v>1</v>
      </c>
      <c r="G65" s="41"/>
      <c r="H65" s="41">
        <v>1</v>
      </c>
      <c r="I65" s="41">
        <v>1</v>
      </c>
      <c r="J65" s="41"/>
      <c r="K65" s="64">
        <f t="shared" si="4"/>
        <v>4</v>
      </c>
      <c r="L65" s="65">
        <f>K65/(K65+K64)</f>
        <v>0.8</v>
      </c>
      <c r="M65" s="123"/>
    </row>
    <row r="66" spans="1:13" ht="82.5" customHeight="1" x14ac:dyDescent="0.25">
      <c r="A66" s="86">
        <v>21</v>
      </c>
      <c r="B66" s="109" t="s">
        <v>80</v>
      </c>
      <c r="C66" s="12" t="s">
        <v>22</v>
      </c>
      <c r="D66" s="18">
        <v>1</v>
      </c>
      <c r="E66" s="37">
        <v>1</v>
      </c>
      <c r="F66" s="37">
        <v>1</v>
      </c>
      <c r="G66" s="37"/>
      <c r="H66" s="37">
        <v>1</v>
      </c>
      <c r="I66" s="37">
        <v>1</v>
      </c>
      <c r="J66" s="48">
        <v>1</v>
      </c>
      <c r="K66" s="3">
        <f t="shared" si="4"/>
        <v>6</v>
      </c>
      <c r="L66" s="60">
        <f>K66/(K66+K67)</f>
        <v>1</v>
      </c>
      <c r="M66" s="120"/>
    </row>
    <row r="67" spans="1:13" ht="82.5" customHeight="1" thickBot="1" x14ac:dyDescent="0.3">
      <c r="A67" s="89"/>
      <c r="B67" s="110"/>
      <c r="C67" s="13" t="s">
        <v>23</v>
      </c>
      <c r="D67" s="21"/>
      <c r="E67" s="38"/>
      <c r="F67" s="38"/>
      <c r="G67" s="38"/>
      <c r="H67" s="38"/>
      <c r="I67" s="38"/>
      <c r="J67" s="49"/>
      <c r="K67" s="4">
        <f t="shared" si="4"/>
        <v>0</v>
      </c>
      <c r="L67" s="61">
        <f>K67/(K67+K66)</f>
        <v>0</v>
      </c>
      <c r="M67" s="121"/>
    </row>
    <row r="68" spans="1:13" ht="82.5" customHeight="1" x14ac:dyDescent="0.25">
      <c r="A68" s="117">
        <v>22</v>
      </c>
      <c r="B68" s="115" t="s">
        <v>81</v>
      </c>
      <c r="C68" s="10" t="s">
        <v>22</v>
      </c>
      <c r="D68" s="26"/>
      <c r="E68" s="40"/>
      <c r="F68" s="40">
        <v>1</v>
      </c>
      <c r="G68" s="40"/>
      <c r="H68" s="40"/>
      <c r="I68" s="40"/>
      <c r="J68" s="40">
        <v>1</v>
      </c>
      <c r="K68" s="62">
        <f t="shared" si="4"/>
        <v>2</v>
      </c>
      <c r="L68" s="63">
        <f>K68/(K68+K69)</f>
        <v>0.33333333333333331</v>
      </c>
      <c r="M68" s="122"/>
    </row>
    <row r="69" spans="1:13" ht="82.5" customHeight="1" thickBot="1" x14ac:dyDescent="0.3">
      <c r="A69" s="88"/>
      <c r="B69" s="116"/>
      <c r="C69" s="11" t="s">
        <v>23</v>
      </c>
      <c r="D69" s="28">
        <v>1</v>
      </c>
      <c r="E69" s="41">
        <v>1</v>
      </c>
      <c r="F69" s="41"/>
      <c r="G69" s="41"/>
      <c r="H69" s="41">
        <v>1</v>
      </c>
      <c r="I69" s="41">
        <v>1</v>
      </c>
      <c r="J69" s="40"/>
      <c r="K69" s="64">
        <f t="shared" si="4"/>
        <v>4</v>
      </c>
      <c r="L69" s="65">
        <f>K69/(K69+K68)</f>
        <v>0.66666666666666663</v>
      </c>
      <c r="M69" s="123"/>
    </row>
    <row r="70" spans="1:13" ht="82.5" customHeight="1" x14ac:dyDescent="0.25">
      <c r="A70" s="86">
        <v>23</v>
      </c>
      <c r="B70" s="109" t="s">
        <v>82</v>
      </c>
      <c r="C70" s="12" t="s">
        <v>22</v>
      </c>
      <c r="D70" s="18"/>
      <c r="E70" s="37"/>
      <c r="F70" s="37">
        <v>1</v>
      </c>
      <c r="G70" s="37"/>
      <c r="H70" s="37">
        <v>1</v>
      </c>
      <c r="I70" s="37"/>
      <c r="J70" s="48">
        <v>1</v>
      </c>
      <c r="K70" s="3">
        <f t="shared" si="4"/>
        <v>3</v>
      </c>
      <c r="L70" s="60">
        <f>K70/(K70+K71)</f>
        <v>0.5</v>
      </c>
      <c r="M70" s="120"/>
    </row>
    <row r="71" spans="1:13" ht="82.5" customHeight="1" thickBot="1" x14ac:dyDescent="0.3">
      <c r="A71" s="89"/>
      <c r="B71" s="110"/>
      <c r="C71" s="13" t="s">
        <v>23</v>
      </c>
      <c r="D71" s="21">
        <v>1</v>
      </c>
      <c r="E71" s="38">
        <v>1</v>
      </c>
      <c r="F71" s="38"/>
      <c r="G71" s="38"/>
      <c r="H71" s="38"/>
      <c r="I71" s="38">
        <v>1</v>
      </c>
      <c r="J71" s="49"/>
      <c r="K71" s="4">
        <f t="shared" ref="K71:K73" si="9">SUM(D71:J71)</f>
        <v>3</v>
      </c>
      <c r="L71" s="61">
        <f>K71/(K71+K70)</f>
        <v>0.5</v>
      </c>
      <c r="M71" s="121"/>
    </row>
    <row r="72" spans="1:13" ht="82.5" customHeight="1" x14ac:dyDescent="0.25">
      <c r="A72" s="86">
        <v>24</v>
      </c>
      <c r="B72" s="109" t="s">
        <v>83</v>
      </c>
      <c r="C72" s="12" t="s">
        <v>22</v>
      </c>
      <c r="D72" s="18">
        <v>1</v>
      </c>
      <c r="E72" s="37">
        <v>1</v>
      </c>
      <c r="F72" s="37">
        <v>1</v>
      </c>
      <c r="G72" s="37"/>
      <c r="H72" s="37">
        <v>1</v>
      </c>
      <c r="I72" s="37"/>
      <c r="J72" s="48">
        <v>1</v>
      </c>
      <c r="K72" s="3">
        <f t="shared" si="9"/>
        <v>5</v>
      </c>
      <c r="L72" s="60">
        <f>K72/(K72+K73)</f>
        <v>0.7142857142857143</v>
      </c>
      <c r="M72" s="120"/>
    </row>
    <row r="73" spans="1:13" ht="82.5" customHeight="1" thickBot="1" x14ac:dyDescent="0.3">
      <c r="A73" s="89"/>
      <c r="B73" s="110"/>
      <c r="C73" s="13" t="s">
        <v>23</v>
      </c>
      <c r="D73" s="21"/>
      <c r="E73" s="38"/>
      <c r="F73" s="38"/>
      <c r="G73" s="38">
        <v>1</v>
      </c>
      <c r="H73" s="38"/>
      <c r="I73" s="38">
        <v>1</v>
      </c>
      <c r="J73" s="49"/>
      <c r="K73" s="4">
        <f t="shared" si="9"/>
        <v>2</v>
      </c>
      <c r="L73" s="61">
        <f>K73/(K73+K72)</f>
        <v>0.2857142857142857</v>
      </c>
      <c r="M73" s="121"/>
    </row>
    <row r="74" spans="1:13" ht="15.75" customHeight="1" thickBot="1" x14ac:dyDescent="0.3">
      <c r="A74" s="111" t="s">
        <v>84</v>
      </c>
      <c r="B74" s="112"/>
      <c r="C74" s="113"/>
      <c r="D74" s="95"/>
      <c r="E74" s="96"/>
      <c r="F74" s="96"/>
      <c r="G74" s="96"/>
      <c r="H74" s="96"/>
      <c r="I74" s="96"/>
      <c r="J74" s="96"/>
      <c r="K74" s="97"/>
      <c r="L74" s="98"/>
      <c r="M74" s="72"/>
    </row>
    <row r="75" spans="1:13" ht="31.5" customHeight="1" x14ac:dyDescent="0.25">
      <c r="A75" s="100" t="s">
        <v>85</v>
      </c>
      <c r="B75" s="103" t="s">
        <v>86</v>
      </c>
      <c r="C75" s="20" t="s">
        <v>87</v>
      </c>
      <c r="D75" s="18">
        <v>1</v>
      </c>
      <c r="E75" s="37"/>
      <c r="F75" s="37"/>
      <c r="G75" s="37"/>
      <c r="H75" s="37"/>
      <c r="I75" s="37"/>
      <c r="J75" s="48"/>
      <c r="K75" s="3">
        <f t="shared" ref="K75:K86" si="10">SUM(D75:J75)</f>
        <v>1</v>
      </c>
      <c r="L75" s="60">
        <f>K75/($K$75+$K$76+$K$77+$K$78+$K$79+$K$80)</f>
        <v>0.125</v>
      </c>
      <c r="M75" s="118"/>
    </row>
    <row r="76" spans="1:13" ht="31.5" customHeight="1" x14ac:dyDescent="0.25">
      <c r="A76" s="80"/>
      <c r="B76" s="108"/>
      <c r="C76" s="27" t="s">
        <v>88</v>
      </c>
      <c r="D76" s="26">
        <v>1</v>
      </c>
      <c r="E76" s="40"/>
      <c r="F76" s="40">
        <v>1</v>
      </c>
      <c r="G76" s="40"/>
      <c r="H76" s="40">
        <v>1</v>
      </c>
      <c r="I76" s="40"/>
      <c r="J76" s="51">
        <v>1</v>
      </c>
      <c r="K76" s="5">
        <f t="shared" si="10"/>
        <v>4</v>
      </c>
      <c r="L76" s="69">
        <f t="shared" ref="L76:L80" si="11">K76/($K$75+$K$76+$K$77+$K$78+$K$79+$K$80)</f>
        <v>0.5</v>
      </c>
      <c r="M76" s="130"/>
    </row>
    <row r="77" spans="1:13" ht="31.5" customHeight="1" x14ac:dyDescent="0.25">
      <c r="A77" s="80"/>
      <c r="B77" s="108"/>
      <c r="C77" s="27" t="s">
        <v>89</v>
      </c>
      <c r="D77" s="26"/>
      <c r="E77" s="40">
        <v>1</v>
      </c>
      <c r="F77" s="40"/>
      <c r="G77" s="40"/>
      <c r="H77" s="40"/>
      <c r="I77" s="40"/>
      <c r="J77" s="51"/>
      <c r="K77" s="5">
        <f t="shared" si="10"/>
        <v>1</v>
      </c>
      <c r="L77" s="69">
        <f t="shared" si="11"/>
        <v>0.125</v>
      </c>
      <c r="M77" s="130"/>
    </row>
    <row r="78" spans="1:13" ht="31.5" customHeight="1" x14ac:dyDescent="0.25">
      <c r="A78" s="80"/>
      <c r="B78" s="108"/>
      <c r="C78" s="27" t="s">
        <v>90</v>
      </c>
      <c r="D78" s="26"/>
      <c r="E78" s="40">
        <v>1</v>
      </c>
      <c r="F78" s="40"/>
      <c r="G78" s="40"/>
      <c r="H78" s="40"/>
      <c r="I78" s="40"/>
      <c r="J78" s="51"/>
      <c r="K78" s="5">
        <f t="shared" si="10"/>
        <v>1</v>
      </c>
      <c r="L78" s="69">
        <f t="shared" si="11"/>
        <v>0.125</v>
      </c>
      <c r="M78" s="130"/>
    </row>
    <row r="79" spans="1:13" ht="31.5" customHeight="1" x14ac:dyDescent="0.25">
      <c r="A79" s="80"/>
      <c r="B79" s="108"/>
      <c r="C79" s="27" t="s">
        <v>91</v>
      </c>
      <c r="D79" s="26"/>
      <c r="E79" s="40"/>
      <c r="F79" s="40"/>
      <c r="G79" s="40"/>
      <c r="H79" s="40"/>
      <c r="I79" s="40"/>
      <c r="J79" s="51">
        <v>1</v>
      </c>
      <c r="K79" s="5">
        <f t="shared" si="10"/>
        <v>1</v>
      </c>
      <c r="L79" s="69">
        <f t="shared" si="11"/>
        <v>0.125</v>
      </c>
      <c r="M79" s="130"/>
    </row>
    <row r="80" spans="1:13" ht="31.5" customHeight="1" thickBot="1" x14ac:dyDescent="0.3">
      <c r="A80" s="81"/>
      <c r="B80" s="104"/>
      <c r="C80" s="33" t="s">
        <v>92</v>
      </c>
      <c r="D80" s="32"/>
      <c r="E80" s="47"/>
      <c r="F80" s="47"/>
      <c r="G80" s="47"/>
      <c r="H80" s="47"/>
      <c r="I80" s="47"/>
      <c r="J80" s="54"/>
      <c r="K80" s="4">
        <f t="shared" si="10"/>
        <v>0</v>
      </c>
      <c r="L80" s="61">
        <f t="shared" si="11"/>
        <v>0</v>
      </c>
      <c r="M80" s="119"/>
    </row>
    <row r="81" spans="1:13" ht="81" customHeight="1" x14ac:dyDescent="0.25">
      <c r="A81" s="100" t="s">
        <v>93</v>
      </c>
      <c r="B81" s="103" t="s">
        <v>94</v>
      </c>
      <c r="C81" s="20" t="s">
        <v>95</v>
      </c>
      <c r="D81" s="18"/>
      <c r="E81" s="37">
        <v>1</v>
      </c>
      <c r="F81" s="37">
        <v>1</v>
      </c>
      <c r="G81" s="37"/>
      <c r="H81" s="37"/>
      <c r="I81" s="37"/>
      <c r="J81" s="48"/>
      <c r="K81" s="3">
        <f t="shared" si="10"/>
        <v>2</v>
      </c>
      <c r="L81" s="60">
        <f>K81/(K81+K82)</f>
        <v>0.5</v>
      </c>
      <c r="M81" s="118"/>
    </row>
    <row r="82" spans="1:13" ht="81" customHeight="1" thickBot="1" x14ac:dyDescent="0.3">
      <c r="A82" s="81"/>
      <c r="B82" s="104"/>
      <c r="C82" s="23" t="s">
        <v>96</v>
      </c>
      <c r="D82" s="21">
        <v>1</v>
      </c>
      <c r="E82" s="38"/>
      <c r="F82" s="38"/>
      <c r="G82" s="38"/>
      <c r="H82" s="38">
        <v>1</v>
      </c>
      <c r="I82" s="38"/>
      <c r="J82" s="49"/>
      <c r="K82" s="4">
        <f t="shared" si="10"/>
        <v>2</v>
      </c>
      <c r="L82" s="61">
        <f>K82/(K82+K81)</f>
        <v>0.5</v>
      </c>
      <c r="M82" s="119"/>
    </row>
    <row r="83" spans="1:13" ht="81" customHeight="1" x14ac:dyDescent="0.25">
      <c r="A83" s="100" t="s">
        <v>97</v>
      </c>
      <c r="B83" s="103" t="s">
        <v>98</v>
      </c>
      <c r="C83" s="20" t="s">
        <v>22</v>
      </c>
      <c r="D83" s="18">
        <v>1</v>
      </c>
      <c r="E83" s="37"/>
      <c r="F83" s="37">
        <v>1</v>
      </c>
      <c r="G83" s="37"/>
      <c r="H83" s="37"/>
      <c r="I83" s="37"/>
      <c r="J83" s="48"/>
      <c r="K83" s="7">
        <f t="shared" si="10"/>
        <v>2</v>
      </c>
      <c r="L83" s="63">
        <f>K83/(K83+K84)</f>
        <v>0.5</v>
      </c>
      <c r="M83" s="118"/>
    </row>
    <row r="84" spans="1:13" ht="81" customHeight="1" thickBot="1" x14ac:dyDescent="0.3">
      <c r="A84" s="81"/>
      <c r="B84" s="104"/>
      <c r="C84" s="23" t="s">
        <v>23</v>
      </c>
      <c r="D84" s="21"/>
      <c r="E84" s="38">
        <v>1</v>
      </c>
      <c r="F84" s="38"/>
      <c r="G84" s="38"/>
      <c r="H84" s="38">
        <v>1</v>
      </c>
      <c r="I84" s="38"/>
      <c r="J84" s="49"/>
      <c r="K84" s="9">
        <f t="shared" si="10"/>
        <v>2</v>
      </c>
      <c r="L84" s="65">
        <f>K84/(K84+K83)</f>
        <v>0.5</v>
      </c>
      <c r="M84" s="119"/>
    </row>
    <row r="85" spans="1:13" ht="81" customHeight="1" x14ac:dyDescent="0.25">
      <c r="A85" s="80" t="s">
        <v>99</v>
      </c>
      <c r="B85" s="78" t="s">
        <v>100</v>
      </c>
      <c r="C85" s="43" t="s">
        <v>101</v>
      </c>
      <c r="D85" s="44"/>
      <c r="E85" s="45">
        <v>1</v>
      </c>
      <c r="F85" s="45"/>
      <c r="G85" s="45"/>
      <c r="H85" s="45"/>
      <c r="I85" s="45"/>
      <c r="J85" s="55">
        <v>1</v>
      </c>
      <c r="K85" s="3">
        <f t="shared" si="10"/>
        <v>2</v>
      </c>
      <c r="L85" s="60">
        <f>K85/(K85+K86)</f>
        <v>0.4</v>
      </c>
      <c r="M85" s="107"/>
    </row>
    <row r="86" spans="1:13" ht="81" customHeight="1" thickBot="1" x14ac:dyDescent="0.3">
      <c r="A86" s="81"/>
      <c r="B86" s="79"/>
      <c r="C86" s="23" t="s">
        <v>102</v>
      </c>
      <c r="D86" s="21">
        <v>1</v>
      </c>
      <c r="E86" s="38"/>
      <c r="F86" s="38">
        <v>1</v>
      </c>
      <c r="G86" s="38"/>
      <c r="H86" s="38">
        <v>1</v>
      </c>
      <c r="I86" s="38"/>
      <c r="J86" s="49"/>
      <c r="K86" s="4">
        <f t="shared" si="10"/>
        <v>3</v>
      </c>
      <c r="L86" s="61">
        <f>K86/(K86+K85)</f>
        <v>0.6</v>
      </c>
      <c r="M86" s="107"/>
    </row>
    <row r="87" spans="1:13" ht="15" customHeight="1" thickBot="1" x14ac:dyDescent="0.3">
      <c r="A87" s="90" t="s">
        <v>103</v>
      </c>
      <c r="B87" s="91"/>
      <c r="C87" s="92"/>
      <c r="D87" s="95"/>
      <c r="E87" s="96"/>
      <c r="F87" s="96"/>
      <c r="G87" s="96"/>
      <c r="H87" s="96"/>
      <c r="I87" s="96"/>
      <c r="J87" s="96"/>
      <c r="K87" s="97"/>
      <c r="L87" s="97"/>
      <c r="M87" s="73"/>
    </row>
    <row r="88" spans="1:13" ht="56.25" customHeight="1" x14ac:dyDescent="0.25">
      <c r="A88" s="100" t="s">
        <v>104</v>
      </c>
      <c r="B88" s="101" t="s">
        <v>105</v>
      </c>
      <c r="C88" s="20" t="s">
        <v>106</v>
      </c>
      <c r="D88" s="18"/>
      <c r="E88" s="37"/>
      <c r="F88" s="37"/>
      <c r="G88" s="37">
        <v>1</v>
      </c>
      <c r="H88" s="37"/>
      <c r="I88" s="18"/>
      <c r="J88" s="46"/>
      <c r="K88" s="3">
        <f>SUM(D88:J88)</f>
        <v>1</v>
      </c>
      <c r="L88" s="60">
        <f>K88/($K$88+$K$89+$K$90)</f>
        <v>0.33333333333333331</v>
      </c>
      <c r="M88" s="125"/>
    </row>
    <row r="89" spans="1:13" ht="56.25" customHeight="1" x14ac:dyDescent="0.25">
      <c r="A89" s="80"/>
      <c r="B89" s="99"/>
      <c r="C89" s="31" t="s">
        <v>107</v>
      </c>
      <c r="D89" s="44"/>
      <c r="E89" s="45"/>
      <c r="F89" s="45"/>
      <c r="G89" s="45"/>
      <c r="H89" s="45"/>
      <c r="I89" s="30">
        <v>1</v>
      </c>
      <c r="J89" s="58"/>
      <c r="K89" s="5">
        <f>SUM(D89:J89)</f>
        <v>1</v>
      </c>
      <c r="L89" s="69">
        <f t="shared" ref="L89:L90" si="12">K89/($K$88+$K$89+$K$90)</f>
        <v>0.33333333333333331</v>
      </c>
      <c r="M89" s="125"/>
    </row>
    <row r="90" spans="1:13" ht="56.25" customHeight="1" thickBot="1" x14ac:dyDescent="0.3">
      <c r="A90" s="81"/>
      <c r="B90" s="102"/>
      <c r="C90" s="23" t="s">
        <v>108</v>
      </c>
      <c r="D90" s="32"/>
      <c r="E90" s="47"/>
      <c r="F90" s="47"/>
      <c r="G90" s="47"/>
      <c r="H90" s="47"/>
      <c r="I90" s="21">
        <v>1</v>
      </c>
      <c r="J90" s="59"/>
      <c r="K90" s="4">
        <f>SUM(D90:J90)</f>
        <v>1</v>
      </c>
      <c r="L90" s="61">
        <f t="shared" si="12"/>
        <v>0.33333333333333331</v>
      </c>
      <c r="M90" s="125"/>
    </row>
    <row r="91" spans="1:13" ht="87.75" customHeight="1" x14ac:dyDescent="0.25">
      <c r="A91" s="80" t="s">
        <v>109</v>
      </c>
      <c r="B91" s="99" t="s">
        <v>110</v>
      </c>
      <c r="C91" s="43" t="s">
        <v>22</v>
      </c>
      <c r="D91" s="44"/>
      <c r="E91" s="45"/>
      <c r="F91" s="45"/>
      <c r="G91" s="45"/>
      <c r="H91" s="45">
        <v>1</v>
      </c>
      <c r="I91" s="26"/>
      <c r="J91" s="51"/>
      <c r="K91" s="7">
        <f>SUM(D91:J91)</f>
        <v>1</v>
      </c>
      <c r="L91" s="74">
        <f>K91/(K91+K92)</f>
        <v>0.5</v>
      </c>
      <c r="M91" s="126"/>
    </row>
    <row r="92" spans="1:13" ht="87.75" customHeight="1" thickBot="1" x14ac:dyDescent="0.3">
      <c r="A92" s="80"/>
      <c r="B92" s="99"/>
      <c r="C92" s="29" t="s">
        <v>23</v>
      </c>
      <c r="D92" s="28"/>
      <c r="E92" s="41"/>
      <c r="F92" s="41"/>
      <c r="G92" s="41"/>
      <c r="H92" s="41"/>
      <c r="I92" s="28">
        <v>1</v>
      </c>
      <c r="J92" s="52"/>
      <c r="K92" s="9">
        <f>SUM(D92:J92)</f>
        <v>1</v>
      </c>
      <c r="L92" s="75">
        <f>K92/(K92+K91)</f>
        <v>0.5</v>
      </c>
      <c r="M92" s="127"/>
    </row>
    <row r="93" spans="1:13" x14ac:dyDescent="0.25">
      <c r="A93" s="86">
        <v>25</v>
      </c>
      <c r="B93" s="82" t="s">
        <v>111</v>
      </c>
      <c r="C93" s="19" t="s">
        <v>3</v>
      </c>
      <c r="D93" s="128" t="s">
        <v>112</v>
      </c>
      <c r="E93" s="128"/>
      <c r="F93" s="128"/>
      <c r="G93" s="128"/>
      <c r="H93" s="128"/>
      <c r="I93" s="128"/>
      <c r="J93" s="128"/>
      <c r="K93" s="128"/>
      <c r="L93" s="128"/>
      <c r="M93" s="129"/>
    </row>
    <row r="94" spans="1:13" x14ac:dyDescent="0.25">
      <c r="A94" s="87"/>
      <c r="B94" s="83"/>
      <c r="C94" s="2" t="s">
        <v>4</v>
      </c>
      <c r="D94" s="93" t="s">
        <v>113</v>
      </c>
      <c r="E94" s="93"/>
      <c r="F94" s="93"/>
      <c r="G94" s="93"/>
      <c r="H94" s="93"/>
      <c r="I94" s="93"/>
      <c r="J94" s="93"/>
      <c r="K94" s="93"/>
      <c r="L94" s="93"/>
      <c r="M94" s="94"/>
    </row>
    <row r="95" spans="1:13" x14ac:dyDescent="0.25">
      <c r="A95" s="87"/>
      <c r="B95" s="83"/>
      <c r="C95" s="2" t="s">
        <v>5</v>
      </c>
      <c r="D95" s="93" t="s">
        <v>114</v>
      </c>
      <c r="E95" s="93"/>
      <c r="F95" s="93"/>
      <c r="G95" s="93"/>
      <c r="H95" s="93"/>
      <c r="I95" s="93"/>
      <c r="J95" s="93"/>
      <c r="K95" s="93"/>
      <c r="L95" s="93"/>
      <c r="M95" s="94"/>
    </row>
    <row r="96" spans="1:13" x14ac:dyDescent="0.25">
      <c r="A96" s="87"/>
      <c r="B96" s="83"/>
      <c r="C96" s="2" t="s">
        <v>6</v>
      </c>
      <c r="D96" s="93" t="s">
        <v>115</v>
      </c>
      <c r="E96" s="93"/>
      <c r="F96" s="93"/>
      <c r="G96" s="93"/>
      <c r="H96" s="93"/>
      <c r="I96" s="93"/>
      <c r="J96" s="93"/>
      <c r="K96" s="93"/>
      <c r="L96" s="93"/>
      <c r="M96" s="94"/>
    </row>
    <row r="97" spans="1:13" x14ac:dyDescent="0.25">
      <c r="A97" s="87"/>
      <c r="B97" s="83"/>
      <c r="C97" s="2" t="s">
        <v>116</v>
      </c>
      <c r="D97" s="93" t="s">
        <v>117</v>
      </c>
      <c r="E97" s="93"/>
      <c r="F97" s="93"/>
      <c r="G97" s="93"/>
      <c r="H97" s="93"/>
      <c r="I97" s="93"/>
      <c r="J97" s="93"/>
      <c r="K97" s="93"/>
      <c r="L97" s="93"/>
      <c r="M97" s="94"/>
    </row>
    <row r="98" spans="1:13" x14ac:dyDescent="0.25">
      <c r="A98" s="87"/>
      <c r="B98" s="83"/>
      <c r="C98" s="2" t="s">
        <v>118</v>
      </c>
      <c r="D98" s="93" t="s">
        <v>119</v>
      </c>
      <c r="E98" s="93"/>
      <c r="F98" s="93"/>
      <c r="G98" s="93"/>
      <c r="H98" s="93"/>
      <c r="I98" s="93"/>
      <c r="J98" s="93"/>
      <c r="K98" s="93"/>
      <c r="L98" s="93"/>
      <c r="M98" s="94"/>
    </row>
    <row r="99" spans="1:13" x14ac:dyDescent="0.25">
      <c r="A99" s="87"/>
      <c r="B99" s="83"/>
      <c r="C99" s="2" t="s">
        <v>120</v>
      </c>
      <c r="D99" s="93" t="s">
        <v>121</v>
      </c>
      <c r="E99" s="93"/>
      <c r="F99" s="93"/>
      <c r="G99" s="93"/>
      <c r="H99" s="93"/>
      <c r="I99" s="93"/>
      <c r="J99" s="93"/>
      <c r="K99" s="93"/>
      <c r="L99" s="93"/>
      <c r="M99" s="94"/>
    </row>
    <row r="100" spans="1:13" x14ac:dyDescent="0.25">
      <c r="A100" s="87"/>
      <c r="B100" s="83"/>
      <c r="C100" s="2" t="s">
        <v>122</v>
      </c>
      <c r="D100" s="93" t="s">
        <v>115</v>
      </c>
      <c r="E100" s="93"/>
      <c r="F100" s="93"/>
      <c r="G100" s="93"/>
      <c r="H100" s="93"/>
      <c r="I100" s="93"/>
      <c r="J100" s="93"/>
      <c r="K100" s="93"/>
      <c r="L100" s="93"/>
      <c r="M100" s="94"/>
    </row>
    <row r="101" spans="1:13" x14ac:dyDescent="0.25">
      <c r="A101" s="87"/>
      <c r="B101" s="83"/>
      <c r="C101" s="2" t="s">
        <v>7</v>
      </c>
      <c r="D101" s="93" t="s">
        <v>123</v>
      </c>
      <c r="E101" s="93"/>
      <c r="F101" s="93"/>
      <c r="G101" s="93"/>
      <c r="H101" s="93"/>
      <c r="I101" s="93"/>
      <c r="J101" s="93"/>
      <c r="K101" s="93"/>
      <c r="L101" s="93"/>
      <c r="M101" s="94"/>
    </row>
    <row r="102" spans="1:13" x14ac:dyDescent="0.25">
      <c r="A102" s="87"/>
      <c r="B102" s="83"/>
      <c r="C102" s="2" t="s">
        <v>124</v>
      </c>
      <c r="D102" s="93" t="s">
        <v>125</v>
      </c>
      <c r="E102" s="93"/>
      <c r="F102" s="93"/>
      <c r="G102" s="93"/>
      <c r="H102" s="93"/>
      <c r="I102" s="93"/>
      <c r="J102" s="93"/>
      <c r="K102" s="93"/>
      <c r="L102" s="93"/>
      <c r="M102" s="94"/>
    </row>
    <row r="103" spans="1:13" x14ac:dyDescent="0.25">
      <c r="A103" s="88"/>
      <c r="B103" s="84"/>
      <c r="C103" s="2" t="s">
        <v>8</v>
      </c>
      <c r="D103" s="93" t="s">
        <v>126</v>
      </c>
      <c r="E103" s="93"/>
      <c r="F103" s="93"/>
      <c r="G103" s="93"/>
      <c r="H103" s="93"/>
      <c r="I103" s="93"/>
      <c r="J103" s="93"/>
      <c r="K103" s="93"/>
      <c r="L103" s="93"/>
      <c r="M103" s="94"/>
    </row>
    <row r="104" spans="1:13" ht="15.75" thickBot="1" x14ac:dyDescent="0.3">
      <c r="A104" s="89"/>
      <c r="B104" s="85"/>
      <c r="C104" s="22" t="s">
        <v>127</v>
      </c>
      <c r="D104" s="105" t="s">
        <v>128</v>
      </c>
      <c r="E104" s="105"/>
      <c r="F104" s="105"/>
      <c r="G104" s="105"/>
      <c r="H104" s="105"/>
      <c r="I104" s="105"/>
      <c r="J104" s="105"/>
      <c r="K104" s="105"/>
      <c r="L104" s="105"/>
      <c r="M104" s="106"/>
    </row>
    <row r="105" spans="1:13" x14ac:dyDescent="0.25">
      <c r="A105" s="86">
        <v>26</v>
      </c>
      <c r="B105" s="82" t="s">
        <v>129</v>
      </c>
      <c r="C105" s="19" t="s">
        <v>3</v>
      </c>
      <c r="D105" s="128" t="s">
        <v>130</v>
      </c>
      <c r="E105" s="128"/>
      <c r="F105" s="128"/>
      <c r="G105" s="128"/>
      <c r="H105" s="128"/>
      <c r="I105" s="128"/>
      <c r="J105" s="128"/>
      <c r="K105" s="128"/>
      <c r="L105" s="128"/>
      <c r="M105" s="129"/>
    </row>
    <row r="106" spans="1:13" x14ac:dyDescent="0.25">
      <c r="A106" s="87"/>
      <c r="B106" s="83"/>
      <c r="C106" s="2" t="s">
        <v>4</v>
      </c>
      <c r="D106" s="93" t="s">
        <v>131</v>
      </c>
      <c r="E106" s="93"/>
      <c r="F106" s="93"/>
      <c r="G106" s="93"/>
      <c r="H106" s="93"/>
      <c r="I106" s="93"/>
      <c r="J106" s="93"/>
      <c r="K106" s="93"/>
      <c r="L106" s="93"/>
      <c r="M106" s="94"/>
    </row>
    <row r="107" spans="1:13" x14ac:dyDescent="0.25">
      <c r="A107" s="87"/>
      <c r="B107" s="83"/>
      <c r="C107" s="2" t="s">
        <v>5</v>
      </c>
      <c r="D107" s="93" t="s">
        <v>132</v>
      </c>
      <c r="E107" s="93"/>
      <c r="F107" s="93"/>
      <c r="G107" s="93"/>
      <c r="H107" s="93"/>
      <c r="I107" s="93"/>
      <c r="J107" s="93"/>
      <c r="K107" s="93"/>
      <c r="L107" s="93"/>
      <c r="M107" s="94"/>
    </row>
    <row r="108" spans="1:13" x14ac:dyDescent="0.25">
      <c r="A108" s="87"/>
      <c r="B108" s="83"/>
      <c r="C108" s="2" t="s">
        <v>6</v>
      </c>
      <c r="D108" s="93" t="s">
        <v>133</v>
      </c>
      <c r="E108" s="93"/>
      <c r="F108" s="93"/>
      <c r="G108" s="93"/>
      <c r="H108" s="93"/>
      <c r="I108" s="93"/>
      <c r="J108" s="93"/>
      <c r="K108" s="93"/>
      <c r="L108" s="93"/>
      <c r="M108" s="94"/>
    </row>
    <row r="109" spans="1:13" x14ac:dyDescent="0.25">
      <c r="A109" s="87"/>
      <c r="B109" s="83"/>
      <c r="C109" s="2" t="s">
        <v>7</v>
      </c>
      <c r="D109" s="93" t="s">
        <v>134</v>
      </c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1:13" x14ac:dyDescent="0.25">
      <c r="A110" s="88"/>
      <c r="B110" s="84"/>
      <c r="C110" s="2" t="s">
        <v>8</v>
      </c>
      <c r="D110" s="93" t="s">
        <v>135</v>
      </c>
      <c r="E110" s="93"/>
      <c r="F110" s="93"/>
      <c r="G110" s="93"/>
      <c r="H110" s="93"/>
      <c r="I110" s="93"/>
      <c r="J110" s="93"/>
      <c r="K110" s="93"/>
      <c r="L110" s="93"/>
      <c r="M110" s="94"/>
    </row>
    <row r="111" spans="1:13" ht="15.75" thickBot="1" x14ac:dyDescent="0.3">
      <c r="A111" s="89"/>
      <c r="B111" s="85"/>
      <c r="C111" s="22" t="s">
        <v>127</v>
      </c>
      <c r="D111" s="105" t="s">
        <v>136</v>
      </c>
      <c r="E111" s="105"/>
      <c r="F111" s="105"/>
      <c r="G111" s="105"/>
      <c r="H111" s="105"/>
      <c r="I111" s="105"/>
      <c r="J111" s="105"/>
      <c r="K111" s="105"/>
      <c r="L111" s="105"/>
      <c r="M111" s="106"/>
    </row>
  </sheetData>
  <mergeCells count="114">
    <mergeCell ref="A105:A111"/>
    <mergeCell ref="B105:B111"/>
    <mergeCell ref="D105:M105"/>
    <mergeCell ref="D106:M106"/>
    <mergeCell ref="D107:M107"/>
    <mergeCell ref="D108:M108"/>
    <mergeCell ref="D109:M109"/>
    <mergeCell ref="D110:M110"/>
    <mergeCell ref="D111:M111"/>
    <mergeCell ref="M88:M90"/>
    <mergeCell ref="M91:M92"/>
    <mergeCell ref="D93:M93"/>
    <mergeCell ref="D94:M94"/>
    <mergeCell ref="M70:M71"/>
    <mergeCell ref="M72:M73"/>
    <mergeCell ref="M75:M80"/>
    <mergeCell ref="M81:M82"/>
    <mergeCell ref="M83:M84"/>
    <mergeCell ref="M26:M27"/>
    <mergeCell ref="M28:M29"/>
    <mergeCell ref="M57:M58"/>
    <mergeCell ref="M59:M63"/>
    <mergeCell ref="M64:M65"/>
    <mergeCell ref="M66:M67"/>
    <mergeCell ref="M68:M69"/>
    <mergeCell ref="M30:M35"/>
    <mergeCell ref="M36:M40"/>
    <mergeCell ref="M41:M45"/>
    <mergeCell ref="M46:M51"/>
    <mergeCell ref="M52:M56"/>
    <mergeCell ref="M2:M3"/>
    <mergeCell ref="M4:M5"/>
    <mergeCell ref="M7:M8"/>
    <mergeCell ref="M9:M10"/>
    <mergeCell ref="M11:M12"/>
    <mergeCell ref="M13:M14"/>
    <mergeCell ref="M15:M16"/>
    <mergeCell ref="M17:M18"/>
    <mergeCell ref="M19:M25"/>
    <mergeCell ref="A11:A12"/>
    <mergeCell ref="B11:B12"/>
    <mergeCell ref="A9:A10"/>
    <mergeCell ref="B9:B10"/>
    <mergeCell ref="B30:B35"/>
    <mergeCell ref="A30:A35"/>
    <mergeCell ref="A17:A18"/>
    <mergeCell ref="B17:B18"/>
    <mergeCell ref="A15:A16"/>
    <mergeCell ref="B15:B16"/>
    <mergeCell ref="A13:A14"/>
    <mergeCell ref="B13:B14"/>
    <mergeCell ref="A19:A25"/>
    <mergeCell ref="B19:B25"/>
    <mergeCell ref="A28:A29"/>
    <mergeCell ref="A26:A27"/>
    <mergeCell ref="B28:B29"/>
    <mergeCell ref="B26:B27"/>
    <mergeCell ref="B36:B40"/>
    <mergeCell ref="A36:A40"/>
    <mergeCell ref="B41:B45"/>
    <mergeCell ref="A41:A45"/>
    <mergeCell ref="B46:B51"/>
    <mergeCell ref="A46:A51"/>
    <mergeCell ref="A52:A56"/>
    <mergeCell ref="A57:A58"/>
    <mergeCell ref="B57:B58"/>
    <mergeCell ref="A2:A3"/>
    <mergeCell ref="B2:B3"/>
    <mergeCell ref="B75:B80"/>
    <mergeCell ref="A75:A80"/>
    <mergeCell ref="A81:A82"/>
    <mergeCell ref="B81:B82"/>
    <mergeCell ref="B70:B71"/>
    <mergeCell ref="A70:A71"/>
    <mergeCell ref="A72:A73"/>
    <mergeCell ref="B72:B73"/>
    <mergeCell ref="A74:C74"/>
    <mergeCell ref="B4:B5"/>
    <mergeCell ref="A4:A5"/>
    <mergeCell ref="B7:B8"/>
    <mergeCell ref="A7:A8"/>
    <mergeCell ref="B52:B56"/>
    <mergeCell ref="B59:B63"/>
    <mergeCell ref="A59:A63"/>
    <mergeCell ref="B64:B65"/>
    <mergeCell ref="A64:A65"/>
    <mergeCell ref="B66:B67"/>
    <mergeCell ref="A66:A67"/>
    <mergeCell ref="A68:A69"/>
    <mergeCell ref="B68:B69"/>
    <mergeCell ref="B85:B86"/>
    <mergeCell ref="A85:A86"/>
    <mergeCell ref="B93:B104"/>
    <mergeCell ref="A93:A104"/>
    <mergeCell ref="A87:C87"/>
    <mergeCell ref="D95:M95"/>
    <mergeCell ref="D96:M96"/>
    <mergeCell ref="D97:M97"/>
    <mergeCell ref="D74:L74"/>
    <mergeCell ref="D98:M98"/>
    <mergeCell ref="D99:M99"/>
    <mergeCell ref="D100:M100"/>
    <mergeCell ref="D101:M101"/>
    <mergeCell ref="D102:M102"/>
    <mergeCell ref="B91:B92"/>
    <mergeCell ref="A91:A92"/>
    <mergeCell ref="A88:A90"/>
    <mergeCell ref="B88:B90"/>
    <mergeCell ref="D87:L87"/>
    <mergeCell ref="A83:A84"/>
    <mergeCell ref="B83:B84"/>
    <mergeCell ref="D103:M103"/>
    <mergeCell ref="D104:M104"/>
    <mergeCell ref="M85:M8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4ff562-e9e2-45f4-8a5b-256b5a8a4b97" xsi:nil="true"/>
    <lcf76f155ced4ddcb4097134ff3c332f xmlns="f27dd64b-d80c-4f35-a44b-7ca22e4fc3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13" ma:contentTypeDescription="Crear nuevo documento." ma:contentTypeScope="" ma:versionID="bd04061c6ba7875daa0c7113600b0556">
  <xsd:schema xmlns:xsd="http://www.w3.org/2001/XMLSchema" xmlns:xs="http://www.w3.org/2001/XMLSchema" xmlns:p="http://schemas.microsoft.com/office/2006/metadata/properties" xmlns:ns2="f27dd64b-d80c-4f35-a44b-7ca22e4fc39e" xmlns:ns3="714ff562-e9e2-45f4-8a5b-256b5a8a4b97" targetNamespace="http://schemas.microsoft.com/office/2006/metadata/properties" ma:root="true" ma:fieldsID="f16f253c9356e650258a97e1a40e8711" ns2:_="" ns3:_="">
    <xsd:import namespace="f27dd64b-d80c-4f35-a44b-7ca22e4fc39e"/>
    <xsd:import namespace="714ff562-e9e2-45f4-8a5b-256b5a8a4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562-e9e2-45f4-8a5b-256b5a8a4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2f48e6-74db-4d3b-b132-925642bc08b9}" ma:internalName="TaxCatchAll" ma:showField="CatchAllData" ma:web="714ff562-e9e2-45f4-8a5b-256b5a8a4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B01F52-8558-4A2A-BF39-E93F818B6C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5D972B-4997-4F49-BA34-59ABE74C6C21}">
  <ds:schemaRefs>
    <ds:schemaRef ds:uri="http://www.w3.org/XML/1998/namespace"/>
    <ds:schemaRef ds:uri="http://purl.org/dc/elements/1.1/"/>
    <ds:schemaRef ds:uri="http://schemas.openxmlformats.org/package/2006/metadata/core-properties"/>
    <ds:schemaRef ds:uri="f27dd64b-d80c-4f35-a44b-7ca22e4fc39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14ff562-e9e2-45f4-8a5b-256b5a8a4b9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B8E00C-79ED-4E4E-B0DF-A8F5581E7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d64b-d80c-4f35-a44b-7ca22e4fc39e"/>
    <ds:schemaRef ds:uri="714ff562-e9e2-45f4-8a5b-256b5a8a4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</dc:creator>
  <cp:keywords/>
  <dc:description/>
  <cp:lastModifiedBy>INES ADRIANA PACHON RUIZ</cp:lastModifiedBy>
  <cp:revision/>
  <dcterms:created xsi:type="dcterms:W3CDTF">2022-09-15T01:02:11Z</dcterms:created>
  <dcterms:modified xsi:type="dcterms:W3CDTF">2023-10-29T03:43:29Z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  <property fmtid="{D5CDD505-2E9C-101B-9397-08002B2CF9AE}" pid="3" name="MediaServiceImageTags">
    <vt:lpwstr/>
  </property>
</Properties>
</file>