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johnjairomerarestrepo/Downloads/"/>
    </mc:Choice>
  </mc:AlternateContent>
  <xr:revisionPtr revIDLastSave="0" documentId="8_{E5CB5B00-E009-DB4B-B214-F015463C3DF8}" xr6:coauthVersionLast="47" xr6:coauthVersionMax="47" xr10:uidLastSave="{00000000-0000-0000-0000-000000000000}"/>
  <bookViews>
    <workbookView xWindow="-760" yWindow="-21100" windowWidth="29420" windowHeight="19060" xr2:uid="{678C81D7-A8C5-D94F-8041-BD53EB00FA1F}"/>
  </bookViews>
  <sheets>
    <sheet name="Hoj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D37" i="2"/>
  <c r="D36" i="2"/>
  <c r="D35" i="2"/>
  <c r="D28" i="2"/>
  <c r="D42" i="2" l="1"/>
  <c r="C14" i="2"/>
  <c r="D43" i="2" s="1"/>
  <c r="D44" i="2" l="1"/>
  <c r="C17" i="2"/>
  <c r="C18" i="2" s="1"/>
  <c r="D20" i="2" s="1"/>
  <c r="D21" i="2" s="1"/>
  <c r="D29" i="2"/>
  <c r="D30" i="2" s="1"/>
  <c r="D45" i="2"/>
  <c r="D46" i="2" s="1"/>
  <c r="D31" i="2"/>
  <c r="D49" i="2" l="1"/>
  <c r="D50" i="2"/>
  <c r="D51" i="2"/>
  <c r="E46" i="2"/>
  <c r="C32" i="2"/>
  <c r="D32" i="2" l="1"/>
</calcChain>
</file>

<file path=xl/sharedStrings.xml><?xml version="1.0" encoding="utf-8"?>
<sst xmlns="http://schemas.openxmlformats.org/spreadsheetml/2006/main" count="66" uniqueCount="53">
  <si>
    <t>Concepto</t>
  </si>
  <si>
    <t>Costo estimado (USD)</t>
  </si>
  <si>
    <t>Desarrolladores (freelancer)</t>
  </si>
  <si>
    <t>1,000 - 5,000</t>
  </si>
  <si>
    <t>Herramientas de desarrollo</t>
  </si>
  <si>
    <t>0 - 500</t>
  </si>
  <si>
    <t>10 - 100/mes</t>
  </si>
  <si>
    <t>0 - 50/mes</t>
  </si>
  <si>
    <t>Diseño gráfico/UX</t>
  </si>
  <si>
    <t>500 - 2,000</t>
  </si>
  <si>
    <t>Sitio web (dominio y SSL)</t>
  </si>
  <si>
    <t>100 - 300</t>
  </si>
  <si>
    <t>Licencias de software</t>
  </si>
  <si>
    <t>Pruebas de software (QA)</t>
  </si>
  <si>
    <t>200 - 1,000</t>
  </si>
  <si>
    <t>Legales (términos y condiciones)</t>
  </si>
  <si>
    <t>100 - 500</t>
  </si>
  <si>
    <t>Costo estimado (COP)</t>
  </si>
  <si>
    <t>Costo Total</t>
  </si>
  <si>
    <t>Alojamiento/hosting  "Valor Mensual"</t>
  </si>
  <si>
    <t>Base de datos (en la nube) "Valor Mensual"</t>
  </si>
  <si>
    <t>Inversión Inicial</t>
  </si>
  <si>
    <t>Reterno sobre la Inversión</t>
  </si>
  <si>
    <t>Beneficio Neto</t>
  </si>
  <si>
    <t>Inversión Total</t>
  </si>
  <si>
    <t>ROI =(Beneficio Neto / Inversión total) * 100</t>
  </si>
  <si>
    <t>Costos totales</t>
  </si>
  <si>
    <t>* Se resta Ingresos - Costos</t>
  </si>
  <si>
    <t>Ingresos totales</t>
  </si>
  <si>
    <t>ROI positivo (&gt; 0%)</t>
  </si>
  <si>
    <t>ROI negativo (&lt; 0%)</t>
  </si>
  <si>
    <t>ROI del 100%</t>
  </si>
  <si>
    <t>La inversión ha generado ganancias.</t>
  </si>
  <si>
    <t>La inversión ha resultado en pérdidas.</t>
  </si>
  <si>
    <t>Significa que duplicaste tu inversión inicial.</t>
  </si>
  <si>
    <t>ROI en un Horizonte de 3 añios</t>
  </si>
  <si>
    <t>Se estima un aumento en las ventas de acuerdo con el IPC acumulado al 2024 del 6,12%</t>
  </si>
  <si>
    <t>Contratacion Analista de Datos</t>
  </si>
  <si>
    <t>Tasa Interna de Retorno</t>
  </si>
  <si>
    <t>Teniendo en cuenta que la TIR, es mayor que el costo de capital, indica que el proyecto es rentable.</t>
  </si>
  <si>
    <t>Nota: si este proyecto genera los flujos de caja proyectados, una TIR del 47% indica una alta rentabilidad, siempre que el costo del capital esté por debajo de ese valor.</t>
  </si>
  <si>
    <t>Valor Presente Neto</t>
  </si>
  <si>
    <t>Año 0</t>
  </si>
  <si>
    <t>Año 1</t>
  </si>
  <si>
    <t>Año 2</t>
  </si>
  <si>
    <t>Año 3</t>
  </si>
  <si>
    <t>Año 4</t>
  </si>
  <si>
    <t>Año 5</t>
  </si>
  <si>
    <t>Calculo Payback</t>
  </si>
  <si>
    <t>Flujo de caja</t>
  </si>
  <si>
    <t>Valor</t>
  </si>
  <si>
    <t>Resultado</t>
  </si>
  <si>
    <t>Analisis del Caluculo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</si>
</sst>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 #,##0;\-&quot;$&quot;\ #,##0"/>
    <numFmt numFmtId="164" formatCode=";;;"/>
  </numFmts>
  <fonts count="6" x14ac:knownFonts="1">
    <font>
      <sz val="12"/>
      <color theme="1"/>
      <name val="Arial"/>
      <family val="2"/>
      <scheme val="minor"/>
    </font>
    <font>
      <sz val="12"/>
      <color theme="1"/>
      <name val="Arial"/>
      <family val="2"/>
      <scheme val="minor"/>
    </font>
    <font>
      <sz val="12"/>
      <color theme="8"/>
      <name val="Arial"/>
      <family val="2"/>
      <scheme val="minor"/>
    </font>
    <font>
      <b/>
      <sz val="12"/>
      <color theme="8"/>
      <name val="Arial"/>
      <family val="2"/>
      <scheme val="minor"/>
    </font>
    <font>
      <b/>
      <sz val="12"/>
      <color theme="0"/>
      <name val="Arial"/>
      <family val="2"/>
      <scheme val="minor"/>
    </font>
    <font>
      <sz val="12"/>
      <color theme="8" tint="-0.249977111117893"/>
      <name val="Arial"/>
      <family val="2"/>
      <scheme val="minor"/>
    </font>
  </fonts>
  <fills count="4">
    <fill>
      <patternFill patternType="none"/>
    </fill>
    <fill>
      <patternFill patternType="gray125"/>
    </fill>
    <fill>
      <patternFill patternType="solid">
        <fgColor theme="1"/>
        <bgColor indexed="64"/>
      </patternFill>
    </fill>
    <fill>
      <patternFill patternType="solid">
        <fgColor theme="1"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xf numFmtId="164" fontId="3" fillId="0" borderId="0" xfId="0" applyNumberFormat="1" applyFont="1"/>
    <xf numFmtId="164" fontId="2" fillId="0" borderId="0" xfId="0" applyNumberFormat="1" applyFont="1"/>
    <xf numFmtId="5" fontId="2" fillId="0" borderId="0" xfId="0" applyNumberFormat="1" applyFont="1"/>
    <xf numFmtId="10" fontId="2" fillId="0" borderId="0" xfId="1" applyNumberFormat="1" applyFont="1"/>
    <xf numFmtId="0" fontId="2" fillId="0" borderId="1" xfId="0" applyFont="1" applyBorder="1"/>
    <xf numFmtId="5" fontId="2" fillId="0" borderId="1" xfId="0" applyNumberFormat="1" applyFont="1" applyBorder="1"/>
    <xf numFmtId="0" fontId="2" fillId="0" borderId="0" xfId="0" applyFont="1" applyAlignment="1">
      <alignment vertical="center"/>
    </xf>
    <xf numFmtId="0" fontId="4" fillId="2" borderId="0" xfId="0" applyFont="1" applyFill="1" applyAlignment="1">
      <alignment horizontal="center" vertical="center"/>
    </xf>
    <xf numFmtId="5" fontId="3" fillId="0" borderId="1" xfId="0" applyNumberFormat="1" applyFont="1" applyBorder="1"/>
    <xf numFmtId="0" fontId="4" fillId="2" borderId="0" xfId="0" applyFont="1" applyFill="1" applyAlignment="1">
      <alignment horizontal="left" vertical="center"/>
    </xf>
    <xf numFmtId="0" fontId="5" fillId="0" borderId="0" xfId="0" applyFont="1"/>
    <xf numFmtId="0" fontId="2" fillId="0" borderId="0" xfId="0" applyFont="1" applyAlignment="1">
      <alignment horizontal="left" vertical="top" wrapText="1"/>
    </xf>
    <xf numFmtId="0" fontId="2" fillId="0" borderId="0" xfId="0" applyFont="1" applyAlignment="1">
      <alignment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xf>
    <xf numFmtId="10" fontId="2" fillId="0" borderId="2" xfId="1" applyNumberFormat="1" applyFont="1" applyBorder="1" applyAlignment="1">
      <alignment horizontal="center" vertical="center"/>
    </xf>
    <xf numFmtId="0" fontId="2" fillId="0" borderId="2" xfId="0" applyFont="1" applyBorder="1" applyAlignment="1">
      <alignment horizontal="center" vertical="center" wrapText="1"/>
    </xf>
    <xf numFmtId="0" fontId="4" fillId="2" borderId="2" xfId="0" applyFont="1" applyFill="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vertical="center" wrapText="1"/>
    </xf>
    <xf numFmtId="0" fontId="3" fillId="3" borderId="2" xfId="0" applyFont="1" applyFill="1" applyBorder="1" applyAlignment="1">
      <alignment horizontal="left" vertical="center"/>
    </xf>
    <xf numFmtId="0" fontId="3" fillId="3" borderId="2" xfId="0" applyFont="1" applyFill="1" applyBorder="1" applyAlignment="1">
      <alignment horizontal="left" vertical="center"/>
    </xf>
    <xf numFmtId="5" fontId="5" fillId="0" borderId="2" xfId="0" applyNumberFormat="1" applyFont="1" applyBorder="1" applyAlignment="1">
      <alignment horizontal="right"/>
    </xf>
    <xf numFmtId="0" fontId="3" fillId="3" borderId="3" xfId="0" applyFont="1" applyFill="1" applyBorder="1" applyAlignment="1">
      <alignment horizontal="left" vertical="center"/>
    </xf>
    <xf numFmtId="9" fontId="0" fillId="0" borderId="2" xfId="0" applyNumberFormat="1" applyBorder="1"/>
    <xf numFmtId="1" fontId="5" fillId="0" borderId="2" xfId="0" applyNumberFormat="1" applyFont="1" applyBorder="1"/>
    <xf numFmtId="0" fontId="5" fillId="0" borderId="2" xfId="0" applyFont="1" applyBorder="1" applyAlignment="1">
      <alignment vertical="center"/>
    </xf>
    <xf numFmtId="0" fontId="5" fillId="0" borderId="4" xfId="0" applyFont="1" applyBorder="1"/>
    <xf numFmtId="0" fontId="5" fillId="0" borderId="2"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1b">
  <a:themeElements>
    <a:clrScheme name="ARL">
      <a:dk1>
        <a:srgbClr val="0033A0"/>
      </a:dk1>
      <a:lt1>
        <a:srgbClr val="FFFFFF"/>
      </a:lt1>
      <a:dk2>
        <a:srgbClr val="00AEC7"/>
      </a:dk2>
      <a:lt2>
        <a:srgbClr val="78BE21"/>
      </a:lt2>
      <a:accent1>
        <a:srgbClr val="4EC3E0"/>
      </a:accent1>
      <a:accent2>
        <a:srgbClr val="E3E829"/>
      </a:accent2>
      <a:accent3>
        <a:srgbClr val="0086D6"/>
      </a:accent3>
      <a:accent4>
        <a:srgbClr val="41B6E6"/>
      </a:accent4>
      <a:accent5>
        <a:srgbClr val="53565A"/>
      </a:accent5>
      <a:accent6>
        <a:srgbClr val="9CDBD9"/>
      </a:accent6>
      <a:hlink>
        <a:srgbClr val="003057"/>
      </a:hlink>
      <a:folHlink>
        <a:srgbClr val="00B2A9"/>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Tema1b" id="{8CF0872A-304D-E447-ABAF-8DBF0E2EB92A}" vid="{8FE233F7-4B09-0046-8C3A-F61303BBFFA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8495E-47CD-E645-8204-EAA8853D6EA4}">
  <dimension ref="A2:DE70"/>
  <sheetViews>
    <sheetView showGridLines="0" tabSelected="1" zoomScale="80" zoomScaleNormal="80" workbookViewId="0">
      <selection activeCell="B41" sqref="B41"/>
    </sheetView>
  </sheetViews>
  <sheetFormatPr baseColWidth="10" defaultRowHeight="16" x14ac:dyDescent="0.2"/>
  <cols>
    <col min="1" max="1" width="9.42578125" customWidth="1"/>
    <col min="2" max="2" width="39.7109375" customWidth="1"/>
    <col min="3" max="3" width="26.140625" customWidth="1"/>
    <col min="4" max="4" width="13.28515625" customWidth="1"/>
    <col min="5" max="5" width="11.42578125" customWidth="1"/>
    <col min="6" max="7" width="13.85546875" customWidth="1"/>
    <col min="8" max="8" width="14.5703125" customWidth="1"/>
  </cols>
  <sheetData>
    <row r="2" spans="1:8" s="1" customFormat="1" x14ac:dyDescent="0.2">
      <c r="B2" s="15" t="s">
        <v>21</v>
      </c>
      <c r="C2" s="15"/>
    </row>
    <row r="3" spans="1:8" s="1" customFormat="1" x14ac:dyDescent="0.2">
      <c r="A3" s="2" t="s">
        <v>1</v>
      </c>
      <c r="B3" s="9" t="s">
        <v>0</v>
      </c>
      <c r="C3" s="9" t="s">
        <v>17</v>
      </c>
    </row>
    <row r="4" spans="1:8" s="1" customFormat="1" x14ac:dyDescent="0.2">
      <c r="A4" s="3" t="s">
        <v>3</v>
      </c>
      <c r="B4" s="6" t="s">
        <v>2</v>
      </c>
      <c r="C4" s="7">
        <v>8406000</v>
      </c>
    </row>
    <row r="5" spans="1:8" s="1" customFormat="1" x14ac:dyDescent="0.2">
      <c r="A5" s="3" t="s">
        <v>5</v>
      </c>
      <c r="B5" s="6" t="s">
        <v>4</v>
      </c>
      <c r="C5" s="7">
        <v>2101500</v>
      </c>
    </row>
    <row r="6" spans="1:8" s="1" customFormat="1" x14ac:dyDescent="0.2">
      <c r="A6" s="3" t="s">
        <v>6</v>
      </c>
      <c r="B6" s="6" t="s">
        <v>19</v>
      </c>
      <c r="C6" s="7">
        <v>336240</v>
      </c>
    </row>
    <row r="7" spans="1:8" s="1" customFormat="1" x14ac:dyDescent="0.2">
      <c r="A7" s="3" t="s">
        <v>7</v>
      </c>
      <c r="B7" s="6" t="s">
        <v>20</v>
      </c>
      <c r="C7" s="7">
        <v>210150</v>
      </c>
    </row>
    <row r="8" spans="1:8" s="1" customFormat="1" x14ac:dyDescent="0.2">
      <c r="A8" s="3" t="s">
        <v>9</v>
      </c>
      <c r="B8" s="6" t="s">
        <v>8</v>
      </c>
      <c r="C8" s="7">
        <v>2101500</v>
      </c>
    </row>
    <row r="9" spans="1:8" s="1" customFormat="1" x14ac:dyDescent="0.2">
      <c r="A9" s="3" t="s">
        <v>11</v>
      </c>
      <c r="B9" s="6" t="s">
        <v>10</v>
      </c>
      <c r="C9" s="7">
        <v>1260900</v>
      </c>
    </row>
    <row r="10" spans="1:8" s="1" customFormat="1" x14ac:dyDescent="0.2">
      <c r="A10" s="3" t="s">
        <v>5</v>
      </c>
      <c r="B10" s="6" t="s">
        <v>12</v>
      </c>
      <c r="C10" s="7">
        <v>420300</v>
      </c>
    </row>
    <row r="11" spans="1:8" s="1" customFormat="1" x14ac:dyDescent="0.2">
      <c r="A11" s="3" t="s">
        <v>14</v>
      </c>
      <c r="B11" s="6" t="s">
        <v>13</v>
      </c>
      <c r="C11" s="7">
        <v>2101500</v>
      </c>
    </row>
    <row r="12" spans="1:8" s="1" customFormat="1" x14ac:dyDescent="0.2">
      <c r="A12" s="3" t="s">
        <v>16</v>
      </c>
      <c r="B12" s="6" t="s">
        <v>15</v>
      </c>
      <c r="C12" s="7">
        <v>1681200</v>
      </c>
    </row>
    <row r="13" spans="1:8" s="1" customFormat="1" x14ac:dyDescent="0.2">
      <c r="B13" s="6" t="s">
        <v>37</v>
      </c>
      <c r="C13" s="7">
        <v>5208333.333333334</v>
      </c>
    </row>
    <row r="14" spans="1:8" s="1" customFormat="1" x14ac:dyDescent="0.2">
      <c r="B14" s="11" t="s">
        <v>18</v>
      </c>
      <c r="C14" s="10">
        <f>SUM(C4:C13)</f>
        <v>23827623.333333336</v>
      </c>
    </row>
    <row r="16" spans="1:8" x14ac:dyDescent="0.2">
      <c r="B16" s="16" t="s">
        <v>48</v>
      </c>
      <c r="C16" s="16" t="s">
        <v>42</v>
      </c>
      <c r="D16" s="16" t="s">
        <v>43</v>
      </c>
      <c r="E16" s="16" t="s">
        <v>44</v>
      </c>
      <c r="F16" s="16" t="s">
        <v>45</v>
      </c>
      <c r="G16" s="16" t="s">
        <v>46</v>
      </c>
      <c r="H16" s="16" t="s">
        <v>47</v>
      </c>
    </row>
    <row r="17" spans="2:109" x14ac:dyDescent="0.2">
      <c r="B17" s="23" t="s">
        <v>49</v>
      </c>
      <c r="C17" s="24">
        <f>C14*-1</f>
        <v>-23827623.333333336</v>
      </c>
      <c r="D17" s="24">
        <v>5000000</v>
      </c>
      <c r="E17" s="24">
        <v>8000000</v>
      </c>
      <c r="F17" s="24">
        <v>13000000</v>
      </c>
      <c r="G17" s="24">
        <v>22000000</v>
      </c>
      <c r="H17" s="24">
        <v>35000000</v>
      </c>
    </row>
    <row r="18" spans="2:109" x14ac:dyDescent="0.2">
      <c r="B18" s="23" t="s">
        <v>38</v>
      </c>
      <c r="C18" s="26">
        <f>+IRR(C17:H17)</f>
        <v>0.41405619098984969</v>
      </c>
    </row>
    <row r="19" spans="2:109" x14ac:dyDescent="0.2">
      <c r="B19" s="25" t="s">
        <v>41</v>
      </c>
      <c r="C19" s="12" t="s">
        <v>50</v>
      </c>
      <c r="D19" s="27">
        <f>+NPV(C18,D17:H17)+C17</f>
        <v>0</v>
      </c>
      <c r="E19" s="12"/>
      <c r="F19" s="12"/>
      <c r="G19" s="12"/>
      <c r="H19" s="12"/>
    </row>
    <row r="20" spans="2:109" x14ac:dyDescent="0.2">
      <c r="B20" s="22"/>
      <c r="C20" s="12" t="s">
        <v>51</v>
      </c>
      <c r="D20" s="29" t="str">
        <f>+IF(D19&gt;=0,"Positivo","Negativo")</f>
        <v>Positivo</v>
      </c>
      <c r="E20" s="12"/>
      <c r="F20" s="12"/>
      <c r="G20" s="12"/>
      <c r="H20" s="12"/>
    </row>
    <row r="21" spans="2:109" ht="33" customHeight="1" x14ac:dyDescent="0.2">
      <c r="B21" s="22"/>
      <c r="C21" s="28" t="s">
        <v>52</v>
      </c>
      <c r="D21" s="30" t="str">
        <f>+IF(D20="Positivo","Teniendo en cuenta que el resultado es positivo, se infiere que el proyecto es rentable de acuerdo con la tasa interna de retorno.","Teniendo en cuenta que el resultado es negativo, se infiere que el proyecto no generara los suficientes retornos para justificar la inversión.")</f>
        <v>Teniendo en cuenta que el resultado es positivo, se infiere que el proyecto es rentable de acuerdo con la tasa interna de retorno.</v>
      </c>
      <c r="E21" s="30"/>
      <c r="F21" s="30"/>
      <c r="G21" s="30"/>
      <c r="H21" s="30"/>
    </row>
    <row r="22" spans="2:109" x14ac:dyDescent="0.2">
      <c r="B22" s="12" t="s">
        <v>39</v>
      </c>
    </row>
    <row r="23" spans="2:109" x14ac:dyDescent="0.2">
      <c r="B23" s="12" t="s">
        <v>40</v>
      </c>
    </row>
    <row r="25" spans="2:109" x14ac:dyDescent="0.2">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row>
    <row r="26" spans="2:109" x14ac:dyDescent="0.2">
      <c r="B26" s="9" t="s">
        <v>22</v>
      </c>
      <c r="C26" s="1"/>
      <c r="D26" s="4"/>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row>
    <row r="27" spans="2:109" x14ac:dyDescent="0.2">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row>
    <row r="28" spans="2:109" x14ac:dyDescent="0.2">
      <c r="B28" s="1" t="s">
        <v>27</v>
      </c>
      <c r="C28" s="1" t="s">
        <v>28</v>
      </c>
      <c r="D28" s="4">
        <f>34008194/(1-6.12%)</f>
        <v>36225174.691095017</v>
      </c>
      <c r="E28" s="13" t="s">
        <v>36</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row>
    <row r="29" spans="2:109" x14ac:dyDescent="0.2">
      <c r="B29" s="1"/>
      <c r="C29" s="1" t="s">
        <v>26</v>
      </c>
      <c r="D29" s="4">
        <f>C14</f>
        <v>23827623.333333336</v>
      </c>
      <c r="E29" s="13"/>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row>
    <row r="30" spans="2:109" x14ac:dyDescent="0.2">
      <c r="B30" s="1" t="s">
        <v>23</v>
      </c>
      <c r="C30" s="1"/>
      <c r="D30" s="4">
        <f>+D28-D29</f>
        <v>12397551.357761681</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row>
    <row r="31" spans="2:109" x14ac:dyDescent="0.2">
      <c r="B31" s="1" t="s">
        <v>24</v>
      </c>
      <c r="C31" s="1"/>
      <c r="D31" s="4">
        <f>C14</f>
        <v>23827623.333333336</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row>
    <row r="32" spans="2:109" ht="40" customHeight="1" x14ac:dyDescent="0.2">
      <c r="B32" s="16" t="s">
        <v>25</v>
      </c>
      <c r="C32" s="17">
        <f>(D30/D31)</f>
        <v>0.52030163412975783</v>
      </c>
      <c r="D32" s="18" t="str">
        <f>+"Se infiere que la empresa obtendra un retorno sobre la inversión del "&amp;TEXT(C32,"0,00%")</f>
        <v>Se infiere que la empresa obtendra un retorno sobre la inversión del 52,03%</v>
      </c>
      <c r="E32" s="18"/>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row>
    <row r="33" spans="2:109"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row>
    <row r="34" spans="2:109" x14ac:dyDescent="0.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row>
    <row r="35" spans="2:109" ht="39" customHeight="1" x14ac:dyDescent="0.2">
      <c r="B35" s="19" t="s">
        <v>29</v>
      </c>
      <c r="C35" s="20" t="s">
        <v>32</v>
      </c>
      <c r="D35" s="21" t="str">
        <f>+IF($C$32&gt;0%,"Positivo; Indica que la inversión ha generado ganancias, pese a no haber duplicado las ganancias.")</f>
        <v>Positivo; Indica que la inversión ha generado ganancias, pese a no haber duplicado las ganancias.</v>
      </c>
      <c r="E35" s="2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row>
    <row r="36" spans="2:109" x14ac:dyDescent="0.2">
      <c r="B36" s="19" t="s">
        <v>30</v>
      </c>
      <c r="C36" s="20" t="s">
        <v>33</v>
      </c>
      <c r="D36" s="21" t="str">
        <f>+IF($C$32&lt;0%,"Negativo; Indica que la inversión no ha generado ganancias.","")</f>
        <v/>
      </c>
      <c r="E36" s="2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row>
    <row r="37" spans="2:109" x14ac:dyDescent="0.2">
      <c r="B37" s="19" t="s">
        <v>31</v>
      </c>
      <c r="C37" s="20" t="s">
        <v>34</v>
      </c>
      <c r="D37" s="21" t="str">
        <f>+IF($C$32&gt;=100%,"Se duplico las ganancias de la inversión inicial.","")</f>
        <v/>
      </c>
      <c r="E37" s="2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row>
    <row r="38" spans="2:109" x14ac:dyDescent="0.2">
      <c r="B38" s="1"/>
      <c r="C38" s="1"/>
      <c r="D38" s="21"/>
      <c r="E38" s="2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row>
    <row r="39" spans="2:109" x14ac:dyDescent="0.2">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row>
    <row r="40" spans="2:109" x14ac:dyDescent="0.2">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row>
    <row r="41" spans="2:109" x14ac:dyDescent="0.2">
      <c r="B41" s="11" t="s">
        <v>35</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row>
    <row r="42" spans="2:109" x14ac:dyDescent="0.2">
      <c r="B42" s="1"/>
      <c r="C42" s="1" t="s">
        <v>28</v>
      </c>
      <c r="D42" s="4">
        <f>+D28*3</f>
        <v>108675524.07328504</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row>
    <row r="43" spans="2:109" x14ac:dyDescent="0.2">
      <c r="B43" s="1" t="s">
        <v>27</v>
      </c>
      <c r="C43" s="1" t="s">
        <v>26</v>
      </c>
      <c r="D43" s="4">
        <f>C14</f>
        <v>23827623.333333336</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row>
    <row r="44" spans="2:109" x14ac:dyDescent="0.2">
      <c r="B44" s="1" t="s">
        <v>23</v>
      </c>
      <c r="C44" s="1"/>
      <c r="D44" s="4">
        <f>+D42-D43</f>
        <v>84847900.7399517</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row>
    <row r="45" spans="2:109" x14ac:dyDescent="0.2">
      <c r="B45" s="1" t="s">
        <v>24</v>
      </c>
      <c r="C45" s="1"/>
      <c r="D45" s="4">
        <f>C14</f>
        <v>23827623.333333336</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row>
    <row r="46" spans="2:109" x14ac:dyDescent="0.2">
      <c r="B46" s="1" t="s">
        <v>25</v>
      </c>
      <c r="C46" s="1"/>
      <c r="D46" s="5">
        <f>(D44/D45)</f>
        <v>3.5609049023892729</v>
      </c>
      <c r="E46" s="13" t="str">
        <f>+"Se infiere que la empresa obtendra un retorno sobre la inversión del "&amp;TEXT(D46,"0,00%")</f>
        <v>Se infiere que la empresa obtendra un retorno sobre la inversión del 356,09%</v>
      </c>
      <c r="F46" s="13"/>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row>
    <row r="47" spans="2:109"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row>
    <row r="48" spans="2:109"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row>
    <row r="49" spans="2:109" x14ac:dyDescent="0.2">
      <c r="B49" s="8" t="s">
        <v>29</v>
      </c>
      <c r="C49" s="8" t="s">
        <v>32</v>
      </c>
      <c r="D49" s="14" t="str">
        <f>+IF($D$46&gt;0%,"Positivo; Indica que la inversión ha generado ganancias, pese a no haber duplicado las ganancias.")</f>
        <v>Positivo; Indica que la inversión ha generado ganancias, pese a no haber duplicado las ganancias.</v>
      </c>
      <c r="E49" s="14"/>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row>
    <row r="50" spans="2:109" x14ac:dyDescent="0.2">
      <c r="B50" s="8" t="s">
        <v>30</v>
      </c>
      <c r="C50" s="8" t="s">
        <v>33</v>
      </c>
      <c r="D50" s="8" t="str">
        <f>+IF(D46&lt;0%,"Negativo; Indica que la inversión no ha generado ganancias.","")</f>
        <v/>
      </c>
      <c r="E50" s="8"/>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row>
    <row r="51" spans="2:109" x14ac:dyDescent="0.2">
      <c r="B51" s="1" t="s">
        <v>31</v>
      </c>
      <c r="C51" s="1" t="s">
        <v>34</v>
      </c>
      <c r="D51" s="1" t="str">
        <f>+IF(D46&gt;=100%,"Se duplico las ganancias de la inversión inicial.","")</f>
        <v>Se duplico las ganancias de la inversión inicial.</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row>
    <row r="52" spans="2:109"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row>
    <row r="53" spans="2:109" x14ac:dyDescent="0.2">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row>
    <row r="54" spans="2:109" x14ac:dyDescent="0.2">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row>
    <row r="55" spans="2:109"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row>
    <row r="56" spans="2:109"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row>
    <row r="57" spans="2:109"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row>
    <row r="58" spans="2:109" x14ac:dyDescent="0.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row>
    <row r="59" spans="2:109" x14ac:dyDescent="0.2">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row>
    <row r="60" spans="2:109" x14ac:dyDescent="0.2">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row>
    <row r="61" spans="2:109" x14ac:dyDescent="0.2">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row>
    <row r="62" spans="2:109" x14ac:dyDescent="0.2">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row>
    <row r="63" spans="2:109" x14ac:dyDescent="0.2">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row>
    <row r="64" spans="2:109" x14ac:dyDescent="0.2">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row>
    <row r="65" spans="2:109" x14ac:dyDescent="0.2">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row>
    <row r="66" spans="2:109" x14ac:dyDescent="0.2">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row>
    <row r="67" spans="2:109"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row>
    <row r="68" spans="2:109" x14ac:dyDescent="0.2">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row>
    <row r="69" spans="2:109" x14ac:dyDescent="0.2">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row>
    <row r="70" spans="2:109" x14ac:dyDescent="0.2">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row>
  </sheetData>
  <mergeCells count="11">
    <mergeCell ref="B2:C2"/>
    <mergeCell ref="E28:E29"/>
    <mergeCell ref="D35:E35"/>
    <mergeCell ref="E46:F46"/>
    <mergeCell ref="D49:E49"/>
    <mergeCell ref="B19:B21"/>
    <mergeCell ref="D21:H21"/>
    <mergeCell ref="D32:E32"/>
    <mergeCell ref="D36:E36"/>
    <mergeCell ref="D38:E38"/>
    <mergeCell ref="D37:E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MERA RESTREPO</dc:creator>
  <cp:lastModifiedBy>JOHN JAIRO MERA RESTREPO</cp:lastModifiedBy>
  <dcterms:created xsi:type="dcterms:W3CDTF">2024-10-04T02:37:09Z</dcterms:created>
  <dcterms:modified xsi:type="dcterms:W3CDTF">2024-10-25T03:13:52Z</dcterms:modified>
</cp:coreProperties>
</file>