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8_{F754DB94-7CF9-44EE-A616-447903E6F3EE}" xr6:coauthVersionLast="47" xr6:coauthVersionMax="47" xr10:uidLastSave="{00000000-0000-0000-0000-000000000000}"/>
  <bookViews>
    <workbookView xWindow="-108" yWindow="-108" windowWidth="23256" windowHeight="12576" xr2:uid="{2D750EC3-5CE8-4F84-BF6C-3C9FCB83FCE3}"/>
  </bookViews>
  <sheets>
    <sheet name="Cotización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1" i="3" l="1"/>
  <c r="F121" i="3"/>
  <c r="G121" i="3"/>
  <c r="H121" i="3"/>
  <c r="I121" i="3"/>
  <c r="J121" i="3"/>
  <c r="K121" i="3"/>
  <c r="S121" i="3"/>
  <c r="W121" i="3"/>
  <c r="X121" i="3"/>
  <c r="Y121" i="3"/>
  <c r="Z121" i="3"/>
  <c r="AA121" i="3"/>
  <c r="AA123" i="3" l="1"/>
</calcChain>
</file>

<file path=xl/sharedStrings.xml><?xml version="1.0" encoding="utf-8"?>
<sst xmlns="http://schemas.openxmlformats.org/spreadsheetml/2006/main" count="861" uniqueCount="241">
  <si>
    <t>Referencia Mazda</t>
  </si>
  <si>
    <t>Descripción</t>
  </si>
  <si>
    <t>Marca</t>
  </si>
  <si>
    <t>Modelo Actualizado</t>
  </si>
  <si>
    <t>Linea</t>
  </si>
  <si>
    <t>ene-25</t>
  </si>
  <si>
    <t>feb-25</t>
  </si>
  <si>
    <t>mar-25</t>
  </si>
  <si>
    <t>abr-25</t>
  </si>
  <si>
    <t>may-25</t>
  </si>
  <si>
    <t>jun-25</t>
  </si>
  <si>
    <t>B45A51360A</t>
  </si>
  <si>
    <t>DIRECCIONAL IZQUIERDA PARAGOLPES DELANTERO</t>
  </si>
  <si>
    <t>Mazda</t>
  </si>
  <si>
    <t>3</t>
  </si>
  <si>
    <t>B63B50153</t>
  </si>
  <si>
    <t>DEFLECTOR DE AIRE PERSIANA - GUIA DEFLECTORA RH</t>
  </si>
  <si>
    <t>B63B50163</t>
  </si>
  <si>
    <t>SOPORTE PLASTICO PERSIANA - GUIA LH PERSIANA</t>
  </si>
  <si>
    <t>B63B51680A</t>
  </si>
  <si>
    <t>LUZ ANTINIEBLA DELANTERA DERECHA</t>
  </si>
  <si>
    <t>B6YB50101</t>
  </si>
  <si>
    <t>TAPA DERECHA PARAGOLPES DELANTERO - TAPA PLÁSTICA DER REJILLA INF BOMPER DELANTE</t>
  </si>
  <si>
    <t>B6YS7041X</t>
  </si>
  <si>
    <t>COSTADO DERECHO</t>
  </si>
  <si>
    <t>BADH50712C</t>
  </si>
  <si>
    <t>PERSIANA</t>
  </si>
  <si>
    <t>BDTS50031EBB</t>
  </si>
  <si>
    <t>PARAGOLPES DELANTERO</t>
  </si>
  <si>
    <t>BDTS500T0A</t>
  </si>
  <si>
    <t>GUIA LATERAL DERECHA PARAGOLPES DELANTERO</t>
  </si>
  <si>
    <t>BDTS500U0A</t>
  </si>
  <si>
    <t>GUIA LATERAL IZQUIERDA PARAGOLPES DELANTERO</t>
  </si>
  <si>
    <t>BDTS507J0A</t>
  </si>
  <si>
    <t>BOCEL DERECHO PERSIANA</t>
  </si>
  <si>
    <t>BDTS52210</t>
  </si>
  <si>
    <t>GUARDAFANGO IZQUIERDO</t>
  </si>
  <si>
    <t>BDTS53110A</t>
  </si>
  <si>
    <t>MARCO FRONTAL</t>
  </si>
  <si>
    <t>CX-30</t>
  </si>
  <si>
    <t>BDTT50711</t>
  </si>
  <si>
    <t>BEKG53110A</t>
  </si>
  <si>
    <t>BFYB50A11</t>
  </si>
  <si>
    <t>TAPA PLASTICA GANCHO DE TIRO</t>
  </si>
  <si>
    <t>BFYD50031</t>
  </si>
  <si>
    <t>BFYD50221</t>
  </si>
  <si>
    <t>PARAGOLPES TRASERO</t>
  </si>
  <si>
    <t>BFYE50031</t>
  </si>
  <si>
    <t>BFYH50221</t>
  </si>
  <si>
    <t>BHN150717D</t>
  </si>
  <si>
    <t>BOCEL INTERIOR PERSIANA - BASE DE PERSIANA</t>
  </si>
  <si>
    <t>BHN1507J1A</t>
  </si>
  <si>
    <t>BHN956770A</t>
  </si>
  <si>
    <t>EMPAQUE CAPO - EMPAQUE ANTERIOR CAPO</t>
  </si>
  <si>
    <t>BHR251031B</t>
  </si>
  <si>
    <t>FAROLA DERECHA</t>
  </si>
  <si>
    <t>BJS756627</t>
  </si>
  <si>
    <t>CUBIERTA PLASTICA CHAPA CAPO</t>
  </si>
  <si>
    <t>BJS9501C0</t>
  </si>
  <si>
    <t>ABSORBEDOR DE IMPACTOS PARAGOLPES DELANTERO</t>
  </si>
  <si>
    <t>BJT767481</t>
  </si>
  <si>
    <t>DEPOSITO AGUA LAVAVIDRIO PANORAMICO DELANTERO</t>
  </si>
  <si>
    <t>BKB350712</t>
  </si>
  <si>
    <t>BLF169121B</t>
  </si>
  <si>
    <t>ESPEJO RETROVISOR EXTERIOR DERECHO</t>
  </si>
  <si>
    <t>BSP551041J</t>
  </si>
  <si>
    <t>FAROLA IZQUIERDA</t>
  </si>
  <si>
    <t>C23551731A</t>
  </si>
  <si>
    <t>EMBLEMA PARAGOLPES DELANTERO</t>
  </si>
  <si>
    <t>D09W51730</t>
  </si>
  <si>
    <t>EMBLEMA LINEA COMPUERTA - mazda</t>
  </si>
  <si>
    <t>2</t>
  </si>
  <si>
    <t>D35051920A</t>
  </si>
  <si>
    <t>REJILLA VENTILACION COSTADO IZQUIERDO</t>
  </si>
  <si>
    <t>D43N51730</t>
  </si>
  <si>
    <t>EMBLEMA PERSIANA</t>
  </si>
  <si>
    <t>D43N56131</t>
  </si>
  <si>
    <t>GUARDAPOLVO PLASTICO DELANTERO DERECHO</t>
  </si>
  <si>
    <t>D43N56141</t>
  </si>
  <si>
    <t>GUARDAPOLVO PLASTICO DELANTERO IZQUIERDO</t>
  </si>
  <si>
    <t>D46158210B</t>
  </si>
  <si>
    <t>BISAGRA INFERIOR PUERTA DELANTERA IZQUIERDA</t>
  </si>
  <si>
    <t>D50E51270</t>
  </si>
  <si>
    <t>LUZ IZQUIERDA PLACA IDENTIFICACION VEHICULO</t>
  </si>
  <si>
    <t>DA6A504P2</t>
  </si>
  <si>
    <t>CALCOMANIA COSTADO DERECHO - CALCA ANTIGRAVILLA COSTADO RH</t>
  </si>
  <si>
    <t>DA6A504R2</t>
  </si>
  <si>
    <t>CINTA DELANTERA ANTIGRAVILLA ESTRIBO IZQUIERDO</t>
  </si>
  <si>
    <t>DA6A52111</t>
  </si>
  <si>
    <t>GUARDAFANGO DERECHO</t>
  </si>
  <si>
    <t>DA6A56110A</t>
  </si>
  <si>
    <t>PROTECTOR DE BAJOS DE MOTOR</t>
  </si>
  <si>
    <t>DA6C56620</t>
  </si>
  <si>
    <t>CHAPA CAPO</t>
  </si>
  <si>
    <t>DA6C56770A</t>
  </si>
  <si>
    <t>EMPAQUE CAPO</t>
  </si>
  <si>
    <t>DA6C67480C</t>
  </si>
  <si>
    <t>DB2M51721</t>
  </si>
  <si>
    <t>EMBLEMA VERSION COMPUERTA - 2</t>
  </si>
  <si>
    <t>DB5J50132A</t>
  </si>
  <si>
    <t>SOPORTE IZQUIERDO PERSIANA</t>
  </si>
  <si>
    <t>DB5J501T1A</t>
  </si>
  <si>
    <t>BOCEL PARAGOLPES DELANTERO - BOCEL SUP BOMPER DEL</t>
  </si>
  <si>
    <t>DB5J501U1</t>
  </si>
  <si>
    <t>DEFLECTOR PLASTICO MARCO FRONTAL - DEFLECTOR PLAST LATERAL RH</t>
  </si>
  <si>
    <t>DB5J501V1</t>
  </si>
  <si>
    <t>DEFLECTOR PLASTICO IZQUIERDO RADIADOR</t>
  </si>
  <si>
    <t>DB5J50271A</t>
  </si>
  <si>
    <t>SOPORTE CENTRAL PARAGOLPES TRASERO - SOPORTE CENTRAL PARAGOLPES TRASERO - PLASTI</t>
  </si>
  <si>
    <t>DB5J51150D</t>
  </si>
  <si>
    <t>STOP DERECHO</t>
  </si>
  <si>
    <t>DB5J51160D</t>
  </si>
  <si>
    <t>STOP IZQUIERDO</t>
  </si>
  <si>
    <t>DB5J513G0B</t>
  </si>
  <si>
    <t>LUZ REVERSA COMPUERTA LADO IZQUIERDO</t>
  </si>
  <si>
    <t>DB7A51150B</t>
  </si>
  <si>
    <t>DBY36202X</t>
  </si>
  <si>
    <t>COMPUERTA</t>
  </si>
  <si>
    <t>DC2F69181A</t>
  </si>
  <si>
    <t>ESPEJO RETROVISOR EXTERIOR IZQUIERDO</t>
  </si>
  <si>
    <t>DF8G50031DBB</t>
  </si>
  <si>
    <t>BOCEL PARAGOLPES DELANTERO - SUPERIOR</t>
  </si>
  <si>
    <t>DFR550150D</t>
  </si>
  <si>
    <t>CUBIERTA PARAGOLPES DELANTERO - BASE O SOPORTE BOCEL CROMADO DERECHO BOMPER DELA</t>
  </si>
  <si>
    <t>DFR551060A</t>
  </si>
  <si>
    <t>DIRECCIONAL DERECHA PARAGOLPES DELANTERO</t>
  </si>
  <si>
    <t>DFR556130</t>
  </si>
  <si>
    <t>dfr569182b</t>
  </si>
  <si>
    <t>DIRECCIONAL ESPEJO IZQUIERDO</t>
  </si>
  <si>
    <t>DG7M50C22</t>
  </si>
  <si>
    <t>BOCEL IZQUIERDO PARAGOLPES DELANTERO</t>
  </si>
  <si>
    <t>DGH9507M0</t>
  </si>
  <si>
    <t>ABSORBEDOR DE IMPACTOS SUPERIOR PARAGOLPES DELANTERO - ABSORBEDOR BOMPER DELANTE</t>
  </si>
  <si>
    <t>DGH951RD0</t>
  </si>
  <si>
    <t>BOCEL PUERTA TRASERA IZQUIERDA</t>
  </si>
  <si>
    <t>DGH951W20</t>
  </si>
  <si>
    <t>EXTENSION PLASTICA GUARDAFANGO DERECHO</t>
  </si>
  <si>
    <t>DGH952110</t>
  </si>
  <si>
    <t>DGH967480</t>
  </si>
  <si>
    <t>DGN451030</t>
  </si>
  <si>
    <t>DGY15231X</t>
  </si>
  <si>
    <t>CAPO</t>
  </si>
  <si>
    <t>DGY15802XA</t>
  </si>
  <si>
    <t>PUERTA DELANTERA DERECHA</t>
  </si>
  <si>
    <t>DGY15902XA</t>
  </si>
  <si>
    <t>PUERTA DELANTERA IZQUIERDA</t>
  </si>
  <si>
    <t>DGY950030</t>
  </si>
  <si>
    <t>DHM150221DBB</t>
  </si>
  <si>
    <t>DHM150720A</t>
  </si>
  <si>
    <t>PROTECTOR PLASTICO TRAVIESA SUPERIOR</t>
  </si>
  <si>
    <t>DHM1507E1B64</t>
  </si>
  <si>
    <t>BOCEL CAPO - BOCEL SUPERIOR BOMPER</t>
  </si>
  <si>
    <t>DHM1507K0</t>
  </si>
  <si>
    <t>DHM150A11BBB</t>
  </si>
  <si>
    <t>DHM150M42B</t>
  </si>
  <si>
    <t>TAPA IZQUIERDA PARAGOLPES DELANTERO - tapa plastica LH de la rejilla central inf</t>
  </si>
  <si>
    <t>DHM15611Y</t>
  </si>
  <si>
    <t>CARETA INFERIOR PARAGOLPES DELANTERO - protector inferior</t>
  </si>
  <si>
    <t>DHM350719D</t>
  </si>
  <si>
    <t>DHM5501C0A</t>
  </si>
  <si>
    <t>SOPORTE DERECHO PARAGOLPES DELANTERO - protector plástico del soporte central de</t>
  </si>
  <si>
    <t>DHM6510K0F</t>
  </si>
  <si>
    <t>DHM6510L0F</t>
  </si>
  <si>
    <t>DJB850221BBB</t>
  </si>
  <si>
    <t>DJB850321B</t>
  </si>
  <si>
    <t>REJILLA PARAGOLPES TRASERO</t>
  </si>
  <si>
    <t>DKY05231XA</t>
  </si>
  <si>
    <t>DSV169121A</t>
  </si>
  <si>
    <t>ESPEJO RETROVISOR EXTERIOR DERECHO ELÉCTRICO</t>
  </si>
  <si>
    <t>DSV3691GYA</t>
  </si>
  <si>
    <t>LUNA ESPEJO IZQUIERDO</t>
  </si>
  <si>
    <t>GHR553110B</t>
  </si>
  <si>
    <t>J00156741</t>
  </si>
  <si>
    <t>BROCHES EMPAQUE CAPO</t>
  </si>
  <si>
    <t>K123515L0C</t>
  </si>
  <si>
    <t>REFLECTIVO DERECHO PARAGOLPES TRASERO</t>
  </si>
  <si>
    <t>K1Y07302XD</t>
  </si>
  <si>
    <t>PUERTA TRASERA IZQUIERDA</t>
  </si>
  <si>
    <t>KA0G50710B</t>
  </si>
  <si>
    <t>KB7W500S0B</t>
  </si>
  <si>
    <t>CARETA INFERIOR PARAGOLPES DELANTERO</t>
  </si>
  <si>
    <t>KB7W51RB0E</t>
  </si>
  <si>
    <t>BOCEL PUERTA DELANTERA IZQUIERDA</t>
  </si>
  <si>
    <t>KB7W51RD0D</t>
  </si>
  <si>
    <t>KB7W56130C</t>
  </si>
  <si>
    <t>KB7W56140C</t>
  </si>
  <si>
    <t>KB7W56770A</t>
  </si>
  <si>
    <t>EMPAQUE CENTRAL CAPO</t>
  </si>
  <si>
    <t>KB7W69122</t>
  </si>
  <si>
    <t>DIRECCIONAL ESPEJO DERECHO</t>
  </si>
  <si>
    <t>KB8A50031FBB</t>
  </si>
  <si>
    <t>KB8A50717D</t>
  </si>
  <si>
    <t>BOCEL PARAGOLPES DELANTERO - bocel superior paragolpes delantero</t>
  </si>
  <si>
    <t>KB8A51W24A</t>
  </si>
  <si>
    <t>BROCHE AMPLIACION / EXTENSION - BROCHES EXTENSION GUARDAFANGO DERECHO</t>
  </si>
  <si>
    <t>KB8M50180</t>
  </si>
  <si>
    <t>PORTAPLACA DELANTERO IDENTIFICACION VEHICULO</t>
  </si>
  <si>
    <t>KBY05802XE</t>
  </si>
  <si>
    <t>KBY05902XE</t>
  </si>
  <si>
    <t>KBYB5022XBBB</t>
  </si>
  <si>
    <t>CX-9</t>
  </si>
  <si>
    <t>KD45501K5A</t>
  </si>
  <si>
    <t>SOPORTE DERECHO PERSIANA</t>
  </si>
  <si>
    <t>KD4550ES1</t>
  </si>
  <si>
    <t>BASE FAROLA DERECHA - B ASE PIN FAROLA RH</t>
  </si>
  <si>
    <t>KD47676NXA</t>
  </si>
  <si>
    <t>CONECTOR - SENSOR APROXIMACIÓN PUERTA TRASERA DERECHA</t>
  </si>
  <si>
    <t>KD5350111</t>
  </si>
  <si>
    <t>ABSORBEDOR DE IMPACTOS SUPERIOR PARAGOLPES DELANTERO</t>
  </si>
  <si>
    <t>KD53507J1A</t>
  </si>
  <si>
    <t>BOCEL CENTRAL DERECHO PARAGOLPES DELANTERO - bocel cromado central RH del parago</t>
  </si>
  <si>
    <t>KF3351031J</t>
  </si>
  <si>
    <t>KSD550031ABB</t>
  </si>
  <si>
    <t>KSD550710A</t>
  </si>
  <si>
    <t>LD4751731</t>
  </si>
  <si>
    <t>EMBLEMA FRONTAL</t>
  </si>
  <si>
    <t>S51S51833</t>
  </si>
  <si>
    <t>BROCHES PERSIANA - PEQUEÑOS</t>
  </si>
  <si>
    <t>TK2151680A</t>
  </si>
  <si>
    <t>Clasificación Frecuencias Enero- Abril</t>
  </si>
  <si>
    <t>Clasificación Frecuencias Mayo- Julio</t>
  </si>
  <si>
    <t>Clasificacion Acumulada</t>
  </si>
  <si>
    <t>Precio Lista Precios Enero</t>
  </si>
  <si>
    <t>Precio Lista de Precios Junio</t>
  </si>
  <si>
    <t>% Diferencia Lista de Precios</t>
  </si>
  <si>
    <t>5% Adicional de Negociacion Anticipada</t>
  </si>
  <si>
    <t>20% Adicional por Convenio de Proveedores de Marca vs. listas de Precio</t>
  </si>
  <si>
    <t>Media Rotacion</t>
  </si>
  <si>
    <t>Baja Rotacion</t>
  </si>
  <si>
    <t>Total Precio de Compra con Valores normales de Venta en Junio</t>
  </si>
  <si>
    <t>AHORRO EN NEGOCIACION PARA SUMINISTRO DE REPUESTO EN 6 MESES</t>
  </si>
  <si>
    <t>Alta Rotacion</t>
  </si>
  <si>
    <t>Obsoleto</t>
  </si>
  <si>
    <t>Cantidad Total Pedida 6 Meses</t>
  </si>
  <si>
    <t>Total Precio de Compra Con Negociacion Anticipada</t>
  </si>
  <si>
    <t>CX-5</t>
  </si>
  <si>
    <t>Frecuencia 1er Trim</t>
  </si>
  <si>
    <t>Frecuencia 2do Trim</t>
  </si>
  <si>
    <t>Frecuencia 1er Sem</t>
  </si>
  <si>
    <t>Cantidad Estimada de Compra</t>
  </si>
  <si>
    <t>Precio Lista de Precios Junio con Negociacion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</si>
</sst>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-&quot;$&quot;\ * #,##0_-;\-&quot;$&quot;\ * #,##0_-;_-&quot;$&quot;\ * &quot;-&quot;??_-;_-@_-"/>
    <numFmt numFmtId="166" formatCode="_(&quot;$&quot;* #,##0_);_(&quot;$&quot;* \(#,##0\);_(&quot;$&quot;* &quot;-&quot;??_);_(@_)"/>
    <numFmt numFmtId="167" formatCode="[$$-240A]\ #,##0"/>
    <numFmt numFmtId="168" formatCode="[$$-240A]\ #,##0\ &quot;MILL&quot;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17" fontId="3" fillId="0" borderId="0" xfId="2" applyNumberFormat="1" applyFont="1" applyAlignment="1">
      <alignment horizontal="center" vertical="center"/>
    </xf>
    <xf numFmtId="0" fontId="2" fillId="0" borderId="0" xfId="2" applyAlignment="1">
      <alignment horizontal="center" vertical="center"/>
    </xf>
    <xf numFmtId="1" fontId="2" fillId="0" borderId="0" xfId="2" applyNumberFormat="1" applyAlignment="1">
      <alignment horizontal="center" vertical="center"/>
    </xf>
    <xf numFmtId="165" fontId="2" fillId="0" borderId="0" xfId="3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6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2" applyAlignment="1">
      <alignment horizontal="center" vertical="center" wrapText="1"/>
    </xf>
    <xf numFmtId="17" fontId="3" fillId="0" borderId="0" xfId="2" applyNumberFormat="1" applyFont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2" fontId="3" fillId="0" borderId="0" xfId="2" applyNumberFormat="1" applyFont="1" applyAlignment="1">
      <alignment horizontal="center" vertical="center" wrapText="1"/>
    </xf>
    <xf numFmtId="2" fontId="2" fillId="0" borderId="0" xfId="2" applyNumberFormat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168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2" fillId="0" borderId="0" xfId="2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</cellXfs>
  <cellStyles count="5">
    <cellStyle name="Moneda 2" xfId="3" xr:uid="{1C58A01A-C137-49A8-B96C-7099F34BB7CD}"/>
    <cellStyle name="Normal" xfId="0" builtinId="0"/>
    <cellStyle name="Normal 2" xfId="2" xr:uid="{B9E615FC-732D-460F-8BF3-1A4F6276C332}"/>
    <cellStyle name="Porcentaje" xfId="1" builtinId="5"/>
    <cellStyle name="Porcentaje 2" xfId="4" xr:uid="{D09EDD96-A5E2-4346-9C93-2FDEE8FA7B59}"/>
  </cellStyles>
  <dxfs count="5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67" formatCode="[$$-240A]\ 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67" formatCode="[$$-240A]\ 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family val="2"/>
        <scheme val="none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5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C3F93DE-3D3B-4DFF-A580-ED204CFD8CDB}" name="Tabla153" displayName="Tabla153" ref="A1:AA121" totalsRowCount="1" headerRowDxfId="57" dataDxfId="56" totalsRowDxfId="55" totalsRowBorderDxfId="54">
  <autoFilter ref="A1:AA120" xr:uid="{25F078A3-A382-4322-BA7A-5FD353F089C2}"/>
  <sortState xmlns:xlrd2="http://schemas.microsoft.com/office/spreadsheetml/2017/richdata2" ref="A2:S120">
    <sortCondition ref="A2:A120"/>
  </sortState>
  <tableColumns count="27">
    <tableColumn id="13" xr3:uid="{72944269-FB70-463B-9F92-CAD9D4647B42}" name="Referencia Mazda" totalsRowFunction="count" dataDxfId="53" totalsRowDxfId="52"/>
    <tableColumn id="21" xr3:uid="{D3B55DAB-340B-40A6-AB1C-151D67757397}" name="Descripción" dataDxfId="51" totalsRowDxfId="50"/>
    <tableColumn id="25" xr3:uid="{57F5E2CA-17E9-4662-AAA2-B971247FD326}" name="Marca" dataDxfId="49" totalsRowDxfId="48"/>
    <tableColumn id="19" xr3:uid="{D5E5A127-442B-4377-99D8-3A05A95BC88A}" name="Modelo Actualizado" dataDxfId="47" totalsRowDxfId="46"/>
    <tableColumn id="23" xr3:uid="{44D69C0E-AECA-4271-A3AE-0D06FC3810B2}" name="Linea" dataDxfId="45" totalsRowDxfId="44"/>
    <tableColumn id="77" xr3:uid="{DF8C0B51-C46C-492E-9779-4D57527840F8}" name="ene-25" totalsRowFunction="sum" dataDxfId="43" totalsRowDxfId="42"/>
    <tableColumn id="80" xr3:uid="{2A6E31FC-6440-4E87-8FFC-94CB0C8B9BDF}" name="feb-25" totalsRowFunction="sum" dataDxfId="41" totalsRowDxfId="40"/>
    <tableColumn id="81" xr3:uid="{938CE790-77A4-4FAF-BA35-A504E27F73D6}" name="mar-25" totalsRowFunction="sum" dataDxfId="39" totalsRowDxfId="38"/>
    <tableColumn id="84" xr3:uid="{C1234007-0811-4EE1-97F3-082C20C6A1AF}" name="abr-25" totalsRowFunction="sum" dataDxfId="37" totalsRowDxfId="36"/>
    <tableColumn id="83" xr3:uid="{C5106E32-45AD-4EE2-9A4C-E1F1ADCDCA23}" name="may-25" totalsRowFunction="sum" dataDxfId="35" totalsRowDxfId="34"/>
    <tableColumn id="87" xr3:uid="{1B38E9B1-754A-4F7D-A199-73AC8C604CE5}" name="jun-25" totalsRowFunction="sum" dataDxfId="33" totalsRowDxfId="32"/>
    <tableColumn id="11" xr3:uid="{C85B4FD4-B388-4ABA-9697-3276FF198E53}" name="Cantidad Total Pedida 6 Meses" dataDxfId="31" totalsRowDxfId="30" dataCellStyle="Normal 2"/>
    <tableColumn id="5" xr3:uid="{5A429415-1A14-4CD3-908E-A054F484061B}" name="Frecuencia 1er Sem" dataDxfId="29" totalsRowDxfId="28" dataCellStyle="Normal 2"/>
    <tableColumn id="2" xr3:uid="{AACEB808-B6CA-4442-88C9-F36FDA6A5D5E}" name="Frecuencia 1er Trim" dataDxfId="27" totalsRowDxfId="26" dataCellStyle="Normal 2"/>
    <tableColumn id="26" xr3:uid="{AD5A98C3-7DBF-4501-84E5-DE269E3635BB}" name="Frecuencia 2do Trim" dataDxfId="25" totalsRowDxfId="24"/>
    <tableColumn id="88" xr3:uid="{6B7022FD-C4BC-4E07-B9E3-15E470C25586}" name="Clasificación Frecuencias Enero- Abril" dataDxfId="23" totalsRowDxfId="22"/>
    <tableColumn id="64" xr3:uid="{2C58840F-3E59-4A1D-8FF7-0E9515BF7339}" name="Clasificación Frecuencias Mayo- Julio" dataDxfId="21" totalsRowDxfId="20"/>
    <tableColumn id="4" xr3:uid="{13B30073-EEEA-41DF-B61F-0E5E24289F3D}" name="Clasificacion Acumulada" dataDxfId="19" totalsRowDxfId="18" dataCellStyle="Normal 2"/>
    <tableColumn id="37" xr3:uid="{21A2F924-17B7-4D21-B67E-0FE224F116BD}" name="Cantidad Estimada de Compra" totalsRowFunction="sum" dataDxfId="17" totalsRowDxfId="16"/>
    <tableColumn id="7" xr3:uid="{39C51CAA-A4D0-403A-969B-975C6B449FAC}" name="Precio Lista Precios Enero" dataDxfId="15" totalsRowDxfId="14" dataCellStyle="Moneda 2"/>
    <tableColumn id="6" xr3:uid="{4DD79C2A-AC21-47D9-B201-2ACD8B4CFF7F}" name="Precio Lista de Precios Junio" dataDxfId="13" totalsRowDxfId="12" dataCellStyle="Moneda 2"/>
    <tableColumn id="14" xr3:uid="{4CF3A770-B39B-4BB7-A26A-14A39F077E64}" name="Precio Lista de Precios Junio con Negociacion" dataDxfId="11" totalsRowDxfId="10" dataCellStyle="Moneda 2"/>
    <tableColumn id="8" xr3:uid="{2C20E5B0-8896-4519-BD01-74E35F2CFA25}" name="% Diferencia Lista de Precios" totalsRowFunction="average" dataDxfId="9" totalsRowDxfId="8" dataCellStyle="Porcentaje"/>
    <tableColumn id="9" xr3:uid="{128A1A2B-3734-4988-A8C8-610F7BCA1F74}" name="5% Adicional de Negociacion Anticipada" totalsRowFunction="average" dataDxfId="7" totalsRowDxfId="6" dataCellStyle="Porcentaje"/>
    <tableColumn id="10" xr3:uid="{3752FCBE-9391-493C-BA2B-47F4A91EA21C}" name="20% Adicional por Convenio de Proveedores de Marca vs. listas de Precio" totalsRowFunction="average" dataDxfId="5" totalsRowDxfId="4" dataCellStyle="Porcentaje"/>
    <tableColumn id="12" xr3:uid="{16056E4B-1B74-469D-A7AA-F3FCD4A9872C}" name="Total Precio de Compra con Valores normales de Venta en Junio" totalsRowFunction="sum" dataDxfId="3" totalsRowDxfId="2" dataCellStyle="Porcentaje"/>
    <tableColumn id="99" xr3:uid="{C85BFE8C-1C03-4D44-9ABF-2034DB883171}" name="Total Precio de Compra Con Negociacion Anticipada" totalsRowFunction="sum" dataDxfId="1" totalsRowDxfId="0" dataCellStyle="Moneda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97CA-E456-4631-9054-3429A4DD2C56}">
  <dimension ref="A1:AC123"/>
  <sheetViews>
    <sheetView tabSelected="1" view="pageBreakPreview" zoomScaleNormal="100" zoomScaleSheetLayoutView="100" workbookViewId="0">
      <pane xSplit="5" topLeftCell="L1" activePane="topRight" state="frozen"/>
      <selection pane="topRight" activeCell="D10" sqref="D10"/>
    </sheetView>
  </sheetViews>
  <sheetFormatPr baseColWidth="10" defaultColWidth="11.5" defaultRowHeight="14.4"/>
  <cols>
    <col min="1" max="1" width="13.59765625" style="4" customWidth="1"/>
    <col min="2" max="2" width="36.796875" style="22" customWidth="1"/>
    <col min="3" max="3" width="7.5" style="4" customWidth="1"/>
    <col min="4" max="4" width="10.8984375" style="4" customWidth="1"/>
    <col min="5" max="5" width="7" style="4" customWidth="1"/>
    <col min="6" max="6" width="8" style="22" customWidth="1"/>
    <col min="7" max="7" width="6.59765625" style="4" customWidth="1"/>
    <col min="8" max="8" width="8" style="4" customWidth="1"/>
    <col min="9" max="9" width="7.69921875" style="4" customWidth="1"/>
    <col min="10" max="10" width="7.8984375" style="4" customWidth="1"/>
    <col min="11" max="11" width="8.5" style="4" customWidth="1"/>
    <col min="12" max="12" width="10.796875" style="4" customWidth="1"/>
    <col min="13" max="14" width="10.3984375" style="4" customWidth="1"/>
    <col min="15" max="15" width="9.69921875" style="4" customWidth="1"/>
    <col min="16" max="16" width="13.296875" style="4" customWidth="1"/>
    <col min="17" max="17" width="15.8984375" style="4" customWidth="1"/>
    <col min="18" max="18" width="14.59765625" style="4" customWidth="1"/>
    <col min="19" max="19" width="11.296875" style="4" customWidth="1"/>
    <col min="20" max="20" width="13.296875" style="17" customWidth="1"/>
    <col min="21" max="21" width="12.296875" style="4" customWidth="1"/>
    <col min="22" max="22" width="14.8984375" style="4" customWidth="1"/>
    <col min="23" max="23" width="13.796875" style="4" customWidth="1"/>
    <col min="24" max="24" width="15.3984375" style="4" hidden="1" customWidth="1"/>
    <col min="25" max="25" width="17.19921875" style="4" customWidth="1"/>
    <col min="26" max="26" width="18.296875" style="4" customWidth="1"/>
    <col min="27" max="27" width="19.19921875" style="4" customWidth="1"/>
    <col min="28" max="28" width="16.19921875" style="4" customWidth="1"/>
    <col min="29" max="29" width="14.19921875" style="4" customWidth="1"/>
    <col min="30" max="16384" width="11.5" style="4"/>
  </cols>
  <sheetData>
    <row r="1" spans="1:28" ht="72.599999999999994" customHeight="1">
      <c r="A1" s="1" t="s">
        <v>0</v>
      </c>
      <c r="B1" s="2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3" t="s">
        <v>233</v>
      </c>
      <c r="M1" s="13" t="s">
        <v>238</v>
      </c>
      <c r="N1" s="2" t="s">
        <v>236</v>
      </c>
      <c r="O1" s="2" t="s">
        <v>237</v>
      </c>
      <c r="P1" s="12" t="s">
        <v>219</v>
      </c>
      <c r="Q1" s="12" t="s">
        <v>220</v>
      </c>
      <c r="R1" s="12" t="s">
        <v>221</v>
      </c>
      <c r="S1" s="16" t="s">
        <v>239</v>
      </c>
      <c r="T1" s="2" t="s">
        <v>222</v>
      </c>
      <c r="U1" s="2" t="s">
        <v>223</v>
      </c>
      <c r="V1" s="2" t="s">
        <v>240</v>
      </c>
      <c r="W1" s="2" t="s">
        <v>224</v>
      </c>
      <c r="X1" s="2" t="s">
        <v>225</v>
      </c>
      <c r="Y1" s="2" t="s">
        <v>226</v>
      </c>
      <c r="Z1" s="2" t="s">
        <v>229</v>
      </c>
      <c r="AA1" s="2" t="s">
        <v>234</v>
      </c>
      <c r="AB1" s="1"/>
    </row>
    <row r="2" spans="1:28">
      <c r="A2" s="4" t="s">
        <v>11</v>
      </c>
      <c r="B2" s="22" t="s">
        <v>12</v>
      </c>
      <c r="C2" s="4" t="s">
        <v>13</v>
      </c>
      <c r="D2" s="4">
        <v>2017</v>
      </c>
      <c r="E2" s="4" t="s">
        <v>14</v>
      </c>
      <c r="F2" s="4">
        <v>0</v>
      </c>
      <c r="G2" s="4">
        <v>1</v>
      </c>
      <c r="H2" s="4">
        <v>2</v>
      </c>
      <c r="I2" s="4">
        <v>1</v>
      </c>
      <c r="J2" s="4">
        <v>0</v>
      </c>
      <c r="K2" s="4">
        <v>0</v>
      </c>
      <c r="L2" s="4">
        <v>4</v>
      </c>
      <c r="M2" s="4">
        <v>3</v>
      </c>
      <c r="N2" s="4">
        <v>2</v>
      </c>
      <c r="O2" s="4">
        <v>1</v>
      </c>
      <c r="P2" s="4" t="s">
        <v>227</v>
      </c>
      <c r="Q2" s="4" t="s">
        <v>228</v>
      </c>
      <c r="R2" s="4" t="s">
        <v>227</v>
      </c>
      <c r="S2" s="5">
        <v>0</v>
      </c>
      <c r="T2" s="6">
        <v>305141</v>
      </c>
      <c r="U2" s="6">
        <v>328500</v>
      </c>
      <c r="V2" s="6">
        <v>223016</v>
      </c>
      <c r="W2" s="14">
        <v>7.110806697108063E-2</v>
      </c>
      <c r="X2" s="14">
        <v>0.12110806697108063</v>
      </c>
      <c r="Y2" s="14">
        <v>0.32110806697108063</v>
      </c>
      <c r="Z2" s="18">
        <v>0</v>
      </c>
      <c r="AA2" s="6">
        <v>0</v>
      </c>
      <c r="AB2" s="6"/>
    </row>
    <row r="3" spans="1:28">
      <c r="A3" s="4" t="s">
        <v>15</v>
      </c>
      <c r="B3" s="22" t="s">
        <v>16</v>
      </c>
      <c r="C3" s="4" t="s">
        <v>13</v>
      </c>
      <c r="D3" s="4">
        <v>2020</v>
      </c>
      <c r="E3" s="4" t="s">
        <v>14</v>
      </c>
      <c r="F3" s="4">
        <v>3</v>
      </c>
      <c r="G3" s="4">
        <v>0</v>
      </c>
      <c r="H3" s="4">
        <v>1</v>
      </c>
      <c r="I3" s="4">
        <v>0</v>
      </c>
      <c r="J3" s="4">
        <v>2</v>
      </c>
      <c r="K3" s="4">
        <v>0</v>
      </c>
      <c r="L3" s="4">
        <v>6</v>
      </c>
      <c r="M3" s="4">
        <v>3</v>
      </c>
      <c r="N3" s="4">
        <v>2</v>
      </c>
      <c r="O3" s="4">
        <v>1</v>
      </c>
      <c r="P3" s="4" t="s">
        <v>227</v>
      </c>
      <c r="Q3" s="4" t="s">
        <v>228</v>
      </c>
      <c r="R3" s="4" t="s">
        <v>227</v>
      </c>
      <c r="S3" s="5">
        <v>0</v>
      </c>
      <c r="T3" s="6">
        <v>55859</v>
      </c>
      <c r="U3" s="6">
        <v>60500</v>
      </c>
      <c r="V3" s="6">
        <v>40734</v>
      </c>
      <c r="W3" s="14">
        <v>7.6710743801652881E-2</v>
      </c>
      <c r="X3" s="14">
        <v>0.12671074380165287</v>
      </c>
      <c r="Y3" s="14">
        <v>0.32671074380165288</v>
      </c>
      <c r="Z3" s="18">
        <v>0</v>
      </c>
      <c r="AA3" s="6">
        <v>0</v>
      </c>
      <c r="AB3" s="6"/>
    </row>
    <row r="4" spans="1:28">
      <c r="A4" s="4" t="s">
        <v>17</v>
      </c>
      <c r="B4" s="22" t="s">
        <v>18</v>
      </c>
      <c r="C4" s="4" t="s">
        <v>13</v>
      </c>
      <c r="D4" s="4">
        <v>2020</v>
      </c>
      <c r="E4" s="4" t="s">
        <v>14</v>
      </c>
      <c r="F4" s="4">
        <v>2</v>
      </c>
      <c r="G4" s="4">
        <v>0</v>
      </c>
      <c r="H4" s="4">
        <v>1</v>
      </c>
      <c r="I4" s="4">
        <v>1</v>
      </c>
      <c r="J4" s="4">
        <v>1</v>
      </c>
      <c r="K4" s="4">
        <v>0</v>
      </c>
      <c r="L4" s="4">
        <v>5</v>
      </c>
      <c r="M4" s="4">
        <v>4</v>
      </c>
      <c r="N4" s="4">
        <v>2</v>
      </c>
      <c r="O4" s="4">
        <v>2</v>
      </c>
      <c r="P4" s="4" t="s">
        <v>227</v>
      </c>
      <c r="Q4" s="4" t="s">
        <v>227</v>
      </c>
      <c r="R4" s="4" t="s">
        <v>227</v>
      </c>
      <c r="S4" s="5">
        <v>2.5</v>
      </c>
      <c r="T4" s="6">
        <v>55859</v>
      </c>
      <c r="U4" s="6">
        <v>60500</v>
      </c>
      <c r="V4" s="6">
        <v>40734</v>
      </c>
      <c r="W4" s="14">
        <v>7.6710743801652881E-2</v>
      </c>
      <c r="X4" s="14">
        <v>0.12671074380165287</v>
      </c>
      <c r="Y4" s="14">
        <v>0.32671074380165288</v>
      </c>
      <c r="Z4" s="18">
        <v>151250</v>
      </c>
      <c r="AA4" s="6">
        <v>101835</v>
      </c>
      <c r="AB4" s="6"/>
    </row>
    <row r="5" spans="1:28">
      <c r="A5" s="4" t="s">
        <v>19</v>
      </c>
      <c r="B5" s="22" t="s">
        <v>20</v>
      </c>
      <c r="C5" s="4" t="s">
        <v>13</v>
      </c>
      <c r="D5" s="4">
        <v>2022</v>
      </c>
      <c r="E5" s="4" t="s">
        <v>235</v>
      </c>
      <c r="F5" s="4">
        <v>2</v>
      </c>
      <c r="G5" s="4">
        <v>0</v>
      </c>
      <c r="H5" s="4">
        <v>3</v>
      </c>
      <c r="I5" s="4">
        <v>2</v>
      </c>
      <c r="J5" s="4">
        <v>1</v>
      </c>
      <c r="K5" s="4">
        <v>0</v>
      </c>
      <c r="L5" s="4">
        <v>8</v>
      </c>
      <c r="M5" s="4">
        <v>4</v>
      </c>
      <c r="N5" s="4">
        <v>2</v>
      </c>
      <c r="O5" s="4">
        <v>2</v>
      </c>
      <c r="P5" s="4" t="s">
        <v>227</v>
      </c>
      <c r="Q5" s="4" t="s">
        <v>227</v>
      </c>
      <c r="R5" s="4" t="s">
        <v>227</v>
      </c>
      <c r="S5" s="5">
        <v>4</v>
      </c>
      <c r="T5" s="6">
        <v>1312861</v>
      </c>
      <c r="U5" s="6">
        <v>1411000</v>
      </c>
      <c r="V5" s="6">
        <v>960111</v>
      </c>
      <c r="W5" s="14">
        <v>6.9552799433026169E-2</v>
      </c>
      <c r="X5" s="14">
        <v>0.11955279943302617</v>
      </c>
      <c r="Y5" s="14">
        <v>0.31955279943302617</v>
      </c>
      <c r="Z5" s="18">
        <v>5644000</v>
      </c>
      <c r="AA5" s="6">
        <v>3840444</v>
      </c>
      <c r="AB5" s="6"/>
    </row>
    <row r="6" spans="1:28">
      <c r="A6" s="4" t="s">
        <v>21</v>
      </c>
      <c r="B6" s="22" t="s">
        <v>22</v>
      </c>
      <c r="C6" s="4" t="s">
        <v>13</v>
      </c>
      <c r="D6" s="4">
        <v>2020</v>
      </c>
      <c r="E6" s="4" t="s">
        <v>14</v>
      </c>
      <c r="F6" s="4">
        <v>1</v>
      </c>
      <c r="G6" s="4">
        <v>1</v>
      </c>
      <c r="H6" s="4">
        <v>0</v>
      </c>
      <c r="I6" s="4">
        <v>2</v>
      </c>
      <c r="J6" s="4">
        <v>3</v>
      </c>
      <c r="K6" s="4">
        <v>0</v>
      </c>
      <c r="L6" s="4">
        <v>7</v>
      </c>
      <c r="M6" s="4">
        <v>4</v>
      </c>
      <c r="N6" s="4">
        <v>2</v>
      </c>
      <c r="O6" s="4">
        <v>2</v>
      </c>
      <c r="P6" s="4" t="s">
        <v>227</v>
      </c>
      <c r="Q6" s="4" t="s">
        <v>227</v>
      </c>
      <c r="R6" s="4" t="s">
        <v>227</v>
      </c>
      <c r="S6" s="5">
        <v>3.5</v>
      </c>
      <c r="T6" s="6">
        <v>66734</v>
      </c>
      <c r="U6" s="6">
        <v>71500</v>
      </c>
      <c r="V6" s="6">
        <v>48859</v>
      </c>
      <c r="W6" s="14">
        <v>6.6657342657342689E-2</v>
      </c>
      <c r="X6" s="14">
        <v>0.11665734265734269</v>
      </c>
      <c r="Y6" s="14">
        <v>0.31665734265734269</v>
      </c>
      <c r="Z6" s="18">
        <v>250250</v>
      </c>
      <c r="AA6" s="6">
        <v>171006.5</v>
      </c>
      <c r="AB6" s="6"/>
    </row>
    <row r="7" spans="1:28">
      <c r="A7" s="4" t="s">
        <v>23</v>
      </c>
      <c r="B7" s="22" t="s">
        <v>24</v>
      </c>
      <c r="C7" s="4" t="s">
        <v>13</v>
      </c>
      <c r="D7" s="4">
        <v>2019</v>
      </c>
      <c r="E7" s="4" t="s">
        <v>14</v>
      </c>
      <c r="F7" s="4">
        <v>1</v>
      </c>
      <c r="G7" s="4">
        <v>2</v>
      </c>
      <c r="H7" s="4">
        <v>1</v>
      </c>
      <c r="I7" s="4">
        <v>2</v>
      </c>
      <c r="J7" s="4">
        <v>0</v>
      </c>
      <c r="K7" s="4">
        <v>0</v>
      </c>
      <c r="L7" s="4">
        <v>6</v>
      </c>
      <c r="M7" s="4">
        <v>4</v>
      </c>
      <c r="N7" s="4">
        <v>3</v>
      </c>
      <c r="O7" s="4">
        <v>1</v>
      </c>
      <c r="P7" s="4" t="s">
        <v>231</v>
      </c>
      <c r="Q7" s="4" t="s">
        <v>228</v>
      </c>
      <c r="R7" s="4" t="s">
        <v>227</v>
      </c>
      <c r="S7" s="5">
        <v>0</v>
      </c>
      <c r="T7" s="6">
        <v>2138510</v>
      </c>
      <c r="U7" s="6">
        <v>2299500</v>
      </c>
      <c r="V7" s="6">
        <v>1563635</v>
      </c>
      <c r="W7" s="14">
        <v>7.0010871928680163E-2</v>
      </c>
      <c r="X7" s="14">
        <v>0.12001087192868017</v>
      </c>
      <c r="Y7" s="14">
        <v>0.32001087192868016</v>
      </c>
      <c r="Z7" s="18">
        <v>0</v>
      </c>
      <c r="AA7" s="6">
        <v>0</v>
      </c>
      <c r="AB7" s="6"/>
    </row>
    <row r="8" spans="1:28">
      <c r="A8" s="4" t="s">
        <v>25</v>
      </c>
      <c r="B8" s="22" t="s">
        <v>26</v>
      </c>
      <c r="C8" s="4" t="s">
        <v>13</v>
      </c>
      <c r="D8" s="4">
        <v>2020</v>
      </c>
      <c r="E8" s="4" t="s">
        <v>14</v>
      </c>
      <c r="F8" s="4">
        <v>0</v>
      </c>
      <c r="G8" s="4">
        <v>1</v>
      </c>
      <c r="H8" s="4">
        <v>0</v>
      </c>
      <c r="I8" s="4">
        <v>1</v>
      </c>
      <c r="J8" s="4">
        <v>0</v>
      </c>
      <c r="K8" s="4">
        <v>0</v>
      </c>
      <c r="L8" s="4">
        <v>2</v>
      </c>
      <c r="M8" s="4">
        <v>2</v>
      </c>
      <c r="N8" s="4">
        <v>1</v>
      </c>
      <c r="O8" s="4">
        <v>1</v>
      </c>
      <c r="P8" s="4" t="s">
        <v>228</v>
      </c>
      <c r="Q8" s="4" t="s">
        <v>228</v>
      </c>
      <c r="R8" s="4" t="s">
        <v>228</v>
      </c>
      <c r="S8" s="5">
        <v>0</v>
      </c>
      <c r="T8" s="6">
        <v>439331</v>
      </c>
      <c r="U8" s="6">
        <v>472500</v>
      </c>
      <c r="V8" s="6">
        <v>321206</v>
      </c>
      <c r="W8" s="14">
        <v>7.0198941798941816E-2</v>
      </c>
      <c r="X8" s="14">
        <v>0.12019894179894182</v>
      </c>
      <c r="Y8" s="14">
        <v>0.32019894179894182</v>
      </c>
      <c r="Z8" s="18">
        <v>0</v>
      </c>
      <c r="AA8" s="6">
        <v>0</v>
      </c>
      <c r="AB8" s="6"/>
    </row>
    <row r="9" spans="1:28">
      <c r="A9" s="4" t="s">
        <v>27</v>
      </c>
      <c r="B9" s="22" t="s">
        <v>28</v>
      </c>
      <c r="C9" s="4" t="s">
        <v>13</v>
      </c>
      <c r="D9" s="4">
        <v>2023</v>
      </c>
      <c r="E9" s="4" t="s">
        <v>14</v>
      </c>
      <c r="F9" s="4">
        <v>2</v>
      </c>
      <c r="G9" s="4">
        <v>3</v>
      </c>
      <c r="H9" s="4">
        <v>1</v>
      </c>
      <c r="I9" s="4">
        <v>1</v>
      </c>
      <c r="J9" s="4">
        <v>2</v>
      </c>
      <c r="K9" s="4">
        <v>1</v>
      </c>
      <c r="L9" s="4">
        <v>10</v>
      </c>
      <c r="M9" s="4">
        <v>6</v>
      </c>
      <c r="N9" s="4">
        <v>3</v>
      </c>
      <c r="O9" s="4">
        <v>3</v>
      </c>
      <c r="P9" s="4" t="s">
        <v>231</v>
      </c>
      <c r="Q9" s="4" t="s">
        <v>231</v>
      </c>
      <c r="R9" s="4" t="s">
        <v>231</v>
      </c>
      <c r="S9" s="5">
        <v>10</v>
      </c>
      <c r="T9" s="6">
        <v>1638480</v>
      </c>
      <c r="U9" s="6">
        <v>1761000</v>
      </c>
      <c r="V9" s="6">
        <v>1198230</v>
      </c>
      <c r="W9" s="14">
        <v>6.9574105621805771E-2</v>
      </c>
      <c r="X9" s="14">
        <v>0.11957410562180577</v>
      </c>
      <c r="Y9" s="14">
        <v>0.31957410562180577</v>
      </c>
      <c r="Z9" s="18">
        <v>17610000</v>
      </c>
      <c r="AA9" s="6">
        <v>11982300</v>
      </c>
      <c r="AB9" s="6"/>
    </row>
    <row r="10" spans="1:28">
      <c r="A10" s="4" t="s">
        <v>29</v>
      </c>
      <c r="B10" s="22" t="s">
        <v>30</v>
      </c>
      <c r="C10" s="4" t="s">
        <v>13</v>
      </c>
      <c r="D10" s="4">
        <v>2023</v>
      </c>
      <c r="E10" s="4" t="s">
        <v>14</v>
      </c>
      <c r="F10" s="4">
        <v>1</v>
      </c>
      <c r="G10" s="4">
        <v>1</v>
      </c>
      <c r="H10" s="4">
        <v>4</v>
      </c>
      <c r="I10" s="4">
        <v>2</v>
      </c>
      <c r="J10" s="4">
        <v>1</v>
      </c>
      <c r="K10" s="4">
        <v>1</v>
      </c>
      <c r="L10" s="4">
        <v>10</v>
      </c>
      <c r="M10" s="4">
        <v>6</v>
      </c>
      <c r="N10" s="4">
        <v>3</v>
      </c>
      <c r="O10" s="4">
        <v>3</v>
      </c>
      <c r="P10" s="4" t="s">
        <v>231</v>
      </c>
      <c r="Q10" s="4" t="s">
        <v>231</v>
      </c>
      <c r="R10" s="4" t="s">
        <v>231</v>
      </c>
      <c r="S10" s="5">
        <v>10</v>
      </c>
      <c r="T10" s="6">
        <v>36164</v>
      </c>
      <c r="U10" s="6">
        <v>39000</v>
      </c>
      <c r="V10" s="6">
        <v>26414</v>
      </c>
      <c r="W10" s="14">
        <v>7.2717948717948677E-2</v>
      </c>
      <c r="X10" s="14">
        <v>0.12271794871794868</v>
      </c>
      <c r="Y10" s="14">
        <v>0.32271794871794868</v>
      </c>
      <c r="Z10" s="18">
        <v>390000</v>
      </c>
      <c r="AA10" s="6">
        <v>264140</v>
      </c>
      <c r="AB10" s="6"/>
    </row>
    <row r="11" spans="1:28">
      <c r="A11" s="4" t="s">
        <v>31</v>
      </c>
      <c r="B11" s="22" t="s">
        <v>32</v>
      </c>
      <c r="C11" s="4" t="s">
        <v>13</v>
      </c>
      <c r="D11" s="4">
        <v>2023</v>
      </c>
      <c r="E11" s="4" t="s">
        <v>14</v>
      </c>
      <c r="F11" s="4">
        <v>2</v>
      </c>
      <c r="G11" s="4">
        <v>3</v>
      </c>
      <c r="H11" s="4">
        <v>1</v>
      </c>
      <c r="I11" s="4">
        <v>1</v>
      </c>
      <c r="J11" s="4">
        <v>2</v>
      </c>
      <c r="K11" s="4">
        <v>0</v>
      </c>
      <c r="L11" s="4">
        <v>9</v>
      </c>
      <c r="M11" s="4">
        <v>5</v>
      </c>
      <c r="N11" s="4">
        <v>3</v>
      </c>
      <c r="O11" s="4">
        <v>2</v>
      </c>
      <c r="P11" s="4" t="s">
        <v>231</v>
      </c>
      <c r="Q11" s="4" t="s">
        <v>227</v>
      </c>
      <c r="R11" s="4" t="s">
        <v>231</v>
      </c>
      <c r="S11" s="5">
        <v>0</v>
      </c>
      <c r="T11" s="6">
        <v>36164</v>
      </c>
      <c r="U11" s="6">
        <v>39000</v>
      </c>
      <c r="V11" s="6">
        <v>26414</v>
      </c>
      <c r="W11" s="14">
        <v>7.2717948717948677E-2</v>
      </c>
      <c r="X11" s="14">
        <v>0.12271794871794868</v>
      </c>
      <c r="Y11" s="14">
        <v>0.32271794871794868</v>
      </c>
      <c r="Z11" s="18">
        <v>0</v>
      </c>
      <c r="AA11" s="6">
        <v>0</v>
      </c>
      <c r="AB11" s="6"/>
    </row>
    <row r="12" spans="1:28">
      <c r="A12" s="4" t="s">
        <v>33</v>
      </c>
      <c r="B12" s="22" t="s">
        <v>34</v>
      </c>
      <c r="C12" s="4" t="s">
        <v>13</v>
      </c>
      <c r="D12" s="4">
        <v>2023</v>
      </c>
      <c r="E12" s="4" t="s">
        <v>14</v>
      </c>
      <c r="F12" s="4">
        <v>0</v>
      </c>
      <c r="G12" s="4">
        <v>2</v>
      </c>
      <c r="H12" s="4">
        <v>2</v>
      </c>
      <c r="I12" s="4">
        <v>0</v>
      </c>
      <c r="J12" s="4">
        <v>1</v>
      </c>
      <c r="K12" s="4">
        <v>1</v>
      </c>
      <c r="L12" s="4">
        <v>6</v>
      </c>
      <c r="M12" s="4">
        <v>4</v>
      </c>
      <c r="N12" s="4">
        <v>2</v>
      </c>
      <c r="O12" s="4">
        <v>2</v>
      </c>
      <c r="P12" s="4" t="s">
        <v>227</v>
      </c>
      <c r="Q12" s="4" t="s">
        <v>227</v>
      </c>
      <c r="R12" s="4" t="s">
        <v>227</v>
      </c>
      <c r="S12" s="5">
        <v>3</v>
      </c>
      <c r="T12" s="6">
        <v>506664</v>
      </c>
      <c r="U12" s="6">
        <v>545000</v>
      </c>
      <c r="V12" s="6">
        <v>370414</v>
      </c>
      <c r="W12" s="14">
        <v>7.0341284403669713E-2</v>
      </c>
      <c r="X12" s="14">
        <v>0.12034128440366972</v>
      </c>
      <c r="Y12" s="14">
        <v>0.32034128440366971</v>
      </c>
      <c r="Z12" s="18">
        <v>1635000</v>
      </c>
      <c r="AA12" s="6">
        <v>1111242</v>
      </c>
      <c r="AB12" s="6"/>
    </row>
    <row r="13" spans="1:28">
      <c r="A13" s="4" t="s">
        <v>35</v>
      </c>
      <c r="B13" s="22" t="s">
        <v>36</v>
      </c>
      <c r="C13" s="4" t="s">
        <v>13</v>
      </c>
      <c r="D13" s="4">
        <v>2023</v>
      </c>
      <c r="E13" s="4" t="s">
        <v>14</v>
      </c>
      <c r="F13" s="4">
        <v>1</v>
      </c>
      <c r="G13" s="4">
        <v>0</v>
      </c>
      <c r="H13" s="4">
        <v>0</v>
      </c>
      <c r="I13" s="4">
        <v>1</v>
      </c>
      <c r="J13" s="4">
        <v>1</v>
      </c>
      <c r="K13" s="4">
        <v>0</v>
      </c>
      <c r="L13" s="4">
        <v>3</v>
      </c>
      <c r="M13" s="4">
        <v>3</v>
      </c>
      <c r="N13" s="4">
        <v>1</v>
      </c>
      <c r="O13" s="4">
        <v>2</v>
      </c>
      <c r="P13" s="4" t="s">
        <v>228</v>
      </c>
      <c r="Q13" s="4" t="s">
        <v>227</v>
      </c>
      <c r="R13" s="4" t="s">
        <v>227</v>
      </c>
      <c r="S13" s="5">
        <v>0</v>
      </c>
      <c r="T13" s="6">
        <v>868526</v>
      </c>
      <c r="U13" s="6">
        <v>938000</v>
      </c>
      <c r="V13" s="6">
        <v>634026</v>
      </c>
      <c r="W13" s="14">
        <v>7.406609808102349E-2</v>
      </c>
      <c r="X13" s="14">
        <v>0.12406609808102349</v>
      </c>
      <c r="Y13" s="14">
        <v>0.32406609808102349</v>
      </c>
      <c r="Z13" s="18">
        <v>0</v>
      </c>
      <c r="AA13" s="6">
        <v>0</v>
      </c>
      <c r="AB13" s="6"/>
    </row>
    <row r="14" spans="1:28">
      <c r="A14" s="4" t="s">
        <v>37</v>
      </c>
      <c r="B14" s="22" t="s">
        <v>38</v>
      </c>
      <c r="C14" s="4" t="s">
        <v>13</v>
      </c>
      <c r="D14" s="4">
        <v>2023</v>
      </c>
      <c r="E14" s="4" t="s">
        <v>39</v>
      </c>
      <c r="F14" s="4">
        <v>1</v>
      </c>
      <c r="G14" s="4">
        <v>1</v>
      </c>
      <c r="H14" s="4">
        <v>2</v>
      </c>
      <c r="I14" s="4">
        <v>2</v>
      </c>
      <c r="J14" s="4">
        <v>3</v>
      </c>
      <c r="K14" s="4">
        <v>1</v>
      </c>
      <c r="L14" s="4">
        <v>10</v>
      </c>
      <c r="M14" s="4">
        <v>6</v>
      </c>
      <c r="N14" s="4">
        <v>3</v>
      </c>
      <c r="O14" s="4">
        <v>3</v>
      </c>
      <c r="P14" s="4" t="s">
        <v>231</v>
      </c>
      <c r="Q14" s="4" t="s">
        <v>231</v>
      </c>
      <c r="R14" s="4" t="s">
        <v>231</v>
      </c>
      <c r="S14" s="5">
        <v>10</v>
      </c>
      <c r="T14" s="6">
        <v>992030</v>
      </c>
      <c r="U14" s="6">
        <v>1127500</v>
      </c>
      <c r="V14" s="6">
        <v>710155</v>
      </c>
      <c r="W14" s="14">
        <v>0.12015077605321511</v>
      </c>
      <c r="X14" s="14">
        <v>0.1701507760532151</v>
      </c>
      <c r="Y14" s="14">
        <v>0.37015077605321511</v>
      </c>
      <c r="Z14" s="18">
        <v>11275000</v>
      </c>
      <c r="AA14" s="6">
        <v>7101550</v>
      </c>
      <c r="AB14" s="6"/>
    </row>
    <row r="15" spans="1:28">
      <c r="A15" s="4" t="s">
        <v>40</v>
      </c>
      <c r="B15" s="22" t="s">
        <v>26</v>
      </c>
      <c r="C15" s="4" t="s">
        <v>13</v>
      </c>
      <c r="D15" s="4">
        <v>2022</v>
      </c>
      <c r="E15" s="4" t="s">
        <v>14</v>
      </c>
      <c r="F15" s="4">
        <v>1</v>
      </c>
      <c r="G15" s="4">
        <v>1</v>
      </c>
      <c r="H15" s="4">
        <v>1</v>
      </c>
      <c r="I15" s="4">
        <v>0</v>
      </c>
      <c r="J15" s="4">
        <v>1</v>
      </c>
      <c r="K15" s="4">
        <v>1</v>
      </c>
      <c r="L15" s="4">
        <v>5</v>
      </c>
      <c r="M15" s="4">
        <v>5</v>
      </c>
      <c r="N15" s="4">
        <v>3</v>
      </c>
      <c r="O15" s="4">
        <v>2</v>
      </c>
      <c r="P15" s="4" t="s">
        <v>231</v>
      </c>
      <c r="Q15" s="4" t="s">
        <v>227</v>
      </c>
      <c r="R15" s="4" t="s">
        <v>231</v>
      </c>
      <c r="S15" s="5">
        <v>0</v>
      </c>
      <c r="T15" s="6">
        <v>1093287</v>
      </c>
      <c r="U15" s="6">
        <v>1175500</v>
      </c>
      <c r="V15" s="6">
        <v>799412</v>
      </c>
      <c r="W15" s="14">
        <v>6.9938749468311356E-2</v>
      </c>
      <c r="X15" s="14">
        <v>0.11993874946831136</v>
      </c>
      <c r="Y15" s="14">
        <v>0.31993874946831136</v>
      </c>
      <c r="Z15" s="18">
        <v>0</v>
      </c>
      <c r="AA15" s="6">
        <v>0</v>
      </c>
      <c r="AB15" s="6"/>
    </row>
    <row r="16" spans="1:28">
      <c r="A16" s="4" t="s">
        <v>41</v>
      </c>
      <c r="B16" s="22" t="s">
        <v>38</v>
      </c>
      <c r="C16" s="4" t="s">
        <v>13</v>
      </c>
      <c r="D16" s="4">
        <v>2020</v>
      </c>
      <c r="E16" s="4" t="s">
        <v>14</v>
      </c>
      <c r="F16" s="4">
        <v>0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5</v>
      </c>
      <c r="M16" s="4">
        <v>5</v>
      </c>
      <c r="N16" s="4">
        <v>2</v>
      </c>
      <c r="O16" s="4">
        <v>3</v>
      </c>
      <c r="P16" s="4" t="s">
        <v>227</v>
      </c>
      <c r="Q16" s="4" t="s">
        <v>231</v>
      </c>
      <c r="R16" s="4" t="s">
        <v>231</v>
      </c>
      <c r="S16" s="5">
        <v>0</v>
      </c>
      <c r="T16" s="6">
        <v>1012288</v>
      </c>
      <c r="U16" s="6">
        <v>1088000</v>
      </c>
      <c r="V16" s="6">
        <v>740288</v>
      </c>
      <c r="W16" s="14">
        <v>6.9588235294117617E-2</v>
      </c>
      <c r="X16" s="14">
        <v>0.11958823529411762</v>
      </c>
      <c r="Y16" s="14">
        <v>0.31958823529411762</v>
      </c>
      <c r="Z16" s="18">
        <v>0</v>
      </c>
      <c r="AA16" s="6">
        <v>0</v>
      </c>
      <c r="AB16" s="6"/>
    </row>
    <row r="17" spans="1:28">
      <c r="A17" s="4" t="s">
        <v>42</v>
      </c>
      <c r="B17" s="22" t="s">
        <v>43</v>
      </c>
      <c r="C17" s="4" t="s">
        <v>13</v>
      </c>
      <c r="D17" s="4">
        <v>2023</v>
      </c>
      <c r="E17" s="4" t="s">
        <v>14</v>
      </c>
      <c r="F17" s="4">
        <v>0</v>
      </c>
      <c r="G17" s="4">
        <v>1</v>
      </c>
      <c r="H17" s="4">
        <v>1</v>
      </c>
      <c r="I17" s="4">
        <v>0</v>
      </c>
      <c r="J17" s="4">
        <v>0</v>
      </c>
      <c r="K17" s="4">
        <v>0</v>
      </c>
      <c r="L17" s="4">
        <v>2</v>
      </c>
      <c r="M17" s="4">
        <v>2</v>
      </c>
      <c r="N17" s="4">
        <v>2</v>
      </c>
      <c r="O17" s="4">
        <v>0</v>
      </c>
      <c r="P17" s="4" t="s">
        <v>227</v>
      </c>
      <c r="Q17" s="4" t="s">
        <v>232</v>
      </c>
      <c r="R17" s="4" t="s">
        <v>228</v>
      </c>
      <c r="S17" s="5">
        <v>0</v>
      </c>
      <c r="T17" s="6">
        <v>49960</v>
      </c>
      <c r="U17" s="6">
        <v>54000</v>
      </c>
      <c r="V17" s="6">
        <v>36460</v>
      </c>
      <c r="W17" s="14">
        <v>7.4814814814814778E-2</v>
      </c>
      <c r="X17" s="14">
        <v>0.12481481481481478</v>
      </c>
      <c r="Y17" s="14">
        <v>0.32481481481481478</v>
      </c>
      <c r="Z17" s="18">
        <v>0</v>
      </c>
      <c r="AA17" s="6">
        <v>0</v>
      </c>
      <c r="AB17" s="6"/>
    </row>
    <row r="18" spans="1:28">
      <c r="A18" s="4" t="s">
        <v>44</v>
      </c>
      <c r="B18" s="22" t="s">
        <v>28</v>
      </c>
      <c r="C18" s="4" t="s">
        <v>13</v>
      </c>
      <c r="D18" s="4">
        <v>2023</v>
      </c>
      <c r="E18" s="4" t="s">
        <v>14</v>
      </c>
      <c r="F18" s="4">
        <v>3</v>
      </c>
      <c r="G18" s="4">
        <v>2</v>
      </c>
      <c r="H18" s="4">
        <v>2</v>
      </c>
      <c r="I18" s="4">
        <v>5</v>
      </c>
      <c r="J18" s="4">
        <v>3</v>
      </c>
      <c r="K18" s="4">
        <v>0</v>
      </c>
      <c r="L18" s="4">
        <v>15</v>
      </c>
      <c r="M18" s="4">
        <v>5</v>
      </c>
      <c r="N18" s="4">
        <v>3</v>
      </c>
      <c r="O18" s="4">
        <v>2</v>
      </c>
      <c r="P18" s="4" t="s">
        <v>231</v>
      </c>
      <c r="Q18" s="4" t="s">
        <v>227</v>
      </c>
      <c r="R18" s="4" t="s">
        <v>231</v>
      </c>
      <c r="S18" s="5">
        <v>0</v>
      </c>
      <c r="T18" s="6">
        <v>1599208</v>
      </c>
      <c r="U18" s="6">
        <v>1721000</v>
      </c>
      <c r="V18" s="6">
        <v>1168958</v>
      </c>
      <c r="W18" s="14">
        <v>7.076815804764669E-2</v>
      </c>
      <c r="X18" s="14">
        <v>0.12076815804764669</v>
      </c>
      <c r="Y18" s="14">
        <v>0.32076815804764669</v>
      </c>
      <c r="Z18" s="18">
        <v>0</v>
      </c>
      <c r="AA18" s="6">
        <v>0</v>
      </c>
      <c r="AB18" s="6"/>
    </row>
    <row r="19" spans="1:28">
      <c r="A19" s="4" t="s">
        <v>45</v>
      </c>
      <c r="B19" s="22" t="s">
        <v>46</v>
      </c>
      <c r="C19" s="4" t="s">
        <v>13</v>
      </c>
      <c r="D19" s="4">
        <v>2023</v>
      </c>
      <c r="E19" s="4" t="s">
        <v>14</v>
      </c>
      <c r="F19" s="4">
        <v>2</v>
      </c>
      <c r="G19" s="4">
        <v>1</v>
      </c>
      <c r="H19" s="4">
        <v>1</v>
      </c>
      <c r="I19" s="4">
        <v>2</v>
      </c>
      <c r="J19" s="4">
        <v>4</v>
      </c>
      <c r="K19" s="4">
        <v>2</v>
      </c>
      <c r="L19" s="4">
        <v>12</v>
      </c>
      <c r="M19" s="4">
        <v>6</v>
      </c>
      <c r="N19" s="4">
        <v>3</v>
      </c>
      <c r="O19" s="4">
        <v>3</v>
      </c>
      <c r="P19" s="4" t="s">
        <v>231</v>
      </c>
      <c r="Q19" s="4" t="s">
        <v>231</v>
      </c>
      <c r="R19" s="4" t="s">
        <v>231</v>
      </c>
      <c r="S19" s="5">
        <v>12</v>
      </c>
      <c r="T19" s="6">
        <v>1757963</v>
      </c>
      <c r="U19" s="6">
        <v>1892000</v>
      </c>
      <c r="V19" s="6">
        <v>1284963</v>
      </c>
      <c r="W19" s="14">
        <v>7.0844080338266391E-2</v>
      </c>
      <c r="X19" s="14">
        <v>0.12084408033826639</v>
      </c>
      <c r="Y19" s="14">
        <v>0.32084408033826639</v>
      </c>
      <c r="Z19" s="18">
        <v>22704000</v>
      </c>
      <c r="AA19" s="6">
        <v>15419556</v>
      </c>
      <c r="AB19" s="6"/>
    </row>
    <row r="20" spans="1:28">
      <c r="A20" s="4" t="s">
        <v>47</v>
      </c>
      <c r="B20" s="22" t="s">
        <v>28</v>
      </c>
      <c r="C20" s="4" t="s">
        <v>13</v>
      </c>
      <c r="D20" s="4">
        <v>2023</v>
      </c>
      <c r="E20" s="4" t="s">
        <v>14</v>
      </c>
      <c r="F20" s="4">
        <v>1</v>
      </c>
      <c r="G20" s="4">
        <v>1</v>
      </c>
      <c r="H20" s="4">
        <v>1</v>
      </c>
      <c r="I20" s="4">
        <v>0</v>
      </c>
      <c r="J20" s="4">
        <v>1</v>
      </c>
      <c r="K20" s="4">
        <v>0</v>
      </c>
      <c r="L20" s="4">
        <v>4</v>
      </c>
      <c r="M20" s="4">
        <v>4</v>
      </c>
      <c r="N20" s="4">
        <v>3</v>
      </c>
      <c r="O20" s="4">
        <v>1</v>
      </c>
      <c r="P20" s="4" t="s">
        <v>231</v>
      </c>
      <c r="Q20" s="4" t="s">
        <v>228</v>
      </c>
      <c r="R20" s="4" t="s">
        <v>227</v>
      </c>
      <c r="S20" s="5">
        <v>0</v>
      </c>
      <c r="T20" s="6">
        <v>1728672</v>
      </c>
      <c r="U20" s="6">
        <v>1858000</v>
      </c>
      <c r="V20" s="6">
        <v>1264172</v>
      </c>
      <c r="W20" s="14">
        <v>6.960602798708293E-2</v>
      </c>
      <c r="X20" s="14">
        <v>0.11960602798708293</v>
      </c>
      <c r="Y20" s="14">
        <v>0.31960602798708293</v>
      </c>
      <c r="Z20" s="18">
        <v>0</v>
      </c>
      <c r="AA20" s="6">
        <v>0</v>
      </c>
      <c r="AB20" s="6"/>
    </row>
    <row r="21" spans="1:28">
      <c r="A21" s="4" t="s">
        <v>48</v>
      </c>
      <c r="B21" s="22" t="s">
        <v>46</v>
      </c>
      <c r="C21" s="4" t="s">
        <v>13</v>
      </c>
      <c r="D21" s="4">
        <v>2023</v>
      </c>
      <c r="E21" s="4" t="s">
        <v>14</v>
      </c>
      <c r="F21" s="4">
        <v>1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2</v>
      </c>
      <c r="M21" s="4">
        <v>2</v>
      </c>
      <c r="N21" s="4">
        <v>2</v>
      </c>
      <c r="O21" s="4">
        <v>0</v>
      </c>
      <c r="P21" s="4" t="s">
        <v>227</v>
      </c>
      <c r="Q21" s="4" t="s">
        <v>232</v>
      </c>
      <c r="R21" s="4" t="s">
        <v>228</v>
      </c>
      <c r="S21" s="5">
        <v>0</v>
      </c>
      <c r="T21" s="6">
        <v>1835063</v>
      </c>
      <c r="U21" s="6">
        <v>1972500</v>
      </c>
      <c r="V21" s="6">
        <v>1341938</v>
      </c>
      <c r="W21" s="14">
        <v>6.9676552598225583E-2</v>
      </c>
      <c r="X21" s="14">
        <v>0.11967655259822559</v>
      </c>
      <c r="Y21" s="14">
        <v>0.31967655259822558</v>
      </c>
      <c r="Z21" s="18">
        <v>0</v>
      </c>
      <c r="AA21" s="6">
        <v>0</v>
      </c>
      <c r="AB21" s="6"/>
    </row>
    <row r="22" spans="1:28">
      <c r="A22" s="4" t="s">
        <v>49</v>
      </c>
      <c r="B22" s="22" t="s">
        <v>50</v>
      </c>
      <c r="C22" s="4" t="s">
        <v>13</v>
      </c>
      <c r="D22" s="4">
        <v>2020</v>
      </c>
      <c r="E22" s="4" t="s">
        <v>14</v>
      </c>
      <c r="F22" s="4">
        <v>3</v>
      </c>
      <c r="G22" s="4">
        <v>3</v>
      </c>
      <c r="H22" s="4">
        <v>0</v>
      </c>
      <c r="I22" s="4">
        <v>2</v>
      </c>
      <c r="J22" s="4">
        <v>0</v>
      </c>
      <c r="K22" s="4">
        <v>1</v>
      </c>
      <c r="L22" s="4">
        <v>9</v>
      </c>
      <c r="M22" s="4">
        <v>4</v>
      </c>
      <c r="N22" s="4">
        <v>2</v>
      </c>
      <c r="O22" s="4">
        <v>2</v>
      </c>
      <c r="P22" s="4" t="s">
        <v>227</v>
      </c>
      <c r="Q22" s="4" t="s">
        <v>227</v>
      </c>
      <c r="R22" s="4" t="s">
        <v>227</v>
      </c>
      <c r="S22" s="5">
        <v>4.5</v>
      </c>
      <c r="T22" s="6">
        <v>203520</v>
      </c>
      <c r="U22" s="6">
        <v>220000</v>
      </c>
      <c r="V22" s="6">
        <v>148520</v>
      </c>
      <c r="W22" s="14">
        <v>7.4909090909090925E-2</v>
      </c>
      <c r="X22" s="14">
        <v>0.12490909090909093</v>
      </c>
      <c r="Y22" s="14">
        <v>0.32490909090909093</v>
      </c>
      <c r="Z22" s="18">
        <v>990000</v>
      </c>
      <c r="AA22" s="6">
        <v>668340</v>
      </c>
      <c r="AB22" s="6"/>
    </row>
    <row r="23" spans="1:28">
      <c r="A23" s="4" t="s">
        <v>51</v>
      </c>
      <c r="B23" s="22" t="s">
        <v>34</v>
      </c>
      <c r="C23" s="4" t="s">
        <v>13</v>
      </c>
      <c r="D23" s="4">
        <v>2017</v>
      </c>
      <c r="E23" s="4" t="s">
        <v>14</v>
      </c>
      <c r="F23" s="4">
        <v>1</v>
      </c>
      <c r="G23" s="4">
        <v>3</v>
      </c>
      <c r="H23" s="4">
        <v>0</v>
      </c>
      <c r="I23" s="4">
        <v>2</v>
      </c>
      <c r="J23" s="4">
        <v>1</v>
      </c>
      <c r="K23" s="4">
        <v>0</v>
      </c>
      <c r="L23" s="4">
        <v>7</v>
      </c>
      <c r="M23" s="4">
        <v>4</v>
      </c>
      <c r="N23" s="4">
        <v>2</v>
      </c>
      <c r="O23" s="4">
        <v>2</v>
      </c>
      <c r="P23" s="4" t="s">
        <v>227</v>
      </c>
      <c r="Q23" s="4" t="s">
        <v>227</v>
      </c>
      <c r="R23" s="4" t="s">
        <v>227</v>
      </c>
      <c r="S23" s="5">
        <v>3.5</v>
      </c>
      <c r="T23" s="6">
        <v>370310</v>
      </c>
      <c r="U23" s="6">
        <v>398000</v>
      </c>
      <c r="V23" s="6">
        <v>270810</v>
      </c>
      <c r="W23" s="14">
        <v>6.957286432160803E-2</v>
      </c>
      <c r="X23" s="14">
        <v>0.11957286432160803</v>
      </c>
      <c r="Y23" s="14">
        <v>0.31957286432160803</v>
      </c>
      <c r="Z23" s="18">
        <v>1393000</v>
      </c>
      <c r="AA23" s="6">
        <v>947835</v>
      </c>
      <c r="AB23" s="6"/>
    </row>
    <row r="24" spans="1:28">
      <c r="A24" s="4" t="s">
        <v>52</v>
      </c>
      <c r="B24" s="22" t="s">
        <v>53</v>
      </c>
      <c r="C24" s="4" t="s">
        <v>13</v>
      </c>
      <c r="D24" s="4">
        <v>2020</v>
      </c>
      <c r="E24" s="4" t="s">
        <v>14</v>
      </c>
      <c r="F24" s="4">
        <v>0</v>
      </c>
      <c r="G24" s="4">
        <v>2</v>
      </c>
      <c r="H24" s="4">
        <v>0</v>
      </c>
      <c r="I24" s="4">
        <v>2</v>
      </c>
      <c r="J24" s="4">
        <v>1</v>
      </c>
      <c r="K24" s="4">
        <v>0</v>
      </c>
      <c r="L24" s="4">
        <v>5</v>
      </c>
      <c r="M24" s="4">
        <v>3</v>
      </c>
      <c r="N24" s="4">
        <v>1</v>
      </c>
      <c r="O24" s="4">
        <v>2</v>
      </c>
      <c r="P24" s="4" t="s">
        <v>228</v>
      </c>
      <c r="Q24" s="4" t="s">
        <v>227</v>
      </c>
      <c r="R24" s="4" t="s">
        <v>227</v>
      </c>
      <c r="S24" s="5">
        <v>0</v>
      </c>
      <c r="T24" s="6">
        <v>107694</v>
      </c>
      <c r="U24" s="6">
        <v>116000</v>
      </c>
      <c r="V24" s="6">
        <v>78694</v>
      </c>
      <c r="W24" s="14">
        <v>7.1603448275862069E-2</v>
      </c>
      <c r="X24" s="14">
        <v>0.12160344827586207</v>
      </c>
      <c r="Y24" s="14">
        <v>0.32160344827586207</v>
      </c>
      <c r="Z24" s="18">
        <v>0</v>
      </c>
      <c r="AA24" s="6">
        <v>0</v>
      </c>
      <c r="AB24" s="6"/>
    </row>
    <row r="25" spans="1:28">
      <c r="A25" s="4" t="s">
        <v>54</v>
      </c>
      <c r="B25" s="22" t="s">
        <v>55</v>
      </c>
      <c r="C25" s="4" t="s">
        <v>13</v>
      </c>
      <c r="D25" s="4">
        <v>2017</v>
      </c>
      <c r="E25" s="4" t="s">
        <v>14</v>
      </c>
      <c r="F25" s="4">
        <v>1</v>
      </c>
      <c r="G25" s="4">
        <v>1</v>
      </c>
      <c r="H25" s="4">
        <v>0</v>
      </c>
      <c r="I25" s="4">
        <v>1</v>
      </c>
      <c r="J25" s="4">
        <v>2</v>
      </c>
      <c r="K25" s="4">
        <v>1</v>
      </c>
      <c r="L25" s="4">
        <v>6</v>
      </c>
      <c r="M25" s="4">
        <v>5</v>
      </c>
      <c r="N25" s="4">
        <v>2</v>
      </c>
      <c r="O25" s="4">
        <v>3</v>
      </c>
      <c r="P25" s="4" t="s">
        <v>227</v>
      </c>
      <c r="Q25" s="4" t="s">
        <v>231</v>
      </c>
      <c r="R25" s="4" t="s">
        <v>231</v>
      </c>
      <c r="S25" s="5">
        <v>0</v>
      </c>
      <c r="T25" s="6">
        <v>4401751</v>
      </c>
      <c r="U25" s="6">
        <v>4533500</v>
      </c>
      <c r="V25" s="6">
        <v>3268376</v>
      </c>
      <c r="W25" s="14">
        <v>2.9061210984890229E-2</v>
      </c>
      <c r="X25" s="14">
        <v>7.9061210984890232E-2</v>
      </c>
      <c r="Y25" s="14">
        <v>0.27906121098489023</v>
      </c>
      <c r="Z25" s="18">
        <v>0</v>
      </c>
      <c r="AA25" s="6">
        <v>0</v>
      </c>
      <c r="AB25" s="6"/>
    </row>
    <row r="26" spans="1:28">
      <c r="A26" s="4" t="s">
        <v>56</v>
      </c>
      <c r="B26" s="22" t="s">
        <v>57</v>
      </c>
      <c r="C26" s="4" t="s">
        <v>13</v>
      </c>
      <c r="D26" s="4">
        <v>2023</v>
      </c>
      <c r="E26" s="4" t="s">
        <v>14</v>
      </c>
      <c r="F26" s="4">
        <v>1</v>
      </c>
      <c r="G26" s="4">
        <v>2</v>
      </c>
      <c r="H26" s="4">
        <v>0</v>
      </c>
      <c r="I26" s="4">
        <v>0</v>
      </c>
      <c r="J26" s="4">
        <v>1</v>
      </c>
      <c r="K26" s="4">
        <v>0</v>
      </c>
      <c r="L26" s="4">
        <v>4</v>
      </c>
      <c r="M26" s="4">
        <v>3</v>
      </c>
      <c r="N26" s="4">
        <v>2</v>
      </c>
      <c r="O26" s="4">
        <v>1</v>
      </c>
      <c r="P26" s="4" t="s">
        <v>227</v>
      </c>
      <c r="Q26" s="4" t="s">
        <v>228</v>
      </c>
      <c r="R26" s="4" t="s">
        <v>227</v>
      </c>
      <c r="S26" s="5">
        <v>0</v>
      </c>
      <c r="T26" s="6">
        <v>13936</v>
      </c>
      <c r="U26" s="6">
        <v>15500</v>
      </c>
      <c r="V26" s="6">
        <v>10061</v>
      </c>
      <c r="W26" s="14">
        <v>0.10090322580645161</v>
      </c>
      <c r="X26" s="14">
        <v>0.1509032258064516</v>
      </c>
      <c r="Y26" s="14">
        <v>0.35090322580645161</v>
      </c>
      <c r="Z26" s="18">
        <v>0</v>
      </c>
      <c r="AA26" s="6">
        <v>0</v>
      </c>
      <c r="AB26" s="6"/>
    </row>
    <row r="27" spans="1:28">
      <c r="A27" s="4" t="s">
        <v>58</v>
      </c>
      <c r="B27" s="22" t="s">
        <v>59</v>
      </c>
      <c r="C27" s="4" t="s">
        <v>13</v>
      </c>
      <c r="D27" s="4">
        <v>2017</v>
      </c>
      <c r="E27" s="4" t="s">
        <v>14</v>
      </c>
      <c r="F27" s="4">
        <v>1</v>
      </c>
      <c r="G27" s="4">
        <v>1</v>
      </c>
      <c r="H27" s="4">
        <v>1</v>
      </c>
      <c r="I27" s="4">
        <v>0</v>
      </c>
      <c r="J27" s="4">
        <v>0</v>
      </c>
      <c r="K27" s="4">
        <v>1</v>
      </c>
      <c r="L27" s="4">
        <v>4</v>
      </c>
      <c r="M27" s="4">
        <v>4</v>
      </c>
      <c r="N27" s="4">
        <v>3</v>
      </c>
      <c r="O27" s="4">
        <v>1</v>
      </c>
      <c r="P27" s="4" t="s">
        <v>231</v>
      </c>
      <c r="Q27" s="4" t="s">
        <v>228</v>
      </c>
      <c r="R27" s="4" t="s">
        <v>227</v>
      </c>
      <c r="S27" s="5">
        <v>0</v>
      </c>
      <c r="T27" s="6">
        <v>157826</v>
      </c>
      <c r="U27" s="6">
        <v>169500</v>
      </c>
      <c r="V27" s="6">
        <v>115451</v>
      </c>
      <c r="W27" s="14">
        <v>6.887315634218294E-2</v>
      </c>
      <c r="X27" s="14">
        <v>0.11887315634218294</v>
      </c>
      <c r="Y27" s="14">
        <v>0.31887315634218294</v>
      </c>
      <c r="Z27" s="18">
        <v>0</v>
      </c>
      <c r="AA27" s="6">
        <v>0</v>
      </c>
      <c r="AB27" s="6"/>
    </row>
    <row r="28" spans="1:28">
      <c r="A28" s="4" t="s">
        <v>60</v>
      </c>
      <c r="B28" s="22" t="s">
        <v>61</v>
      </c>
      <c r="C28" s="4" t="s">
        <v>13</v>
      </c>
      <c r="D28" s="4">
        <v>2020</v>
      </c>
      <c r="E28" s="4" t="s">
        <v>14</v>
      </c>
      <c r="F28" s="4">
        <v>0</v>
      </c>
      <c r="G28" s="4">
        <v>1</v>
      </c>
      <c r="H28" s="4">
        <v>0</v>
      </c>
      <c r="I28" s="4">
        <v>2</v>
      </c>
      <c r="J28" s="4">
        <v>2</v>
      </c>
      <c r="K28" s="4">
        <v>0</v>
      </c>
      <c r="L28" s="4">
        <v>5</v>
      </c>
      <c r="M28" s="4">
        <v>3</v>
      </c>
      <c r="N28" s="4">
        <v>1</v>
      </c>
      <c r="O28" s="4">
        <v>2</v>
      </c>
      <c r="P28" s="4" t="s">
        <v>228</v>
      </c>
      <c r="Q28" s="4" t="s">
        <v>227</v>
      </c>
      <c r="R28" s="4" t="s">
        <v>227</v>
      </c>
      <c r="S28" s="5">
        <v>0</v>
      </c>
      <c r="T28" s="6">
        <v>225548</v>
      </c>
      <c r="U28" s="6">
        <v>243500</v>
      </c>
      <c r="V28" s="6">
        <v>164673</v>
      </c>
      <c r="W28" s="14">
        <v>7.372484599589324E-2</v>
      </c>
      <c r="X28" s="14">
        <v>0.12372484599589324</v>
      </c>
      <c r="Y28" s="14">
        <v>0.32372484599589324</v>
      </c>
      <c r="Z28" s="18">
        <v>0</v>
      </c>
      <c r="AA28" s="6">
        <v>0</v>
      </c>
      <c r="AB28" s="6"/>
    </row>
    <row r="29" spans="1:28">
      <c r="A29" s="4" t="s">
        <v>62</v>
      </c>
      <c r="B29" s="22" t="s">
        <v>26</v>
      </c>
      <c r="C29" s="4" t="s">
        <v>13</v>
      </c>
      <c r="D29" s="4">
        <v>2017</v>
      </c>
      <c r="E29" s="4" t="s">
        <v>14</v>
      </c>
      <c r="F29" s="4">
        <v>1</v>
      </c>
      <c r="G29" s="4">
        <v>1</v>
      </c>
      <c r="H29" s="4">
        <v>0</v>
      </c>
      <c r="I29" s="4">
        <v>1</v>
      </c>
      <c r="J29" s="4">
        <v>0</v>
      </c>
      <c r="K29" s="4">
        <v>0</v>
      </c>
      <c r="L29" s="4">
        <v>3</v>
      </c>
      <c r="M29" s="4">
        <v>3</v>
      </c>
      <c r="N29" s="4">
        <v>2</v>
      </c>
      <c r="O29" s="4">
        <v>1</v>
      </c>
      <c r="P29" s="4" t="s">
        <v>227</v>
      </c>
      <c r="Q29" s="4" t="s">
        <v>228</v>
      </c>
      <c r="R29" s="4" t="s">
        <v>227</v>
      </c>
      <c r="S29" s="5">
        <v>0</v>
      </c>
      <c r="T29" s="6">
        <v>359887</v>
      </c>
      <c r="U29" s="6">
        <v>386500</v>
      </c>
      <c r="V29" s="6">
        <v>263262</v>
      </c>
      <c r="W29" s="14">
        <v>6.8856403622250983E-2</v>
      </c>
      <c r="X29" s="14">
        <v>0.11885640362225099</v>
      </c>
      <c r="Y29" s="14">
        <v>0.31885640362225098</v>
      </c>
      <c r="Z29" s="18">
        <v>0</v>
      </c>
      <c r="AA29" s="6">
        <v>0</v>
      </c>
      <c r="AB29" s="6"/>
    </row>
    <row r="30" spans="1:28">
      <c r="A30" s="4" t="s">
        <v>63</v>
      </c>
      <c r="B30" s="22" t="s">
        <v>64</v>
      </c>
      <c r="C30" s="4" t="s">
        <v>13</v>
      </c>
      <c r="D30" s="4">
        <v>2017</v>
      </c>
      <c r="E30" s="4" t="s">
        <v>14</v>
      </c>
      <c r="F30" s="4">
        <v>1</v>
      </c>
      <c r="G30" s="4">
        <v>2</v>
      </c>
      <c r="H30" s="4">
        <v>0</v>
      </c>
      <c r="I30" s="4">
        <v>1</v>
      </c>
      <c r="J30" s="4">
        <v>2</v>
      </c>
      <c r="K30" s="4">
        <v>0</v>
      </c>
      <c r="L30" s="4">
        <v>6</v>
      </c>
      <c r="M30" s="4">
        <v>4</v>
      </c>
      <c r="N30" s="4">
        <v>2</v>
      </c>
      <c r="O30" s="4">
        <v>2</v>
      </c>
      <c r="P30" s="4" t="s">
        <v>227</v>
      </c>
      <c r="Q30" s="4" t="s">
        <v>227</v>
      </c>
      <c r="R30" s="4" t="s">
        <v>227</v>
      </c>
      <c r="S30" s="5">
        <v>3</v>
      </c>
      <c r="T30" s="6">
        <v>656036</v>
      </c>
      <c r="U30" s="6">
        <v>705000</v>
      </c>
      <c r="V30" s="6">
        <v>479786</v>
      </c>
      <c r="W30" s="14">
        <v>6.9452482269503513E-2</v>
      </c>
      <c r="X30" s="14">
        <v>0.11945248226950352</v>
      </c>
      <c r="Y30" s="14">
        <v>0.31945248226950351</v>
      </c>
      <c r="Z30" s="18">
        <v>2115000</v>
      </c>
      <c r="AA30" s="6">
        <v>1439358</v>
      </c>
      <c r="AB30" s="6"/>
    </row>
    <row r="31" spans="1:28">
      <c r="A31" s="4" t="s">
        <v>65</v>
      </c>
      <c r="B31" s="22" t="s">
        <v>66</v>
      </c>
      <c r="C31" s="4" t="s">
        <v>13</v>
      </c>
      <c r="D31" s="4">
        <v>2020</v>
      </c>
      <c r="E31" s="4" t="s">
        <v>14</v>
      </c>
      <c r="F31" s="4">
        <v>2</v>
      </c>
      <c r="G31" s="4">
        <v>0</v>
      </c>
      <c r="H31" s="4">
        <v>1</v>
      </c>
      <c r="I31" s="4">
        <v>1</v>
      </c>
      <c r="J31" s="4">
        <v>0</v>
      </c>
      <c r="K31" s="4">
        <v>0</v>
      </c>
      <c r="L31" s="4">
        <v>4</v>
      </c>
      <c r="M31" s="4">
        <v>3</v>
      </c>
      <c r="N31" s="4">
        <v>2</v>
      </c>
      <c r="O31" s="4">
        <v>1</v>
      </c>
      <c r="P31" s="4" t="s">
        <v>227</v>
      </c>
      <c r="Q31" s="4" t="s">
        <v>228</v>
      </c>
      <c r="R31" s="4" t="s">
        <v>227</v>
      </c>
      <c r="S31" s="5">
        <v>0</v>
      </c>
      <c r="T31" s="6">
        <v>5719701</v>
      </c>
      <c r="U31" s="6">
        <v>5891000</v>
      </c>
      <c r="V31" s="6">
        <v>4246951</v>
      </c>
      <c r="W31" s="14">
        <v>2.9078085214734317E-2</v>
      </c>
      <c r="X31" s="14">
        <v>7.907808521473432E-2</v>
      </c>
      <c r="Y31" s="14">
        <v>0.27907808521473432</v>
      </c>
      <c r="Z31" s="18">
        <v>0</v>
      </c>
      <c r="AA31" s="6">
        <v>0</v>
      </c>
      <c r="AB31" s="6"/>
    </row>
    <row r="32" spans="1:28">
      <c r="A32" s="4" t="s">
        <v>67</v>
      </c>
      <c r="B32" s="22" t="s">
        <v>68</v>
      </c>
      <c r="C32" s="4" t="s">
        <v>13</v>
      </c>
      <c r="D32" s="4">
        <v>2017</v>
      </c>
      <c r="E32" s="4" t="s">
        <v>14</v>
      </c>
      <c r="F32" s="4">
        <v>3</v>
      </c>
      <c r="G32" s="4">
        <v>1</v>
      </c>
      <c r="H32" s="4">
        <v>2</v>
      </c>
      <c r="I32" s="4">
        <v>1</v>
      </c>
      <c r="J32" s="4">
        <v>1</v>
      </c>
      <c r="K32" s="4">
        <v>0</v>
      </c>
      <c r="L32" s="4">
        <v>8</v>
      </c>
      <c r="M32" s="4">
        <v>5</v>
      </c>
      <c r="N32" s="4">
        <v>3</v>
      </c>
      <c r="O32" s="4">
        <v>2</v>
      </c>
      <c r="P32" s="4" t="s">
        <v>231</v>
      </c>
      <c r="Q32" s="4" t="s">
        <v>227</v>
      </c>
      <c r="R32" s="4" t="s">
        <v>231</v>
      </c>
      <c r="S32" s="5">
        <v>0</v>
      </c>
      <c r="T32" s="6">
        <v>80125</v>
      </c>
      <c r="U32" s="6">
        <v>86000</v>
      </c>
      <c r="V32" s="6">
        <v>58625</v>
      </c>
      <c r="W32" s="14">
        <v>6.8313953488372103E-2</v>
      </c>
      <c r="X32" s="14">
        <v>0.11831395348837211</v>
      </c>
      <c r="Y32" s="14">
        <v>0.3183139534883721</v>
      </c>
      <c r="Z32" s="18">
        <v>0</v>
      </c>
      <c r="AA32" s="6">
        <v>0</v>
      </c>
      <c r="AB32" s="6"/>
    </row>
    <row r="33" spans="1:28">
      <c r="A33" s="4" t="s">
        <v>69</v>
      </c>
      <c r="B33" s="22" t="s">
        <v>70</v>
      </c>
      <c r="C33" s="4" t="s">
        <v>13</v>
      </c>
      <c r="D33" s="4">
        <v>2023</v>
      </c>
      <c r="E33" s="4" t="s">
        <v>71</v>
      </c>
      <c r="F33" s="4">
        <v>3</v>
      </c>
      <c r="G33" s="4">
        <v>3</v>
      </c>
      <c r="H33" s="4">
        <v>0</v>
      </c>
      <c r="I33" s="4">
        <v>1</v>
      </c>
      <c r="J33" s="4">
        <v>1</v>
      </c>
      <c r="K33" s="4">
        <v>3</v>
      </c>
      <c r="L33" s="4">
        <v>11</v>
      </c>
      <c r="M33" s="4">
        <v>5</v>
      </c>
      <c r="N33" s="4">
        <v>2</v>
      </c>
      <c r="O33" s="4">
        <v>3</v>
      </c>
      <c r="P33" s="4" t="s">
        <v>227</v>
      </c>
      <c r="Q33" s="4" t="s">
        <v>231</v>
      </c>
      <c r="R33" s="4" t="s">
        <v>231</v>
      </c>
      <c r="S33" s="5">
        <v>0</v>
      </c>
      <c r="T33" s="6">
        <v>110034</v>
      </c>
      <c r="U33" s="6">
        <v>118500</v>
      </c>
      <c r="V33" s="6">
        <v>80409</v>
      </c>
      <c r="W33" s="14">
        <v>7.1443037974683543E-2</v>
      </c>
      <c r="X33" s="14">
        <v>0.12144303797468355</v>
      </c>
      <c r="Y33" s="14">
        <v>0.32144303797468354</v>
      </c>
      <c r="Z33" s="18">
        <v>0</v>
      </c>
      <c r="AA33" s="6">
        <v>0</v>
      </c>
      <c r="AB33" s="6"/>
    </row>
    <row r="34" spans="1:28">
      <c r="A34" s="4" t="s">
        <v>72</v>
      </c>
      <c r="B34" s="22" t="s">
        <v>73</v>
      </c>
      <c r="C34" s="4" t="s">
        <v>13</v>
      </c>
      <c r="D34" s="4">
        <v>2020</v>
      </c>
      <c r="E34" s="4" t="s">
        <v>235</v>
      </c>
      <c r="F34" s="4">
        <v>1</v>
      </c>
      <c r="G34" s="4">
        <v>1</v>
      </c>
      <c r="H34" s="4">
        <v>2</v>
      </c>
      <c r="I34" s="4">
        <v>1</v>
      </c>
      <c r="J34" s="4">
        <v>1</v>
      </c>
      <c r="K34" s="4">
        <v>1</v>
      </c>
      <c r="L34" s="4">
        <v>7</v>
      </c>
      <c r="M34" s="4">
        <v>6</v>
      </c>
      <c r="N34" s="4">
        <v>3</v>
      </c>
      <c r="O34" s="4">
        <v>3</v>
      </c>
      <c r="P34" s="4" t="s">
        <v>231</v>
      </c>
      <c r="Q34" s="4" t="s">
        <v>231</v>
      </c>
      <c r="R34" s="4" t="s">
        <v>231</v>
      </c>
      <c r="S34" s="5">
        <v>7</v>
      </c>
      <c r="T34" s="6">
        <v>93070</v>
      </c>
      <c r="U34" s="6">
        <v>98500</v>
      </c>
      <c r="V34" s="6">
        <v>68445</v>
      </c>
      <c r="W34" s="14">
        <v>5.5126903553299522E-2</v>
      </c>
      <c r="X34" s="14">
        <v>0.10512690355329952</v>
      </c>
      <c r="Y34" s="14">
        <v>0.30512690355329952</v>
      </c>
      <c r="Z34" s="18">
        <v>689500</v>
      </c>
      <c r="AA34" s="6">
        <v>479115</v>
      </c>
      <c r="AB34" s="6"/>
    </row>
    <row r="35" spans="1:28">
      <c r="A35" s="4" t="s">
        <v>74</v>
      </c>
      <c r="B35" s="22" t="s">
        <v>75</v>
      </c>
      <c r="C35" s="4" t="s">
        <v>13</v>
      </c>
      <c r="D35" s="4">
        <v>2023</v>
      </c>
      <c r="E35" s="4" t="s">
        <v>71</v>
      </c>
      <c r="F35" s="4">
        <v>2</v>
      </c>
      <c r="G35" s="4">
        <v>1</v>
      </c>
      <c r="H35" s="4">
        <v>1</v>
      </c>
      <c r="I35" s="4">
        <v>0</v>
      </c>
      <c r="J35" s="4">
        <v>2</v>
      </c>
      <c r="K35" s="4">
        <v>0</v>
      </c>
      <c r="L35" s="4">
        <v>6</v>
      </c>
      <c r="M35" s="4">
        <v>4</v>
      </c>
      <c r="N35" s="4">
        <v>3</v>
      </c>
      <c r="O35" s="4">
        <v>1</v>
      </c>
      <c r="P35" s="4" t="s">
        <v>231</v>
      </c>
      <c r="Q35" s="4" t="s">
        <v>228</v>
      </c>
      <c r="R35" s="4" t="s">
        <v>227</v>
      </c>
      <c r="S35" s="5">
        <v>0</v>
      </c>
      <c r="T35" s="6">
        <v>98710</v>
      </c>
      <c r="U35" s="6">
        <v>106000</v>
      </c>
      <c r="V35" s="6">
        <v>72210</v>
      </c>
      <c r="W35" s="14">
        <v>6.8773584905660323E-2</v>
      </c>
      <c r="X35" s="14">
        <v>0.11877358490566033</v>
      </c>
      <c r="Y35" s="14">
        <v>0.31877358490566032</v>
      </c>
      <c r="Z35" s="18">
        <v>0</v>
      </c>
      <c r="AA35" s="6">
        <v>0</v>
      </c>
      <c r="AB35" s="6"/>
    </row>
    <row r="36" spans="1:28">
      <c r="A36" s="4" t="s">
        <v>76</v>
      </c>
      <c r="B36" s="22" t="s">
        <v>77</v>
      </c>
      <c r="C36" s="4" t="s">
        <v>13</v>
      </c>
      <c r="D36" s="4">
        <v>2023</v>
      </c>
      <c r="E36" s="4" t="s">
        <v>71</v>
      </c>
      <c r="F36" s="4">
        <v>1</v>
      </c>
      <c r="G36" s="4">
        <v>1</v>
      </c>
      <c r="H36" s="4">
        <v>0</v>
      </c>
      <c r="I36" s="4">
        <v>0</v>
      </c>
      <c r="J36" s="4">
        <v>2</v>
      </c>
      <c r="K36" s="4">
        <v>2</v>
      </c>
      <c r="L36" s="4">
        <v>6</v>
      </c>
      <c r="M36" s="4">
        <v>4</v>
      </c>
      <c r="N36" s="4">
        <v>2</v>
      </c>
      <c r="O36" s="4">
        <v>2</v>
      </c>
      <c r="P36" s="4" t="s">
        <v>227</v>
      </c>
      <c r="Q36" s="4" t="s">
        <v>227</v>
      </c>
      <c r="R36" s="4" t="s">
        <v>227</v>
      </c>
      <c r="S36" s="5">
        <v>3</v>
      </c>
      <c r="T36" s="6">
        <v>110383</v>
      </c>
      <c r="U36" s="6">
        <v>125500</v>
      </c>
      <c r="V36" s="6">
        <v>79008</v>
      </c>
      <c r="W36" s="14">
        <v>0.12045418326693225</v>
      </c>
      <c r="X36" s="14">
        <v>0.17045418326693224</v>
      </c>
      <c r="Y36" s="14">
        <v>0.37045418326693225</v>
      </c>
      <c r="Z36" s="18">
        <v>376500</v>
      </c>
      <c r="AA36" s="6">
        <v>237024</v>
      </c>
      <c r="AB36" s="6"/>
    </row>
    <row r="37" spans="1:28">
      <c r="A37" s="4" t="s">
        <v>78</v>
      </c>
      <c r="B37" s="22" t="s">
        <v>79</v>
      </c>
      <c r="C37" s="4" t="s">
        <v>13</v>
      </c>
      <c r="D37" s="4">
        <v>2023</v>
      </c>
      <c r="E37" s="4" t="s">
        <v>71</v>
      </c>
      <c r="F37" s="4">
        <v>1</v>
      </c>
      <c r="G37" s="4">
        <v>2</v>
      </c>
      <c r="H37" s="4">
        <v>0</v>
      </c>
      <c r="I37" s="4">
        <v>1</v>
      </c>
      <c r="J37" s="4">
        <v>0</v>
      </c>
      <c r="K37" s="4">
        <v>1</v>
      </c>
      <c r="L37" s="4">
        <v>5</v>
      </c>
      <c r="M37" s="4">
        <v>4</v>
      </c>
      <c r="N37" s="4">
        <v>2</v>
      </c>
      <c r="O37" s="4">
        <v>2</v>
      </c>
      <c r="P37" s="4" t="s">
        <v>227</v>
      </c>
      <c r="Q37" s="4" t="s">
        <v>227</v>
      </c>
      <c r="R37" s="4" t="s">
        <v>227</v>
      </c>
      <c r="S37" s="5">
        <v>2.5</v>
      </c>
      <c r="T37" s="6">
        <v>115847</v>
      </c>
      <c r="U37" s="6">
        <v>131500</v>
      </c>
      <c r="V37" s="6">
        <v>82972</v>
      </c>
      <c r="W37" s="14">
        <v>0.11903422053231938</v>
      </c>
      <c r="X37" s="14">
        <v>0.16903422053231937</v>
      </c>
      <c r="Y37" s="14">
        <v>0.36903422053231938</v>
      </c>
      <c r="Z37" s="18">
        <v>328750</v>
      </c>
      <c r="AA37" s="6">
        <v>207430</v>
      </c>
      <c r="AB37" s="6"/>
    </row>
    <row r="38" spans="1:28">
      <c r="A38" s="4" t="s">
        <v>80</v>
      </c>
      <c r="B38" s="22" t="s">
        <v>81</v>
      </c>
      <c r="C38" s="4" t="s">
        <v>13</v>
      </c>
      <c r="D38" s="4">
        <v>2022</v>
      </c>
      <c r="E38" s="4" t="s">
        <v>39</v>
      </c>
      <c r="F38" s="4">
        <v>5</v>
      </c>
      <c r="G38" s="4">
        <v>1</v>
      </c>
      <c r="H38" s="4">
        <v>1</v>
      </c>
      <c r="I38" s="4">
        <v>0</v>
      </c>
      <c r="J38" s="4">
        <v>1</v>
      </c>
      <c r="K38" s="4">
        <v>0</v>
      </c>
      <c r="L38" s="4">
        <v>8</v>
      </c>
      <c r="M38" s="4">
        <v>4</v>
      </c>
      <c r="N38" s="4">
        <v>3</v>
      </c>
      <c r="O38" s="4">
        <v>1</v>
      </c>
      <c r="P38" s="4" t="s">
        <v>231</v>
      </c>
      <c r="Q38" s="4" t="s">
        <v>228</v>
      </c>
      <c r="R38" s="4" t="s">
        <v>227</v>
      </c>
      <c r="S38" s="5">
        <v>0</v>
      </c>
      <c r="T38" s="6">
        <v>71113</v>
      </c>
      <c r="U38" s="6">
        <v>76000</v>
      </c>
      <c r="V38" s="6">
        <v>52113</v>
      </c>
      <c r="W38" s="14">
        <v>6.4302631578947334E-2</v>
      </c>
      <c r="X38" s="14">
        <v>0.11430263157894734</v>
      </c>
      <c r="Y38" s="14">
        <v>0.31430263157894733</v>
      </c>
      <c r="Z38" s="18">
        <v>0</v>
      </c>
      <c r="AA38" s="6">
        <v>0</v>
      </c>
      <c r="AB38" s="6"/>
    </row>
    <row r="39" spans="1:28">
      <c r="A39" s="4" t="s">
        <v>82</v>
      </c>
      <c r="B39" s="22" t="s">
        <v>83</v>
      </c>
      <c r="C39" s="4" t="s">
        <v>13</v>
      </c>
      <c r="E39" s="4" t="s">
        <v>71</v>
      </c>
      <c r="F39" s="4">
        <v>4</v>
      </c>
      <c r="G39" s="4">
        <v>7</v>
      </c>
      <c r="H39" s="4">
        <v>2</v>
      </c>
      <c r="I39" s="4">
        <v>6</v>
      </c>
      <c r="J39" s="4">
        <v>0</v>
      </c>
      <c r="K39" s="4">
        <v>0</v>
      </c>
      <c r="L39" s="4">
        <v>19</v>
      </c>
      <c r="M39" s="4">
        <v>4</v>
      </c>
      <c r="N39" s="4">
        <v>3</v>
      </c>
      <c r="O39" s="4">
        <v>1</v>
      </c>
      <c r="P39" s="4" t="s">
        <v>231</v>
      </c>
      <c r="Q39" s="4" t="s">
        <v>228</v>
      </c>
      <c r="R39" s="4" t="s">
        <v>227</v>
      </c>
      <c r="S39" s="5">
        <v>0</v>
      </c>
      <c r="T39" s="6">
        <v>98273</v>
      </c>
      <c r="U39" s="6">
        <v>106000</v>
      </c>
      <c r="V39" s="6">
        <v>71773</v>
      </c>
      <c r="W39" s="14">
        <v>7.2896226415094301E-2</v>
      </c>
      <c r="X39" s="14">
        <v>0.1228962264150943</v>
      </c>
      <c r="Y39" s="14">
        <v>0.3228962264150943</v>
      </c>
      <c r="Z39" s="18">
        <v>0</v>
      </c>
      <c r="AA39" s="6">
        <v>0</v>
      </c>
      <c r="AB39" s="6"/>
    </row>
    <row r="40" spans="1:28">
      <c r="A40" s="4" t="s">
        <v>84</v>
      </c>
      <c r="B40" s="22" t="s">
        <v>85</v>
      </c>
      <c r="C40" s="4" t="s">
        <v>13</v>
      </c>
      <c r="D40" s="4">
        <v>2023</v>
      </c>
      <c r="E40" s="4" t="s">
        <v>71</v>
      </c>
      <c r="F40" s="4">
        <v>0</v>
      </c>
      <c r="G40" s="4">
        <v>1</v>
      </c>
      <c r="H40" s="4">
        <v>2</v>
      </c>
      <c r="I40" s="4">
        <v>0</v>
      </c>
      <c r="J40" s="4">
        <v>0</v>
      </c>
      <c r="K40" s="4">
        <v>0</v>
      </c>
      <c r="L40" s="4">
        <v>3</v>
      </c>
      <c r="M40" s="4">
        <v>2</v>
      </c>
      <c r="N40" s="4">
        <v>2</v>
      </c>
      <c r="O40" s="4">
        <v>0</v>
      </c>
      <c r="P40" s="4" t="s">
        <v>227</v>
      </c>
      <c r="Q40" s="4" t="s">
        <v>232</v>
      </c>
      <c r="R40" s="4" t="s">
        <v>228</v>
      </c>
      <c r="S40" s="5">
        <v>0</v>
      </c>
      <c r="T40" s="6">
        <v>29557</v>
      </c>
      <c r="U40" s="6">
        <v>33500</v>
      </c>
      <c r="V40" s="6">
        <v>21182</v>
      </c>
      <c r="W40" s="14">
        <v>0.11770149253731343</v>
      </c>
      <c r="X40" s="14">
        <v>0.16770149253731342</v>
      </c>
      <c r="Y40" s="14">
        <v>0.36770149253731343</v>
      </c>
      <c r="Z40" s="18">
        <v>0</v>
      </c>
      <c r="AA40" s="6">
        <v>0</v>
      </c>
      <c r="AB40" s="6"/>
    </row>
    <row r="41" spans="1:28">
      <c r="A41" s="4" t="s">
        <v>86</v>
      </c>
      <c r="B41" s="22" t="s">
        <v>87</v>
      </c>
      <c r="C41" s="4" t="s">
        <v>13</v>
      </c>
      <c r="D41" s="4">
        <v>2023</v>
      </c>
      <c r="E41" s="4" t="s">
        <v>71</v>
      </c>
      <c r="F41" s="4">
        <v>2</v>
      </c>
      <c r="G41" s="4">
        <v>1</v>
      </c>
      <c r="H41" s="4">
        <v>1</v>
      </c>
      <c r="I41" s="4">
        <v>2</v>
      </c>
      <c r="J41" s="4">
        <v>2</v>
      </c>
      <c r="K41" s="4">
        <v>3</v>
      </c>
      <c r="L41" s="4">
        <v>11</v>
      </c>
      <c r="M41" s="4">
        <v>6</v>
      </c>
      <c r="N41" s="4">
        <v>3</v>
      </c>
      <c r="O41" s="4">
        <v>3</v>
      </c>
      <c r="P41" s="4" t="s">
        <v>231</v>
      </c>
      <c r="Q41" s="4" t="s">
        <v>231</v>
      </c>
      <c r="R41" s="4" t="s">
        <v>231</v>
      </c>
      <c r="S41" s="5">
        <v>11</v>
      </c>
      <c r="T41" s="6">
        <v>28420</v>
      </c>
      <c r="U41" s="6">
        <v>33500</v>
      </c>
      <c r="V41" s="6">
        <v>20045</v>
      </c>
      <c r="W41" s="14">
        <v>0.15164179104477615</v>
      </c>
      <c r="X41" s="14">
        <v>0.20164179104477614</v>
      </c>
      <c r="Y41" s="14">
        <v>0.40164179104477615</v>
      </c>
      <c r="Z41" s="18">
        <v>368500</v>
      </c>
      <c r="AA41" s="6">
        <v>220495</v>
      </c>
      <c r="AB41" s="6"/>
    </row>
    <row r="42" spans="1:28">
      <c r="A42" s="4" t="s">
        <v>88</v>
      </c>
      <c r="B42" s="22" t="s">
        <v>89</v>
      </c>
      <c r="C42" s="4" t="s">
        <v>13</v>
      </c>
      <c r="D42" s="4">
        <v>2023</v>
      </c>
      <c r="E42" s="4" t="s">
        <v>71</v>
      </c>
      <c r="F42" s="4">
        <v>3</v>
      </c>
      <c r="G42" s="4">
        <v>4</v>
      </c>
      <c r="H42" s="4">
        <v>1</v>
      </c>
      <c r="I42" s="4">
        <v>2</v>
      </c>
      <c r="J42" s="4">
        <v>7</v>
      </c>
      <c r="K42" s="4">
        <v>6</v>
      </c>
      <c r="L42" s="4">
        <v>23</v>
      </c>
      <c r="M42" s="4">
        <v>6</v>
      </c>
      <c r="N42" s="4">
        <v>3</v>
      </c>
      <c r="O42" s="4">
        <v>3</v>
      </c>
      <c r="P42" s="4" t="s">
        <v>231</v>
      </c>
      <c r="Q42" s="4" t="s">
        <v>231</v>
      </c>
      <c r="R42" s="4" t="s">
        <v>231</v>
      </c>
      <c r="S42" s="5">
        <v>23</v>
      </c>
      <c r="T42" s="6">
        <v>594154</v>
      </c>
      <c r="U42" s="6">
        <v>675500</v>
      </c>
      <c r="V42" s="6">
        <v>425279</v>
      </c>
      <c r="W42" s="14">
        <v>0.12042339008142122</v>
      </c>
      <c r="X42" s="14">
        <v>0.17042339008142121</v>
      </c>
      <c r="Y42" s="14">
        <v>0.37042339008142122</v>
      </c>
      <c r="Z42" s="18">
        <v>15536500</v>
      </c>
      <c r="AA42" s="6">
        <v>9781417</v>
      </c>
      <c r="AB42" s="6"/>
    </row>
    <row r="43" spans="1:28">
      <c r="A43" s="4" t="s">
        <v>90</v>
      </c>
      <c r="B43" s="22" t="s">
        <v>91</v>
      </c>
      <c r="C43" s="4" t="s">
        <v>13</v>
      </c>
      <c r="D43" s="4">
        <v>2023</v>
      </c>
      <c r="E43" s="4" t="s">
        <v>71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0</v>
      </c>
      <c r="L43" s="4">
        <v>5</v>
      </c>
      <c r="M43" s="4">
        <v>5</v>
      </c>
      <c r="N43" s="4">
        <v>3</v>
      </c>
      <c r="O43" s="4">
        <v>2</v>
      </c>
      <c r="P43" s="4" t="s">
        <v>231</v>
      </c>
      <c r="Q43" s="4" t="s">
        <v>227</v>
      </c>
      <c r="R43" s="4" t="s">
        <v>231</v>
      </c>
      <c r="S43" s="5">
        <v>0</v>
      </c>
      <c r="T43" s="6">
        <v>201758</v>
      </c>
      <c r="U43" s="6">
        <v>229000</v>
      </c>
      <c r="V43" s="6">
        <v>144508</v>
      </c>
      <c r="W43" s="14">
        <v>0.11896069868995629</v>
      </c>
      <c r="X43" s="14">
        <v>0.16896069868995628</v>
      </c>
      <c r="Y43" s="14">
        <v>0.36896069868995629</v>
      </c>
      <c r="Z43" s="18">
        <v>0</v>
      </c>
      <c r="AA43" s="6">
        <v>0</v>
      </c>
      <c r="AB43" s="6"/>
    </row>
    <row r="44" spans="1:28">
      <c r="A44" s="4" t="s">
        <v>92</v>
      </c>
      <c r="B44" s="22" t="s">
        <v>93</v>
      </c>
      <c r="C44" s="4" t="s">
        <v>13</v>
      </c>
      <c r="D44" s="4">
        <v>2023</v>
      </c>
      <c r="E44" s="4" t="s">
        <v>71</v>
      </c>
      <c r="F44" s="4">
        <v>1</v>
      </c>
      <c r="G44" s="4">
        <v>1</v>
      </c>
      <c r="H44" s="4">
        <v>0</v>
      </c>
      <c r="I44" s="4">
        <v>1</v>
      </c>
      <c r="J44" s="4">
        <v>1</v>
      </c>
      <c r="K44" s="4">
        <v>0</v>
      </c>
      <c r="L44" s="4">
        <v>4</v>
      </c>
      <c r="M44" s="4">
        <v>4</v>
      </c>
      <c r="N44" s="4">
        <v>2</v>
      </c>
      <c r="O44" s="4">
        <v>2</v>
      </c>
      <c r="P44" s="4" t="s">
        <v>227</v>
      </c>
      <c r="Q44" s="4" t="s">
        <v>227</v>
      </c>
      <c r="R44" s="4" t="s">
        <v>227</v>
      </c>
      <c r="S44" s="5">
        <v>2</v>
      </c>
      <c r="T44" s="6">
        <v>272874</v>
      </c>
      <c r="U44" s="6">
        <v>293000</v>
      </c>
      <c r="V44" s="6">
        <v>199624</v>
      </c>
      <c r="W44" s="14">
        <v>6.8689419795221807E-2</v>
      </c>
      <c r="X44" s="14">
        <v>0.11868941979522181</v>
      </c>
      <c r="Y44" s="14">
        <v>0.31868941979522181</v>
      </c>
      <c r="Z44" s="18">
        <v>586000</v>
      </c>
      <c r="AA44" s="6">
        <v>399248</v>
      </c>
      <c r="AB44" s="6"/>
    </row>
    <row r="45" spans="1:28">
      <c r="A45" s="4" t="s">
        <v>94</v>
      </c>
      <c r="B45" s="22" t="s">
        <v>95</v>
      </c>
      <c r="C45" s="4" t="s">
        <v>13</v>
      </c>
      <c r="D45" s="4">
        <v>2023</v>
      </c>
      <c r="E45" s="4" t="s">
        <v>71</v>
      </c>
      <c r="F45" s="4">
        <v>0</v>
      </c>
      <c r="G45" s="4">
        <v>3</v>
      </c>
      <c r="H45" s="4">
        <v>1</v>
      </c>
      <c r="I45" s="4">
        <v>1</v>
      </c>
      <c r="J45" s="4">
        <v>2</v>
      </c>
      <c r="K45" s="4">
        <v>1</v>
      </c>
      <c r="L45" s="4">
        <v>8</v>
      </c>
      <c r="M45" s="4">
        <v>5</v>
      </c>
      <c r="N45" s="4">
        <v>2</v>
      </c>
      <c r="O45" s="4">
        <v>3</v>
      </c>
      <c r="P45" s="4" t="s">
        <v>227</v>
      </c>
      <c r="Q45" s="4" t="s">
        <v>231</v>
      </c>
      <c r="R45" s="4" t="s">
        <v>231</v>
      </c>
      <c r="S45" s="5">
        <v>0</v>
      </c>
      <c r="T45" s="6">
        <v>95058</v>
      </c>
      <c r="U45" s="6">
        <v>102500</v>
      </c>
      <c r="V45" s="6">
        <v>69433</v>
      </c>
      <c r="W45" s="14">
        <v>7.2604878048780463E-2</v>
      </c>
      <c r="X45" s="14">
        <v>0.12260487804878047</v>
      </c>
      <c r="Y45" s="14">
        <v>0.32260487804878046</v>
      </c>
      <c r="Z45" s="18">
        <v>0</v>
      </c>
      <c r="AA45" s="6">
        <v>0</v>
      </c>
      <c r="AB45" s="6"/>
    </row>
    <row r="46" spans="1:28">
      <c r="A46" s="4" t="s">
        <v>96</v>
      </c>
      <c r="B46" s="22" t="s">
        <v>61</v>
      </c>
      <c r="C46" s="4" t="s">
        <v>13</v>
      </c>
      <c r="D46" s="4">
        <v>2023</v>
      </c>
      <c r="E46" s="4" t="s">
        <v>71</v>
      </c>
      <c r="F46" s="4">
        <v>1</v>
      </c>
      <c r="G46" s="4">
        <v>1</v>
      </c>
      <c r="H46" s="4">
        <v>1</v>
      </c>
      <c r="I46" s="4">
        <v>0</v>
      </c>
      <c r="J46" s="4">
        <v>0</v>
      </c>
      <c r="K46" s="4">
        <v>0</v>
      </c>
      <c r="L46" s="4">
        <v>3</v>
      </c>
      <c r="M46" s="4">
        <v>3</v>
      </c>
      <c r="N46" s="4">
        <v>3</v>
      </c>
      <c r="O46" s="4">
        <v>0</v>
      </c>
      <c r="P46" s="4" t="s">
        <v>231</v>
      </c>
      <c r="Q46" s="4" t="s">
        <v>232</v>
      </c>
      <c r="R46" s="4" t="s">
        <v>227</v>
      </c>
      <c r="S46" s="5">
        <v>0</v>
      </c>
      <c r="T46" s="6">
        <v>374315</v>
      </c>
      <c r="U46" s="6">
        <v>404500</v>
      </c>
      <c r="V46" s="6">
        <v>273190</v>
      </c>
      <c r="W46" s="14">
        <v>7.4622991347342404E-2</v>
      </c>
      <c r="X46" s="14">
        <v>0.12462299134734241</v>
      </c>
      <c r="Y46" s="14">
        <v>0.3246229913473424</v>
      </c>
      <c r="Z46" s="18">
        <v>0</v>
      </c>
      <c r="AA46" s="6">
        <v>0</v>
      </c>
      <c r="AB46" s="6"/>
    </row>
    <row r="47" spans="1:28">
      <c r="A47" s="4" t="s">
        <v>97</v>
      </c>
      <c r="B47" s="22" t="s">
        <v>98</v>
      </c>
      <c r="C47" s="4" t="s">
        <v>13</v>
      </c>
      <c r="D47" s="4">
        <v>2020</v>
      </c>
      <c r="E47" s="4" t="s">
        <v>71</v>
      </c>
      <c r="F47" s="4">
        <v>3</v>
      </c>
      <c r="G47" s="4">
        <v>3</v>
      </c>
      <c r="H47" s="4">
        <v>1</v>
      </c>
      <c r="I47" s="4">
        <v>2</v>
      </c>
      <c r="J47" s="4">
        <v>0</v>
      </c>
      <c r="K47" s="4">
        <v>0</v>
      </c>
      <c r="L47" s="4">
        <v>9</v>
      </c>
      <c r="M47" s="4">
        <v>4</v>
      </c>
      <c r="N47" s="4">
        <v>3</v>
      </c>
      <c r="O47" s="4">
        <v>1</v>
      </c>
      <c r="P47" s="4" t="s">
        <v>231</v>
      </c>
      <c r="Q47" s="4" t="s">
        <v>228</v>
      </c>
      <c r="R47" s="4" t="s">
        <v>227</v>
      </c>
      <c r="S47" s="5">
        <v>0</v>
      </c>
      <c r="T47" s="6">
        <v>101438</v>
      </c>
      <c r="U47" s="6">
        <v>109000</v>
      </c>
      <c r="V47" s="6">
        <v>74188</v>
      </c>
      <c r="W47" s="14">
        <v>6.9376146788990845E-2</v>
      </c>
      <c r="X47" s="14">
        <v>0.11937614678899085</v>
      </c>
      <c r="Y47" s="14">
        <v>0.31937614678899084</v>
      </c>
      <c r="Z47" s="18">
        <v>0</v>
      </c>
      <c r="AA47" s="6">
        <v>0</v>
      </c>
      <c r="AB47" s="6"/>
    </row>
    <row r="48" spans="1:28">
      <c r="A48" s="4" t="s">
        <v>99</v>
      </c>
      <c r="B48" s="22" t="s">
        <v>100</v>
      </c>
      <c r="C48" s="4" t="s">
        <v>13</v>
      </c>
      <c r="D48" s="4">
        <v>2018</v>
      </c>
      <c r="E48" s="4" t="s">
        <v>71</v>
      </c>
      <c r="F48" s="4">
        <v>1</v>
      </c>
      <c r="G48" s="4">
        <v>1</v>
      </c>
      <c r="H48" s="4">
        <v>0</v>
      </c>
      <c r="I48" s="4">
        <v>0</v>
      </c>
      <c r="J48" s="4">
        <v>0</v>
      </c>
      <c r="K48" s="4">
        <v>0</v>
      </c>
      <c r="L48" s="4">
        <v>2</v>
      </c>
      <c r="M48" s="4">
        <v>2</v>
      </c>
      <c r="N48" s="4">
        <v>2</v>
      </c>
      <c r="O48" s="4">
        <v>0</v>
      </c>
      <c r="P48" s="4" t="s">
        <v>227</v>
      </c>
      <c r="Q48" s="4" t="s">
        <v>232</v>
      </c>
      <c r="R48" s="4" t="s">
        <v>228</v>
      </c>
      <c r="S48" s="5">
        <v>0</v>
      </c>
      <c r="T48" s="6">
        <v>27870</v>
      </c>
      <c r="U48" s="6">
        <v>30000</v>
      </c>
      <c r="V48" s="6">
        <v>20370</v>
      </c>
      <c r="W48" s="14">
        <v>7.0999999999999952E-2</v>
      </c>
      <c r="X48" s="14">
        <v>0.12099999999999995</v>
      </c>
      <c r="Y48" s="14">
        <v>0.32099999999999995</v>
      </c>
      <c r="Z48" s="18">
        <v>0</v>
      </c>
      <c r="AA48" s="6">
        <v>0</v>
      </c>
      <c r="AB48" s="6"/>
    </row>
    <row r="49" spans="1:28">
      <c r="A49" s="4" t="s">
        <v>101</v>
      </c>
      <c r="B49" s="22" t="s">
        <v>102</v>
      </c>
      <c r="C49" s="4" t="s">
        <v>13</v>
      </c>
      <c r="D49" s="4">
        <v>2020</v>
      </c>
      <c r="E49" s="4" t="s">
        <v>71</v>
      </c>
      <c r="F49" s="4">
        <v>3</v>
      </c>
      <c r="G49" s="4">
        <v>3</v>
      </c>
      <c r="H49" s="4">
        <v>6</v>
      </c>
      <c r="I49" s="4">
        <v>2</v>
      </c>
      <c r="J49" s="4">
        <v>1</v>
      </c>
      <c r="K49" s="4">
        <v>1</v>
      </c>
      <c r="L49" s="4">
        <v>16</v>
      </c>
      <c r="M49" s="4">
        <v>6</v>
      </c>
      <c r="N49" s="4">
        <v>3</v>
      </c>
      <c r="O49" s="4">
        <v>3</v>
      </c>
      <c r="P49" s="4" t="s">
        <v>231</v>
      </c>
      <c r="Q49" s="4" t="s">
        <v>231</v>
      </c>
      <c r="R49" s="4" t="s">
        <v>231</v>
      </c>
      <c r="S49" s="5">
        <v>16</v>
      </c>
      <c r="T49" s="6">
        <v>158015</v>
      </c>
      <c r="U49" s="6">
        <v>180000</v>
      </c>
      <c r="V49" s="6">
        <v>113015</v>
      </c>
      <c r="W49" s="14">
        <v>0.12213888888888891</v>
      </c>
      <c r="X49" s="14">
        <v>0.1721388888888889</v>
      </c>
      <c r="Y49" s="14">
        <v>0.37213888888888891</v>
      </c>
      <c r="Z49" s="18">
        <v>2880000</v>
      </c>
      <c r="AA49" s="6">
        <v>1808240</v>
      </c>
      <c r="AB49" s="6"/>
    </row>
    <row r="50" spans="1:28">
      <c r="A50" s="4" t="s">
        <v>103</v>
      </c>
      <c r="B50" s="22" t="s">
        <v>104</v>
      </c>
      <c r="C50" s="4" t="s">
        <v>13</v>
      </c>
      <c r="D50" s="4">
        <v>2018</v>
      </c>
      <c r="E50" s="4" t="s">
        <v>71</v>
      </c>
      <c r="F50" s="4">
        <v>2</v>
      </c>
      <c r="G50" s="4">
        <v>0</v>
      </c>
      <c r="H50" s="4">
        <v>3</v>
      </c>
      <c r="I50" s="4">
        <v>1</v>
      </c>
      <c r="J50" s="4">
        <v>0</v>
      </c>
      <c r="K50" s="4">
        <v>1</v>
      </c>
      <c r="L50" s="4">
        <v>7</v>
      </c>
      <c r="M50" s="4">
        <v>4</v>
      </c>
      <c r="N50" s="4">
        <v>2</v>
      </c>
      <c r="O50" s="4">
        <v>2</v>
      </c>
      <c r="P50" s="4" t="s">
        <v>227</v>
      </c>
      <c r="Q50" s="4" t="s">
        <v>227</v>
      </c>
      <c r="R50" s="4" t="s">
        <v>227</v>
      </c>
      <c r="S50" s="5">
        <v>3.5</v>
      </c>
      <c r="T50" s="6">
        <v>49824</v>
      </c>
      <c r="U50" s="6">
        <v>56500</v>
      </c>
      <c r="V50" s="6">
        <v>35699</v>
      </c>
      <c r="W50" s="14">
        <v>0.11815929203539821</v>
      </c>
      <c r="X50" s="14">
        <v>0.1681592920353982</v>
      </c>
      <c r="Y50" s="14">
        <v>0.36815929203539821</v>
      </c>
      <c r="Z50" s="18">
        <v>197750</v>
      </c>
      <c r="AA50" s="6">
        <v>124946.5</v>
      </c>
      <c r="AB50" s="6"/>
    </row>
    <row r="51" spans="1:28">
      <c r="A51" s="4" t="s">
        <v>105</v>
      </c>
      <c r="B51" s="22" t="s">
        <v>106</v>
      </c>
      <c r="C51" s="4" t="s">
        <v>13</v>
      </c>
      <c r="D51" s="4">
        <v>2020</v>
      </c>
      <c r="E51" s="4" t="s">
        <v>71</v>
      </c>
      <c r="F51" s="4">
        <v>1</v>
      </c>
      <c r="G51" s="4">
        <v>2</v>
      </c>
      <c r="H51" s="4">
        <v>1</v>
      </c>
      <c r="I51" s="4">
        <v>2</v>
      </c>
      <c r="J51" s="4">
        <v>0</v>
      </c>
      <c r="K51" s="4">
        <v>1</v>
      </c>
      <c r="L51" s="4">
        <v>7</v>
      </c>
      <c r="M51" s="4">
        <v>5</v>
      </c>
      <c r="N51" s="4">
        <v>3</v>
      </c>
      <c r="O51" s="4">
        <v>2</v>
      </c>
      <c r="P51" s="4" t="s">
        <v>231</v>
      </c>
      <c r="Q51" s="4" t="s">
        <v>227</v>
      </c>
      <c r="R51" s="4" t="s">
        <v>231</v>
      </c>
      <c r="S51" s="5">
        <v>0</v>
      </c>
      <c r="T51" s="6">
        <v>49824</v>
      </c>
      <c r="U51" s="6">
        <v>56500</v>
      </c>
      <c r="V51" s="6">
        <v>35699</v>
      </c>
      <c r="W51" s="14">
        <v>0.11815929203539821</v>
      </c>
      <c r="X51" s="14">
        <v>0.1681592920353982</v>
      </c>
      <c r="Y51" s="14">
        <v>0.36815929203539821</v>
      </c>
      <c r="Z51" s="18">
        <v>0</v>
      </c>
      <c r="AA51" s="6">
        <v>0</v>
      </c>
      <c r="AB51" s="6"/>
    </row>
    <row r="52" spans="1:28">
      <c r="A52" s="4" t="s">
        <v>107</v>
      </c>
      <c r="B52" s="22" t="s">
        <v>108</v>
      </c>
      <c r="C52" s="4" t="s">
        <v>13</v>
      </c>
      <c r="D52" s="4">
        <v>2020</v>
      </c>
      <c r="E52" s="4" t="s">
        <v>71</v>
      </c>
      <c r="F52" s="4">
        <v>3</v>
      </c>
      <c r="G52" s="4">
        <v>4</v>
      </c>
      <c r="H52" s="4">
        <v>2</v>
      </c>
      <c r="I52" s="4">
        <v>2</v>
      </c>
      <c r="J52" s="4">
        <v>0</v>
      </c>
      <c r="K52" s="4">
        <v>0</v>
      </c>
      <c r="L52" s="4">
        <v>11</v>
      </c>
      <c r="M52" s="4">
        <v>4</v>
      </c>
      <c r="N52" s="4">
        <v>3</v>
      </c>
      <c r="O52" s="4">
        <v>1</v>
      </c>
      <c r="P52" s="4" t="s">
        <v>231</v>
      </c>
      <c r="Q52" s="4" t="s">
        <v>228</v>
      </c>
      <c r="R52" s="4" t="s">
        <v>227</v>
      </c>
      <c r="S52" s="5">
        <v>0</v>
      </c>
      <c r="T52" s="6">
        <v>17195</v>
      </c>
      <c r="U52" s="6">
        <v>19500</v>
      </c>
      <c r="V52" s="6">
        <v>12320</v>
      </c>
      <c r="W52" s="14">
        <v>0.11820512820512818</v>
      </c>
      <c r="X52" s="14">
        <v>0.16820512820512817</v>
      </c>
      <c r="Y52" s="14">
        <v>0.36820512820512818</v>
      </c>
      <c r="Z52" s="18">
        <v>0</v>
      </c>
      <c r="AA52" s="6">
        <v>0</v>
      </c>
      <c r="AB52" s="6"/>
    </row>
    <row r="53" spans="1:28">
      <c r="A53" s="4" t="s">
        <v>109</v>
      </c>
      <c r="B53" s="22" t="s">
        <v>110</v>
      </c>
      <c r="C53" s="4" t="s">
        <v>13</v>
      </c>
      <c r="D53" s="4">
        <v>2020</v>
      </c>
      <c r="E53" s="4" t="s">
        <v>71</v>
      </c>
      <c r="F53" s="4">
        <v>1</v>
      </c>
      <c r="G53" s="4">
        <v>1</v>
      </c>
      <c r="H53" s="4">
        <v>0</v>
      </c>
      <c r="I53" s="4">
        <v>0</v>
      </c>
      <c r="J53" s="4">
        <v>1</v>
      </c>
      <c r="K53" s="4">
        <v>1</v>
      </c>
      <c r="L53" s="4">
        <v>4</v>
      </c>
      <c r="M53" s="4">
        <v>4</v>
      </c>
      <c r="N53" s="4">
        <v>2</v>
      </c>
      <c r="O53" s="4">
        <v>2</v>
      </c>
      <c r="P53" s="4" t="s">
        <v>227</v>
      </c>
      <c r="Q53" s="4" t="s">
        <v>227</v>
      </c>
      <c r="R53" s="4" t="s">
        <v>227</v>
      </c>
      <c r="S53" s="5">
        <v>2</v>
      </c>
      <c r="T53" s="6">
        <v>725143</v>
      </c>
      <c r="U53" s="6">
        <v>824500</v>
      </c>
      <c r="V53" s="6">
        <v>519018.00000000006</v>
      </c>
      <c r="W53" s="14">
        <v>0.12050576106731348</v>
      </c>
      <c r="X53" s="14">
        <v>0.17050576106731347</v>
      </c>
      <c r="Y53" s="14">
        <v>0.37050576106731348</v>
      </c>
      <c r="Z53" s="18">
        <v>1649000</v>
      </c>
      <c r="AA53" s="6">
        <v>1038036.0000000001</v>
      </c>
      <c r="AB53" s="6"/>
    </row>
    <row r="54" spans="1:28">
      <c r="A54" s="4" t="s">
        <v>111</v>
      </c>
      <c r="B54" s="22" t="s">
        <v>112</v>
      </c>
      <c r="C54" s="4" t="s">
        <v>13</v>
      </c>
      <c r="D54" s="4">
        <v>2019</v>
      </c>
      <c r="E54" s="4" t="s">
        <v>71</v>
      </c>
      <c r="F54" s="4">
        <v>2</v>
      </c>
      <c r="G54" s="4">
        <v>1</v>
      </c>
      <c r="H54" s="4">
        <v>0</v>
      </c>
      <c r="I54" s="4">
        <v>1</v>
      </c>
      <c r="J54" s="4">
        <v>1</v>
      </c>
      <c r="K54" s="4">
        <v>0</v>
      </c>
      <c r="L54" s="4">
        <v>5</v>
      </c>
      <c r="M54" s="4">
        <v>4</v>
      </c>
      <c r="N54" s="4">
        <v>2</v>
      </c>
      <c r="O54" s="4">
        <v>2</v>
      </c>
      <c r="P54" s="4" t="s">
        <v>227</v>
      </c>
      <c r="Q54" s="4" t="s">
        <v>227</v>
      </c>
      <c r="R54" s="4" t="s">
        <v>227</v>
      </c>
      <c r="S54" s="5">
        <v>2.5</v>
      </c>
      <c r="T54" s="6">
        <v>725143</v>
      </c>
      <c r="U54" s="6">
        <v>824500</v>
      </c>
      <c r="V54" s="6">
        <v>519018.00000000006</v>
      </c>
      <c r="W54" s="14">
        <v>0.12050576106731348</v>
      </c>
      <c r="X54" s="14">
        <v>0.17050576106731347</v>
      </c>
      <c r="Y54" s="14">
        <v>0.37050576106731348</v>
      </c>
      <c r="Z54" s="18">
        <v>2061250</v>
      </c>
      <c r="AA54" s="6">
        <v>1297545.0000000002</v>
      </c>
      <c r="AB54" s="6"/>
    </row>
    <row r="55" spans="1:28">
      <c r="A55" s="4" t="s">
        <v>113</v>
      </c>
      <c r="B55" s="22" t="s">
        <v>114</v>
      </c>
      <c r="C55" s="4" t="s">
        <v>13</v>
      </c>
      <c r="D55" s="4">
        <v>2020</v>
      </c>
      <c r="E55" s="4" t="s">
        <v>71</v>
      </c>
      <c r="F55" s="4">
        <v>2</v>
      </c>
      <c r="G55" s="4">
        <v>4</v>
      </c>
      <c r="H55" s="4">
        <v>0</v>
      </c>
      <c r="I55" s="4">
        <v>2</v>
      </c>
      <c r="J55" s="4">
        <v>0</v>
      </c>
      <c r="K55" s="4">
        <v>0</v>
      </c>
      <c r="L55" s="4">
        <v>8</v>
      </c>
      <c r="M55" s="4">
        <v>3</v>
      </c>
      <c r="N55" s="4">
        <v>2</v>
      </c>
      <c r="O55" s="4">
        <v>1</v>
      </c>
      <c r="P55" s="4" t="s">
        <v>227</v>
      </c>
      <c r="Q55" s="4" t="s">
        <v>228</v>
      </c>
      <c r="R55" s="4" t="s">
        <v>227</v>
      </c>
      <c r="S55" s="5">
        <v>0</v>
      </c>
      <c r="T55" s="6">
        <v>323678</v>
      </c>
      <c r="U55" s="6">
        <v>368000</v>
      </c>
      <c r="V55" s="6">
        <v>231677.99999999997</v>
      </c>
      <c r="W55" s="14">
        <v>0.12044021739130439</v>
      </c>
      <c r="X55" s="14">
        <v>0.17044021739130438</v>
      </c>
      <c r="Y55" s="14">
        <v>0.37044021739130439</v>
      </c>
      <c r="Z55" s="18">
        <v>0</v>
      </c>
      <c r="AA55" s="6">
        <v>0</v>
      </c>
      <c r="AB55" s="6"/>
    </row>
    <row r="56" spans="1:28">
      <c r="A56" s="4" t="s">
        <v>115</v>
      </c>
      <c r="B56" s="22" t="s">
        <v>110</v>
      </c>
      <c r="C56" s="4" t="s">
        <v>13</v>
      </c>
      <c r="D56" s="4">
        <v>2023</v>
      </c>
      <c r="E56" s="4" t="s">
        <v>71</v>
      </c>
      <c r="F56" s="4">
        <v>2</v>
      </c>
      <c r="G56" s="4">
        <v>2</v>
      </c>
      <c r="H56" s="4">
        <v>1</v>
      </c>
      <c r="I56" s="4">
        <v>1</v>
      </c>
      <c r="J56" s="4">
        <v>1</v>
      </c>
      <c r="K56" s="4">
        <v>2</v>
      </c>
      <c r="L56" s="4">
        <v>9</v>
      </c>
      <c r="M56" s="4">
        <v>6</v>
      </c>
      <c r="N56" s="4">
        <v>3</v>
      </c>
      <c r="O56" s="4">
        <v>3</v>
      </c>
      <c r="P56" s="4" t="s">
        <v>231</v>
      </c>
      <c r="Q56" s="4" t="s">
        <v>231</v>
      </c>
      <c r="R56" s="4" t="s">
        <v>231</v>
      </c>
      <c r="S56" s="5">
        <v>9</v>
      </c>
      <c r="T56" s="6">
        <v>900964</v>
      </c>
      <c r="U56" s="6">
        <v>1024500</v>
      </c>
      <c r="V56" s="6">
        <v>644839</v>
      </c>
      <c r="W56" s="14">
        <v>0.12058174719375303</v>
      </c>
      <c r="X56" s="14">
        <v>0.17058174719375302</v>
      </c>
      <c r="Y56" s="14">
        <v>0.37058174719375303</v>
      </c>
      <c r="Z56" s="18">
        <v>9220500</v>
      </c>
      <c r="AA56" s="6">
        <v>5803551</v>
      </c>
      <c r="AB56" s="6"/>
    </row>
    <row r="57" spans="1:28">
      <c r="A57" s="4" t="s">
        <v>116</v>
      </c>
      <c r="B57" s="22" t="s">
        <v>117</v>
      </c>
      <c r="C57" s="4" t="s">
        <v>13</v>
      </c>
      <c r="D57" s="4">
        <v>2023</v>
      </c>
      <c r="E57" s="4" t="s">
        <v>71</v>
      </c>
      <c r="F57" s="4">
        <v>2</v>
      </c>
      <c r="G57" s="4">
        <v>1</v>
      </c>
      <c r="H57" s="4">
        <v>0</v>
      </c>
      <c r="I57" s="4">
        <v>1</v>
      </c>
      <c r="J57" s="4">
        <v>1</v>
      </c>
      <c r="K57" s="4">
        <v>2</v>
      </c>
      <c r="L57" s="4">
        <v>7</v>
      </c>
      <c r="M57" s="4">
        <v>5</v>
      </c>
      <c r="N57" s="4">
        <v>2</v>
      </c>
      <c r="O57" s="4">
        <v>3</v>
      </c>
      <c r="P57" s="4" t="s">
        <v>227</v>
      </c>
      <c r="Q57" s="4" t="s">
        <v>231</v>
      </c>
      <c r="R57" s="4" t="s">
        <v>231</v>
      </c>
      <c r="S57" s="5">
        <v>0</v>
      </c>
      <c r="T57" s="6">
        <v>1809139</v>
      </c>
      <c r="U57" s="6">
        <v>2056500</v>
      </c>
      <c r="V57" s="6">
        <v>1295014</v>
      </c>
      <c r="W57" s="14">
        <v>0.12028251884269392</v>
      </c>
      <c r="X57" s="14">
        <v>0.17028251884269391</v>
      </c>
      <c r="Y57" s="14">
        <v>0.37028251884269392</v>
      </c>
      <c r="Z57" s="18">
        <v>0</v>
      </c>
      <c r="AA57" s="6">
        <v>0</v>
      </c>
      <c r="AB57" s="6"/>
    </row>
    <row r="58" spans="1:28">
      <c r="A58" s="4" t="s">
        <v>118</v>
      </c>
      <c r="B58" s="22" t="s">
        <v>119</v>
      </c>
      <c r="C58" s="4" t="s">
        <v>13</v>
      </c>
      <c r="D58" s="4">
        <v>2022</v>
      </c>
      <c r="E58" s="4" t="s">
        <v>71</v>
      </c>
      <c r="F58" s="4">
        <v>2</v>
      </c>
      <c r="G58" s="4">
        <v>2</v>
      </c>
      <c r="H58" s="4">
        <v>1</v>
      </c>
      <c r="I58" s="4">
        <v>0</v>
      </c>
      <c r="J58" s="4">
        <v>2</v>
      </c>
      <c r="K58" s="4">
        <v>0</v>
      </c>
      <c r="L58" s="4">
        <v>7</v>
      </c>
      <c r="M58" s="4">
        <v>4</v>
      </c>
      <c r="N58" s="4">
        <v>3</v>
      </c>
      <c r="O58" s="4">
        <v>1</v>
      </c>
      <c r="P58" s="4" t="s">
        <v>231</v>
      </c>
      <c r="Q58" s="4" t="s">
        <v>228</v>
      </c>
      <c r="R58" s="4" t="s">
        <v>227</v>
      </c>
      <c r="S58" s="5">
        <v>0</v>
      </c>
      <c r="T58" s="6">
        <v>532500</v>
      </c>
      <c r="U58" s="6">
        <v>569500</v>
      </c>
      <c r="V58" s="6">
        <v>390125</v>
      </c>
      <c r="W58" s="14">
        <v>6.4969271290605812E-2</v>
      </c>
      <c r="X58" s="14">
        <v>0.11496927129060582</v>
      </c>
      <c r="Y58" s="14">
        <v>0.31496927129060581</v>
      </c>
      <c r="Z58" s="18">
        <v>0</v>
      </c>
      <c r="AA58" s="6">
        <v>0</v>
      </c>
      <c r="AB58" s="6"/>
    </row>
    <row r="59" spans="1:28">
      <c r="A59" s="4" t="s">
        <v>120</v>
      </c>
      <c r="B59" s="22" t="s">
        <v>121</v>
      </c>
      <c r="C59" s="4" t="s">
        <v>13</v>
      </c>
      <c r="E59" s="4" t="s">
        <v>39</v>
      </c>
      <c r="F59" s="4">
        <v>1</v>
      </c>
      <c r="G59" s="4">
        <v>3</v>
      </c>
      <c r="H59" s="4">
        <v>2</v>
      </c>
      <c r="I59" s="4">
        <v>0</v>
      </c>
      <c r="J59" s="4">
        <v>2</v>
      </c>
      <c r="K59" s="4">
        <v>0</v>
      </c>
      <c r="L59" s="4">
        <v>8</v>
      </c>
      <c r="M59" s="4">
        <v>4</v>
      </c>
      <c r="N59" s="4">
        <v>3</v>
      </c>
      <c r="O59" s="4">
        <v>1</v>
      </c>
      <c r="P59" s="4" t="s">
        <v>231</v>
      </c>
      <c r="Q59" s="4" t="s">
        <v>228</v>
      </c>
      <c r="R59" s="4" t="s">
        <v>227</v>
      </c>
      <c r="S59" s="5">
        <v>0</v>
      </c>
      <c r="T59" s="6">
        <v>1606344</v>
      </c>
      <c r="U59" s="6">
        <v>1727000</v>
      </c>
      <c r="V59" s="6">
        <v>1174594</v>
      </c>
      <c r="W59" s="14">
        <v>6.9864504921829718E-2</v>
      </c>
      <c r="X59" s="14">
        <v>0.11986450492182972</v>
      </c>
      <c r="Y59" s="14">
        <v>0.31986450492182972</v>
      </c>
      <c r="Z59" s="18">
        <v>0</v>
      </c>
      <c r="AA59" s="6">
        <v>0</v>
      </c>
      <c r="AB59" s="6"/>
    </row>
    <row r="60" spans="1:28">
      <c r="A60" s="4" t="s">
        <v>122</v>
      </c>
      <c r="B60" s="22" t="s">
        <v>123</v>
      </c>
      <c r="C60" s="4" t="s">
        <v>13</v>
      </c>
      <c r="D60" s="4">
        <v>2023</v>
      </c>
      <c r="E60" s="4" t="s">
        <v>39</v>
      </c>
      <c r="F60" s="4">
        <v>2</v>
      </c>
      <c r="G60" s="4">
        <v>3</v>
      </c>
      <c r="H60" s="4">
        <v>1</v>
      </c>
      <c r="I60" s="4">
        <v>1</v>
      </c>
      <c r="J60" s="4">
        <v>2</v>
      </c>
      <c r="K60" s="4">
        <v>1</v>
      </c>
      <c r="L60" s="4">
        <v>10</v>
      </c>
      <c r="M60" s="4">
        <v>6</v>
      </c>
      <c r="N60" s="4">
        <v>3</v>
      </c>
      <c r="O60" s="4">
        <v>3</v>
      </c>
      <c r="P60" s="4" t="s">
        <v>231</v>
      </c>
      <c r="Q60" s="4" t="s">
        <v>231</v>
      </c>
      <c r="R60" s="4" t="s">
        <v>231</v>
      </c>
      <c r="S60" s="5">
        <v>10</v>
      </c>
      <c r="T60" s="6">
        <v>101910</v>
      </c>
      <c r="U60" s="6">
        <v>115500</v>
      </c>
      <c r="V60" s="6">
        <v>73035</v>
      </c>
      <c r="W60" s="14">
        <v>0.11766233766233769</v>
      </c>
      <c r="X60" s="14">
        <v>0.16766233766233768</v>
      </c>
      <c r="Y60" s="14">
        <v>0.36766233766233769</v>
      </c>
      <c r="Z60" s="18">
        <v>1155000</v>
      </c>
      <c r="AA60" s="6">
        <v>730350</v>
      </c>
      <c r="AB60" s="6"/>
    </row>
    <row r="61" spans="1:28">
      <c r="A61" s="4" t="s">
        <v>124</v>
      </c>
      <c r="B61" s="22" t="s">
        <v>125</v>
      </c>
      <c r="C61" s="4" t="s">
        <v>13</v>
      </c>
      <c r="D61" s="4">
        <v>2023</v>
      </c>
      <c r="E61" s="4" t="s">
        <v>39</v>
      </c>
      <c r="F61" s="4">
        <v>0</v>
      </c>
      <c r="G61" s="4">
        <v>2</v>
      </c>
      <c r="H61" s="4">
        <v>0</v>
      </c>
      <c r="I61" s="4">
        <v>1</v>
      </c>
      <c r="J61" s="4">
        <v>2</v>
      </c>
      <c r="K61" s="4">
        <v>1</v>
      </c>
      <c r="L61" s="4">
        <v>6</v>
      </c>
      <c r="M61" s="4">
        <v>4</v>
      </c>
      <c r="N61" s="4">
        <v>1</v>
      </c>
      <c r="O61" s="4">
        <v>3</v>
      </c>
      <c r="P61" s="4" t="s">
        <v>228</v>
      </c>
      <c r="Q61" s="4" t="s">
        <v>231</v>
      </c>
      <c r="R61" s="4" t="s">
        <v>227</v>
      </c>
      <c r="S61" s="5">
        <v>0</v>
      </c>
      <c r="T61" s="6">
        <v>1138701</v>
      </c>
      <c r="U61" s="6">
        <v>1241500</v>
      </c>
      <c r="V61" s="6">
        <v>828326</v>
      </c>
      <c r="W61" s="14">
        <v>8.2802255336286712E-2</v>
      </c>
      <c r="X61" s="14">
        <v>0.1328022553362867</v>
      </c>
      <c r="Y61" s="14">
        <v>0.33280225533628671</v>
      </c>
      <c r="Z61" s="18">
        <v>0</v>
      </c>
      <c r="AA61" s="6">
        <v>0</v>
      </c>
      <c r="AB61" s="6"/>
    </row>
    <row r="62" spans="1:28">
      <c r="A62" s="4" t="s">
        <v>126</v>
      </c>
      <c r="B62" s="22" t="s">
        <v>77</v>
      </c>
      <c r="C62" s="4" t="s">
        <v>13</v>
      </c>
      <c r="D62" s="4">
        <v>2023</v>
      </c>
      <c r="E62" s="4" t="s">
        <v>39</v>
      </c>
      <c r="F62" s="4">
        <v>0</v>
      </c>
      <c r="G62" s="4">
        <v>2</v>
      </c>
      <c r="H62" s="4">
        <v>0</v>
      </c>
      <c r="I62" s="4">
        <v>1</v>
      </c>
      <c r="J62" s="4">
        <v>1</v>
      </c>
      <c r="K62" s="4">
        <v>1</v>
      </c>
      <c r="L62" s="4">
        <v>5</v>
      </c>
      <c r="M62" s="4">
        <v>4</v>
      </c>
      <c r="N62" s="4">
        <v>1</v>
      </c>
      <c r="O62" s="4">
        <v>3</v>
      </c>
      <c r="P62" s="4" t="s">
        <v>228</v>
      </c>
      <c r="Q62" s="4" t="s">
        <v>231</v>
      </c>
      <c r="R62" s="4" t="s">
        <v>227</v>
      </c>
      <c r="S62" s="5">
        <v>0</v>
      </c>
      <c r="T62" s="6">
        <v>223948</v>
      </c>
      <c r="U62" s="6">
        <v>254500</v>
      </c>
      <c r="V62" s="6">
        <v>160323</v>
      </c>
      <c r="W62" s="14">
        <v>0.12004715127701371</v>
      </c>
      <c r="X62" s="14">
        <v>0.1700471512770137</v>
      </c>
      <c r="Y62" s="14">
        <v>0.37004715127701371</v>
      </c>
      <c r="Z62" s="18">
        <v>0</v>
      </c>
      <c r="AA62" s="6">
        <v>0</v>
      </c>
      <c r="AB62" s="6"/>
    </row>
    <row r="63" spans="1:28">
      <c r="A63" s="4" t="s">
        <v>127</v>
      </c>
      <c r="B63" s="22" t="s">
        <v>128</v>
      </c>
      <c r="C63" s="4" t="s">
        <v>13</v>
      </c>
      <c r="E63" s="4" t="s">
        <v>39</v>
      </c>
      <c r="F63" s="4">
        <v>0</v>
      </c>
      <c r="G63" s="4">
        <v>3</v>
      </c>
      <c r="H63" s="4">
        <v>0</v>
      </c>
      <c r="I63" s="4">
        <v>1</v>
      </c>
      <c r="J63" s="4">
        <v>1</v>
      </c>
      <c r="K63" s="4">
        <v>2</v>
      </c>
      <c r="L63" s="4">
        <v>7</v>
      </c>
      <c r="M63" s="4">
        <v>4</v>
      </c>
      <c r="N63" s="4">
        <v>1</v>
      </c>
      <c r="O63" s="4">
        <v>3</v>
      </c>
      <c r="P63" s="4" t="s">
        <v>228</v>
      </c>
      <c r="Q63" s="4" t="s">
        <v>231</v>
      </c>
      <c r="R63" s="4" t="s">
        <v>227</v>
      </c>
      <c r="S63" s="5">
        <v>0</v>
      </c>
      <c r="T63" s="6">
        <v>187146</v>
      </c>
      <c r="U63" s="6">
        <v>212500</v>
      </c>
      <c r="V63" s="6">
        <v>134021</v>
      </c>
      <c r="W63" s="14">
        <v>0.11931294117647062</v>
      </c>
      <c r="X63" s="14">
        <v>0.16931294117647061</v>
      </c>
      <c r="Y63" s="14">
        <v>0.36931294117647062</v>
      </c>
      <c r="Z63" s="18">
        <v>0</v>
      </c>
      <c r="AA63" s="6">
        <v>0</v>
      </c>
      <c r="AB63" s="6"/>
    </row>
    <row r="64" spans="1:28">
      <c r="A64" s="4" t="s">
        <v>129</v>
      </c>
      <c r="B64" s="22" t="s">
        <v>130</v>
      </c>
      <c r="C64" s="4" t="s">
        <v>13</v>
      </c>
      <c r="D64" s="4">
        <v>2020</v>
      </c>
      <c r="E64" s="4" t="s">
        <v>39</v>
      </c>
      <c r="F64" s="4">
        <v>0</v>
      </c>
      <c r="G64" s="4">
        <v>2</v>
      </c>
      <c r="H64" s="4">
        <v>1</v>
      </c>
      <c r="I64" s="4">
        <v>0</v>
      </c>
      <c r="J64" s="4">
        <v>0</v>
      </c>
      <c r="K64" s="4">
        <v>0</v>
      </c>
      <c r="L64" s="4">
        <v>3</v>
      </c>
      <c r="M64" s="4">
        <v>2</v>
      </c>
      <c r="N64" s="4">
        <v>2</v>
      </c>
      <c r="O64" s="4">
        <v>0</v>
      </c>
      <c r="P64" s="4" t="s">
        <v>227</v>
      </c>
      <c r="Q64" s="4" t="s">
        <v>232</v>
      </c>
      <c r="R64" s="4" t="s">
        <v>228</v>
      </c>
      <c r="S64" s="5">
        <v>0</v>
      </c>
      <c r="T64" s="6">
        <v>126636</v>
      </c>
      <c r="U64" s="6">
        <v>144000</v>
      </c>
      <c r="V64" s="6">
        <v>90636</v>
      </c>
      <c r="W64" s="14">
        <v>0.12058333333333338</v>
      </c>
      <c r="X64" s="14">
        <v>0.17058333333333336</v>
      </c>
      <c r="Y64" s="14">
        <v>0.37058333333333338</v>
      </c>
      <c r="Z64" s="18">
        <v>0</v>
      </c>
      <c r="AA64" s="6">
        <v>0</v>
      </c>
      <c r="AB64" s="6"/>
    </row>
    <row r="65" spans="1:28">
      <c r="A65" s="4" t="s">
        <v>131</v>
      </c>
      <c r="B65" s="22" t="s">
        <v>132</v>
      </c>
      <c r="C65" s="4" t="s">
        <v>13</v>
      </c>
      <c r="D65" s="4">
        <v>2023</v>
      </c>
      <c r="E65" s="4" t="s">
        <v>39</v>
      </c>
      <c r="F65" s="4">
        <v>1</v>
      </c>
      <c r="G65" s="4">
        <v>1</v>
      </c>
      <c r="H65" s="4">
        <v>2</v>
      </c>
      <c r="I65" s="4">
        <v>2</v>
      </c>
      <c r="J65" s="4">
        <v>3</v>
      </c>
      <c r="K65" s="4">
        <v>2</v>
      </c>
      <c r="L65" s="4">
        <v>11</v>
      </c>
      <c r="M65" s="4">
        <v>6</v>
      </c>
      <c r="N65" s="4">
        <v>3</v>
      </c>
      <c r="O65" s="4">
        <v>3</v>
      </c>
      <c r="P65" s="4" t="s">
        <v>231</v>
      </c>
      <c r="Q65" s="4" t="s">
        <v>231</v>
      </c>
      <c r="R65" s="4" t="s">
        <v>231</v>
      </c>
      <c r="S65" s="5">
        <v>11</v>
      </c>
      <c r="T65" s="6">
        <v>243015</v>
      </c>
      <c r="U65" s="6">
        <v>276000</v>
      </c>
      <c r="V65" s="6">
        <v>174015</v>
      </c>
      <c r="W65" s="14">
        <v>0.11951086956521739</v>
      </c>
      <c r="X65" s="14">
        <v>0.16951086956521738</v>
      </c>
      <c r="Y65" s="14">
        <v>0.36951086956521739</v>
      </c>
      <c r="Z65" s="18">
        <v>3036000</v>
      </c>
      <c r="AA65" s="6">
        <v>1914165</v>
      </c>
      <c r="AB65" s="6"/>
    </row>
    <row r="66" spans="1:28">
      <c r="A66" s="4" t="s">
        <v>133</v>
      </c>
      <c r="B66" s="22" t="s">
        <v>134</v>
      </c>
      <c r="C66" s="4" t="s">
        <v>13</v>
      </c>
      <c r="D66" s="4">
        <v>2023</v>
      </c>
      <c r="E66" s="4" t="s">
        <v>39</v>
      </c>
      <c r="F66" s="4">
        <v>1</v>
      </c>
      <c r="G66" s="4">
        <v>0</v>
      </c>
      <c r="H66" s="4">
        <v>0</v>
      </c>
      <c r="I66" s="4">
        <v>2</v>
      </c>
      <c r="J66" s="4">
        <v>2</v>
      </c>
      <c r="K66" s="4">
        <v>2</v>
      </c>
      <c r="L66" s="4">
        <v>7</v>
      </c>
      <c r="M66" s="4">
        <v>4</v>
      </c>
      <c r="N66" s="4">
        <v>1</v>
      </c>
      <c r="O66" s="4">
        <v>3</v>
      </c>
      <c r="P66" s="4" t="s">
        <v>228</v>
      </c>
      <c r="Q66" s="4" t="s">
        <v>231</v>
      </c>
      <c r="R66" s="4" t="s">
        <v>227</v>
      </c>
      <c r="S66" s="5">
        <v>0</v>
      </c>
      <c r="T66" s="6">
        <v>502507</v>
      </c>
      <c r="U66" s="6">
        <v>571500</v>
      </c>
      <c r="V66" s="6">
        <v>359632</v>
      </c>
      <c r="W66" s="14">
        <v>0.12072265966754159</v>
      </c>
      <c r="X66" s="14">
        <v>0.17072265966754158</v>
      </c>
      <c r="Y66" s="14">
        <v>0.37072265966754159</v>
      </c>
      <c r="Z66" s="18">
        <v>0</v>
      </c>
      <c r="AA66" s="6">
        <v>0</v>
      </c>
      <c r="AB66" s="6"/>
    </row>
    <row r="67" spans="1:28">
      <c r="A67" s="4" t="s">
        <v>135</v>
      </c>
      <c r="B67" s="22" t="s">
        <v>136</v>
      </c>
      <c r="C67" s="4" t="s">
        <v>13</v>
      </c>
      <c r="D67" s="4">
        <v>2023</v>
      </c>
      <c r="E67" s="4" t="s">
        <v>39</v>
      </c>
      <c r="F67" s="4">
        <v>1</v>
      </c>
      <c r="G67" s="4">
        <v>4</v>
      </c>
      <c r="H67" s="4">
        <v>0</v>
      </c>
      <c r="I67" s="4">
        <v>2</v>
      </c>
      <c r="J67" s="4">
        <v>2</v>
      </c>
      <c r="K67" s="4">
        <v>1</v>
      </c>
      <c r="L67" s="4">
        <v>10</v>
      </c>
      <c r="M67" s="4">
        <v>5</v>
      </c>
      <c r="N67" s="4">
        <v>2</v>
      </c>
      <c r="O67" s="4">
        <v>3</v>
      </c>
      <c r="P67" s="4" t="s">
        <v>227</v>
      </c>
      <c r="Q67" s="4" t="s">
        <v>231</v>
      </c>
      <c r="R67" s="4" t="s">
        <v>231</v>
      </c>
      <c r="S67" s="5">
        <v>0</v>
      </c>
      <c r="T67" s="6">
        <v>274941</v>
      </c>
      <c r="U67" s="6">
        <v>312500</v>
      </c>
      <c r="V67" s="6">
        <v>196816</v>
      </c>
      <c r="W67" s="14">
        <v>0.12018879999999998</v>
      </c>
      <c r="X67" s="14">
        <v>0.17018879999999997</v>
      </c>
      <c r="Y67" s="14">
        <v>0.37018879999999998</v>
      </c>
      <c r="Z67" s="18">
        <v>0</v>
      </c>
      <c r="AA67" s="6">
        <v>0</v>
      </c>
      <c r="AB67" s="6"/>
    </row>
    <row r="68" spans="1:28">
      <c r="A68" s="4" t="s">
        <v>137</v>
      </c>
      <c r="B68" s="22" t="s">
        <v>89</v>
      </c>
      <c r="C68" s="4" t="s">
        <v>13</v>
      </c>
      <c r="D68" s="4">
        <v>2023</v>
      </c>
      <c r="E68" s="4" t="s">
        <v>39</v>
      </c>
      <c r="F68" s="4">
        <v>1</v>
      </c>
      <c r="G68" s="4">
        <v>2</v>
      </c>
      <c r="H68" s="4">
        <v>1</v>
      </c>
      <c r="I68" s="4">
        <v>2</v>
      </c>
      <c r="J68" s="4">
        <v>1</v>
      </c>
      <c r="K68" s="4">
        <v>0</v>
      </c>
      <c r="L68" s="4">
        <v>7</v>
      </c>
      <c r="M68" s="4">
        <v>5</v>
      </c>
      <c r="N68" s="4">
        <v>3</v>
      </c>
      <c r="O68" s="4">
        <v>2</v>
      </c>
      <c r="P68" s="4" t="s">
        <v>231</v>
      </c>
      <c r="Q68" s="4" t="s">
        <v>227</v>
      </c>
      <c r="R68" s="4" t="s">
        <v>231</v>
      </c>
      <c r="S68" s="5">
        <v>0</v>
      </c>
      <c r="T68" s="6">
        <v>738865</v>
      </c>
      <c r="U68" s="6">
        <v>840500</v>
      </c>
      <c r="V68" s="6">
        <v>528740</v>
      </c>
      <c r="W68" s="14">
        <v>0.12092207019631174</v>
      </c>
      <c r="X68" s="14">
        <v>0.17092207019631173</v>
      </c>
      <c r="Y68" s="14">
        <v>0.37092207019631174</v>
      </c>
      <c r="Z68" s="18">
        <v>0</v>
      </c>
      <c r="AA68" s="6">
        <v>0</v>
      </c>
      <c r="AB68" s="6"/>
    </row>
    <row r="69" spans="1:28">
      <c r="A69" s="4" t="s">
        <v>138</v>
      </c>
      <c r="B69" s="22" t="s">
        <v>61</v>
      </c>
      <c r="C69" s="4" t="s">
        <v>13</v>
      </c>
      <c r="D69" s="4">
        <v>2023</v>
      </c>
      <c r="E69" s="4" t="s">
        <v>39</v>
      </c>
      <c r="F69" s="4">
        <v>1</v>
      </c>
      <c r="G69" s="4">
        <v>1</v>
      </c>
      <c r="H69" s="4">
        <v>0</v>
      </c>
      <c r="I69" s="4">
        <v>1</v>
      </c>
      <c r="J69" s="4">
        <v>4</v>
      </c>
      <c r="K69" s="4">
        <v>3</v>
      </c>
      <c r="L69" s="4">
        <v>10</v>
      </c>
      <c r="M69" s="4">
        <v>5</v>
      </c>
      <c r="N69" s="4">
        <v>2</v>
      </c>
      <c r="O69" s="4">
        <v>3</v>
      </c>
      <c r="P69" s="4" t="s">
        <v>227</v>
      </c>
      <c r="Q69" s="4" t="s">
        <v>231</v>
      </c>
      <c r="R69" s="4" t="s">
        <v>231</v>
      </c>
      <c r="S69" s="5">
        <v>0</v>
      </c>
      <c r="T69" s="6">
        <v>495653</v>
      </c>
      <c r="U69" s="6">
        <v>563500</v>
      </c>
      <c r="V69" s="6">
        <v>354778</v>
      </c>
      <c r="W69" s="14">
        <v>0.12040283939662821</v>
      </c>
      <c r="X69" s="14">
        <v>0.1704028393966282</v>
      </c>
      <c r="Y69" s="14">
        <v>0.37040283939662821</v>
      </c>
      <c r="Z69" s="18">
        <v>0</v>
      </c>
      <c r="AA69" s="6">
        <v>0</v>
      </c>
      <c r="AB69" s="6"/>
    </row>
    <row r="70" spans="1:28">
      <c r="A70" s="4" t="s">
        <v>139</v>
      </c>
      <c r="B70" s="22" t="s">
        <v>55</v>
      </c>
      <c r="C70" s="4" t="s">
        <v>13</v>
      </c>
      <c r="D70" s="4">
        <v>2023</v>
      </c>
      <c r="E70" s="4" t="s">
        <v>39</v>
      </c>
      <c r="F70" s="4">
        <v>3</v>
      </c>
      <c r="G70" s="4">
        <v>2</v>
      </c>
      <c r="H70" s="4">
        <v>1</v>
      </c>
      <c r="I70" s="4">
        <v>1</v>
      </c>
      <c r="J70" s="4">
        <v>4</v>
      </c>
      <c r="K70" s="4">
        <v>1</v>
      </c>
      <c r="L70" s="4">
        <v>12</v>
      </c>
      <c r="M70" s="4">
        <v>6</v>
      </c>
      <c r="N70" s="4">
        <v>3</v>
      </c>
      <c r="O70" s="4">
        <v>3</v>
      </c>
      <c r="P70" s="4" t="s">
        <v>231</v>
      </c>
      <c r="Q70" s="4" t="s">
        <v>231</v>
      </c>
      <c r="R70" s="4" t="s">
        <v>231</v>
      </c>
      <c r="S70" s="5">
        <v>12</v>
      </c>
      <c r="T70" s="6">
        <v>2692499</v>
      </c>
      <c r="U70" s="6">
        <v>2853500</v>
      </c>
      <c r="V70" s="6">
        <v>1979124</v>
      </c>
      <c r="W70" s="14">
        <v>5.6422288417732558E-2</v>
      </c>
      <c r="X70" s="14">
        <v>0.10642228841773256</v>
      </c>
      <c r="Y70" s="14">
        <v>0.30642228841773256</v>
      </c>
      <c r="Z70" s="18">
        <v>34242000</v>
      </c>
      <c r="AA70" s="6">
        <v>23749488</v>
      </c>
      <c r="AB70" s="6"/>
    </row>
    <row r="71" spans="1:28">
      <c r="A71" s="4" t="s">
        <v>140</v>
      </c>
      <c r="B71" s="22" t="s">
        <v>141</v>
      </c>
      <c r="C71" s="4" t="s">
        <v>13</v>
      </c>
      <c r="D71" s="4">
        <v>2023</v>
      </c>
      <c r="E71" s="4" t="s">
        <v>39</v>
      </c>
      <c r="F71" s="4">
        <v>1</v>
      </c>
      <c r="G71" s="4">
        <v>1</v>
      </c>
      <c r="H71" s="4">
        <v>2</v>
      </c>
      <c r="I71" s="4">
        <v>1</v>
      </c>
      <c r="J71" s="4">
        <v>3</v>
      </c>
      <c r="K71" s="4">
        <v>1</v>
      </c>
      <c r="L71" s="4">
        <v>9</v>
      </c>
      <c r="M71" s="4">
        <v>6</v>
      </c>
      <c r="N71" s="4">
        <v>3</v>
      </c>
      <c r="O71" s="4">
        <v>3</v>
      </c>
      <c r="P71" s="4" t="s">
        <v>231</v>
      </c>
      <c r="Q71" s="4" t="s">
        <v>231</v>
      </c>
      <c r="R71" s="4" t="s">
        <v>231</v>
      </c>
      <c r="S71" s="5">
        <v>9</v>
      </c>
      <c r="T71" s="6">
        <v>2409473</v>
      </c>
      <c r="U71" s="6">
        <v>2553500</v>
      </c>
      <c r="V71" s="6">
        <v>1771098</v>
      </c>
      <c r="W71" s="14">
        <v>5.6403759545721521E-2</v>
      </c>
      <c r="X71" s="14">
        <v>0.10640375954572152</v>
      </c>
      <c r="Y71" s="14">
        <v>0.30640375954572152</v>
      </c>
      <c r="Z71" s="18">
        <v>22981500</v>
      </c>
      <c r="AA71" s="6">
        <v>15939882</v>
      </c>
      <c r="AB71" s="6"/>
    </row>
    <row r="72" spans="1:28">
      <c r="A72" s="4" t="s">
        <v>142</v>
      </c>
      <c r="B72" s="22" t="s">
        <v>143</v>
      </c>
      <c r="C72" s="4" t="s">
        <v>13</v>
      </c>
      <c r="D72" s="4">
        <v>2024</v>
      </c>
      <c r="E72" s="4" t="s">
        <v>39</v>
      </c>
      <c r="F72" s="4">
        <v>1</v>
      </c>
      <c r="G72" s="4">
        <v>1</v>
      </c>
      <c r="H72" s="4">
        <v>1</v>
      </c>
      <c r="I72" s="4">
        <v>2</v>
      </c>
      <c r="J72" s="4">
        <v>3</v>
      </c>
      <c r="K72" s="4">
        <v>1</v>
      </c>
      <c r="L72" s="4">
        <v>9</v>
      </c>
      <c r="M72" s="4">
        <v>6</v>
      </c>
      <c r="N72" s="4">
        <v>3</v>
      </c>
      <c r="O72" s="4">
        <v>3</v>
      </c>
      <c r="P72" s="4" t="s">
        <v>231</v>
      </c>
      <c r="Q72" s="4" t="s">
        <v>231</v>
      </c>
      <c r="R72" s="4" t="s">
        <v>231</v>
      </c>
      <c r="S72" s="5">
        <v>9</v>
      </c>
      <c r="T72" s="6">
        <v>2594519</v>
      </c>
      <c r="U72" s="6">
        <v>2950000</v>
      </c>
      <c r="V72" s="6">
        <v>1857019</v>
      </c>
      <c r="W72" s="14">
        <v>0.12050203389830505</v>
      </c>
      <c r="X72" s="14">
        <v>0.17050203389830504</v>
      </c>
      <c r="Y72" s="14">
        <v>0.37050203389830505</v>
      </c>
      <c r="Z72" s="18">
        <v>26550000</v>
      </c>
      <c r="AA72" s="6">
        <v>16713171</v>
      </c>
      <c r="AB72" s="6"/>
    </row>
    <row r="73" spans="1:28">
      <c r="A73" s="4" t="s">
        <v>144</v>
      </c>
      <c r="B73" s="22" t="s">
        <v>145</v>
      </c>
      <c r="C73" s="4" t="s">
        <v>13</v>
      </c>
      <c r="D73" s="4">
        <v>2023</v>
      </c>
      <c r="E73" s="4" t="s">
        <v>39</v>
      </c>
      <c r="F73" s="4">
        <v>4</v>
      </c>
      <c r="G73" s="4">
        <v>1</v>
      </c>
      <c r="H73" s="4">
        <v>0</v>
      </c>
      <c r="I73" s="4">
        <v>0</v>
      </c>
      <c r="J73" s="4">
        <v>2</v>
      </c>
      <c r="K73" s="4">
        <v>2</v>
      </c>
      <c r="L73" s="4">
        <v>9</v>
      </c>
      <c r="M73" s="4">
        <v>4</v>
      </c>
      <c r="N73" s="4">
        <v>2</v>
      </c>
      <c r="O73" s="4">
        <v>2</v>
      </c>
      <c r="P73" s="4" t="s">
        <v>227</v>
      </c>
      <c r="Q73" s="4" t="s">
        <v>227</v>
      </c>
      <c r="R73" s="4" t="s">
        <v>227</v>
      </c>
      <c r="S73" s="5">
        <v>4.5</v>
      </c>
      <c r="T73" s="6">
        <v>2594519</v>
      </c>
      <c r="U73" s="6">
        <v>2950000</v>
      </c>
      <c r="V73" s="6">
        <v>1857019</v>
      </c>
      <c r="W73" s="14">
        <v>0.12050203389830505</v>
      </c>
      <c r="X73" s="14">
        <v>0.17050203389830504</v>
      </c>
      <c r="Y73" s="14">
        <v>0.37050203389830505</v>
      </c>
      <c r="Z73" s="18">
        <v>13275000</v>
      </c>
      <c r="AA73" s="6">
        <v>8356585.5</v>
      </c>
      <c r="AB73" s="6"/>
    </row>
    <row r="74" spans="1:28">
      <c r="A74" s="4" t="s">
        <v>146</v>
      </c>
      <c r="B74" s="22" t="s">
        <v>28</v>
      </c>
      <c r="C74" s="4" t="s">
        <v>13</v>
      </c>
      <c r="D74" s="4">
        <v>2024</v>
      </c>
      <c r="E74" s="4" t="s">
        <v>39</v>
      </c>
      <c r="F74" s="4">
        <v>6</v>
      </c>
      <c r="G74" s="4">
        <v>5</v>
      </c>
      <c r="H74" s="4">
        <v>3</v>
      </c>
      <c r="I74" s="4">
        <v>5</v>
      </c>
      <c r="J74" s="4">
        <v>8</v>
      </c>
      <c r="K74" s="4">
        <v>7</v>
      </c>
      <c r="L74" s="4">
        <v>34</v>
      </c>
      <c r="M74" s="4">
        <v>6</v>
      </c>
      <c r="N74" s="4">
        <v>3</v>
      </c>
      <c r="O74" s="4">
        <v>3</v>
      </c>
      <c r="P74" s="4" t="s">
        <v>231</v>
      </c>
      <c r="Q74" s="4" t="s">
        <v>231</v>
      </c>
      <c r="R74" s="4" t="s">
        <v>231</v>
      </c>
      <c r="S74" s="5">
        <v>34</v>
      </c>
      <c r="T74" s="6">
        <v>1728672</v>
      </c>
      <c r="U74" s="6">
        <v>1924000</v>
      </c>
      <c r="V74" s="6">
        <v>1247672</v>
      </c>
      <c r="W74" s="14">
        <v>0.10152182952182953</v>
      </c>
      <c r="X74" s="14">
        <v>0.15152182952182952</v>
      </c>
      <c r="Y74" s="14">
        <v>0.35152182952182953</v>
      </c>
      <c r="Z74" s="18">
        <v>65416000</v>
      </c>
      <c r="AA74" s="6">
        <v>42420848</v>
      </c>
      <c r="AB74" s="6"/>
    </row>
    <row r="75" spans="1:28">
      <c r="A75" s="4" t="s">
        <v>147</v>
      </c>
      <c r="B75" s="22" t="s">
        <v>46</v>
      </c>
      <c r="C75" s="4" t="s">
        <v>13</v>
      </c>
      <c r="D75" s="4">
        <v>2023</v>
      </c>
      <c r="E75" s="4" t="s">
        <v>71</v>
      </c>
      <c r="F75" s="4">
        <v>1</v>
      </c>
      <c r="G75" s="4">
        <v>2</v>
      </c>
      <c r="H75" s="4">
        <v>2</v>
      </c>
      <c r="I75" s="4">
        <v>3</v>
      </c>
      <c r="J75" s="4">
        <v>0</v>
      </c>
      <c r="K75" s="4">
        <v>4</v>
      </c>
      <c r="L75" s="4">
        <v>12</v>
      </c>
      <c r="M75" s="4">
        <v>5</v>
      </c>
      <c r="N75" s="4">
        <v>3</v>
      </c>
      <c r="O75" s="4">
        <v>2</v>
      </c>
      <c r="P75" s="4" t="s">
        <v>231</v>
      </c>
      <c r="Q75" s="4" t="s">
        <v>227</v>
      </c>
      <c r="R75" s="4" t="s">
        <v>231</v>
      </c>
      <c r="S75" s="5">
        <v>0</v>
      </c>
      <c r="T75" s="6">
        <v>1630424</v>
      </c>
      <c r="U75" s="6">
        <v>1779000</v>
      </c>
      <c r="V75" s="6">
        <v>1185674</v>
      </c>
      <c r="W75" s="14">
        <v>8.351658234963466E-2</v>
      </c>
      <c r="X75" s="14">
        <v>0.13351658234963465</v>
      </c>
      <c r="Y75" s="14">
        <v>0.33351658234963466</v>
      </c>
      <c r="Z75" s="18">
        <v>0</v>
      </c>
      <c r="AA75" s="6">
        <v>0</v>
      </c>
      <c r="AB75" s="6"/>
    </row>
    <row r="76" spans="1:28">
      <c r="A76" s="4" t="s">
        <v>148</v>
      </c>
      <c r="B76" s="22" t="s">
        <v>149</v>
      </c>
      <c r="C76" s="4" t="s">
        <v>13</v>
      </c>
      <c r="D76" s="4">
        <v>2023</v>
      </c>
      <c r="E76" s="4" t="s">
        <v>71</v>
      </c>
      <c r="F76" s="4">
        <v>6</v>
      </c>
      <c r="G76" s="4">
        <v>1</v>
      </c>
      <c r="H76" s="4">
        <v>0</v>
      </c>
      <c r="I76" s="4">
        <v>0</v>
      </c>
      <c r="J76" s="4">
        <v>1</v>
      </c>
      <c r="K76" s="4">
        <v>1</v>
      </c>
      <c r="L76" s="4">
        <v>9</v>
      </c>
      <c r="M76" s="4">
        <v>4</v>
      </c>
      <c r="N76" s="4">
        <v>2</v>
      </c>
      <c r="O76" s="4">
        <v>2</v>
      </c>
      <c r="P76" s="4" t="s">
        <v>227</v>
      </c>
      <c r="Q76" s="4" t="s">
        <v>227</v>
      </c>
      <c r="R76" s="4" t="s">
        <v>227</v>
      </c>
      <c r="S76" s="5">
        <v>4.5</v>
      </c>
      <c r="T76" s="6">
        <v>165273</v>
      </c>
      <c r="U76" s="6">
        <v>188000</v>
      </c>
      <c r="V76" s="6">
        <v>118273</v>
      </c>
      <c r="W76" s="14">
        <v>0.12088829787234046</v>
      </c>
      <c r="X76" s="14">
        <v>0.17088829787234044</v>
      </c>
      <c r="Y76" s="14">
        <v>0.37088829787234046</v>
      </c>
      <c r="Z76" s="18">
        <v>846000</v>
      </c>
      <c r="AA76" s="6">
        <v>532228.5</v>
      </c>
      <c r="AB76" s="6"/>
    </row>
    <row r="77" spans="1:28">
      <c r="A77" s="4" t="s">
        <v>150</v>
      </c>
      <c r="B77" s="22" t="s">
        <v>151</v>
      </c>
      <c r="C77" s="4" t="s">
        <v>13</v>
      </c>
      <c r="D77" s="4">
        <v>2023</v>
      </c>
      <c r="E77" s="4" t="s">
        <v>71</v>
      </c>
      <c r="F77" s="4">
        <v>1</v>
      </c>
      <c r="G77" s="4">
        <v>0</v>
      </c>
      <c r="H77" s="4">
        <v>0</v>
      </c>
      <c r="I77" s="4">
        <v>1</v>
      </c>
      <c r="J77" s="4">
        <v>3</v>
      </c>
      <c r="K77" s="4">
        <v>0</v>
      </c>
      <c r="L77" s="4">
        <v>5</v>
      </c>
      <c r="M77" s="4">
        <v>3</v>
      </c>
      <c r="N77" s="4">
        <v>1</v>
      </c>
      <c r="O77" s="4">
        <v>2</v>
      </c>
      <c r="P77" s="4" t="s">
        <v>228</v>
      </c>
      <c r="Q77" s="4" t="s">
        <v>227</v>
      </c>
      <c r="R77" s="4" t="s">
        <v>227</v>
      </c>
      <c r="S77" s="5">
        <v>0</v>
      </c>
      <c r="T77" s="6">
        <v>651971</v>
      </c>
      <c r="U77" s="6">
        <v>741000</v>
      </c>
      <c r="V77" s="6">
        <v>466721.00000000006</v>
      </c>
      <c r="W77" s="14">
        <v>0.12014709851551952</v>
      </c>
      <c r="X77" s="14">
        <v>0.17014709851551951</v>
      </c>
      <c r="Y77" s="14">
        <v>0.37014709851551952</v>
      </c>
      <c r="Z77" s="18">
        <v>0</v>
      </c>
      <c r="AA77" s="6">
        <v>0</v>
      </c>
      <c r="AB77" s="6"/>
    </row>
    <row r="78" spans="1:28">
      <c r="A78" s="4" t="s">
        <v>152</v>
      </c>
      <c r="B78" s="22" t="s">
        <v>130</v>
      </c>
      <c r="C78" s="4" t="s">
        <v>13</v>
      </c>
      <c r="D78" s="4">
        <v>2023</v>
      </c>
      <c r="E78" s="4" t="s">
        <v>71</v>
      </c>
      <c r="F78" s="4">
        <v>6</v>
      </c>
      <c r="G78" s="4">
        <v>3</v>
      </c>
      <c r="H78" s="4">
        <v>0</v>
      </c>
      <c r="I78" s="4">
        <v>2</v>
      </c>
      <c r="J78" s="4">
        <v>2</v>
      </c>
      <c r="K78" s="4">
        <v>0</v>
      </c>
      <c r="L78" s="4">
        <v>13</v>
      </c>
      <c r="M78" s="4">
        <v>4</v>
      </c>
      <c r="N78" s="4">
        <v>2</v>
      </c>
      <c r="O78" s="4">
        <v>2</v>
      </c>
      <c r="P78" s="4" t="s">
        <v>227</v>
      </c>
      <c r="Q78" s="4" t="s">
        <v>227</v>
      </c>
      <c r="R78" s="4" t="s">
        <v>227</v>
      </c>
      <c r="S78" s="5">
        <v>6.5</v>
      </c>
      <c r="T78" s="6">
        <v>464062</v>
      </c>
      <c r="U78" s="6">
        <v>527500</v>
      </c>
      <c r="V78" s="6">
        <v>332187</v>
      </c>
      <c r="W78" s="14">
        <v>0.12026161137440761</v>
      </c>
      <c r="X78" s="14">
        <v>0.1702616113744076</v>
      </c>
      <c r="Y78" s="14">
        <v>0.37026161137440761</v>
      </c>
      <c r="Z78" s="18">
        <v>3428750</v>
      </c>
      <c r="AA78" s="6">
        <v>2159215.5</v>
      </c>
      <c r="AB78" s="6"/>
    </row>
    <row r="79" spans="1:28">
      <c r="A79" s="4" t="s">
        <v>153</v>
      </c>
      <c r="B79" s="22" t="s">
        <v>43</v>
      </c>
      <c r="C79" s="4" t="s">
        <v>13</v>
      </c>
      <c r="D79" s="4">
        <v>2023</v>
      </c>
      <c r="E79" s="4" t="s">
        <v>71</v>
      </c>
      <c r="F79" s="4">
        <v>3</v>
      </c>
      <c r="G79" s="4">
        <v>2</v>
      </c>
      <c r="H79" s="4">
        <v>1</v>
      </c>
      <c r="I79" s="4">
        <v>2</v>
      </c>
      <c r="J79" s="4">
        <v>0</v>
      </c>
      <c r="K79" s="4">
        <v>0</v>
      </c>
      <c r="L79" s="4">
        <v>8</v>
      </c>
      <c r="M79" s="4">
        <v>4</v>
      </c>
      <c r="N79" s="4">
        <v>3</v>
      </c>
      <c r="O79" s="4">
        <v>1</v>
      </c>
      <c r="P79" s="4" t="s">
        <v>231</v>
      </c>
      <c r="Q79" s="4" t="s">
        <v>228</v>
      </c>
      <c r="R79" s="4" t="s">
        <v>227</v>
      </c>
      <c r="S79" s="5">
        <v>0</v>
      </c>
      <c r="T79" s="6">
        <v>48176</v>
      </c>
      <c r="U79" s="6">
        <v>54500</v>
      </c>
      <c r="V79" s="6">
        <v>34551</v>
      </c>
      <c r="W79" s="14">
        <v>0.11603669724770638</v>
      </c>
      <c r="X79" s="14">
        <v>0.16603669724770637</v>
      </c>
      <c r="Y79" s="14">
        <v>0.36603669724770638</v>
      </c>
      <c r="Z79" s="18">
        <v>0</v>
      </c>
      <c r="AA79" s="6">
        <v>0</v>
      </c>
      <c r="AB79" s="6"/>
    </row>
    <row r="80" spans="1:28">
      <c r="A80" s="4" t="s">
        <v>154</v>
      </c>
      <c r="B80" s="22" t="s">
        <v>155</v>
      </c>
      <c r="C80" s="4" t="s">
        <v>13</v>
      </c>
      <c r="D80" s="4">
        <v>2023</v>
      </c>
      <c r="E80" s="4" t="s">
        <v>71</v>
      </c>
      <c r="F80" s="4">
        <v>2</v>
      </c>
      <c r="G80" s="4">
        <v>0</v>
      </c>
      <c r="H80" s="4">
        <v>1</v>
      </c>
      <c r="I80" s="4">
        <v>1</v>
      </c>
      <c r="J80" s="4">
        <v>0</v>
      </c>
      <c r="K80" s="4">
        <v>0</v>
      </c>
      <c r="L80" s="4">
        <v>4</v>
      </c>
      <c r="M80" s="4">
        <v>3</v>
      </c>
      <c r="N80" s="4">
        <v>2</v>
      </c>
      <c r="O80" s="4">
        <v>1</v>
      </c>
      <c r="P80" s="4" t="s">
        <v>227</v>
      </c>
      <c r="Q80" s="4" t="s">
        <v>228</v>
      </c>
      <c r="R80" s="4" t="s">
        <v>227</v>
      </c>
      <c r="S80" s="5">
        <v>0</v>
      </c>
      <c r="T80" s="6">
        <v>49129</v>
      </c>
      <c r="U80" s="6">
        <v>53000</v>
      </c>
      <c r="V80" s="6">
        <v>35879</v>
      </c>
      <c r="W80" s="14">
        <v>7.3037735849056595E-2</v>
      </c>
      <c r="X80" s="14">
        <v>0.1230377358490566</v>
      </c>
      <c r="Y80" s="14">
        <v>0.3230377358490566</v>
      </c>
      <c r="Z80" s="18">
        <v>0</v>
      </c>
      <c r="AA80" s="6">
        <v>0</v>
      </c>
      <c r="AB80" s="6"/>
    </row>
    <row r="81" spans="1:28">
      <c r="A81" s="4" t="s">
        <v>156</v>
      </c>
      <c r="B81" s="22" t="s">
        <v>157</v>
      </c>
      <c r="C81" s="4" t="s">
        <v>13</v>
      </c>
      <c r="D81" s="4">
        <v>2023</v>
      </c>
      <c r="E81" s="4" t="s">
        <v>71</v>
      </c>
      <c r="F81" s="4">
        <v>2</v>
      </c>
      <c r="G81" s="4">
        <v>1</v>
      </c>
      <c r="H81" s="4">
        <v>0</v>
      </c>
      <c r="I81" s="4">
        <v>1</v>
      </c>
      <c r="J81" s="4">
        <v>0</v>
      </c>
      <c r="K81" s="4">
        <v>0</v>
      </c>
      <c r="L81" s="4">
        <v>4</v>
      </c>
      <c r="M81" s="4">
        <v>3</v>
      </c>
      <c r="N81" s="4">
        <v>2</v>
      </c>
      <c r="O81" s="4">
        <v>1</v>
      </c>
      <c r="P81" s="4" t="s">
        <v>227</v>
      </c>
      <c r="Q81" s="4" t="s">
        <v>228</v>
      </c>
      <c r="R81" s="4" t="s">
        <v>227</v>
      </c>
      <c r="S81" s="5">
        <v>0</v>
      </c>
      <c r="T81" s="6">
        <v>134412</v>
      </c>
      <c r="U81" s="6">
        <v>153000</v>
      </c>
      <c r="V81" s="6">
        <v>96162</v>
      </c>
      <c r="W81" s="14">
        <v>0.12149019607843137</v>
      </c>
      <c r="X81" s="14">
        <v>0.17149019607843136</v>
      </c>
      <c r="Y81" s="14">
        <v>0.37149019607843137</v>
      </c>
      <c r="Z81" s="18">
        <v>0</v>
      </c>
      <c r="AA81" s="6">
        <v>0</v>
      </c>
      <c r="AB81" s="6"/>
    </row>
    <row r="82" spans="1:28">
      <c r="A82" s="4" t="s">
        <v>158</v>
      </c>
      <c r="B82" s="22" t="s">
        <v>26</v>
      </c>
      <c r="C82" s="4" t="s">
        <v>13</v>
      </c>
      <c r="D82" s="4">
        <v>2023</v>
      </c>
      <c r="E82" s="4" t="s">
        <v>71</v>
      </c>
      <c r="F82" s="4">
        <v>4</v>
      </c>
      <c r="G82" s="4">
        <v>1</v>
      </c>
      <c r="H82" s="4">
        <v>1</v>
      </c>
      <c r="I82" s="4">
        <v>1</v>
      </c>
      <c r="J82" s="4">
        <v>2</v>
      </c>
      <c r="K82" s="4">
        <v>0</v>
      </c>
      <c r="L82" s="4">
        <v>9</v>
      </c>
      <c r="M82" s="4">
        <v>5</v>
      </c>
      <c r="N82" s="4">
        <v>3</v>
      </c>
      <c r="O82" s="4">
        <v>2</v>
      </c>
      <c r="P82" s="4" t="s">
        <v>231</v>
      </c>
      <c r="Q82" s="4" t="s">
        <v>227</v>
      </c>
      <c r="R82" s="4" t="s">
        <v>231</v>
      </c>
      <c r="S82" s="5">
        <v>0</v>
      </c>
      <c r="T82" s="6">
        <v>1052396</v>
      </c>
      <c r="U82" s="6">
        <v>1196500</v>
      </c>
      <c r="V82" s="6">
        <v>753271</v>
      </c>
      <c r="W82" s="14">
        <v>0.12043794400334307</v>
      </c>
      <c r="X82" s="14">
        <v>0.17043794400334306</v>
      </c>
      <c r="Y82" s="14">
        <v>0.37043794400334307</v>
      </c>
      <c r="Z82" s="18">
        <v>0</v>
      </c>
      <c r="AA82" s="6">
        <v>0</v>
      </c>
      <c r="AB82" s="6"/>
    </row>
    <row r="83" spans="1:28">
      <c r="A83" s="4" t="s">
        <v>159</v>
      </c>
      <c r="B83" s="22" t="s">
        <v>160</v>
      </c>
      <c r="C83" s="4" t="s">
        <v>13</v>
      </c>
      <c r="D83" s="4">
        <v>2023</v>
      </c>
      <c r="E83" s="4" t="s">
        <v>71</v>
      </c>
      <c r="F83" s="4">
        <v>1</v>
      </c>
      <c r="G83" s="4">
        <v>2</v>
      </c>
      <c r="H83" s="4">
        <v>0</v>
      </c>
      <c r="I83" s="4">
        <v>0</v>
      </c>
      <c r="J83" s="4">
        <v>1</v>
      </c>
      <c r="K83" s="4">
        <v>1</v>
      </c>
      <c r="L83" s="4">
        <v>5</v>
      </c>
      <c r="M83" s="4">
        <v>4</v>
      </c>
      <c r="N83" s="4">
        <v>2</v>
      </c>
      <c r="O83" s="4">
        <v>2</v>
      </c>
      <c r="P83" s="4" t="s">
        <v>227</v>
      </c>
      <c r="Q83" s="4" t="s">
        <v>227</v>
      </c>
      <c r="R83" s="4" t="s">
        <v>227</v>
      </c>
      <c r="S83" s="5">
        <v>2.5</v>
      </c>
      <c r="T83" s="6">
        <v>132452</v>
      </c>
      <c r="U83" s="6">
        <v>150500</v>
      </c>
      <c r="V83" s="6">
        <v>94827</v>
      </c>
      <c r="W83" s="14">
        <v>0.11992026578073089</v>
      </c>
      <c r="X83" s="14">
        <v>0.16992026578073088</v>
      </c>
      <c r="Y83" s="14">
        <v>0.36992026578073089</v>
      </c>
      <c r="Z83" s="18">
        <v>376250</v>
      </c>
      <c r="AA83" s="6">
        <v>237067.5</v>
      </c>
      <c r="AB83" s="6"/>
    </row>
    <row r="84" spans="1:28">
      <c r="A84" s="4" t="s">
        <v>161</v>
      </c>
      <c r="B84" s="22" t="s">
        <v>55</v>
      </c>
      <c r="C84" s="4" t="s">
        <v>13</v>
      </c>
      <c r="D84" s="4">
        <v>2023</v>
      </c>
      <c r="E84" s="4" t="s">
        <v>71</v>
      </c>
      <c r="F84" s="4">
        <v>0</v>
      </c>
      <c r="G84" s="4">
        <v>2</v>
      </c>
      <c r="H84" s="4">
        <v>0</v>
      </c>
      <c r="I84" s="4">
        <v>1</v>
      </c>
      <c r="J84" s="4">
        <v>2</v>
      </c>
      <c r="K84" s="4">
        <v>0</v>
      </c>
      <c r="L84" s="4">
        <v>5</v>
      </c>
      <c r="M84" s="4">
        <v>3</v>
      </c>
      <c r="N84" s="4">
        <v>1</v>
      </c>
      <c r="O84" s="4">
        <v>2</v>
      </c>
      <c r="P84" s="4" t="s">
        <v>228</v>
      </c>
      <c r="Q84" s="4" t="s">
        <v>227</v>
      </c>
      <c r="R84" s="4" t="s">
        <v>227</v>
      </c>
      <c r="S84" s="5">
        <v>0</v>
      </c>
      <c r="T84" s="6">
        <v>3729031</v>
      </c>
      <c r="U84" s="6">
        <v>3915500</v>
      </c>
      <c r="V84" s="6">
        <v>2750156</v>
      </c>
      <c r="W84" s="14">
        <v>4.7623292044438714E-2</v>
      </c>
      <c r="X84" s="14">
        <v>9.7623292044438717E-2</v>
      </c>
      <c r="Y84" s="14">
        <v>0.29762329204443871</v>
      </c>
      <c r="Z84" s="18">
        <v>0</v>
      </c>
      <c r="AA84" s="6">
        <v>0</v>
      </c>
      <c r="AB84" s="6"/>
    </row>
    <row r="85" spans="1:28">
      <c r="A85" s="4" t="s">
        <v>162</v>
      </c>
      <c r="B85" s="22" t="s">
        <v>66</v>
      </c>
      <c r="C85" s="4" t="s">
        <v>13</v>
      </c>
      <c r="D85" s="4">
        <v>2023</v>
      </c>
      <c r="E85" s="4" t="s">
        <v>71</v>
      </c>
      <c r="F85" s="4">
        <v>2</v>
      </c>
      <c r="G85" s="4">
        <v>1</v>
      </c>
      <c r="H85" s="4">
        <v>1</v>
      </c>
      <c r="I85" s="4">
        <v>2</v>
      </c>
      <c r="J85" s="4">
        <v>1</v>
      </c>
      <c r="K85" s="4">
        <v>1</v>
      </c>
      <c r="L85" s="4">
        <v>8</v>
      </c>
      <c r="M85" s="4">
        <v>6</v>
      </c>
      <c r="N85" s="4">
        <v>3</v>
      </c>
      <c r="O85" s="4">
        <v>3</v>
      </c>
      <c r="P85" s="4" t="s">
        <v>231</v>
      </c>
      <c r="Q85" s="4" t="s">
        <v>231</v>
      </c>
      <c r="R85" s="4" t="s">
        <v>231</v>
      </c>
      <c r="S85" s="5">
        <v>8</v>
      </c>
      <c r="T85" s="6">
        <v>3729031</v>
      </c>
      <c r="U85" s="6">
        <v>3915500</v>
      </c>
      <c r="V85" s="6">
        <v>2750156</v>
      </c>
      <c r="W85" s="14">
        <v>4.7623292044438714E-2</v>
      </c>
      <c r="X85" s="14">
        <v>9.7623292044438717E-2</v>
      </c>
      <c r="Y85" s="14">
        <v>0.29762329204443871</v>
      </c>
      <c r="Z85" s="18">
        <v>31324000</v>
      </c>
      <c r="AA85" s="6">
        <v>22001248</v>
      </c>
      <c r="AB85" s="6"/>
    </row>
    <row r="86" spans="1:28">
      <c r="A86" s="4" t="s">
        <v>163</v>
      </c>
      <c r="B86" s="22" t="s">
        <v>46</v>
      </c>
      <c r="C86" s="4" t="s">
        <v>13</v>
      </c>
      <c r="D86" s="4">
        <v>2023</v>
      </c>
      <c r="E86" s="4" t="s">
        <v>71</v>
      </c>
      <c r="F86" s="4">
        <v>1</v>
      </c>
      <c r="G86" s="4">
        <v>2</v>
      </c>
      <c r="H86" s="4">
        <v>2</v>
      </c>
      <c r="I86" s="4">
        <v>2</v>
      </c>
      <c r="J86" s="4">
        <v>1</v>
      </c>
      <c r="K86" s="4">
        <v>1</v>
      </c>
      <c r="L86" s="4">
        <v>9</v>
      </c>
      <c r="M86" s="4">
        <v>6</v>
      </c>
      <c r="N86" s="4">
        <v>3</v>
      </c>
      <c r="O86" s="4">
        <v>3</v>
      </c>
      <c r="P86" s="4" t="s">
        <v>231</v>
      </c>
      <c r="Q86" s="4" t="s">
        <v>231</v>
      </c>
      <c r="R86" s="4" t="s">
        <v>231</v>
      </c>
      <c r="S86" s="5">
        <v>9</v>
      </c>
      <c r="T86" s="6">
        <v>1636334</v>
      </c>
      <c r="U86" s="6">
        <v>1783500</v>
      </c>
      <c r="V86" s="6">
        <v>1190459</v>
      </c>
      <c r="W86" s="14">
        <v>8.2515278945892945E-2</v>
      </c>
      <c r="X86" s="14">
        <v>0.13251527894589293</v>
      </c>
      <c r="Y86" s="14">
        <v>0.33251527894589294</v>
      </c>
      <c r="Z86" s="18">
        <v>16051500</v>
      </c>
      <c r="AA86" s="6">
        <v>10714131</v>
      </c>
      <c r="AB86" s="6"/>
    </row>
    <row r="87" spans="1:28">
      <c r="A87" s="4" t="s">
        <v>164</v>
      </c>
      <c r="B87" s="22" t="s">
        <v>165</v>
      </c>
      <c r="C87" s="4" t="s">
        <v>13</v>
      </c>
      <c r="D87" s="4">
        <v>2023</v>
      </c>
      <c r="E87" s="4" t="s">
        <v>71</v>
      </c>
      <c r="F87" s="4">
        <v>0</v>
      </c>
      <c r="G87" s="4">
        <v>2</v>
      </c>
      <c r="H87" s="4">
        <v>1</v>
      </c>
      <c r="I87" s="4">
        <v>1</v>
      </c>
      <c r="J87" s="4">
        <v>0</v>
      </c>
      <c r="K87" s="4">
        <v>0</v>
      </c>
      <c r="L87" s="4">
        <v>4</v>
      </c>
      <c r="M87" s="4">
        <v>3</v>
      </c>
      <c r="N87" s="4">
        <v>2</v>
      </c>
      <c r="O87" s="4">
        <v>1</v>
      </c>
      <c r="P87" s="4" t="s">
        <v>227</v>
      </c>
      <c r="Q87" s="4" t="s">
        <v>228</v>
      </c>
      <c r="R87" s="4" t="s">
        <v>227</v>
      </c>
      <c r="S87" s="5">
        <v>0</v>
      </c>
      <c r="T87" s="6">
        <v>311415</v>
      </c>
      <c r="U87" s="6">
        <v>353500</v>
      </c>
      <c r="V87" s="6">
        <v>223040</v>
      </c>
      <c r="W87" s="14">
        <v>0.11905233380480906</v>
      </c>
      <c r="X87" s="14">
        <v>0.16905233380480905</v>
      </c>
      <c r="Y87" s="14">
        <v>0.36905233380480906</v>
      </c>
      <c r="Z87" s="18">
        <v>0</v>
      </c>
      <c r="AA87" s="6">
        <v>0</v>
      </c>
      <c r="AB87" s="6"/>
    </row>
    <row r="88" spans="1:28">
      <c r="A88" s="4" t="s">
        <v>166</v>
      </c>
      <c r="B88" s="22" t="s">
        <v>141</v>
      </c>
      <c r="C88" s="4" t="s">
        <v>13</v>
      </c>
      <c r="D88" s="4">
        <v>2020</v>
      </c>
      <c r="E88" s="4" t="s">
        <v>39</v>
      </c>
      <c r="F88" s="4">
        <v>0</v>
      </c>
      <c r="G88" s="4">
        <v>2</v>
      </c>
      <c r="H88" s="4">
        <v>1</v>
      </c>
      <c r="I88" s="4">
        <v>0</v>
      </c>
      <c r="J88" s="4">
        <v>0</v>
      </c>
      <c r="K88" s="4">
        <v>0</v>
      </c>
      <c r="L88" s="4">
        <v>3</v>
      </c>
      <c r="M88" s="4">
        <v>2</v>
      </c>
      <c r="N88" s="4">
        <v>2</v>
      </c>
      <c r="O88" s="4">
        <v>0</v>
      </c>
      <c r="P88" s="4" t="s">
        <v>227</v>
      </c>
      <c r="Q88" s="4" t="s">
        <v>232</v>
      </c>
      <c r="R88" s="4" t="s">
        <v>228</v>
      </c>
      <c r="S88" s="5">
        <v>0</v>
      </c>
      <c r="T88" s="6">
        <v>1775818</v>
      </c>
      <c r="U88" s="6">
        <v>1909000</v>
      </c>
      <c r="V88" s="6">
        <v>1298568</v>
      </c>
      <c r="W88" s="14">
        <v>6.9765322158197973E-2</v>
      </c>
      <c r="X88" s="14">
        <v>0.11976532215819798</v>
      </c>
      <c r="Y88" s="14">
        <v>0.31976532215819797</v>
      </c>
      <c r="Z88" s="18">
        <v>0</v>
      </c>
      <c r="AA88" s="6">
        <v>0</v>
      </c>
      <c r="AB88" s="6"/>
    </row>
    <row r="89" spans="1:28">
      <c r="A89" s="4" t="s">
        <v>167</v>
      </c>
      <c r="B89" s="22" t="s">
        <v>168</v>
      </c>
      <c r="C89" s="4" t="s">
        <v>13</v>
      </c>
      <c r="D89" s="4">
        <v>2022</v>
      </c>
      <c r="E89" s="4" t="s">
        <v>39</v>
      </c>
      <c r="F89" s="4">
        <v>1</v>
      </c>
      <c r="G89" s="4">
        <v>3</v>
      </c>
      <c r="H89" s="4">
        <v>0</v>
      </c>
      <c r="I89" s="4">
        <v>1</v>
      </c>
      <c r="J89" s="4">
        <v>1</v>
      </c>
      <c r="K89" s="4">
        <v>0</v>
      </c>
      <c r="L89" s="4">
        <v>6</v>
      </c>
      <c r="M89" s="4">
        <v>4</v>
      </c>
      <c r="N89" s="4">
        <v>2</v>
      </c>
      <c r="O89" s="4">
        <v>2</v>
      </c>
      <c r="P89" s="4" t="s">
        <v>227</v>
      </c>
      <c r="Q89" s="4" t="s">
        <v>227</v>
      </c>
      <c r="R89" s="4" t="s">
        <v>227</v>
      </c>
      <c r="S89" s="5">
        <v>3</v>
      </c>
      <c r="T89" s="6">
        <v>580132</v>
      </c>
      <c r="U89" s="6">
        <v>659500</v>
      </c>
      <c r="V89" s="6">
        <v>415257</v>
      </c>
      <c r="W89" s="14">
        <v>0.12034571645185743</v>
      </c>
      <c r="X89" s="14">
        <v>0.17034571645185742</v>
      </c>
      <c r="Y89" s="14">
        <v>0.37034571645185743</v>
      </c>
      <c r="Z89" s="18">
        <v>1978500</v>
      </c>
      <c r="AA89" s="6">
        <v>1245771</v>
      </c>
      <c r="AB89" s="6"/>
    </row>
    <row r="90" spans="1:28">
      <c r="A90" s="4" t="s">
        <v>169</v>
      </c>
      <c r="B90" s="22" t="s">
        <v>170</v>
      </c>
      <c r="C90" s="4" t="s">
        <v>13</v>
      </c>
      <c r="D90" s="4">
        <v>2023</v>
      </c>
      <c r="E90" s="4" t="s">
        <v>39</v>
      </c>
      <c r="F90" s="4">
        <v>1</v>
      </c>
      <c r="G90" s="4">
        <v>0</v>
      </c>
      <c r="H90" s="4">
        <v>1</v>
      </c>
      <c r="I90" s="4">
        <v>1</v>
      </c>
      <c r="J90" s="4">
        <v>1</v>
      </c>
      <c r="K90" s="4">
        <v>0</v>
      </c>
      <c r="L90" s="4">
        <v>4</v>
      </c>
      <c r="M90" s="4">
        <v>4</v>
      </c>
      <c r="N90" s="4">
        <v>2</v>
      </c>
      <c r="O90" s="4">
        <v>2</v>
      </c>
      <c r="P90" s="4" t="s">
        <v>227</v>
      </c>
      <c r="Q90" s="4" t="s">
        <v>227</v>
      </c>
      <c r="R90" s="4" t="s">
        <v>227</v>
      </c>
      <c r="S90" s="5">
        <v>2</v>
      </c>
      <c r="T90" s="6">
        <v>917263</v>
      </c>
      <c r="U90" s="6">
        <v>1043500</v>
      </c>
      <c r="V90" s="6">
        <v>656388</v>
      </c>
      <c r="W90" s="14">
        <v>0.12097460469573551</v>
      </c>
      <c r="X90" s="14">
        <v>0.1709746046957355</v>
      </c>
      <c r="Y90" s="14">
        <v>0.37097460469573551</v>
      </c>
      <c r="Z90" s="18">
        <v>2087000</v>
      </c>
      <c r="AA90" s="6">
        <v>1312776</v>
      </c>
      <c r="AB90" s="6"/>
    </row>
    <row r="91" spans="1:28">
      <c r="A91" s="4" t="s">
        <v>171</v>
      </c>
      <c r="B91" s="22" t="s">
        <v>38</v>
      </c>
      <c r="C91" s="4" t="s">
        <v>13</v>
      </c>
      <c r="D91" s="4">
        <v>2020</v>
      </c>
      <c r="E91" s="4" t="s">
        <v>39</v>
      </c>
      <c r="F91" s="4">
        <v>0</v>
      </c>
      <c r="G91" s="4">
        <v>0</v>
      </c>
      <c r="H91" s="4">
        <v>0</v>
      </c>
      <c r="I91" s="4">
        <v>2</v>
      </c>
      <c r="J91" s="4">
        <v>1</v>
      </c>
      <c r="K91" s="4">
        <v>0</v>
      </c>
      <c r="L91" s="4">
        <v>3</v>
      </c>
      <c r="M91" s="4">
        <v>2</v>
      </c>
      <c r="N91" s="4">
        <v>0</v>
      </c>
      <c r="O91" s="4">
        <v>2</v>
      </c>
      <c r="P91" s="4" t="s">
        <v>232</v>
      </c>
      <c r="Q91" s="4" t="s">
        <v>227</v>
      </c>
      <c r="R91" s="4" t="s">
        <v>228</v>
      </c>
      <c r="S91" s="5">
        <v>0</v>
      </c>
      <c r="T91" s="6">
        <v>859442</v>
      </c>
      <c r="U91" s="6">
        <v>924000</v>
      </c>
      <c r="V91" s="6">
        <v>628442</v>
      </c>
      <c r="W91" s="14">
        <v>6.9867965367965357E-2</v>
      </c>
      <c r="X91" s="14">
        <v>0.11986796536796536</v>
      </c>
      <c r="Y91" s="14">
        <v>0.31986796536796536</v>
      </c>
      <c r="Z91" s="18">
        <v>0</v>
      </c>
      <c r="AA91" s="6">
        <v>0</v>
      </c>
      <c r="AB91" s="6"/>
    </row>
    <row r="92" spans="1:28">
      <c r="A92" s="4" t="s">
        <v>172</v>
      </c>
      <c r="B92" s="22" t="s">
        <v>173</v>
      </c>
      <c r="C92" s="4" t="s">
        <v>13</v>
      </c>
      <c r="D92" s="4">
        <v>2023</v>
      </c>
      <c r="E92" s="4" t="s">
        <v>39</v>
      </c>
      <c r="F92" s="4">
        <v>38</v>
      </c>
      <c r="G92" s="4">
        <v>18</v>
      </c>
      <c r="H92" s="4">
        <v>0</v>
      </c>
      <c r="I92" s="4">
        <v>4</v>
      </c>
      <c r="J92" s="4">
        <v>16</v>
      </c>
      <c r="K92" s="4">
        <v>12</v>
      </c>
      <c r="L92" s="4">
        <v>88</v>
      </c>
      <c r="M92" s="4">
        <v>5</v>
      </c>
      <c r="N92" s="4">
        <v>2</v>
      </c>
      <c r="O92" s="4">
        <v>3</v>
      </c>
      <c r="P92" s="4" t="s">
        <v>227</v>
      </c>
      <c r="Q92" s="4" t="s">
        <v>231</v>
      </c>
      <c r="R92" s="4" t="s">
        <v>231</v>
      </c>
      <c r="S92" s="5">
        <v>0</v>
      </c>
      <c r="T92" s="6">
        <v>2992</v>
      </c>
      <c r="U92" s="6">
        <v>4000</v>
      </c>
      <c r="V92" s="6">
        <v>1992</v>
      </c>
      <c r="W92" s="14">
        <v>0.252</v>
      </c>
      <c r="X92" s="14">
        <v>0.30199999999999999</v>
      </c>
      <c r="Y92" s="14">
        <v>0.502</v>
      </c>
      <c r="Z92" s="18">
        <v>0</v>
      </c>
      <c r="AA92" s="6">
        <v>0</v>
      </c>
      <c r="AB92" s="6"/>
    </row>
    <row r="93" spans="1:28">
      <c r="A93" s="4" t="s">
        <v>174</v>
      </c>
      <c r="B93" s="22" t="s">
        <v>175</v>
      </c>
      <c r="C93" s="4" t="s">
        <v>13</v>
      </c>
      <c r="D93" s="4">
        <v>2022</v>
      </c>
      <c r="E93" s="4" t="s">
        <v>39</v>
      </c>
      <c r="F93" s="4">
        <v>2</v>
      </c>
      <c r="G93" s="4">
        <v>1</v>
      </c>
      <c r="H93" s="4">
        <v>3</v>
      </c>
      <c r="I93" s="4">
        <v>0</v>
      </c>
      <c r="J93" s="4">
        <v>0</v>
      </c>
      <c r="K93" s="4">
        <v>0</v>
      </c>
      <c r="L93" s="4">
        <v>6</v>
      </c>
      <c r="M93" s="4">
        <v>3</v>
      </c>
      <c r="N93" s="4">
        <v>3</v>
      </c>
      <c r="O93" s="4">
        <v>0</v>
      </c>
      <c r="P93" s="4" t="s">
        <v>231</v>
      </c>
      <c r="Q93" s="4" t="s">
        <v>232</v>
      </c>
      <c r="R93" s="4" t="s">
        <v>227</v>
      </c>
      <c r="S93" s="5">
        <v>0</v>
      </c>
      <c r="T93" s="6">
        <v>447372</v>
      </c>
      <c r="U93" s="6">
        <v>482000</v>
      </c>
      <c r="V93" s="6">
        <v>326872</v>
      </c>
      <c r="W93" s="14">
        <v>7.1842323651452267E-2</v>
      </c>
      <c r="X93" s="14">
        <v>0.12184232365145227</v>
      </c>
      <c r="Y93" s="14">
        <v>0.32184232365145227</v>
      </c>
      <c r="Z93" s="18">
        <v>0</v>
      </c>
      <c r="AA93" s="6">
        <v>0</v>
      </c>
      <c r="AB93" s="6"/>
    </row>
    <row r="94" spans="1:28">
      <c r="A94" s="4" t="s">
        <v>176</v>
      </c>
      <c r="B94" s="22" t="s">
        <v>177</v>
      </c>
      <c r="C94" s="4" t="s">
        <v>13</v>
      </c>
      <c r="D94" s="4">
        <v>2023</v>
      </c>
      <c r="E94" s="4" t="s">
        <v>39</v>
      </c>
      <c r="F94" s="4">
        <v>1</v>
      </c>
      <c r="G94" s="4">
        <v>2</v>
      </c>
      <c r="H94" s="4">
        <v>1</v>
      </c>
      <c r="I94" s="4">
        <v>1</v>
      </c>
      <c r="J94" s="4">
        <v>1</v>
      </c>
      <c r="K94" s="4">
        <v>0</v>
      </c>
      <c r="L94" s="4">
        <v>6</v>
      </c>
      <c r="M94" s="4">
        <v>5</v>
      </c>
      <c r="N94" s="4">
        <v>3</v>
      </c>
      <c r="O94" s="4">
        <v>2</v>
      </c>
      <c r="P94" s="4" t="s">
        <v>231</v>
      </c>
      <c r="Q94" s="4" t="s">
        <v>227</v>
      </c>
      <c r="R94" s="4" t="s">
        <v>231</v>
      </c>
      <c r="S94" s="5">
        <v>0</v>
      </c>
      <c r="T94" s="6">
        <v>2912104</v>
      </c>
      <c r="U94" s="6">
        <v>3189000</v>
      </c>
      <c r="V94" s="6">
        <v>2114854</v>
      </c>
      <c r="W94" s="14">
        <v>8.6828472875509544E-2</v>
      </c>
      <c r="X94" s="14">
        <v>0.13682847287550953</v>
      </c>
      <c r="Y94" s="14">
        <v>0.33682847287550954</v>
      </c>
      <c r="Z94" s="18">
        <v>0</v>
      </c>
      <c r="AA94" s="6">
        <v>0</v>
      </c>
      <c r="AB94" s="6"/>
    </row>
    <row r="95" spans="1:28">
      <c r="A95" s="4" t="s">
        <v>178</v>
      </c>
      <c r="B95" s="22" t="s">
        <v>26</v>
      </c>
      <c r="C95" s="4" t="s">
        <v>13</v>
      </c>
      <c r="D95" s="4">
        <v>2018</v>
      </c>
      <c r="E95" s="4" t="s">
        <v>39</v>
      </c>
      <c r="F95" s="4">
        <v>1</v>
      </c>
      <c r="G95" s="4">
        <v>0</v>
      </c>
      <c r="H95" s="4">
        <v>2</v>
      </c>
      <c r="I95" s="4">
        <v>0</v>
      </c>
      <c r="J95" s="4">
        <v>2</v>
      </c>
      <c r="K95" s="4">
        <v>1</v>
      </c>
      <c r="L95" s="4">
        <v>6</v>
      </c>
      <c r="M95" s="4">
        <v>4</v>
      </c>
      <c r="N95" s="4">
        <v>2</v>
      </c>
      <c r="O95" s="4">
        <v>2</v>
      </c>
      <c r="P95" s="4" t="s">
        <v>227</v>
      </c>
      <c r="Q95" s="4" t="s">
        <v>227</v>
      </c>
      <c r="R95" s="4" t="s">
        <v>227</v>
      </c>
      <c r="S95" s="5">
        <v>3</v>
      </c>
      <c r="T95" s="6">
        <v>1579364</v>
      </c>
      <c r="U95" s="6">
        <v>1666500</v>
      </c>
      <c r="V95" s="6">
        <v>1162739</v>
      </c>
      <c r="W95" s="14">
        <v>5.2286828682868269E-2</v>
      </c>
      <c r="X95" s="14">
        <v>0.10228682868286827</v>
      </c>
      <c r="Y95" s="14">
        <v>0.30228682868286827</v>
      </c>
      <c r="Z95" s="18">
        <v>4999500</v>
      </c>
      <c r="AA95" s="6">
        <v>3488217</v>
      </c>
      <c r="AB95" s="6"/>
    </row>
    <row r="96" spans="1:28">
      <c r="A96" s="4" t="s">
        <v>179</v>
      </c>
      <c r="B96" s="22" t="s">
        <v>180</v>
      </c>
      <c r="C96" s="4" t="s">
        <v>13</v>
      </c>
      <c r="D96" s="4">
        <v>2022</v>
      </c>
      <c r="E96" s="4" t="s">
        <v>39</v>
      </c>
      <c r="F96" s="4">
        <v>1</v>
      </c>
      <c r="G96" s="4">
        <v>0</v>
      </c>
      <c r="H96" s="4">
        <v>1</v>
      </c>
      <c r="I96" s="4">
        <v>1</v>
      </c>
      <c r="J96" s="4">
        <v>3</v>
      </c>
      <c r="K96" s="4">
        <v>0</v>
      </c>
      <c r="L96" s="4">
        <v>6</v>
      </c>
      <c r="M96" s="4">
        <v>4</v>
      </c>
      <c r="N96" s="4">
        <v>2</v>
      </c>
      <c r="O96" s="4">
        <v>2</v>
      </c>
      <c r="P96" s="4" t="s">
        <v>227</v>
      </c>
      <c r="Q96" s="4" t="s">
        <v>227</v>
      </c>
      <c r="R96" s="4" t="s">
        <v>227</v>
      </c>
      <c r="S96" s="5">
        <v>3</v>
      </c>
      <c r="T96" s="6">
        <v>241451</v>
      </c>
      <c r="U96" s="6">
        <v>261000</v>
      </c>
      <c r="V96" s="6">
        <v>176201</v>
      </c>
      <c r="W96" s="14">
        <v>7.4900383141762505E-2</v>
      </c>
      <c r="X96" s="14">
        <v>0.12490038314176251</v>
      </c>
      <c r="Y96" s="14">
        <v>0.32490038314176251</v>
      </c>
      <c r="Z96" s="18">
        <v>783000</v>
      </c>
      <c r="AA96" s="6">
        <v>528603</v>
      </c>
      <c r="AB96" s="6"/>
    </row>
    <row r="97" spans="1:28">
      <c r="A97" s="4" t="s">
        <v>181</v>
      </c>
      <c r="B97" s="22" t="s">
        <v>182</v>
      </c>
      <c r="C97" s="4" t="s">
        <v>13</v>
      </c>
      <c r="D97" s="4">
        <v>2023</v>
      </c>
      <c r="E97" s="4" t="s">
        <v>39</v>
      </c>
      <c r="F97" s="4">
        <v>0</v>
      </c>
      <c r="G97" s="4">
        <v>1</v>
      </c>
      <c r="H97" s="4">
        <v>1</v>
      </c>
      <c r="I97" s="4">
        <v>1</v>
      </c>
      <c r="J97" s="4">
        <v>1</v>
      </c>
      <c r="K97" s="4">
        <v>1</v>
      </c>
      <c r="L97" s="4">
        <v>5</v>
      </c>
      <c r="M97" s="4">
        <v>5</v>
      </c>
      <c r="N97" s="4">
        <v>2</v>
      </c>
      <c r="O97" s="4">
        <v>3</v>
      </c>
      <c r="P97" s="4" t="s">
        <v>227</v>
      </c>
      <c r="Q97" s="4" t="s">
        <v>231</v>
      </c>
      <c r="R97" s="4" t="s">
        <v>231</v>
      </c>
      <c r="S97" s="5">
        <v>0</v>
      </c>
      <c r="T97" s="6">
        <v>232730</v>
      </c>
      <c r="U97" s="6">
        <v>250000</v>
      </c>
      <c r="V97" s="6">
        <v>170230</v>
      </c>
      <c r="W97" s="14">
        <v>6.908000000000003E-2</v>
      </c>
      <c r="X97" s="14">
        <v>0.11908000000000003</v>
      </c>
      <c r="Y97" s="14">
        <v>0.31908000000000003</v>
      </c>
      <c r="Z97" s="18">
        <v>0</v>
      </c>
      <c r="AA97" s="6">
        <v>0</v>
      </c>
      <c r="AB97" s="6"/>
    </row>
    <row r="98" spans="1:28">
      <c r="A98" s="4" t="s">
        <v>183</v>
      </c>
      <c r="B98" s="22" t="s">
        <v>177</v>
      </c>
      <c r="C98" s="4" t="s">
        <v>13</v>
      </c>
      <c r="D98" s="4">
        <v>2023</v>
      </c>
      <c r="E98" s="4" t="s">
        <v>39</v>
      </c>
      <c r="F98" s="4">
        <v>0</v>
      </c>
      <c r="G98" s="4">
        <v>1</v>
      </c>
      <c r="H98" s="4">
        <v>1</v>
      </c>
      <c r="I98" s="4">
        <v>0</v>
      </c>
      <c r="J98" s="4">
        <v>1</v>
      </c>
      <c r="K98" s="4">
        <v>0</v>
      </c>
      <c r="L98" s="4">
        <v>3</v>
      </c>
      <c r="M98" s="4">
        <v>3</v>
      </c>
      <c r="N98" s="4">
        <v>2</v>
      </c>
      <c r="O98" s="4">
        <v>1</v>
      </c>
      <c r="P98" s="4" t="s">
        <v>227</v>
      </c>
      <c r="Q98" s="4" t="s">
        <v>228</v>
      </c>
      <c r="R98" s="4" t="s">
        <v>227</v>
      </c>
      <c r="S98" s="5">
        <v>0</v>
      </c>
      <c r="T98" s="6">
        <v>159477</v>
      </c>
      <c r="U98" s="6">
        <v>171500</v>
      </c>
      <c r="V98" s="6">
        <v>116602</v>
      </c>
      <c r="W98" s="14">
        <v>7.0104956268221552E-2</v>
      </c>
      <c r="X98" s="14">
        <v>0.12010495626822155</v>
      </c>
      <c r="Y98" s="14">
        <v>0.32010495626822155</v>
      </c>
      <c r="Z98" s="18">
        <v>0</v>
      </c>
      <c r="AA98" s="6">
        <v>0</v>
      </c>
      <c r="AB98" s="6"/>
    </row>
    <row r="99" spans="1:28">
      <c r="A99" s="4" t="s">
        <v>184</v>
      </c>
      <c r="B99" s="22" t="s">
        <v>77</v>
      </c>
      <c r="C99" s="4" t="s">
        <v>13</v>
      </c>
      <c r="D99" s="4">
        <v>2022</v>
      </c>
      <c r="E99" s="4" t="s">
        <v>39</v>
      </c>
      <c r="F99" s="4">
        <v>4</v>
      </c>
      <c r="G99" s="4">
        <v>1</v>
      </c>
      <c r="H99" s="4">
        <v>3</v>
      </c>
      <c r="I99" s="4">
        <v>3</v>
      </c>
      <c r="J99" s="4">
        <v>1</v>
      </c>
      <c r="K99" s="4">
        <v>0</v>
      </c>
      <c r="L99" s="4">
        <v>12</v>
      </c>
      <c r="M99" s="4">
        <v>5</v>
      </c>
      <c r="N99" s="4">
        <v>3</v>
      </c>
      <c r="O99" s="4">
        <v>2</v>
      </c>
      <c r="P99" s="4" t="s">
        <v>231</v>
      </c>
      <c r="Q99" s="4" t="s">
        <v>227</v>
      </c>
      <c r="R99" s="4" t="s">
        <v>231</v>
      </c>
      <c r="S99" s="5">
        <v>0</v>
      </c>
      <c r="T99" s="6">
        <v>221552</v>
      </c>
      <c r="U99" s="6">
        <v>239000</v>
      </c>
      <c r="V99" s="6">
        <v>161802</v>
      </c>
      <c r="W99" s="14">
        <v>7.3004184100418423E-2</v>
      </c>
      <c r="X99" s="14">
        <v>0.12300418410041843</v>
      </c>
      <c r="Y99" s="14">
        <v>0.32300418410041842</v>
      </c>
      <c r="Z99" s="18">
        <v>0</v>
      </c>
      <c r="AA99" s="6">
        <v>0</v>
      </c>
      <c r="AB99" s="6"/>
    </row>
    <row r="100" spans="1:28">
      <c r="A100" s="4" t="s">
        <v>185</v>
      </c>
      <c r="B100" s="22" t="s">
        <v>79</v>
      </c>
      <c r="C100" s="4" t="s">
        <v>13</v>
      </c>
      <c r="D100" s="4">
        <v>2022</v>
      </c>
      <c r="E100" s="4" t="s">
        <v>39</v>
      </c>
      <c r="F100" s="4">
        <v>1</v>
      </c>
      <c r="G100" s="4">
        <v>1</v>
      </c>
      <c r="H100" s="4">
        <v>0</v>
      </c>
      <c r="I100" s="4">
        <v>1</v>
      </c>
      <c r="J100" s="4">
        <v>0</v>
      </c>
      <c r="K100" s="4">
        <v>1</v>
      </c>
      <c r="L100" s="4">
        <v>4</v>
      </c>
      <c r="M100" s="4">
        <v>4</v>
      </c>
      <c r="N100" s="4">
        <v>2</v>
      </c>
      <c r="O100" s="4">
        <v>2</v>
      </c>
      <c r="P100" s="4" t="s">
        <v>227</v>
      </c>
      <c r="Q100" s="4" t="s">
        <v>227</v>
      </c>
      <c r="R100" s="4" t="s">
        <v>227</v>
      </c>
      <c r="S100" s="5">
        <v>2</v>
      </c>
      <c r="T100" s="6">
        <v>222054</v>
      </c>
      <c r="U100" s="6">
        <v>240000</v>
      </c>
      <c r="V100" s="6">
        <v>162054</v>
      </c>
      <c r="W100" s="14">
        <v>7.4775000000000036E-2</v>
      </c>
      <c r="X100" s="14">
        <v>0.12477500000000004</v>
      </c>
      <c r="Y100" s="14">
        <v>0.32477500000000004</v>
      </c>
      <c r="Z100" s="18">
        <v>480000</v>
      </c>
      <c r="AA100" s="6">
        <v>324108</v>
      </c>
      <c r="AB100" s="6"/>
    </row>
    <row r="101" spans="1:28">
      <c r="A101" s="4" t="s">
        <v>186</v>
      </c>
      <c r="B101" s="22" t="s">
        <v>187</v>
      </c>
      <c r="C101" s="4" t="s">
        <v>13</v>
      </c>
      <c r="D101" s="4">
        <v>2023</v>
      </c>
      <c r="E101" s="4" t="s">
        <v>39</v>
      </c>
      <c r="F101" s="4">
        <v>1</v>
      </c>
      <c r="G101" s="4">
        <v>1</v>
      </c>
      <c r="H101" s="4">
        <v>0</v>
      </c>
      <c r="I101" s="4">
        <v>2</v>
      </c>
      <c r="J101" s="4">
        <v>1</v>
      </c>
      <c r="K101" s="4">
        <v>0</v>
      </c>
      <c r="L101" s="4">
        <v>5</v>
      </c>
      <c r="M101" s="4">
        <v>4</v>
      </c>
      <c r="N101" s="4">
        <v>2</v>
      </c>
      <c r="O101" s="4">
        <v>2</v>
      </c>
      <c r="P101" s="4" t="s">
        <v>227</v>
      </c>
      <c r="Q101" s="4" t="s">
        <v>227</v>
      </c>
      <c r="R101" s="4" t="s">
        <v>227</v>
      </c>
      <c r="S101" s="5">
        <v>2.5</v>
      </c>
      <c r="T101" s="6">
        <v>84472</v>
      </c>
      <c r="U101" s="6">
        <v>91000</v>
      </c>
      <c r="V101" s="6">
        <v>61722</v>
      </c>
      <c r="W101" s="14">
        <v>7.1736263736263739E-2</v>
      </c>
      <c r="X101" s="14">
        <v>0.12173626373626374</v>
      </c>
      <c r="Y101" s="14">
        <v>0.32173626373626374</v>
      </c>
      <c r="Z101" s="18">
        <v>227500</v>
      </c>
      <c r="AA101" s="6">
        <v>154305</v>
      </c>
      <c r="AB101" s="6"/>
    </row>
    <row r="102" spans="1:28">
      <c r="A102" s="4" t="s">
        <v>188</v>
      </c>
      <c r="B102" s="22" t="s">
        <v>189</v>
      </c>
      <c r="C102" s="4" t="s">
        <v>13</v>
      </c>
      <c r="D102" s="4">
        <v>2023</v>
      </c>
      <c r="E102" s="4" t="s">
        <v>39</v>
      </c>
      <c r="F102" s="4">
        <v>2</v>
      </c>
      <c r="G102" s="4">
        <v>0</v>
      </c>
      <c r="H102" s="4">
        <v>1</v>
      </c>
      <c r="I102" s="4">
        <v>2</v>
      </c>
      <c r="J102" s="4">
        <v>1</v>
      </c>
      <c r="K102" s="4">
        <v>0</v>
      </c>
      <c r="L102" s="4">
        <v>6</v>
      </c>
      <c r="M102" s="4">
        <v>4</v>
      </c>
      <c r="N102" s="4">
        <v>2</v>
      </c>
      <c r="O102" s="4">
        <v>2</v>
      </c>
      <c r="P102" s="4" t="s">
        <v>227</v>
      </c>
      <c r="Q102" s="4" t="s">
        <v>227</v>
      </c>
      <c r="R102" s="4" t="s">
        <v>227</v>
      </c>
      <c r="S102" s="5">
        <v>3</v>
      </c>
      <c r="T102" s="6">
        <v>246074</v>
      </c>
      <c r="U102" s="6">
        <v>264000</v>
      </c>
      <c r="V102" s="6">
        <v>180074</v>
      </c>
      <c r="W102" s="14">
        <v>6.7901515151515102E-2</v>
      </c>
      <c r="X102" s="14">
        <v>0.1179015151515151</v>
      </c>
      <c r="Y102" s="14">
        <v>0.3179015151515151</v>
      </c>
      <c r="Z102" s="18">
        <v>792000</v>
      </c>
      <c r="AA102" s="6">
        <v>540222</v>
      </c>
      <c r="AB102" s="6"/>
    </row>
    <row r="103" spans="1:28">
      <c r="A103" s="4" t="s">
        <v>190</v>
      </c>
      <c r="B103" s="22" t="s">
        <v>28</v>
      </c>
      <c r="C103" s="4" t="s">
        <v>13</v>
      </c>
      <c r="D103" s="4">
        <v>2022</v>
      </c>
      <c r="E103" s="4" t="s">
        <v>39</v>
      </c>
      <c r="F103" s="4">
        <v>2</v>
      </c>
      <c r="G103" s="4">
        <v>2</v>
      </c>
      <c r="H103" s="4">
        <v>2</v>
      </c>
      <c r="I103" s="4">
        <v>3</v>
      </c>
      <c r="J103" s="4">
        <v>1</v>
      </c>
      <c r="K103" s="4">
        <v>1</v>
      </c>
      <c r="L103" s="4">
        <v>11</v>
      </c>
      <c r="M103" s="4">
        <v>6</v>
      </c>
      <c r="N103" s="4">
        <v>3</v>
      </c>
      <c r="O103" s="4">
        <v>3</v>
      </c>
      <c r="P103" s="4" t="s">
        <v>231</v>
      </c>
      <c r="Q103" s="4" t="s">
        <v>231</v>
      </c>
      <c r="R103" s="4" t="s">
        <v>231</v>
      </c>
      <c r="S103" s="5">
        <v>11</v>
      </c>
      <c r="T103" s="6">
        <v>1509480</v>
      </c>
      <c r="U103" s="6">
        <v>1622500</v>
      </c>
      <c r="V103" s="6">
        <v>1103855</v>
      </c>
      <c r="W103" s="14">
        <v>6.9657935285053929E-2</v>
      </c>
      <c r="X103" s="14">
        <v>0.11965793528505393</v>
      </c>
      <c r="Y103" s="14">
        <v>0.31965793528505393</v>
      </c>
      <c r="Z103" s="18">
        <v>17847500</v>
      </c>
      <c r="AA103" s="6">
        <v>12142405</v>
      </c>
      <c r="AB103" s="6"/>
    </row>
    <row r="104" spans="1:28">
      <c r="A104" s="4" t="s">
        <v>191</v>
      </c>
      <c r="B104" s="22" t="s">
        <v>192</v>
      </c>
      <c r="C104" s="4" t="s">
        <v>13</v>
      </c>
      <c r="D104" s="4">
        <v>2023</v>
      </c>
      <c r="E104" s="4" t="s">
        <v>39</v>
      </c>
      <c r="F104" s="4">
        <v>3</v>
      </c>
      <c r="G104" s="4">
        <v>2</v>
      </c>
      <c r="H104" s="4">
        <v>2</v>
      </c>
      <c r="I104" s="4">
        <v>4</v>
      </c>
      <c r="J104" s="4">
        <v>3</v>
      </c>
      <c r="K104" s="4">
        <v>4</v>
      </c>
      <c r="L104" s="4">
        <v>18</v>
      </c>
      <c r="M104" s="4">
        <v>6</v>
      </c>
      <c r="N104" s="4">
        <v>3</v>
      </c>
      <c r="O104" s="4">
        <v>3</v>
      </c>
      <c r="P104" s="4" t="s">
        <v>231</v>
      </c>
      <c r="Q104" s="4" t="s">
        <v>231</v>
      </c>
      <c r="R104" s="4" t="s">
        <v>231</v>
      </c>
      <c r="S104" s="5">
        <v>18</v>
      </c>
      <c r="T104" s="6">
        <v>233198</v>
      </c>
      <c r="U104" s="6">
        <v>252000</v>
      </c>
      <c r="V104" s="6">
        <v>170198</v>
      </c>
      <c r="W104" s="14">
        <v>7.4611111111111073E-2</v>
      </c>
      <c r="X104" s="14">
        <v>0.12461111111111108</v>
      </c>
      <c r="Y104" s="14">
        <v>0.32461111111111107</v>
      </c>
      <c r="Z104" s="18">
        <v>4536000</v>
      </c>
      <c r="AA104" s="6">
        <v>3063564</v>
      </c>
      <c r="AB104" s="6"/>
    </row>
    <row r="105" spans="1:28">
      <c r="A105" s="4" t="s">
        <v>193</v>
      </c>
      <c r="B105" s="22" t="s">
        <v>194</v>
      </c>
      <c r="C105" s="4" t="s">
        <v>13</v>
      </c>
      <c r="D105" s="4">
        <v>2022</v>
      </c>
      <c r="E105" s="4" t="s">
        <v>39</v>
      </c>
      <c r="F105" s="4">
        <v>0</v>
      </c>
      <c r="G105" s="4">
        <v>10</v>
      </c>
      <c r="H105" s="4">
        <v>18</v>
      </c>
      <c r="I105" s="4">
        <v>3</v>
      </c>
      <c r="J105" s="4">
        <v>18</v>
      </c>
      <c r="K105" s="4">
        <v>0</v>
      </c>
      <c r="L105" s="4">
        <v>49</v>
      </c>
      <c r="M105" s="4">
        <v>4</v>
      </c>
      <c r="N105" s="4">
        <v>2</v>
      </c>
      <c r="O105" s="4">
        <v>2</v>
      </c>
      <c r="P105" s="4" t="s">
        <v>227</v>
      </c>
      <c r="Q105" s="4" t="s">
        <v>227</v>
      </c>
      <c r="R105" s="4" t="s">
        <v>227</v>
      </c>
      <c r="S105" s="5">
        <v>24.5</v>
      </c>
      <c r="T105" s="6">
        <v>6137</v>
      </c>
      <c r="U105" s="6">
        <v>7000</v>
      </c>
      <c r="V105" s="6">
        <v>4387</v>
      </c>
      <c r="W105" s="14">
        <v>0.12328571428571433</v>
      </c>
      <c r="X105" s="14">
        <v>0.17328571428571432</v>
      </c>
      <c r="Y105" s="14">
        <v>0.37328571428571433</v>
      </c>
      <c r="Z105" s="18">
        <v>171500</v>
      </c>
      <c r="AA105" s="6">
        <v>107481.5</v>
      </c>
      <c r="AB105" s="6"/>
    </row>
    <row r="106" spans="1:28">
      <c r="A106" s="4" t="s">
        <v>195</v>
      </c>
      <c r="B106" s="22" t="s">
        <v>196</v>
      </c>
      <c r="C106" s="4" t="s">
        <v>13</v>
      </c>
      <c r="D106" s="4">
        <v>2022</v>
      </c>
      <c r="E106" s="4" t="s">
        <v>39</v>
      </c>
      <c r="F106" s="4">
        <v>1</v>
      </c>
      <c r="G106" s="4">
        <v>1</v>
      </c>
      <c r="H106" s="4">
        <v>0</v>
      </c>
      <c r="I106" s="4">
        <v>3</v>
      </c>
      <c r="J106" s="4">
        <v>1</v>
      </c>
      <c r="K106" s="4">
        <v>0</v>
      </c>
      <c r="L106" s="4">
        <v>6</v>
      </c>
      <c r="M106" s="4">
        <v>4</v>
      </c>
      <c r="N106" s="4">
        <v>2</v>
      </c>
      <c r="O106" s="4">
        <v>2</v>
      </c>
      <c r="P106" s="4" t="s">
        <v>227</v>
      </c>
      <c r="Q106" s="4" t="s">
        <v>227</v>
      </c>
      <c r="R106" s="4" t="s">
        <v>227</v>
      </c>
      <c r="S106" s="5">
        <v>3</v>
      </c>
      <c r="T106" s="6">
        <v>145753</v>
      </c>
      <c r="U106" s="6">
        <v>156500</v>
      </c>
      <c r="V106" s="6">
        <v>106628</v>
      </c>
      <c r="W106" s="14">
        <v>6.8670926517571895E-2</v>
      </c>
      <c r="X106" s="14">
        <v>0.1186709265175719</v>
      </c>
      <c r="Y106" s="14">
        <v>0.3186709265175719</v>
      </c>
      <c r="Z106" s="18">
        <v>469500</v>
      </c>
      <c r="AA106" s="6">
        <v>319884</v>
      </c>
      <c r="AB106" s="6"/>
    </row>
    <row r="107" spans="1:28">
      <c r="A107" s="4" t="s">
        <v>197</v>
      </c>
      <c r="B107" s="22" t="s">
        <v>143</v>
      </c>
      <c r="C107" s="4" t="s">
        <v>13</v>
      </c>
      <c r="D107" s="4">
        <v>2024</v>
      </c>
      <c r="E107" s="4" t="s">
        <v>39</v>
      </c>
      <c r="F107" s="4">
        <v>1</v>
      </c>
      <c r="G107" s="4">
        <v>0</v>
      </c>
      <c r="H107" s="4">
        <v>1</v>
      </c>
      <c r="I107" s="4">
        <v>1</v>
      </c>
      <c r="J107" s="4">
        <v>1</v>
      </c>
      <c r="K107" s="4">
        <v>1</v>
      </c>
      <c r="L107" s="4">
        <v>5</v>
      </c>
      <c r="M107" s="4">
        <v>5</v>
      </c>
      <c r="N107" s="4">
        <v>2</v>
      </c>
      <c r="O107" s="4">
        <v>3</v>
      </c>
      <c r="P107" s="4" t="s">
        <v>227</v>
      </c>
      <c r="Q107" s="4" t="s">
        <v>231</v>
      </c>
      <c r="R107" s="4" t="s">
        <v>231</v>
      </c>
      <c r="S107" s="5">
        <v>0</v>
      </c>
      <c r="T107" s="6">
        <v>2997631</v>
      </c>
      <c r="U107" s="6">
        <v>3222500</v>
      </c>
      <c r="V107" s="6">
        <v>2192006</v>
      </c>
      <c r="W107" s="14">
        <v>6.978091543832432E-2</v>
      </c>
      <c r="X107" s="14">
        <v>0.11978091543832432</v>
      </c>
      <c r="Y107" s="14">
        <v>0.31978091543832432</v>
      </c>
      <c r="Z107" s="18">
        <v>0</v>
      </c>
      <c r="AA107" s="6">
        <v>0</v>
      </c>
      <c r="AB107" s="6"/>
    </row>
    <row r="108" spans="1:28">
      <c r="A108" s="4" t="s">
        <v>198</v>
      </c>
      <c r="B108" s="22" t="s">
        <v>145</v>
      </c>
      <c r="C108" s="4" t="s">
        <v>13</v>
      </c>
      <c r="D108" s="4">
        <v>2023</v>
      </c>
      <c r="E108" s="4" t="s">
        <v>39</v>
      </c>
      <c r="F108" s="4">
        <v>1</v>
      </c>
      <c r="G108" s="4">
        <v>2</v>
      </c>
      <c r="H108" s="4">
        <v>1</v>
      </c>
      <c r="I108" s="4">
        <v>2</v>
      </c>
      <c r="J108" s="4">
        <v>1</v>
      </c>
      <c r="K108" s="4">
        <v>1</v>
      </c>
      <c r="L108" s="4">
        <v>8</v>
      </c>
      <c r="M108" s="4">
        <v>6</v>
      </c>
      <c r="N108" s="4">
        <v>3</v>
      </c>
      <c r="O108" s="4">
        <v>3</v>
      </c>
      <c r="P108" s="4" t="s">
        <v>231</v>
      </c>
      <c r="Q108" s="4" t="s">
        <v>231</v>
      </c>
      <c r="R108" s="4" t="s">
        <v>231</v>
      </c>
      <c r="S108" s="5">
        <v>8</v>
      </c>
      <c r="T108" s="6">
        <v>2997631</v>
      </c>
      <c r="U108" s="6">
        <v>3222500</v>
      </c>
      <c r="V108" s="6">
        <v>2192006</v>
      </c>
      <c r="W108" s="14">
        <v>6.978091543832432E-2</v>
      </c>
      <c r="X108" s="14">
        <v>0.11978091543832432</v>
      </c>
      <c r="Y108" s="14">
        <v>0.31978091543832432</v>
      </c>
      <c r="Z108" s="18">
        <v>25780000</v>
      </c>
      <c r="AA108" s="6">
        <v>17536048</v>
      </c>
      <c r="AB108" s="6"/>
    </row>
    <row r="109" spans="1:28">
      <c r="A109" s="4" t="s">
        <v>199</v>
      </c>
      <c r="B109" s="22" t="s">
        <v>46</v>
      </c>
      <c r="C109" s="4" t="s">
        <v>13</v>
      </c>
      <c r="D109" s="4">
        <v>2022</v>
      </c>
      <c r="E109" s="4" t="s">
        <v>39</v>
      </c>
      <c r="F109" s="4">
        <v>6</v>
      </c>
      <c r="G109" s="4">
        <v>1</v>
      </c>
      <c r="H109" s="4">
        <v>4</v>
      </c>
      <c r="I109" s="4">
        <v>3</v>
      </c>
      <c r="J109" s="4">
        <v>0</v>
      </c>
      <c r="K109" s="4">
        <v>2</v>
      </c>
      <c r="L109" s="4">
        <v>16</v>
      </c>
      <c r="M109" s="4">
        <v>5</v>
      </c>
      <c r="N109" s="4">
        <v>3</v>
      </c>
      <c r="O109" s="4">
        <v>2</v>
      </c>
      <c r="P109" s="4" t="s">
        <v>231</v>
      </c>
      <c r="Q109" s="4" t="s">
        <v>227</v>
      </c>
      <c r="R109" s="4" t="s">
        <v>231</v>
      </c>
      <c r="S109" s="5">
        <v>0</v>
      </c>
      <c r="T109" s="6">
        <v>2216538</v>
      </c>
      <c r="U109" s="6">
        <v>2394000</v>
      </c>
      <c r="V109" s="6">
        <v>1618038</v>
      </c>
      <c r="W109" s="14">
        <v>7.4127819548872154E-2</v>
      </c>
      <c r="X109" s="14">
        <v>0.12412781954887216</v>
      </c>
      <c r="Y109" s="14">
        <v>0.32412781954887215</v>
      </c>
      <c r="Z109" s="18">
        <v>0</v>
      </c>
      <c r="AA109" s="6">
        <v>0</v>
      </c>
      <c r="AB109" s="6"/>
    </row>
    <row r="110" spans="1:28">
      <c r="A110" s="4" t="s">
        <v>201</v>
      </c>
      <c r="B110" s="22" t="s">
        <v>202</v>
      </c>
      <c r="C110" s="4" t="s">
        <v>13</v>
      </c>
      <c r="D110" s="4">
        <v>2023</v>
      </c>
      <c r="E110" s="4" t="s">
        <v>39</v>
      </c>
      <c r="F110" s="4">
        <v>1</v>
      </c>
      <c r="G110" s="4">
        <v>0</v>
      </c>
      <c r="H110" s="4">
        <v>0</v>
      </c>
      <c r="I110" s="4">
        <v>2</v>
      </c>
      <c r="J110" s="4">
        <v>1</v>
      </c>
      <c r="K110" s="4">
        <v>1</v>
      </c>
      <c r="L110" s="4">
        <v>5</v>
      </c>
      <c r="M110" s="4">
        <v>4</v>
      </c>
      <c r="N110" s="4">
        <v>1</v>
      </c>
      <c r="O110" s="4">
        <v>3</v>
      </c>
      <c r="P110" s="4" t="s">
        <v>228</v>
      </c>
      <c r="Q110" s="4" t="s">
        <v>231</v>
      </c>
      <c r="R110" s="4" t="s">
        <v>227</v>
      </c>
      <c r="S110" s="5">
        <v>0</v>
      </c>
      <c r="T110" s="6">
        <v>3683</v>
      </c>
      <c r="U110" s="6">
        <v>4000</v>
      </c>
      <c r="V110" s="6">
        <v>2683</v>
      </c>
      <c r="W110" s="14">
        <v>7.9250000000000043E-2</v>
      </c>
      <c r="X110" s="14">
        <v>0.12925000000000003</v>
      </c>
      <c r="Y110" s="14">
        <v>0.32925000000000004</v>
      </c>
      <c r="Z110" s="18">
        <v>0</v>
      </c>
      <c r="AA110" s="6">
        <v>0</v>
      </c>
      <c r="AB110" s="6"/>
    </row>
    <row r="111" spans="1:28">
      <c r="A111" s="4" t="s">
        <v>203</v>
      </c>
      <c r="B111" s="22" t="s">
        <v>204</v>
      </c>
      <c r="C111" s="4" t="s">
        <v>13</v>
      </c>
      <c r="D111" s="4">
        <v>2023</v>
      </c>
      <c r="E111" s="4" t="s">
        <v>39</v>
      </c>
      <c r="F111" s="4">
        <v>3</v>
      </c>
      <c r="G111" s="4">
        <v>7</v>
      </c>
      <c r="H111" s="4">
        <v>3</v>
      </c>
      <c r="I111" s="4">
        <v>1</v>
      </c>
      <c r="J111" s="4">
        <v>0</v>
      </c>
      <c r="K111" s="4">
        <v>1</v>
      </c>
      <c r="L111" s="4">
        <v>15</v>
      </c>
      <c r="M111" s="4">
        <v>5</v>
      </c>
      <c r="N111" s="4">
        <v>3</v>
      </c>
      <c r="O111" s="4">
        <v>2</v>
      </c>
      <c r="P111" s="4" t="s">
        <v>231</v>
      </c>
      <c r="Q111" s="4" t="s">
        <v>227</v>
      </c>
      <c r="R111" s="4" t="s">
        <v>231</v>
      </c>
      <c r="S111" s="5">
        <v>0</v>
      </c>
      <c r="T111" s="6">
        <v>3683</v>
      </c>
      <c r="U111" s="6">
        <v>4000</v>
      </c>
      <c r="V111" s="6">
        <v>2683</v>
      </c>
      <c r="W111" s="14">
        <v>7.9250000000000043E-2</v>
      </c>
      <c r="X111" s="14">
        <v>0.12925000000000003</v>
      </c>
      <c r="Y111" s="14">
        <v>0.32925000000000004</v>
      </c>
      <c r="Z111" s="18">
        <v>0</v>
      </c>
      <c r="AA111" s="6">
        <v>0</v>
      </c>
      <c r="AB111" s="6"/>
    </row>
    <row r="112" spans="1:28">
      <c r="A112" s="4" t="s">
        <v>205</v>
      </c>
      <c r="B112" s="22" t="s">
        <v>206</v>
      </c>
      <c r="C112" s="4" t="s">
        <v>13</v>
      </c>
      <c r="D112" s="4">
        <v>2023</v>
      </c>
      <c r="E112" s="4" t="s">
        <v>71</v>
      </c>
      <c r="F112" s="4">
        <v>2</v>
      </c>
      <c r="G112" s="4">
        <v>5</v>
      </c>
      <c r="H112" s="4">
        <v>2</v>
      </c>
      <c r="I112" s="4">
        <v>1</v>
      </c>
      <c r="J112" s="4">
        <v>2</v>
      </c>
      <c r="K112" s="4">
        <v>3</v>
      </c>
      <c r="L112" s="4">
        <v>15</v>
      </c>
      <c r="M112" s="4">
        <v>6</v>
      </c>
      <c r="N112" s="4">
        <v>3</v>
      </c>
      <c r="O112" s="4">
        <v>3</v>
      </c>
      <c r="P112" s="4" t="s">
        <v>231</v>
      </c>
      <c r="Q112" s="4" t="s">
        <v>231</v>
      </c>
      <c r="R112" s="4" t="s">
        <v>231</v>
      </c>
      <c r="S112" s="5">
        <v>15</v>
      </c>
      <c r="T112" s="6">
        <v>185901</v>
      </c>
      <c r="U112" s="6">
        <v>200000</v>
      </c>
      <c r="V112" s="6">
        <v>135901</v>
      </c>
      <c r="W112" s="14">
        <v>7.0494999999999974E-2</v>
      </c>
      <c r="X112" s="14">
        <v>0.12049499999999998</v>
      </c>
      <c r="Y112" s="14">
        <v>0.32049499999999997</v>
      </c>
      <c r="Z112" s="18">
        <v>3000000</v>
      </c>
      <c r="AA112" s="6">
        <v>2038515</v>
      </c>
      <c r="AB112" s="6"/>
    </row>
    <row r="113" spans="1:29">
      <c r="A113" s="4" t="s">
        <v>207</v>
      </c>
      <c r="B113" s="22" t="s">
        <v>208</v>
      </c>
      <c r="C113" s="4" t="s">
        <v>13</v>
      </c>
      <c r="D113" s="4">
        <v>2023</v>
      </c>
      <c r="E113" s="4" t="s">
        <v>200</v>
      </c>
      <c r="F113" s="4">
        <v>0</v>
      </c>
      <c r="G113" s="4">
        <v>0</v>
      </c>
      <c r="H113" s="4">
        <v>1</v>
      </c>
      <c r="I113" s="4">
        <v>0</v>
      </c>
      <c r="J113" s="4">
        <v>1</v>
      </c>
      <c r="K113" s="4">
        <v>1</v>
      </c>
      <c r="L113" s="4">
        <v>3</v>
      </c>
      <c r="M113" s="4">
        <v>3</v>
      </c>
      <c r="N113" s="4">
        <v>1</v>
      </c>
      <c r="O113" s="4">
        <v>2</v>
      </c>
      <c r="P113" s="4" t="s">
        <v>228</v>
      </c>
      <c r="Q113" s="4" t="s">
        <v>227</v>
      </c>
      <c r="R113" s="4" t="s">
        <v>227</v>
      </c>
      <c r="S113" s="5">
        <v>0</v>
      </c>
      <c r="T113" s="6">
        <v>164160</v>
      </c>
      <c r="U113" s="6">
        <v>173000</v>
      </c>
      <c r="V113" s="6">
        <v>120910</v>
      </c>
      <c r="W113" s="14">
        <v>5.1098265895953787E-2</v>
      </c>
      <c r="X113" s="14">
        <v>0.10109826589595379</v>
      </c>
      <c r="Y113" s="14">
        <v>0.30109826589595379</v>
      </c>
      <c r="Z113" s="18">
        <v>0</v>
      </c>
      <c r="AA113" s="6">
        <v>0</v>
      </c>
      <c r="AB113" s="6"/>
    </row>
    <row r="114" spans="1:29">
      <c r="A114" s="4" t="s">
        <v>209</v>
      </c>
      <c r="B114" s="22" t="s">
        <v>210</v>
      </c>
      <c r="C114" s="4" t="s">
        <v>13</v>
      </c>
      <c r="D114" s="4">
        <v>2018</v>
      </c>
      <c r="E114" s="4" t="s">
        <v>39</v>
      </c>
      <c r="F114" s="4">
        <v>2</v>
      </c>
      <c r="G114" s="4">
        <v>2</v>
      </c>
      <c r="H114" s="4">
        <v>1</v>
      </c>
      <c r="I114" s="4">
        <v>1</v>
      </c>
      <c r="J114" s="4">
        <v>1</v>
      </c>
      <c r="K114" s="4">
        <v>1</v>
      </c>
      <c r="L114" s="4">
        <v>8</v>
      </c>
      <c r="M114" s="4">
        <v>6</v>
      </c>
      <c r="N114" s="4">
        <v>3</v>
      </c>
      <c r="O114" s="4">
        <v>3</v>
      </c>
      <c r="P114" s="4" t="s">
        <v>231</v>
      </c>
      <c r="Q114" s="4" t="s">
        <v>231</v>
      </c>
      <c r="R114" s="4" t="s">
        <v>231</v>
      </c>
      <c r="S114" s="5">
        <v>8</v>
      </c>
      <c r="T114" s="6">
        <v>674011</v>
      </c>
      <c r="U114" s="6">
        <v>711000</v>
      </c>
      <c r="V114" s="6">
        <v>496261</v>
      </c>
      <c r="W114" s="14">
        <v>5.2023909985935313E-2</v>
      </c>
      <c r="X114" s="14">
        <v>0.10202390998593532</v>
      </c>
      <c r="Y114" s="14">
        <v>0.30202390998593531</v>
      </c>
      <c r="Z114" s="18">
        <v>5688000</v>
      </c>
      <c r="AA114" s="6">
        <v>3970088</v>
      </c>
      <c r="AB114" s="6"/>
    </row>
    <row r="115" spans="1:29">
      <c r="A115" s="4" t="s">
        <v>211</v>
      </c>
      <c r="B115" s="22" t="s">
        <v>55</v>
      </c>
      <c r="C115" s="4" t="s">
        <v>13</v>
      </c>
      <c r="E115" s="4" t="s">
        <v>39</v>
      </c>
      <c r="F115" s="4">
        <v>5</v>
      </c>
      <c r="G115" s="4">
        <v>1</v>
      </c>
      <c r="H115" s="4">
        <v>2</v>
      </c>
      <c r="I115" s="4">
        <v>0</v>
      </c>
      <c r="J115" s="4">
        <v>0</v>
      </c>
      <c r="K115" s="4">
        <v>1</v>
      </c>
      <c r="L115" s="4">
        <v>9</v>
      </c>
      <c r="M115" s="4">
        <v>4</v>
      </c>
      <c r="N115" s="4">
        <v>3</v>
      </c>
      <c r="O115" s="4">
        <v>1</v>
      </c>
      <c r="P115" s="4" t="s">
        <v>231</v>
      </c>
      <c r="Q115" s="4" t="s">
        <v>228</v>
      </c>
      <c r="R115" s="4" t="s">
        <v>227</v>
      </c>
      <c r="S115" s="5">
        <v>0</v>
      </c>
      <c r="T115" s="6">
        <v>2027399</v>
      </c>
      <c r="U115" s="6">
        <v>2088000</v>
      </c>
      <c r="V115" s="6">
        <v>1505399</v>
      </c>
      <c r="W115" s="14">
        <v>2.9023467432950145E-2</v>
      </c>
      <c r="X115" s="14">
        <v>7.9023467432950148E-2</v>
      </c>
      <c r="Y115" s="14">
        <v>0.27902346743295015</v>
      </c>
      <c r="Z115" s="18">
        <v>0</v>
      </c>
      <c r="AA115" s="6">
        <v>0</v>
      </c>
      <c r="AB115" s="6"/>
    </row>
    <row r="116" spans="1:29">
      <c r="A116" s="4" t="s">
        <v>212</v>
      </c>
      <c r="B116" s="22" t="s">
        <v>28</v>
      </c>
      <c r="C116" s="4" t="s">
        <v>13</v>
      </c>
      <c r="D116" s="4">
        <v>2023</v>
      </c>
      <c r="E116" s="4" t="s">
        <v>39</v>
      </c>
      <c r="F116" s="4">
        <v>1</v>
      </c>
      <c r="G116" s="4">
        <v>2</v>
      </c>
      <c r="H116" s="4">
        <v>1</v>
      </c>
      <c r="I116" s="4">
        <v>3</v>
      </c>
      <c r="J116" s="4">
        <v>3</v>
      </c>
      <c r="K116" s="4">
        <v>1</v>
      </c>
      <c r="L116" s="4">
        <v>11</v>
      </c>
      <c r="M116" s="4">
        <v>6</v>
      </c>
      <c r="N116" s="4">
        <v>3</v>
      </c>
      <c r="O116" s="4">
        <v>3</v>
      </c>
      <c r="P116" s="4" t="s">
        <v>231</v>
      </c>
      <c r="Q116" s="4" t="s">
        <v>231</v>
      </c>
      <c r="R116" s="4" t="s">
        <v>231</v>
      </c>
      <c r="S116" s="5">
        <v>11</v>
      </c>
      <c r="T116" s="6">
        <v>1816035</v>
      </c>
      <c r="U116" s="6">
        <v>1954000</v>
      </c>
      <c r="V116" s="6">
        <v>1327535</v>
      </c>
      <c r="W116" s="14">
        <v>7.0606448311156589E-2</v>
      </c>
      <c r="X116" s="14">
        <v>0.12060644831115659</v>
      </c>
      <c r="Y116" s="14">
        <v>0.32060644831115659</v>
      </c>
      <c r="Z116" s="18">
        <v>21494000</v>
      </c>
      <c r="AA116" s="6">
        <v>14602885</v>
      </c>
      <c r="AB116" s="6"/>
    </row>
    <row r="117" spans="1:29">
      <c r="A117" s="4" t="s">
        <v>213</v>
      </c>
      <c r="B117" s="22" t="s">
        <v>26</v>
      </c>
      <c r="C117" s="4" t="s">
        <v>13</v>
      </c>
      <c r="D117" s="4">
        <v>2024</v>
      </c>
      <c r="E117" s="4" t="s">
        <v>39</v>
      </c>
      <c r="F117" s="4">
        <v>1</v>
      </c>
      <c r="G117" s="4">
        <v>0</v>
      </c>
      <c r="H117" s="4">
        <v>1</v>
      </c>
      <c r="I117" s="4">
        <v>2</v>
      </c>
      <c r="J117" s="4">
        <v>3</v>
      </c>
      <c r="K117" s="4">
        <v>1</v>
      </c>
      <c r="L117" s="4">
        <v>8</v>
      </c>
      <c r="M117" s="4">
        <v>5</v>
      </c>
      <c r="N117" s="4">
        <v>2</v>
      </c>
      <c r="O117" s="4">
        <v>3</v>
      </c>
      <c r="P117" s="4" t="s">
        <v>227</v>
      </c>
      <c r="Q117" s="4" t="s">
        <v>231</v>
      </c>
      <c r="R117" s="4" t="s">
        <v>231</v>
      </c>
      <c r="S117" s="5">
        <v>0</v>
      </c>
      <c r="T117" s="6">
        <v>2047295</v>
      </c>
      <c r="U117" s="6">
        <v>2200500</v>
      </c>
      <c r="V117" s="6">
        <v>1497170</v>
      </c>
      <c r="W117" s="14">
        <v>6.9622812997046091E-2</v>
      </c>
      <c r="X117" s="14">
        <v>0.11962281299704609</v>
      </c>
      <c r="Y117" s="14">
        <v>0.31962281299704609</v>
      </c>
      <c r="Z117" s="18">
        <v>0</v>
      </c>
      <c r="AA117" s="6">
        <v>0</v>
      </c>
      <c r="AB117" s="6"/>
    </row>
    <row r="118" spans="1:29">
      <c r="A118" s="4" t="s">
        <v>214</v>
      </c>
      <c r="B118" s="22" t="s">
        <v>215</v>
      </c>
      <c r="C118" s="4" t="s">
        <v>13</v>
      </c>
      <c r="D118" s="4">
        <v>2020</v>
      </c>
      <c r="E118" s="4" t="s">
        <v>71</v>
      </c>
      <c r="F118" s="4">
        <v>3</v>
      </c>
      <c r="G118" s="4">
        <v>3</v>
      </c>
      <c r="H118" s="4">
        <v>6</v>
      </c>
      <c r="I118" s="4">
        <v>2</v>
      </c>
      <c r="J118" s="4">
        <v>2</v>
      </c>
      <c r="K118" s="4">
        <v>2</v>
      </c>
      <c r="L118" s="4">
        <v>18</v>
      </c>
      <c r="M118" s="4">
        <v>6</v>
      </c>
      <c r="N118" s="4">
        <v>3</v>
      </c>
      <c r="O118" s="4">
        <v>3</v>
      </c>
      <c r="P118" s="4" t="s">
        <v>231</v>
      </c>
      <c r="Q118" s="4" t="s">
        <v>231</v>
      </c>
      <c r="R118" s="4" t="s">
        <v>231</v>
      </c>
      <c r="S118" s="5">
        <v>18</v>
      </c>
      <c r="T118" s="6">
        <v>64986</v>
      </c>
      <c r="U118" s="6">
        <v>70000</v>
      </c>
      <c r="V118" s="6">
        <v>47486</v>
      </c>
      <c r="W118" s="14">
        <v>7.1628571428571375E-2</v>
      </c>
      <c r="X118" s="14">
        <v>0.12162857142857138</v>
      </c>
      <c r="Y118" s="14">
        <v>0.32162857142857137</v>
      </c>
      <c r="Z118" s="18">
        <v>1260000</v>
      </c>
      <c r="AA118" s="6">
        <v>854748</v>
      </c>
      <c r="AB118" s="6"/>
    </row>
    <row r="119" spans="1:29">
      <c r="A119" s="4" t="s">
        <v>216</v>
      </c>
      <c r="B119" s="22" t="s">
        <v>217</v>
      </c>
      <c r="C119" s="4" t="s">
        <v>13</v>
      </c>
      <c r="D119" s="4">
        <v>2023</v>
      </c>
      <c r="E119" s="4" t="s">
        <v>39</v>
      </c>
      <c r="F119" s="4">
        <v>64</v>
      </c>
      <c r="G119" s="4">
        <v>56</v>
      </c>
      <c r="H119" s="4">
        <v>46</v>
      </c>
      <c r="I119" s="4">
        <v>10</v>
      </c>
      <c r="J119" s="4">
        <v>95</v>
      </c>
      <c r="K119" s="4">
        <v>73</v>
      </c>
      <c r="L119" s="4">
        <v>344</v>
      </c>
      <c r="M119" s="4">
        <v>6</v>
      </c>
      <c r="N119" s="4">
        <v>3</v>
      </c>
      <c r="O119" s="4">
        <v>3</v>
      </c>
      <c r="P119" s="4" t="s">
        <v>231</v>
      </c>
      <c r="Q119" s="4" t="s">
        <v>231</v>
      </c>
      <c r="R119" s="4" t="s">
        <v>231</v>
      </c>
      <c r="S119" s="5">
        <v>344</v>
      </c>
      <c r="T119" s="6">
        <v>4706</v>
      </c>
      <c r="U119" s="6">
        <v>5500</v>
      </c>
      <c r="V119" s="6">
        <v>3331</v>
      </c>
      <c r="W119" s="14">
        <v>0.14436363636363636</v>
      </c>
      <c r="X119" s="14">
        <v>0.19436363636363635</v>
      </c>
      <c r="Y119" s="14">
        <v>0.39436363636363636</v>
      </c>
      <c r="Z119" s="18">
        <v>1892000</v>
      </c>
      <c r="AA119" s="6">
        <v>1145864</v>
      </c>
      <c r="AB119" s="6"/>
    </row>
    <row r="120" spans="1:29">
      <c r="A120" s="4" t="s">
        <v>218</v>
      </c>
      <c r="B120" s="22" t="s">
        <v>20</v>
      </c>
      <c r="C120" s="4" t="s">
        <v>13</v>
      </c>
      <c r="D120" s="4">
        <v>2018</v>
      </c>
      <c r="E120" s="4" t="s">
        <v>39</v>
      </c>
      <c r="F120" s="4">
        <v>3</v>
      </c>
      <c r="G120" s="4">
        <v>1</v>
      </c>
      <c r="H120" s="4">
        <v>1</v>
      </c>
      <c r="I120" s="4">
        <v>1</v>
      </c>
      <c r="J120" s="4">
        <v>1</v>
      </c>
      <c r="K120" s="4">
        <v>0</v>
      </c>
      <c r="L120" s="4">
        <v>7</v>
      </c>
      <c r="M120" s="4">
        <v>5</v>
      </c>
      <c r="N120" s="4">
        <v>3</v>
      </c>
      <c r="O120" s="4">
        <v>2</v>
      </c>
      <c r="P120" s="4" t="s">
        <v>231</v>
      </c>
      <c r="Q120" s="4" t="s">
        <v>227</v>
      </c>
      <c r="R120" s="4" t="s">
        <v>231</v>
      </c>
      <c r="S120" s="5">
        <v>0</v>
      </c>
      <c r="T120" s="6">
        <v>679276</v>
      </c>
      <c r="U120" s="6">
        <v>730000</v>
      </c>
      <c r="V120" s="6">
        <v>496776</v>
      </c>
      <c r="W120" s="14">
        <v>6.9484931506849312E-2</v>
      </c>
      <c r="X120" s="14">
        <v>0.11948493150684932</v>
      </c>
      <c r="Y120" s="14">
        <v>0.31948493150684931</v>
      </c>
      <c r="Z120" s="18">
        <v>0</v>
      </c>
      <c r="AA120" s="6">
        <v>0</v>
      </c>
      <c r="AB120" s="6"/>
    </row>
    <row r="121" spans="1:29">
      <c r="A121" s="7">
        <f>SUBTOTAL(103,Tabla153[Referencia Mazda])</f>
        <v>119</v>
      </c>
      <c r="B121" s="23"/>
      <c r="C121" s="7"/>
      <c r="D121" s="7"/>
      <c r="E121" s="7"/>
      <c r="F121" s="8">
        <f>SUBTOTAL(109,Tabla153[ene-25])</f>
        <v>291</v>
      </c>
      <c r="G121" s="8">
        <f>SUBTOTAL(109,Tabla153[feb-25])</f>
        <v>270</v>
      </c>
      <c r="H121" s="8">
        <f>SUBTOTAL(109,Tabla153[mar-25])</f>
        <v>187</v>
      </c>
      <c r="I121" s="8">
        <f>SUBTOTAL(109,Tabla153[abr-25])</f>
        <v>167</v>
      </c>
      <c r="J121" s="8">
        <f>SUBTOTAL(109,Tabla153[may-25])</f>
        <v>281</v>
      </c>
      <c r="K121" s="8">
        <f>SUBTOTAL(109,Tabla153[jun-25])</f>
        <v>178</v>
      </c>
      <c r="L121" s="8"/>
      <c r="M121" s="8"/>
      <c r="N121" s="8"/>
      <c r="O121" s="8"/>
      <c r="P121" s="7"/>
      <c r="Q121" s="7"/>
      <c r="R121" s="7"/>
      <c r="S121" s="9">
        <f>SUBTOTAL(109,Tabla153[Cantidad Estimada de Compra])</f>
        <v>746.5</v>
      </c>
      <c r="T121" s="10"/>
      <c r="U121" s="10"/>
      <c r="V121" s="10"/>
      <c r="W121" s="15">
        <f>SUBTOTAL(101,Tabla153[% Diferencia Lista de Precios])</f>
        <v>8.7757989780674631E-2</v>
      </c>
      <c r="X121" s="15">
        <f>SUBTOTAL(101,Tabla153[5% Adicional de Negociacion Anticipada])</f>
        <v>0.13775798978067463</v>
      </c>
      <c r="Y121" s="15">
        <f>SUBTOTAL(101,Tabla153[20% Adicional por Convenio de Proveedores de Marca vs. listas de Precio])</f>
        <v>0.33775798978067456</v>
      </c>
      <c r="Z121" s="19">
        <f>SUBTOTAL(109,Tabla153[Total Precio de Compra con Valores normales de Venta en Junio])</f>
        <v>410219750</v>
      </c>
      <c r="AA121" s="19">
        <f>SUBTOTAL(109,Tabla153[Total Precio de Compra Con Negociacion Anticipada])</f>
        <v>273288518.5</v>
      </c>
      <c r="AB121" s="6"/>
    </row>
    <row r="122" spans="1:29">
      <c r="AC122" s="11"/>
    </row>
    <row r="123" spans="1:29" ht="46.05" customHeight="1">
      <c r="Z123" s="2" t="s">
        <v>230</v>
      </c>
      <c r="AA123" s="20">
        <f>Tabla153[[#Totals],[Total Precio de Compra con Valores normales de Venta en Junio]]-Tabla153[[#Totals],[Total Precio de Compra Con Negociacion Anticipada]]</f>
        <v>136931231.5</v>
      </c>
    </row>
  </sheetData>
  <conditionalFormatting sqref="A2:A120">
    <cfRule type="duplicateValues" dxfId="58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Cordoba Morales, Juan Francisco</dc:creator>
  <cp:lastModifiedBy>Juan Francisco Córdoba Morales</cp:lastModifiedBy>
  <cp:lastPrinted>2026-04-06T18:05:27Z</cp:lastPrinted>
  <dcterms:created xsi:type="dcterms:W3CDTF">2025-10-13T18:55:43Z</dcterms:created>
  <dcterms:modified xsi:type="dcterms:W3CDTF">2026-04-06T18:38:37Z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2563e1-3a21-4ec8-bf37-ac0b17ff5835_Enabled">
    <vt:lpwstr>true</vt:lpwstr>
  </property>
  <property fmtid="{D5CDD505-2E9C-101B-9397-08002B2CF9AE}" pid="3" name="MSIP_Label_932563e1-3a21-4ec8-bf37-ac0b17ff5835_SetDate">
    <vt:lpwstr>2025-10-13T20:19:38Z</vt:lpwstr>
  </property>
  <property fmtid="{D5CDD505-2E9C-101B-9397-08002B2CF9AE}" pid="4" name="MSIP_Label_932563e1-3a21-4ec8-bf37-ac0b17ff5835_Method">
    <vt:lpwstr>Standard</vt:lpwstr>
  </property>
  <property fmtid="{D5CDD505-2E9C-101B-9397-08002B2CF9AE}" pid="5" name="MSIP_Label_932563e1-3a21-4ec8-bf37-ac0b17ff5835_Name">
    <vt:lpwstr>Internal use label</vt:lpwstr>
  </property>
  <property fmtid="{D5CDD505-2E9C-101B-9397-08002B2CF9AE}" pid="6" name="MSIP_Label_932563e1-3a21-4ec8-bf37-ac0b17ff5835_SiteId">
    <vt:lpwstr>35681c81-d5eb-4c9e-8171-6e66bc263a82</vt:lpwstr>
  </property>
  <property fmtid="{D5CDD505-2E9C-101B-9397-08002B2CF9AE}" pid="7" name="MSIP_Label_932563e1-3a21-4ec8-bf37-ac0b17ff5835_ActionId">
    <vt:lpwstr>5160bed0-5555-435a-9191-38a564775748</vt:lpwstr>
  </property>
  <property fmtid="{D5CDD505-2E9C-101B-9397-08002B2CF9AE}" pid="8" name="MSIP_Label_932563e1-3a21-4ec8-bf37-ac0b17ff5835_ContentBits">
    <vt:lpwstr>0</vt:lpwstr>
  </property>
  <property fmtid="{D5CDD505-2E9C-101B-9397-08002B2CF9AE}" pid="9" name="MSIP_Label_932563e1-3a21-4ec8-bf37-ac0b17ff5835_Tag">
    <vt:lpwstr>10, 3, 0, 1</vt:lpwstr>
  </property>
</Properties>
</file>