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1D12284-C755-4431-B143-9C4E5E096EA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EVALUADOR4" sheetId="4" r:id="rId1"/>
    <sheet name="Hoja1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5" l="1"/>
  <c r="AC4" i="5"/>
  <c r="AF4" i="5" s="1"/>
  <c r="AD4" i="5"/>
  <c r="AE4" i="5"/>
  <c r="AB5" i="5"/>
  <c r="AD5" i="5" s="1"/>
  <c r="AE5" i="5"/>
  <c r="AB6" i="5"/>
  <c r="AD6" i="5" s="1"/>
  <c r="AE6" i="5"/>
  <c r="AB9" i="5"/>
  <c r="AD9" i="5" s="1"/>
  <c r="AE9" i="5"/>
  <c r="AB10" i="5"/>
  <c r="AC10" i="5"/>
  <c r="AF10" i="5" s="1"/>
  <c r="AD10" i="5"/>
  <c r="AG10" i="5" s="1"/>
  <c r="AE10" i="5"/>
  <c r="AB11" i="5"/>
  <c r="AC11" i="5" s="1"/>
  <c r="AE11" i="5"/>
  <c r="AB12" i="5"/>
  <c r="AC12" i="5"/>
  <c r="AF12" i="5" s="1"/>
  <c r="AD12" i="5"/>
  <c r="AE12" i="5"/>
  <c r="AB15" i="5"/>
  <c r="AC15" i="5" s="1"/>
  <c r="AE15" i="5"/>
  <c r="AB16" i="5"/>
  <c r="AC16" i="5"/>
  <c r="AG16" i="5" s="1"/>
  <c r="AD16" i="5"/>
  <c r="AE16" i="5"/>
  <c r="AB17" i="5"/>
  <c r="AD17" i="5" s="1"/>
  <c r="AE17" i="5"/>
  <c r="AB18" i="5"/>
  <c r="AC18" i="5" s="1"/>
  <c r="AE18" i="5"/>
  <c r="AB21" i="5"/>
  <c r="AD21" i="5" s="1"/>
  <c r="AE21" i="5"/>
  <c r="AB22" i="5"/>
  <c r="AC22" i="5" s="1"/>
  <c r="AF22" i="5" s="1"/>
  <c r="AD22" i="5"/>
  <c r="AE22" i="5"/>
  <c r="AB23" i="5"/>
  <c r="AC23" i="5" s="1"/>
  <c r="AE23" i="5"/>
  <c r="AB24" i="5"/>
  <c r="AC24" i="5" s="1"/>
  <c r="AG24" i="5" s="1"/>
  <c r="AD24" i="5"/>
  <c r="AE24" i="5"/>
  <c r="AB27" i="5"/>
  <c r="AC27" i="5" s="1"/>
  <c r="AE27" i="5"/>
  <c r="AB28" i="5"/>
  <c r="AC28" i="5" s="1"/>
  <c r="AE28" i="5"/>
  <c r="AB29" i="5"/>
  <c r="AD29" i="5" s="1"/>
  <c r="AE29" i="5"/>
  <c r="AB30" i="5"/>
  <c r="AC30" i="5"/>
  <c r="AF30" i="5" s="1"/>
  <c r="AD30" i="5"/>
  <c r="AG30" i="5" s="1"/>
  <c r="AE30" i="5"/>
  <c r="AB3" i="5"/>
  <c r="AD3" i="5" s="1"/>
  <c r="AE3" i="5"/>
  <c r="U4" i="5"/>
  <c r="V4" i="5" s="1"/>
  <c r="W4" i="5"/>
  <c r="X4" i="5"/>
  <c r="U5" i="5"/>
  <c r="W5" i="5" s="1"/>
  <c r="V5" i="5"/>
  <c r="Y5" i="5" s="1"/>
  <c r="X5" i="5"/>
  <c r="U6" i="5"/>
  <c r="V6" i="5" s="1"/>
  <c r="X6" i="5"/>
  <c r="U9" i="5"/>
  <c r="W9" i="5" s="1"/>
  <c r="V9" i="5"/>
  <c r="X9" i="5"/>
  <c r="U10" i="5"/>
  <c r="V10" i="5"/>
  <c r="Y10" i="5" s="1"/>
  <c r="W10" i="5"/>
  <c r="Z10" i="5" s="1"/>
  <c r="X10" i="5"/>
  <c r="U11" i="5"/>
  <c r="V11" i="5" s="1"/>
  <c r="X11" i="5"/>
  <c r="U12" i="5"/>
  <c r="V12" i="5"/>
  <c r="Y12" i="5" s="1"/>
  <c r="W12" i="5"/>
  <c r="X12" i="5"/>
  <c r="U15" i="5"/>
  <c r="V15" i="5" s="1"/>
  <c r="X15" i="5"/>
  <c r="U16" i="5"/>
  <c r="V16" i="5"/>
  <c r="Y16" i="5" s="1"/>
  <c r="W16" i="5"/>
  <c r="X16" i="5"/>
  <c r="U17" i="5"/>
  <c r="W17" i="5" s="1"/>
  <c r="V17" i="5"/>
  <c r="X17" i="5"/>
  <c r="U18" i="5"/>
  <c r="U32" i="5" s="1"/>
  <c r="X18" i="5"/>
  <c r="U21" i="5"/>
  <c r="W21" i="5" s="1"/>
  <c r="V21" i="5"/>
  <c r="Y21" i="5" s="1"/>
  <c r="X21" i="5"/>
  <c r="U22" i="5"/>
  <c r="V22" i="5" s="1"/>
  <c r="Y22" i="5" s="1"/>
  <c r="W22" i="5"/>
  <c r="X22" i="5"/>
  <c r="U23" i="5"/>
  <c r="V23" i="5" s="1"/>
  <c r="X23" i="5"/>
  <c r="U24" i="5"/>
  <c r="V24" i="5"/>
  <c r="Y24" i="5" s="1"/>
  <c r="W24" i="5"/>
  <c r="X24" i="5"/>
  <c r="U27" i="5"/>
  <c r="V27" i="5" s="1"/>
  <c r="X27" i="5"/>
  <c r="U28" i="5"/>
  <c r="W28" i="5" s="1"/>
  <c r="V28" i="5"/>
  <c r="X28" i="5"/>
  <c r="U29" i="5"/>
  <c r="W29" i="5" s="1"/>
  <c r="V29" i="5"/>
  <c r="Y29" i="5" s="1"/>
  <c r="X29" i="5"/>
  <c r="U30" i="5"/>
  <c r="V30" i="5"/>
  <c r="Y30" i="5" s="1"/>
  <c r="W30" i="5"/>
  <c r="Z30" i="5" s="1"/>
  <c r="X30" i="5"/>
  <c r="U3" i="5"/>
  <c r="V3" i="5" s="1"/>
  <c r="N3" i="5"/>
  <c r="O3" i="5" s="1"/>
  <c r="X3" i="5"/>
  <c r="P6" i="5"/>
  <c r="Q6" i="5"/>
  <c r="O9" i="5"/>
  <c r="R9" i="5" s="1"/>
  <c r="P9" i="5"/>
  <c r="Q9" i="5"/>
  <c r="O10" i="5"/>
  <c r="S10" i="5" s="1"/>
  <c r="P10" i="5"/>
  <c r="R10" i="5" s="1"/>
  <c r="Q10" i="5"/>
  <c r="O11" i="5"/>
  <c r="P11" i="5"/>
  <c r="Q11" i="5"/>
  <c r="R11" i="5"/>
  <c r="S11" i="5"/>
  <c r="Q12" i="5"/>
  <c r="O15" i="5"/>
  <c r="R15" i="5" s="1"/>
  <c r="P15" i="5"/>
  <c r="Q15" i="5"/>
  <c r="O16" i="5"/>
  <c r="P16" i="5"/>
  <c r="S16" i="5" s="1"/>
  <c r="Q16" i="5"/>
  <c r="R16" i="5"/>
  <c r="O17" i="5"/>
  <c r="P17" i="5"/>
  <c r="Q17" i="5"/>
  <c r="Q18" i="5"/>
  <c r="P21" i="5"/>
  <c r="Q21" i="5"/>
  <c r="Q22" i="5"/>
  <c r="Q23" i="5"/>
  <c r="Q24" i="5"/>
  <c r="Q27" i="5"/>
  <c r="Q28" i="5"/>
  <c r="O29" i="5"/>
  <c r="R29" i="5" s="1"/>
  <c r="P29" i="5"/>
  <c r="Q29" i="5"/>
  <c r="S29" i="5"/>
  <c r="O30" i="5"/>
  <c r="P30" i="5"/>
  <c r="Q30" i="5"/>
  <c r="R30" i="5"/>
  <c r="S30" i="5"/>
  <c r="O4" i="5"/>
  <c r="P4" i="5"/>
  <c r="Q4" i="5"/>
  <c r="R4" i="5"/>
  <c r="S4" i="5"/>
  <c r="O5" i="5"/>
  <c r="P5" i="5"/>
  <c r="Q5" i="5"/>
  <c r="R5" i="5"/>
  <c r="S5" i="5"/>
  <c r="Q3" i="5"/>
  <c r="N5" i="5"/>
  <c r="N6" i="5"/>
  <c r="N9" i="5"/>
  <c r="N10" i="5"/>
  <c r="N11" i="5"/>
  <c r="N12" i="5"/>
  <c r="O12" i="5" s="1"/>
  <c r="N15" i="5"/>
  <c r="N16" i="5"/>
  <c r="N17" i="5"/>
  <c r="N18" i="5"/>
  <c r="O18" i="5" s="1"/>
  <c r="N21" i="5"/>
  <c r="O21" i="5" s="1"/>
  <c r="N22" i="5"/>
  <c r="O22" i="5" s="1"/>
  <c r="N23" i="5"/>
  <c r="P23" i="5" s="1"/>
  <c r="N24" i="5"/>
  <c r="O24" i="5" s="1"/>
  <c r="N27" i="5"/>
  <c r="O27" i="5" s="1"/>
  <c r="N28" i="5"/>
  <c r="P28" i="5" s="1"/>
  <c r="N29" i="5"/>
  <c r="N30" i="5"/>
  <c r="N4" i="5"/>
  <c r="P27" i="5" l="1"/>
  <c r="R27" i="5" s="1"/>
  <c r="AD28" i="5"/>
  <c r="AG28" i="5" s="1"/>
  <c r="Y28" i="5"/>
  <c r="O28" i="5"/>
  <c r="R28" i="5" s="1"/>
  <c r="P24" i="5"/>
  <c r="S24" i="5" s="1"/>
  <c r="O23" i="5"/>
  <c r="R23" i="5" s="1"/>
  <c r="N32" i="5"/>
  <c r="P12" i="5"/>
  <c r="R12" i="5" s="1"/>
  <c r="P3" i="5"/>
  <c r="S3" i="5" s="1"/>
  <c r="AC6" i="5"/>
  <c r="AF6" i="5" s="1"/>
  <c r="W6" i="5"/>
  <c r="Z6" i="5" s="1"/>
  <c r="O6" i="5"/>
  <c r="R6" i="5" s="1"/>
  <c r="W3" i="5"/>
  <c r="AG22" i="5"/>
  <c r="Z22" i="5"/>
  <c r="R21" i="5"/>
  <c r="S21" i="5"/>
  <c r="P22" i="5"/>
  <c r="R22" i="5" s="1"/>
  <c r="AD18" i="5"/>
  <c r="AG18" i="5" s="1"/>
  <c r="W18" i="5"/>
  <c r="Z18" i="5" s="1"/>
  <c r="V18" i="5"/>
  <c r="P18" i="5"/>
  <c r="R18" i="5" s="1"/>
  <c r="AB32" i="5"/>
  <c r="R17" i="5"/>
  <c r="AC29" i="5"/>
  <c r="AC21" i="5"/>
  <c r="AC17" i="5"/>
  <c r="AC9" i="5"/>
  <c r="AC5" i="5"/>
  <c r="AG12" i="5"/>
  <c r="AG4" i="5"/>
  <c r="AF28" i="5"/>
  <c r="AD27" i="5"/>
  <c r="AG27" i="5" s="1"/>
  <c r="AF24" i="5"/>
  <c r="AD23" i="5"/>
  <c r="AF23" i="5" s="1"/>
  <c r="AF16" i="5"/>
  <c r="AD15" i="5"/>
  <c r="AF15" i="5" s="1"/>
  <c r="AD11" i="5"/>
  <c r="AF11" i="5" s="1"/>
  <c r="AC3" i="5"/>
  <c r="Y17" i="5"/>
  <c r="Y9" i="5"/>
  <c r="Y4" i="5"/>
  <c r="Z4" i="5"/>
  <c r="Z28" i="5"/>
  <c r="Z24" i="5"/>
  <c r="Z16" i="5"/>
  <c r="Z12" i="5"/>
  <c r="W27" i="5"/>
  <c r="Y27" i="5" s="1"/>
  <c r="W23" i="5"/>
  <c r="Z23" i="5" s="1"/>
  <c r="W15" i="5"/>
  <c r="Y15" i="5" s="1"/>
  <c r="W11" i="5"/>
  <c r="Z11" i="5" s="1"/>
  <c r="Z29" i="5"/>
  <c r="Z21" i="5"/>
  <c r="Z17" i="5"/>
  <c r="Z9" i="5"/>
  <c r="Z5" i="5"/>
  <c r="S6" i="5"/>
  <c r="S17" i="5"/>
  <c r="S9" i="5"/>
  <c r="S15" i="5"/>
  <c r="S23" i="5" l="1"/>
  <c r="S27" i="5"/>
  <c r="S28" i="5"/>
  <c r="R24" i="5"/>
  <c r="AG23" i="5"/>
  <c r="S12" i="5"/>
  <c r="R3" i="5"/>
  <c r="AG6" i="5"/>
  <c r="Y6" i="5"/>
  <c r="S22" i="5"/>
  <c r="AF18" i="5"/>
  <c r="Y18" i="5"/>
  <c r="S18" i="5"/>
  <c r="AF21" i="5"/>
  <c r="AG21" i="5"/>
  <c r="AF29" i="5"/>
  <c r="AG29" i="5"/>
  <c r="AF27" i="5"/>
  <c r="AG11" i="5"/>
  <c r="AG17" i="5"/>
  <c r="AF17" i="5"/>
  <c r="AF5" i="5"/>
  <c r="AG5" i="5"/>
  <c r="AF9" i="5"/>
  <c r="AG9" i="5"/>
  <c r="AG15" i="5"/>
  <c r="AG3" i="5"/>
  <c r="AF3" i="5"/>
  <c r="Y23" i="5"/>
  <c r="Z15" i="5"/>
  <c r="Y11" i="5"/>
  <c r="Z27" i="5"/>
  <c r="Y3" i="5"/>
  <c r="Z3" i="5"/>
</calcChain>
</file>

<file path=xl/sharedStrings.xml><?xml version="1.0" encoding="utf-8"?>
<sst xmlns="http://schemas.openxmlformats.org/spreadsheetml/2006/main" count="129" uniqueCount="59">
  <si>
    <t>CLARIDAD</t>
  </si>
  <si>
    <t>PERTINENCIA</t>
  </si>
  <si>
    <t>RELEVANCIA</t>
  </si>
  <si>
    <t>Observaciones</t>
  </si>
  <si>
    <t>Preguntas</t>
  </si>
  <si>
    <t xml:space="preserve">¿Cuál fue el motivo principal de su visita a urgencias? </t>
  </si>
  <si>
    <t>A. Dimensión 1: Oportunidad en la atención</t>
  </si>
  <si>
    <t>El agendamiento de citas se realiza de manera ágil y accesible para los usuarios.</t>
  </si>
  <si>
    <t>Los pacientes son atendidos dentro de los tiempos establecidos por la normativa vigente.
4.	En caso de cancelaciones o retrasos, se informa oportunamente al usuario.</t>
  </si>
  <si>
    <t>Se cuenta con mecanismos efectivos para reducir tiempos de espera.</t>
  </si>
  <si>
    <t>El personal de salud muestra empatía y respeto hacia los pacientes.</t>
  </si>
  <si>
    <t xml:space="preserve">Dimensión 2: Trato digno </t>
  </si>
  <si>
    <t>Se garantiza la privacidad durante la consulta médica</t>
  </si>
  <si>
    <t>La IPS cuenta con políticas claras de atención humanizada</t>
  </si>
  <si>
    <t>Los usuarios se sienten escuchados y comprendidos por los profesionales.</t>
  </si>
  <si>
    <t xml:space="preserve">Dimensión 3: Condiciones físicas del servicio </t>
  </si>
  <si>
    <t>Las instalaciones están en buen estado de limpieza y mantenimiento</t>
  </si>
  <si>
    <t>El mobiliario es adecuado y suficiente para la atención de los pacientes</t>
  </si>
  <si>
    <t>Los consultorios cuentan con los recursos mínimos necesarios para la atención</t>
  </si>
  <si>
    <t>La señalización y accesibilidad en la IPS es adecuada</t>
  </si>
  <si>
    <t>La institución tiene implementado un sistema de gestión de calidad en salud</t>
  </si>
  <si>
    <t>Se realiza seguimiento al cumplimiento de los protocolos establecidos</t>
  </si>
  <si>
    <t>Existe un comité de calidad o instancia similar que evalúa periódicamente la atención</t>
  </si>
  <si>
    <t>La IPS realiza encuestas de satisfacción a los usuarios y toma decisiones con base en sus resultados.</t>
  </si>
  <si>
    <t>Se identifican los riesgos asociados a la atención médica.</t>
  </si>
  <si>
    <t>Se cuenta con protocolos de seguridad y se aplican en la práctica</t>
  </si>
  <si>
    <t>El personal de salud ha recibido formación reciente sobre seguridad del paciente</t>
  </si>
  <si>
    <t>Hay mecanismos para reportar eventos adversos y se hace seguimiento a los mismos.</t>
  </si>
  <si>
    <t>TÍTULO DEL PROYECTO: Evaluación de la calidad en la consulta externa de baja complejidad en IPS habilitadas en Popayán</t>
  </si>
  <si>
    <t>VALIDACIÓN INSTRUMENTO DE MEDICIÓN</t>
  </si>
  <si>
    <t xml:space="preserve">Dimensión 4: Cumplimiento de normas y procesos </t>
  </si>
  <si>
    <t xml:space="preserve">Dimensión 5: Seguridad del paciente </t>
  </si>
  <si>
    <r>
      <rPr>
        <b/>
        <sz val="11"/>
        <rFont val="Calibri"/>
      </rPr>
      <t>INSTRUCCIONES</t>
    </r>
    <r>
      <rPr>
        <sz val="11"/>
        <rFont val="Calibri"/>
      </rPr>
      <t>: Califique cada ítem del cuestionario usando los siguientes criterios:
•	Claridad: ¿La redacción es comprensible para quien lo responde?
•	Pertinencia: ¿Mide adecuadamente la dimensión o variable correspondiente?
•	Relevancia: ¿Está basado en marcos conceptuales sólidos y justificados?
Use         1 = Totalmente en desacuerdo
•	2 = En desacuerdo
•	3 = Ni de acuerdo ni en desacuerdo
•	4 = De acuerdo
•	5 = Totalmente de acuerdo</t>
    </r>
  </si>
  <si>
    <t>Nombre del Evaluador: EDITH VILLALOBOS BOLIVAR</t>
  </si>
  <si>
    <t xml:space="preserve">Cargo del evaluador: DOCENTE </t>
  </si>
  <si>
    <t>Fecha de aplicación: 18 DE JUNIO DE 2025</t>
  </si>
  <si>
    <t xml:space="preserve">ACA ES 4 NO ES CLARO PARA PODER APLICAR CUALES CON MECANISMOS QUE PUEDE DETERMINAR ESTOS CRITERIOS DE AGIL Y ACCESIBLE </t>
  </si>
  <si>
    <t>CUAL ES EL TIEMPO Y CUAL ES LA NORMATIVA PARA CADA SERVICIO LOS TIEMPOS SON DIFERENTES</t>
  </si>
  <si>
    <t xml:space="preserve">ES CLARA </t>
  </si>
  <si>
    <t xml:space="preserve">ACA ES EL TRIAGE Y MOTIVO DE ATENCIÓN NO ES CLARO </t>
  </si>
  <si>
    <t>DEBE SER MAS AMPLIA LA PREGUNTA DE LA DIMENSIÓN POR SERVICIO TURNO Y TIPO DE PROFESIONAL</t>
  </si>
  <si>
    <t xml:space="preserve">CUALES RECURSOS RECUERDEN QUE PARA CADA SERVICIO SI ES CONSULTA GENERAL Y ESPECIALIZADA EL EQUIPAMIENTO ES DIFERENTE </t>
  </si>
  <si>
    <t xml:space="preserve">SEÑALIZACION Y ACCESIBILIDAD ES DIFERENTE POR FAVOR SE RECOMIENDA SEPARAR </t>
  </si>
  <si>
    <t xml:space="preserve">GARANTIA DE CALIDAD EN SALUD AJUSTAR </t>
  </si>
  <si>
    <t xml:space="preserve">COMO SE MIDE EL CUMPLIMIENTO NO ES CLATO </t>
  </si>
  <si>
    <t xml:space="preserve">CUAL COMTE POR FAVOR Y RECORDAR QUE TODOS LOS COMITES APLICAN A LA MEJORA </t>
  </si>
  <si>
    <t xml:space="preserve">LA ENCUESTA ES DIFERENTE Y LA TOMA DE DECISIONES PARA LA IPS DEBE SER OTRA PREGUNTA </t>
  </si>
  <si>
    <t xml:space="preserve">Y COMO LOS IDENTIFICA DEBES MENCIONAR LA METODOLOGIA QUE QUIERES MEDIR </t>
  </si>
  <si>
    <t xml:space="preserve">CUAL SEGURIDAD DEL PACIENTE, SEGURIDAD DE LA MEPRESA Y LA APLICACIÓN SE MIDE POR LOS PAQUETES INSTRUCCIONALES </t>
  </si>
  <si>
    <t xml:space="preserve">CAPACITACIONES CRONOGRAMA SERIA MEJOR AJUTAR LA PREGUNTA </t>
  </si>
  <si>
    <t xml:space="preserve">REPORTE Y SEGUIMIENTO SON DIFERENTES RECOMIENDO </t>
  </si>
  <si>
    <t>V AIKEN</t>
  </si>
  <si>
    <t>K</t>
  </si>
  <si>
    <t>LIM INF</t>
  </si>
  <si>
    <t>LIM SUP</t>
  </si>
  <si>
    <t>A</t>
  </si>
  <si>
    <t>B</t>
  </si>
  <si>
    <t>C</t>
  </si>
  <si>
    <t>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</si>
</sst>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0"/>
      <name val="Calibri"/>
    </font>
    <font>
      <b/>
      <sz val="10"/>
      <name val="Calibri"/>
    </font>
    <font>
      <b/>
      <sz val="9"/>
      <name val="Calibri"/>
    </font>
    <font>
      <b/>
      <sz val="12"/>
      <name val="Calibri"/>
    </font>
    <font>
      <sz val="9"/>
      <name val="Calibri"/>
    </font>
    <font>
      <sz val="14"/>
      <name val="Calibri"/>
    </font>
    <font>
      <b/>
      <sz val="11"/>
      <name val="Calibri"/>
    </font>
    <font>
      <sz val="10"/>
      <name val="Calibri"/>
      <family val="2"/>
    </font>
    <font>
      <b/>
      <sz val="10"/>
      <name val="Calibri"/>
      <family val="2"/>
    </font>
    <font>
      <b/>
      <sz val="18"/>
      <color rgb="FFC00000"/>
      <name val="Calibri"/>
      <family val="2"/>
    </font>
    <font>
      <b/>
      <sz val="18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1"/>
      <color rgb="FF000000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46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7F7F7F"/>
      </right>
      <top style="medium">
        <color rgb="FFBFBFBF"/>
      </top>
      <bottom style="medium">
        <color rgb="FFBFBFBF"/>
      </bottom>
      <diagonal/>
    </border>
    <border>
      <left style="medium">
        <color rgb="FF7F7F7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hair">
        <color rgb="FF000000"/>
      </right>
      <top style="medium">
        <color rgb="FFBFBFBF"/>
      </top>
      <bottom/>
      <diagonal/>
    </border>
    <border>
      <left style="hair">
        <color rgb="FF000000"/>
      </left>
      <right style="hair">
        <color rgb="FF000000"/>
      </right>
      <top style="medium">
        <color rgb="FFBFBFBF"/>
      </top>
      <bottom/>
      <diagonal/>
    </border>
    <border>
      <left style="hair">
        <color rgb="FF000000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hair">
        <color rgb="FF000000"/>
      </right>
      <top/>
      <bottom style="medium">
        <color rgb="FFBFBFBF"/>
      </bottom>
      <diagonal/>
    </border>
    <border>
      <left style="hair">
        <color rgb="FF000000"/>
      </left>
      <right style="hair">
        <color rgb="FF000000"/>
      </right>
      <top/>
      <bottom style="medium">
        <color rgb="FFBFBFBF"/>
      </bottom>
      <diagonal/>
    </border>
    <border>
      <left style="hair">
        <color rgb="FF000000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medium">
        <color rgb="FFBFBFBF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BFBFBF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7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23" xfId="0" applyFont="1" applyBorder="1"/>
    <xf numFmtId="0" fontId="4" fillId="2" borderId="12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4" fillId="0" borderId="24" xfId="0" applyFont="1" applyBorder="1" applyAlignment="1">
      <alignment horizontal="center" vertical="center" textRotation="90" wrapText="1"/>
    </xf>
    <xf numFmtId="0" fontId="2" fillId="0" borderId="24" xfId="0" applyFont="1" applyBorder="1"/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9" xfId="0" applyFont="1" applyBorder="1"/>
    <xf numFmtId="0" fontId="3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4" xfId="0" applyFont="1" applyBorder="1"/>
    <xf numFmtId="0" fontId="10" fillId="0" borderId="31" xfId="0" applyFont="1" applyBorder="1" applyAlignment="1">
      <alignment horizontal="left" vertical="center" wrapText="1"/>
    </xf>
    <xf numFmtId="0" fontId="2" fillId="0" borderId="33" xfId="0" applyFont="1" applyBorder="1"/>
    <xf numFmtId="0" fontId="11" fillId="2" borderId="12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left" vertical="center" wrapText="1"/>
    </xf>
    <xf numFmtId="0" fontId="2" fillId="0" borderId="28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2" fillId="0" borderId="8" xfId="0" applyFont="1" applyBorder="1"/>
    <xf numFmtId="0" fontId="2" fillId="0" borderId="11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2" fillId="0" borderId="36" xfId="0" applyFont="1" applyBorder="1"/>
    <xf numFmtId="0" fontId="2" fillId="0" borderId="37" xfId="0" applyFont="1" applyBorder="1"/>
    <xf numFmtId="0" fontId="3" fillId="0" borderId="3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2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4" fillId="2" borderId="7" xfId="0" applyFont="1" applyFill="1" applyBorder="1" applyAlignment="1">
      <alignment horizontal="left" vertical="center"/>
    </xf>
    <xf numFmtId="0" fontId="2" fillId="0" borderId="9" xfId="0" applyFont="1" applyBorder="1"/>
    <xf numFmtId="0" fontId="4" fillId="2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5" fillId="0" borderId="0" xfId="0" applyFont="1"/>
    <xf numFmtId="0" fontId="0" fillId="0" borderId="45" xfId="0" applyBorder="1"/>
    <xf numFmtId="0" fontId="16" fillId="2" borderId="15" xfId="0" applyFont="1" applyFill="1" applyBorder="1" applyAlignment="1">
      <alignment horizontal="center" vertical="center" wrapText="1"/>
    </xf>
    <xf numFmtId="0" fontId="17" fillId="0" borderId="21" xfId="0" applyFon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38" xfId="0" applyNumberFormat="1" applyBorder="1"/>
    <xf numFmtId="2" fontId="0" fillId="0" borderId="0" xfId="0" applyNumberFormat="1" applyBorder="1"/>
    <xf numFmtId="2" fontId="0" fillId="0" borderId="39" xfId="0" applyNumberFormat="1" applyBorder="1"/>
    <xf numFmtId="2" fontId="0" fillId="0" borderId="0" xfId="0" applyNumberFormat="1"/>
    <xf numFmtId="2" fontId="0" fillId="0" borderId="40" xfId="0" applyNumberFormat="1" applyBorder="1"/>
    <xf numFmtId="2" fontId="0" fillId="0" borderId="41" xfId="0" applyNumberFormat="1" applyBorder="1"/>
    <xf numFmtId="2" fontId="0" fillId="0" borderId="42" xfId="0" applyNumberFormat="1" applyBorder="1"/>
    <xf numFmtId="0" fontId="0" fillId="0" borderId="0" xfId="0" applyAlignment="1">
      <alignment horizontal="right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1"/>
  <sheetViews>
    <sheetView showGridLines="0" topLeftCell="A9" workbookViewId="0">
      <selection activeCell="N13" sqref="N13:P13"/>
    </sheetView>
  </sheetViews>
  <sheetFormatPr baseColWidth="10" defaultColWidth="14.453125" defaultRowHeight="15" customHeight="1"/>
  <cols>
    <col min="1" max="1" width="4" customWidth="1"/>
    <col min="2" max="2" width="7.1796875" customWidth="1"/>
    <col min="3" max="3" width="5.81640625" customWidth="1"/>
    <col min="4" max="9" width="11.453125" customWidth="1"/>
    <col min="10" max="10" width="5.7265625" customWidth="1"/>
    <col min="11" max="13" width="12.453125" customWidth="1"/>
    <col min="14" max="15" width="12.7265625" customWidth="1"/>
    <col min="16" max="16" width="15.26953125" customWidth="1"/>
    <col min="17" max="17" width="11.453125" customWidth="1"/>
  </cols>
  <sheetData>
    <row r="1" spans="1:17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0.75" customHeight="1">
      <c r="A2" s="1"/>
      <c r="B2" s="52" t="s">
        <v>29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1"/>
    </row>
    <row r="3" spans="1:17" ht="45" customHeight="1">
      <c r="A3" s="1"/>
      <c r="B3" s="55" t="s">
        <v>28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  <c r="Q3" s="1"/>
    </row>
    <row r="4" spans="1:17" ht="7.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ht="22.5" customHeight="1">
      <c r="A5" s="1"/>
      <c r="B5" s="58" t="s">
        <v>33</v>
      </c>
      <c r="C5" s="43"/>
      <c r="D5" s="43"/>
      <c r="E5" s="43"/>
      <c r="F5" s="43"/>
      <c r="G5" s="59"/>
      <c r="H5" s="60" t="s">
        <v>34</v>
      </c>
      <c r="I5" s="43"/>
      <c r="J5" s="43"/>
      <c r="K5" s="43"/>
      <c r="L5" s="43"/>
      <c r="M5" s="59"/>
      <c r="N5" s="61" t="s">
        <v>35</v>
      </c>
      <c r="O5" s="43"/>
      <c r="P5" s="44"/>
      <c r="Q5" s="1"/>
    </row>
    <row r="6" spans="1:17" ht="7.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</row>
    <row r="7" spans="1:17" ht="143.25" customHeight="1">
      <c r="A7" s="1"/>
      <c r="B7" s="42" t="s">
        <v>32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1"/>
    </row>
    <row r="8" spans="1:17" ht="8.25" customHeight="1">
      <c r="A8" s="1"/>
      <c r="B8" s="3"/>
      <c r="C8" s="40"/>
      <c r="D8" s="39"/>
      <c r="E8" s="39"/>
      <c r="F8" s="39"/>
      <c r="G8" s="39"/>
      <c r="H8" s="39"/>
      <c r="I8" s="39"/>
      <c r="J8" s="39"/>
      <c r="K8" s="4"/>
      <c r="L8" s="4"/>
      <c r="M8" s="4"/>
      <c r="N8" s="41"/>
      <c r="O8" s="39"/>
      <c r="P8" s="39"/>
      <c r="Q8" s="1"/>
    </row>
    <row r="9" spans="1:17" ht="12.75" customHeight="1">
      <c r="A9" s="1"/>
      <c r="B9" s="19" t="s">
        <v>6</v>
      </c>
      <c r="C9" s="14"/>
      <c r="D9" s="14"/>
      <c r="E9" s="14"/>
      <c r="F9" s="14"/>
      <c r="G9" s="14"/>
      <c r="H9" s="14"/>
      <c r="I9" s="14"/>
      <c r="J9" s="20"/>
      <c r="K9" s="23" t="s">
        <v>0</v>
      </c>
      <c r="L9" s="23" t="s">
        <v>1</v>
      </c>
      <c r="M9" s="23" t="s">
        <v>2</v>
      </c>
      <c r="N9" s="13" t="s">
        <v>3</v>
      </c>
      <c r="O9" s="14"/>
      <c r="P9" s="15"/>
      <c r="Q9" s="1"/>
    </row>
    <row r="10" spans="1:17" ht="14.25" customHeight="1">
      <c r="A10" s="1"/>
      <c r="B10" s="21"/>
      <c r="C10" s="17"/>
      <c r="D10" s="17"/>
      <c r="E10" s="17"/>
      <c r="F10" s="17"/>
      <c r="G10" s="17"/>
      <c r="H10" s="17"/>
      <c r="I10" s="17"/>
      <c r="J10" s="22"/>
      <c r="K10" s="24"/>
      <c r="L10" s="24"/>
      <c r="M10" s="24"/>
      <c r="N10" s="16"/>
      <c r="O10" s="17"/>
      <c r="P10" s="18"/>
      <c r="Q10" s="1"/>
    </row>
    <row r="11" spans="1:17" ht="33.75" customHeight="1">
      <c r="A11" s="1"/>
      <c r="B11" s="25" t="s">
        <v>4</v>
      </c>
      <c r="C11" s="5">
        <v>1</v>
      </c>
      <c r="D11" s="36" t="s">
        <v>8</v>
      </c>
      <c r="E11" s="28"/>
      <c r="F11" s="28"/>
      <c r="G11" s="28"/>
      <c r="H11" s="28"/>
      <c r="I11" s="28"/>
      <c r="J11" s="37"/>
      <c r="K11" s="6">
        <v>1</v>
      </c>
      <c r="L11" s="7">
        <v>1</v>
      </c>
      <c r="M11" s="7">
        <v>1</v>
      </c>
      <c r="N11" s="27" t="s">
        <v>37</v>
      </c>
      <c r="O11" s="28"/>
      <c r="P11" s="29"/>
      <c r="Q11" s="1"/>
    </row>
    <row r="12" spans="1:17" ht="33.75" customHeight="1">
      <c r="A12" s="1"/>
      <c r="B12" s="26"/>
      <c r="C12" s="8">
        <v>2</v>
      </c>
      <c r="D12" s="33" t="s">
        <v>7</v>
      </c>
      <c r="E12" s="31"/>
      <c r="F12" s="31"/>
      <c r="G12" s="31"/>
      <c r="H12" s="31"/>
      <c r="I12" s="31"/>
      <c r="J12" s="34"/>
      <c r="K12" s="9"/>
      <c r="L12" s="10"/>
      <c r="M12" s="10"/>
      <c r="N12" s="30" t="s">
        <v>36</v>
      </c>
      <c r="O12" s="31"/>
      <c r="P12" s="32"/>
      <c r="Q12" s="1"/>
    </row>
    <row r="13" spans="1:17" ht="33.75" customHeight="1">
      <c r="A13" s="1"/>
      <c r="B13" s="26"/>
      <c r="C13" s="8">
        <v>3</v>
      </c>
      <c r="D13" s="33" t="s">
        <v>9</v>
      </c>
      <c r="E13" s="31"/>
      <c r="F13" s="31"/>
      <c r="G13" s="31"/>
      <c r="H13" s="31"/>
      <c r="I13" s="31"/>
      <c r="J13" s="34"/>
      <c r="K13" s="9"/>
      <c r="L13" s="10"/>
      <c r="M13" s="10"/>
      <c r="N13" s="30" t="s">
        <v>38</v>
      </c>
      <c r="O13" s="31"/>
      <c r="P13" s="32"/>
      <c r="Q13" s="1"/>
    </row>
    <row r="14" spans="1:17" ht="47.25" customHeight="1">
      <c r="A14" s="1"/>
      <c r="B14" s="26"/>
      <c r="C14" s="8">
        <v>4</v>
      </c>
      <c r="D14" s="51" t="s">
        <v>5</v>
      </c>
      <c r="E14" s="31"/>
      <c r="F14" s="31"/>
      <c r="G14" s="31"/>
      <c r="H14" s="31"/>
      <c r="I14" s="31"/>
      <c r="J14" s="34"/>
      <c r="K14" s="9"/>
      <c r="L14" s="10"/>
      <c r="M14" s="10"/>
      <c r="N14" s="30" t="s">
        <v>39</v>
      </c>
      <c r="O14" s="31"/>
      <c r="P14" s="32"/>
      <c r="Q14" s="1"/>
    </row>
    <row r="15" spans="1:17" ht="12.75" customHeight="1">
      <c r="A15" s="1"/>
      <c r="B15" s="35" t="s">
        <v>11</v>
      </c>
      <c r="C15" s="14"/>
      <c r="D15" s="14"/>
      <c r="E15" s="14"/>
      <c r="F15" s="14"/>
      <c r="G15" s="14"/>
      <c r="H15" s="14"/>
      <c r="I15" s="14"/>
      <c r="J15" s="20"/>
      <c r="K15" s="23" t="s">
        <v>0</v>
      </c>
      <c r="L15" s="23" t="s">
        <v>1</v>
      </c>
      <c r="M15" s="23" t="s">
        <v>2</v>
      </c>
      <c r="N15" s="13" t="s">
        <v>3</v>
      </c>
      <c r="O15" s="14"/>
      <c r="P15" s="15"/>
      <c r="Q15" s="1"/>
    </row>
    <row r="16" spans="1:17" ht="14.25" customHeight="1">
      <c r="A16" s="1"/>
      <c r="B16" s="21"/>
      <c r="C16" s="17"/>
      <c r="D16" s="17"/>
      <c r="E16" s="17"/>
      <c r="F16" s="17"/>
      <c r="G16" s="17"/>
      <c r="H16" s="17"/>
      <c r="I16" s="17"/>
      <c r="J16" s="22"/>
      <c r="K16" s="24"/>
      <c r="L16" s="24"/>
      <c r="M16" s="24"/>
      <c r="N16" s="16"/>
      <c r="O16" s="17"/>
      <c r="P16" s="18"/>
      <c r="Q16" s="1"/>
    </row>
    <row r="17" spans="1:17" ht="33.75" customHeight="1">
      <c r="A17" s="1"/>
      <c r="B17" s="25" t="s">
        <v>4</v>
      </c>
      <c r="C17" s="5">
        <v>1</v>
      </c>
      <c r="D17" s="46" t="s">
        <v>10</v>
      </c>
      <c r="E17" s="28"/>
      <c r="F17" s="28"/>
      <c r="G17" s="28"/>
      <c r="H17" s="28"/>
      <c r="I17" s="28"/>
      <c r="J17" s="37"/>
      <c r="K17" s="6"/>
      <c r="L17" s="7"/>
      <c r="M17" s="7"/>
      <c r="N17" s="27">
        <v>5</v>
      </c>
      <c r="O17" s="28"/>
      <c r="P17" s="29"/>
      <c r="Q17" s="1"/>
    </row>
    <row r="18" spans="1:17" ht="33.75" customHeight="1">
      <c r="A18" s="1"/>
      <c r="B18" s="26"/>
      <c r="C18" s="8">
        <v>2</v>
      </c>
      <c r="D18" s="47" t="s">
        <v>12</v>
      </c>
      <c r="E18" s="31"/>
      <c r="F18" s="31"/>
      <c r="G18" s="31"/>
      <c r="H18" s="31"/>
      <c r="I18" s="31"/>
      <c r="J18" s="34"/>
      <c r="K18" s="9"/>
      <c r="L18" s="10"/>
      <c r="M18" s="10"/>
      <c r="N18" s="27">
        <v>5</v>
      </c>
      <c r="O18" s="28"/>
      <c r="P18" s="29"/>
      <c r="Q18" s="1"/>
    </row>
    <row r="19" spans="1:17" ht="33.75" customHeight="1">
      <c r="A19" s="1"/>
      <c r="B19" s="26"/>
      <c r="C19" s="8">
        <v>3</v>
      </c>
      <c r="D19" s="47" t="s">
        <v>13</v>
      </c>
      <c r="E19" s="31"/>
      <c r="F19" s="31"/>
      <c r="G19" s="31"/>
      <c r="H19" s="31"/>
      <c r="I19" s="31"/>
      <c r="J19" s="34"/>
      <c r="K19" s="9"/>
      <c r="L19" s="10"/>
      <c r="M19" s="10"/>
      <c r="N19" s="30">
        <v>5</v>
      </c>
      <c r="O19" s="31"/>
      <c r="P19" s="32"/>
      <c r="Q19" s="1"/>
    </row>
    <row r="20" spans="1:17" ht="33.75" customHeight="1">
      <c r="A20" s="1"/>
      <c r="B20" s="26"/>
      <c r="C20" s="8">
        <v>4</v>
      </c>
      <c r="D20" s="48" t="s">
        <v>14</v>
      </c>
      <c r="E20" s="49"/>
      <c r="F20" s="49"/>
      <c r="G20" s="49"/>
      <c r="H20" s="49"/>
      <c r="I20" s="49"/>
      <c r="J20" s="50"/>
      <c r="K20" s="9"/>
      <c r="L20" s="10"/>
      <c r="M20" s="10"/>
      <c r="N20" s="30" t="s">
        <v>40</v>
      </c>
      <c r="O20" s="31"/>
      <c r="P20" s="32"/>
      <c r="Q20" s="1"/>
    </row>
    <row r="21" spans="1:17" ht="12.75" customHeight="1">
      <c r="A21" s="1"/>
      <c r="B21" s="35" t="s">
        <v>15</v>
      </c>
      <c r="C21" s="14"/>
      <c r="D21" s="14"/>
      <c r="E21" s="14"/>
      <c r="F21" s="14"/>
      <c r="G21" s="14"/>
      <c r="H21" s="14"/>
      <c r="I21" s="14"/>
      <c r="J21" s="20"/>
      <c r="K21" s="23" t="s">
        <v>0</v>
      </c>
      <c r="L21" s="23" t="s">
        <v>1</v>
      </c>
      <c r="M21" s="23" t="s">
        <v>2</v>
      </c>
      <c r="N21" s="13" t="s">
        <v>3</v>
      </c>
      <c r="O21" s="14"/>
      <c r="P21" s="15"/>
      <c r="Q21" s="1"/>
    </row>
    <row r="22" spans="1:17" ht="14.25" customHeight="1">
      <c r="A22" s="1"/>
      <c r="B22" s="21"/>
      <c r="C22" s="17"/>
      <c r="D22" s="17"/>
      <c r="E22" s="17"/>
      <c r="F22" s="17"/>
      <c r="G22" s="17"/>
      <c r="H22" s="17"/>
      <c r="I22" s="17"/>
      <c r="J22" s="22"/>
      <c r="K22" s="24"/>
      <c r="L22" s="24"/>
      <c r="M22" s="24"/>
      <c r="N22" s="16"/>
      <c r="O22" s="17"/>
      <c r="P22" s="18"/>
      <c r="Q22" s="1"/>
    </row>
    <row r="23" spans="1:17" ht="33.75" customHeight="1">
      <c r="A23" s="1"/>
      <c r="B23" s="25" t="s">
        <v>4</v>
      </c>
      <c r="C23" s="5">
        <v>1</v>
      </c>
      <c r="D23" s="36" t="s">
        <v>16</v>
      </c>
      <c r="E23" s="28"/>
      <c r="F23" s="28"/>
      <c r="G23" s="28"/>
      <c r="H23" s="28"/>
      <c r="I23" s="28"/>
      <c r="J23" s="37"/>
      <c r="K23" s="6"/>
      <c r="L23" s="7"/>
      <c r="M23" s="7"/>
      <c r="N23" s="27">
        <v>5</v>
      </c>
      <c r="O23" s="28"/>
      <c r="P23" s="29"/>
      <c r="Q23" s="1"/>
    </row>
    <row r="24" spans="1:17" ht="33.75" customHeight="1">
      <c r="A24" s="1"/>
      <c r="B24" s="26"/>
      <c r="C24" s="8">
        <v>2</v>
      </c>
      <c r="D24" s="33" t="s">
        <v>17</v>
      </c>
      <c r="E24" s="31"/>
      <c r="F24" s="31"/>
      <c r="G24" s="31"/>
      <c r="H24" s="31"/>
      <c r="I24" s="31"/>
      <c r="J24" s="34"/>
      <c r="K24" s="6"/>
      <c r="L24" s="7"/>
      <c r="M24" s="7"/>
      <c r="N24" s="30">
        <v>5</v>
      </c>
      <c r="O24" s="31"/>
      <c r="P24" s="32"/>
      <c r="Q24" s="1"/>
    </row>
    <row r="25" spans="1:17" ht="33.75" customHeight="1">
      <c r="A25" s="1"/>
      <c r="B25" s="26"/>
      <c r="C25" s="8">
        <v>3</v>
      </c>
      <c r="D25" s="33" t="s">
        <v>18</v>
      </c>
      <c r="E25" s="31"/>
      <c r="F25" s="31"/>
      <c r="G25" s="31"/>
      <c r="H25" s="31"/>
      <c r="I25" s="31"/>
      <c r="J25" s="34"/>
      <c r="K25" s="6"/>
      <c r="L25" s="7"/>
      <c r="M25" s="7"/>
      <c r="N25" s="30" t="s">
        <v>41</v>
      </c>
      <c r="O25" s="31"/>
      <c r="P25" s="32"/>
      <c r="Q25" s="1"/>
    </row>
    <row r="26" spans="1:17" ht="33.75" customHeight="1" thickBot="1">
      <c r="A26" s="1"/>
      <c r="B26" s="26"/>
      <c r="C26" s="8">
        <v>4</v>
      </c>
      <c r="D26" s="33" t="s">
        <v>19</v>
      </c>
      <c r="E26" s="31"/>
      <c r="F26" s="31"/>
      <c r="G26" s="31"/>
      <c r="H26" s="31"/>
      <c r="I26" s="31"/>
      <c r="J26" s="34"/>
      <c r="K26" s="6"/>
      <c r="L26" s="7"/>
      <c r="M26" s="7"/>
      <c r="N26" s="30" t="s">
        <v>42</v>
      </c>
      <c r="O26" s="31"/>
      <c r="P26" s="32"/>
      <c r="Q26" s="1"/>
    </row>
    <row r="27" spans="1:17" ht="15" customHeight="1">
      <c r="A27" s="1"/>
      <c r="B27" s="35" t="s">
        <v>30</v>
      </c>
      <c r="C27" s="14"/>
      <c r="D27" s="14"/>
      <c r="E27" s="14"/>
      <c r="F27" s="14"/>
      <c r="G27" s="14"/>
      <c r="H27" s="14"/>
      <c r="I27" s="14"/>
      <c r="J27" s="20"/>
      <c r="K27" s="23" t="s">
        <v>0</v>
      </c>
      <c r="L27" s="23" t="s">
        <v>1</v>
      </c>
      <c r="M27" s="23" t="s">
        <v>2</v>
      </c>
      <c r="N27" s="13" t="s">
        <v>3</v>
      </c>
      <c r="O27" s="14"/>
      <c r="P27" s="15"/>
      <c r="Q27" s="1"/>
    </row>
    <row r="28" spans="1:17" ht="14.25" customHeight="1" thickBot="1">
      <c r="A28" s="1"/>
      <c r="B28" s="21"/>
      <c r="C28" s="17"/>
      <c r="D28" s="17"/>
      <c r="E28" s="17"/>
      <c r="F28" s="17"/>
      <c r="G28" s="17"/>
      <c r="H28" s="17"/>
      <c r="I28" s="17"/>
      <c r="J28" s="22"/>
      <c r="K28" s="45"/>
      <c r="L28" s="45"/>
      <c r="M28" s="45"/>
      <c r="N28" s="16"/>
      <c r="O28" s="17"/>
      <c r="P28" s="18"/>
      <c r="Q28" s="1"/>
    </row>
    <row r="29" spans="1:17" ht="33.75" customHeight="1">
      <c r="A29" s="1"/>
      <c r="B29" s="25" t="s">
        <v>4</v>
      </c>
      <c r="C29" s="5">
        <v>1</v>
      </c>
      <c r="D29" s="36" t="s">
        <v>20</v>
      </c>
      <c r="E29" s="28"/>
      <c r="F29" s="28"/>
      <c r="G29" s="28"/>
      <c r="H29" s="28"/>
      <c r="I29" s="28"/>
      <c r="J29" s="37"/>
      <c r="K29" s="6"/>
      <c r="L29" s="7"/>
      <c r="M29" s="7"/>
      <c r="N29" s="27" t="s">
        <v>43</v>
      </c>
      <c r="O29" s="28"/>
      <c r="P29" s="29"/>
      <c r="Q29" s="1"/>
    </row>
    <row r="30" spans="1:17" ht="33.75" customHeight="1">
      <c r="A30" s="1"/>
      <c r="B30" s="26"/>
      <c r="C30" s="8">
        <v>2</v>
      </c>
      <c r="D30" s="33" t="s">
        <v>21</v>
      </c>
      <c r="E30" s="31"/>
      <c r="F30" s="31"/>
      <c r="G30" s="31"/>
      <c r="H30" s="31"/>
      <c r="I30" s="31"/>
      <c r="J30" s="34"/>
      <c r="K30" s="6"/>
      <c r="L30" s="7"/>
      <c r="M30" s="7"/>
      <c r="N30" s="30" t="s">
        <v>44</v>
      </c>
      <c r="O30" s="31"/>
      <c r="P30" s="32"/>
      <c r="Q30" s="1"/>
    </row>
    <row r="31" spans="1:17" ht="33.75" customHeight="1">
      <c r="A31" s="1"/>
      <c r="B31" s="26"/>
      <c r="C31" s="8">
        <v>3</v>
      </c>
      <c r="D31" s="33" t="s">
        <v>22</v>
      </c>
      <c r="E31" s="31"/>
      <c r="F31" s="31"/>
      <c r="G31" s="31"/>
      <c r="H31" s="31"/>
      <c r="I31" s="31"/>
      <c r="J31" s="34"/>
      <c r="K31" s="6"/>
      <c r="L31" s="7"/>
      <c r="M31" s="7"/>
      <c r="N31" s="30" t="s">
        <v>45</v>
      </c>
      <c r="O31" s="31"/>
      <c r="P31" s="32"/>
      <c r="Q31" s="1"/>
    </row>
    <row r="32" spans="1:17" ht="33.75" customHeight="1" thickBot="1">
      <c r="A32" s="1"/>
      <c r="B32" s="26"/>
      <c r="C32" s="8">
        <v>4</v>
      </c>
      <c r="D32" s="33" t="s">
        <v>23</v>
      </c>
      <c r="E32" s="31"/>
      <c r="F32" s="31"/>
      <c r="G32" s="31"/>
      <c r="H32" s="31"/>
      <c r="I32" s="31"/>
      <c r="J32" s="34"/>
      <c r="K32" s="6"/>
      <c r="L32" s="7"/>
      <c r="M32" s="7"/>
      <c r="N32" s="30" t="s">
        <v>46</v>
      </c>
      <c r="O32" s="31"/>
      <c r="P32" s="32"/>
      <c r="Q32" s="1"/>
    </row>
    <row r="33" spans="1:17" ht="12.75" customHeight="1">
      <c r="A33" s="1"/>
      <c r="B33" s="35" t="s">
        <v>31</v>
      </c>
      <c r="C33" s="14"/>
      <c r="D33" s="14"/>
      <c r="E33" s="14"/>
      <c r="F33" s="14"/>
      <c r="G33" s="14"/>
      <c r="H33" s="14"/>
      <c r="I33" s="14"/>
      <c r="J33" s="20"/>
      <c r="K33" s="23" t="s">
        <v>0</v>
      </c>
      <c r="L33" s="23" t="s">
        <v>1</v>
      </c>
      <c r="M33" s="23" t="s">
        <v>2</v>
      </c>
      <c r="N33" s="13" t="s">
        <v>3</v>
      </c>
      <c r="O33" s="14"/>
      <c r="P33" s="15"/>
      <c r="Q33" s="1"/>
    </row>
    <row r="34" spans="1:17" ht="14.25" customHeight="1">
      <c r="A34" s="1"/>
      <c r="B34" s="21"/>
      <c r="C34" s="17"/>
      <c r="D34" s="17"/>
      <c r="E34" s="17"/>
      <c r="F34" s="17"/>
      <c r="G34" s="17"/>
      <c r="H34" s="17"/>
      <c r="I34" s="17"/>
      <c r="J34" s="22"/>
      <c r="K34" s="24"/>
      <c r="L34" s="24"/>
      <c r="M34" s="24"/>
      <c r="N34" s="16"/>
      <c r="O34" s="17"/>
      <c r="P34" s="18"/>
      <c r="Q34" s="1"/>
    </row>
    <row r="35" spans="1:17" ht="33.75" customHeight="1">
      <c r="A35" s="1"/>
      <c r="B35" s="25" t="s">
        <v>4</v>
      </c>
      <c r="C35" s="5">
        <v>1</v>
      </c>
      <c r="D35" s="36" t="s">
        <v>24</v>
      </c>
      <c r="E35" s="28"/>
      <c r="F35" s="28"/>
      <c r="G35" s="28"/>
      <c r="H35" s="28"/>
      <c r="I35" s="28"/>
      <c r="J35" s="37"/>
      <c r="K35" s="6"/>
      <c r="L35" s="7"/>
      <c r="M35" s="7"/>
      <c r="N35" s="27" t="s">
        <v>47</v>
      </c>
      <c r="O35" s="28"/>
      <c r="P35" s="29"/>
      <c r="Q35" s="1"/>
    </row>
    <row r="36" spans="1:17" ht="33.75" customHeight="1">
      <c r="A36" s="1"/>
      <c r="B36" s="26"/>
      <c r="C36" s="8">
        <v>2</v>
      </c>
      <c r="D36" s="33" t="s">
        <v>25</v>
      </c>
      <c r="E36" s="31"/>
      <c r="F36" s="31"/>
      <c r="G36" s="31"/>
      <c r="H36" s="31"/>
      <c r="I36" s="31"/>
      <c r="J36" s="34"/>
      <c r="K36" s="6"/>
      <c r="L36" s="7"/>
      <c r="M36" s="7"/>
      <c r="N36" s="30" t="s">
        <v>48</v>
      </c>
      <c r="O36" s="31"/>
      <c r="P36" s="32"/>
      <c r="Q36" s="1"/>
    </row>
    <row r="37" spans="1:17" ht="33.75" customHeight="1">
      <c r="A37" s="1"/>
      <c r="B37" s="26"/>
      <c r="C37" s="8">
        <v>3</v>
      </c>
      <c r="D37" s="33" t="s">
        <v>26</v>
      </c>
      <c r="E37" s="31"/>
      <c r="F37" s="31"/>
      <c r="G37" s="31"/>
      <c r="H37" s="31"/>
      <c r="I37" s="31"/>
      <c r="J37" s="34"/>
      <c r="K37" s="6"/>
      <c r="L37" s="7"/>
      <c r="M37" s="7"/>
      <c r="N37" s="30" t="s">
        <v>49</v>
      </c>
      <c r="O37" s="31"/>
      <c r="P37" s="32"/>
      <c r="Q37" s="1"/>
    </row>
    <row r="38" spans="1:17" ht="33.75" customHeight="1">
      <c r="A38" s="1"/>
      <c r="B38" s="26"/>
      <c r="C38" s="8">
        <v>4</v>
      </c>
      <c r="D38" s="33" t="s">
        <v>27</v>
      </c>
      <c r="E38" s="31"/>
      <c r="F38" s="31"/>
      <c r="G38" s="31"/>
      <c r="H38" s="31"/>
      <c r="I38" s="31"/>
      <c r="J38" s="34"/>
      <c r="K38" s="6"/>
      <c r="L38" s="7"/>
      <c r="M38" s="7"/>
      <c r="N38" s="30" t="s">
        <v>50</v>
      </c>
      <c r="O38" s="31"/>
      <c r="P38" s="32"/>
      <c r="Q38" s="1"/>
    </row>
    <row r="39" spans="1:1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30" customHeight="1">
      <c r="A40" s="1"/>
      <c r="B40" s="1"/>
      <c r="C40" s="1"/>
      <c r="D40" s="1"/>
      <c r="E40" s="1"/>
      <c r="F40" s="1"/>
      <c r="G40" s="1"/>
      <c r="H40" s="1"/>
      <c r="I40" s="1"/>
      <c r="J40" s="11"/>
      <c r="K40" s="1"/>
      <c r="L40" s="1"/>
      <c r="M40" s="1"/>
      <c r="N40" s="38"/>
      <c r="O40" s="39"/>
      <c r="P40" s="39"/>
      <c r="Q40" s="1"/>
    </row>
    <row r="41" spans="1:17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2"/>
      <c r="O41" s="12"/>
      <c r="P41" s="12"/>
      <c r="Q41" s="1"/>
    </row>
    <row r="42" spans="1:17" ht="3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8"/>
      <c r="O42" s="39"/>
      <c r="P42" s="39"/>
      <c r="Q42" s="1"/>
    </row>
    <row r="43" spans="1:1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2"/>
      <c r="O43" s="12"/>
      <c r="P43" s="12"/>
      <c r="Q43" s="1"/>
    </row>
    <row r="44" spans="1:17" ht="3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8"/>
      <c r="O44" s="39"/>
      <c r="P44" s="39"/>
      <c r="Q44" s="1"/>
    </row>
    <row r="45" spans="1:1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</sheetData>
  <mergeCells count="81">
    <mergeCell ref="B2:P2"/>
    <mergeCell ref="B3:P3"/>
    <mergeCell ref="B5:G5"/>
    <mergeCell ref="H5:M5"/>
    <mergeCell ref="N5:P5"/>
    <mergeCell ref="C8:J8"/>
    <mergeCell ref="N8:P8"/>
    <mergeCell ref="B7:P7"/>
    <mergeCell ref="B27:J28"/>
    <mergeCell ref="M27:M28"/>
    <mergeCell ref="N12:P12"/>
    <mergeCell ref="N13:P13"/>
    <mergeCell ref="D17:J17"/>
    <mergeCell ref="D18:J18"/>
    <mergeCell ref="D19:J19"/>
    <mergeCell ref="D20:J20"/>
    <mergeCell ref="D14:J14"/>
    <mergeCell ref="L27:L28"/>
    <mergeCell ref="K27:K28"/>
    <mergeCell ref="D24:J24"/>
    <mergeCell ref="D25:J25"/>
    <mergeCell ref="D23:J23"/>
    <mergeCell ref="B23:B26"/>
    <mergeCell ref="D26:J26"/>
    <mergeCell ref="M21:M22"/>
    <mergeCell ref="N21:P22"/>
    <mergeCell ref="B21:J22"/>
    <mergeCell ref="K21:K22"/>
    <mergeCell ref="L21:L22"/>
    <mergeCell ref="N23:P23"/>
    <mergeCell ref="N24:P24"/>
    <mergeCell ref="N25:P25"/>
    <mergeCell ref="N26:P26"/>
    <mergeCell ref="M33:M34"/>
    <mergeCell ref="B29:B32"/>
    <mergeCell ref="D31:J31"/>
    <mergeCell ref="D32:J32"/>
    <mergeCell ref="N40:P40"/>
    <mergeCell ref="D29:J29"/>
    <mergeCell ref="D30:J30"/>
    <mergeCell ref="B33:J34"/>
    <mergeCell ref="K33:K34"/>
    <mergeCell ref="L33:L34"/>
    <mergeCell ref="D36:J36"/>
    <mergeCell ref="D35:J35"/>
    <mergeCell ref="B35:B38"/>
    <mergeCell ref="D38:J38"/>
    <mergeCell ref="D37:J37"/>
    <mergeCell ref="N42:P42"/>
    <mergeCell ref="N44:P44"/>
    <mergeCell ref="N35:P35"/>
    <mergeCell ref="N27:P28"/>
    <mergeCell ref="N33:P34"/>
    <mergeCell ref="N29:P29"/>
    <mergeCell ref="N30:P30"/>
    <mergeCell ref="N31:P31"/>
    <mergeCell ref="N32:P32"/>
    <mergeCell ref="N36:P36"/>
    <mergeCell ref="N37:P37"/>
    <mergeCell ref="N38:P38"/>
    <mergeCell ref="B17:B20"/>
    <mergeCell ref="B11:B14"/>
    <mergeCell ref="N11:P11"/>
    <mergeCell ref="N14:P14"/>
    <mergeCell ref="N20:P20"/>
    <mergeCell ref="N19:P19"/>
    <mergeCell ref="N15:P16"/>
    <mergeCell ref="D13:J13"/>
    <mergeCell ref="N18:P18"/>
    <mergeCell ref="N17:P17"/>
    <mergeCell ref="B15:J16"/>
    <mergeCell ref="K15:K16"/>
    <mergeCell ref="L15:L16"/>
    <mergeCell ref="M15:M16"/>
    <mergeCell ref="D11:J11"/>
    <mergeCell ref="D12:J12"/>
    <mergeCell ref="N9:P10"/>
    <mergeCell ref="B9:J10"/>
    <mergeCell ref="K9:K10"/>
    <mergeCell ref="L9:L10"/>
    <mergeCell ref="M9:M10"/>
  </mergeCells>
  <dataValidations count="1">
    <dataValidation type="decimal" allowBlank="1" showErrorMessage="1" sqref="K11:M14 K17:M20 K23:M26 K29:M32 K35:M38" xr:uid="{00000000-0002-0000-0300-000000000000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" footer="0"/>
  <pageSetup scale="4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ECFF-0E33-4134-87FD-430BA4FA88D4}">
  <dimension ref="A1:AG37"/>
  <sheetViews>
    <sheetView tabSelected="1" topLeftCell="D14" zoomScale="80" zoomScaleNormal="80" workbookViewId="0">
      <selection activeCell="K23" sqref="K23"/>
    </sheetView>
  </sheetViews>
  <sheetFormatPr baseColWidth="10" defaultRowHeight="14.5"/>
  <cols>
    <col min="1" max="1" width="7.1796875" customWidth="1"/>
    <col min="2" max="2" width="5.81640625" customWidth="1"/>
    <col min="3" max="8" width="11.453125" customWidth="1"/>
    <col min="9" max="9" width="5.7265625" customWidth="1"/>
    <col min="10" max="10" width="7.7265625" customWidth="1"/>
    <col min="11" max="12" width="8.81640625" customWidth="1"/>
    <col min="13" max="13" width="5.90625" customWidth="1"/>
    <col min="15" max="15" width="7.81640625" customWidth="1"/>
    <col min="16" max="16" width="7.7265625" customWidth="1"/>
    <col min="17" max="17" width="7.36328125" customWidth="1"/>
    <col min="18" max="18" width="9" customWidth="1"/>
    <col min="19" max="19" width="8.81640625" customWidth="1"/>
    <col min="20" max="20" width="5" customWidth="1"/>
    <col min="21" max="21" width="12.6328125" customWidth="1"/>
    <col min="22" max="22" width="8.1796875" customWidth="1"/>
    <col min="23" max="23" width="7.36328125" customWidth="1"/>
    <col min="24" max="24" width="6.81640625" customWidth="1"/>
    <col min="25" max="26" width="9" customWidth="1"/>
    <col min="27" max="27" width="3.6328125" customWidth="1"/>
    <col min="28" max="28" width="11.36328125" customWidth="1"/>
    <col min="29" max="29" width="7.453125" customWidth="1"/>
    <col min="30" max="30" width="7.26953125" customWidth="1"/>
    <col min="31" max="31" width="7.1796875" customWidth="1"/>
    <col min="32" max="32" width="9.453125" customWidth="1"/>
    <col min="33" max="33" width="8.36328125" customWidth="1"/>
  </cols>
  <sheetData>
    <row r="1" spans="1:33" ht="15" thickBot="1">
      <c r="A1" s="19" t="s">
        <v>6</v>
      </c>
      <c r="B1" s="14"/>
      <c r="C1" s="14"/>
      <c r="D1" s="14"/>
      <c r="E1" s="14"/>
      <c r="F1" s="14"/>
      <c r="G1" s="14"/>
      <c r="H1" s="14"/>
      <c r="I1" s="20"/>
      <c r="J1" s="64" t="s">
        <v>0</v>
      </c>
      <c r="K1" s="64" t="s">
        <v>1</v>
      </c>
      <c r="L1" s="64" t="s">
        <v>2</v>
      </c>
      <c r="N1" s="62" t="s">
        <v>0</v>
      </c>
      <c r="O1" s="77" t="s">
        <v>52</v>
      </c>
      <c r="P1">
        <v>4</v>
      </c>
      <c r="U1" s="62" t="s">
        <v>1</v>
      </c>
      <c r="V1" s="77" t="s">
        <v>52</v>
      </c>
      <c r="W1">
        <v>4</v>
      </c>
      <c r="AB1" s="62" t="s">
        <v>2</v>
      </c>
      <c r="AC1" s="77" t="s">
        <v>52</v>
      </c>
      <c r="AD1">
        <v>4</v>
      </c>
    </row>
    <row r="2" spans="1:33" ht="15" thickBot="1">
      <c r="A2" s="21"/>
      <c r="B2" s="17"/>
      <c r="C2" s="17"/>
      <c r="D2" s="17"/>
      <c r="E2" s="17"/>
      <c r="F2" s="17"/>
      <c r="G2" s="17"/>
      <c r="H2" s="17"/>
      <c r="I2" s="22"/>
      <c r="J2" s="65"/>
      <c r="K2" s="65"/>
      <c r="L2" s="65"/>
      <c r="N2" s="66" t="s">
        <v>51</v>
      </c>
      <c r="O2" s="67" t="s">
        <v>55</v>
      </c>
      <c r="P2" s="67" t="s">
        <v>56</v>
      </c>
      <c r="Q2" s="67" t="s">
        <v>57</v>
      </c>
      <c r="R2" s="67" t="s">
        <v>53</v>
      </c>
      <c r="S2" s="68" t="s">
        <v>54</v>
      </c>
      <c r="T2" s="69"/>
      <c r="U2" s="66" t="s">
        <v>51</v>
      </c>
      <c r="V2" s="67" t="s">
        <v>55</v>
      </c>
      <c r="W2" s="67" t="s">
        <v>56</v>
      </c>
      <c r="X2" s="67" t="s">
        <v>57</v>
      </c>
      <c r="Y2" s="67" t="s">
        <v>53</v>
      </c>
      <c r="Z2" s="68" t="s">
        <v>54</v>
      </c>
      <c r="AA2" s="69"/>
      <c r="AB2" s="66" t="s">
        <v>51</v>
      </c>
      <c r="AC2" s="67" t="s">
        <v>55</v>
      </c>
      <c r="AD2" s="67" t="s">
        <v>56</v>
      </c>
      <c r="AE2" s="67" t="s">
        <v>57</v>
      </c>
      <c r="AF2" s="67" t="s">
        <v>53</v>
      </c>
      <c r="AG2" s="63" t="s">
        <v>54</v>
      </c>
    </row>
    <row r="3" spans="1:33">
      <c r="A3" s="25" t="s">
        <v>4</v>
      </c>
      <c r="B3" s="5">
        <v>1</v>
      </c>
      <c r="C3" s="36" t="s">
        <v>8</v>
      </c>
      <c r="D3" s="28"/>
      <c r="E3" s="28"/>
      <c r="F3" s="28"/>
      <c r="G3" s="28"/>
      <c r="H3" s="28"/>
      <c r="I3" s="37"/>
      <c r="J3">
        <v>3</v>
      </c>
      <c r="K3">
        <v>3</v>
      </c>
      <c r="L3">
        <v>3</v>
      </c>
      <c r="N3" s="70">
        <f>+(J3-1)/$P$1</f>
        <v>0.5</v>
      </c>
      <c r="O3" s="71">
        <f>+(2*1*$P$1*N3)+(POWER(1.96,2))</f>
        <v>7.8415999999999997</v>
      </c>
      <c r="P3" s="71">
        <f>2*SQRT((4*1*$P$1*N3)*(1-N3)+(POWER(1.96,2)))</f>
        <v>5.6005713994198842</v>
      </c>
      <c r="Q3" s="71">
        <f>2*((1*$P$1)+(POWER(1.96,2)))</f>
        <v>15.683199999999999</v>
      </c>
      <c r="R3" s="71">
        <f>+(O3-P3)/Q3</f>
        <v>0.14289358042874639</v>
      </c>
      <c r="S3" s="72">
        <f>+(O3+P3)/Q3</f>
        <v>0.85710641957125355</v>
      </c>
      <c r="T3" s="73"/>
      <c r="U3" s="70">
        <f>+(K3-1)/$P$1</f>
        <v>0.5</v>
      </c>
      <c r="V3" s="71">
        <f>+(2*1*$P$1*U3)+(POWER(1.96,2))</f>
        <v>7.8415999999999997</v>
      </c>
      <c r="W3" s="71">
        <f>2*SQRT((4*1*$P$1*U3)*(1-U3)+(POWER(1.96,2)))</f>
        <v>5.6005713994198842</v>
      </c>
      <c r="X3" s="71">
        <f>2*((1*$P$1)+(POWER(1.96,2)))</f>
        <v>15.683199999999999</v>
      </c>
      <c r="Y3" s="71">
        <f>+(V3-W3)/X3</f>
        <v>0.14289358042874639</v>
      </c>
      <c r="Z3" s="72">
        <f>+(V3+W3)/X3</f>
        <v>0.85710641957125355</v>
      </c>
      <c r="AA3" s="73"/>
      <c r="AB3" s="70">
        <f>+(L3-1)/$P$1</f>
        <v>0.5</v>
      </c>
      <c r="AC3" s="71">
        <f>+(2*1*$P$1*AB3)+(POWER(1.96,2))</f>
        <v>7.8415999999999997</v>
      </c>
      <c r="AD3" s="71">
        <f>2*SQRT((4*1*$P$1*AB3)*(1-AB3)+(POWER(1.96,2)))</f>
        <v>5.6005713994198842</v>
      </c>
      <c r="AE3" s="71">
        <f>2*((1*$P$1)+(POWER(1.96,2)))</f>
        <v>15.683199999999999</v>
      </c>
      <c r="AF3" s="71">
        <f>+(AC3-AD3)/AE3</f>
        <v>0.14289358042874639</v>
      </c>
      <c r="AG3" s="72">
        <f>+(AC3+AD3)/AE3</f>
        <v>0.85710641957125355</v>
      </c>
    </row>
    <row r="4" spans="1:33">
      <c r="A4" s="26"/>
      <c r="B4" s="8">
        <v>2</v>
      </c>
      <c r="C4" s="33" t="s">
        <v>7</v>
      </c>
      <c r="D4" s="31"/>
      <c r="E4" s="31"/>
      <c r="F4" s="31"/>
      <c r="G4" s="31"/>
      <c r="H4" s="31"/>
      <c r="I4" s="34"/>
      <c r="J4">
        <v>4</v>
      </c>
      <c r="K4">
        <v>4</v>
      </c>
      <c r="L4">
        <v>4</v>
      </c>
      <c r="N4" s="70">
        <f>+(J4-1)/$P$1</f>
        <v>0.75</v>
      </c>
      <c r="O4" s="71">
        <f t="shared" ref="O4:O30" si="0">+(2*1*$P$1*N4)+(POWER(1.96,2))</f>
        <v>9.8415999999999997</v>
      </c>
      <c r="P4" s="71">
        <f t="shared" ref="P4:P6" si="1">2*SQRT((4*1*$P$1*N4)*(1-N4)+(POWER(1.96,2)))</f>
        <v>5.2312904717669806</v>
      </c>
      <c r="Q4" s="71">
        <f t="shared" ref="Q4:Q30" si="2">2*((1*$P$1)+(POWER(1.96,2)))</f>
        <v>15.683199999999999</v>
      </c>
      <c r="R4" s="71">
        <f t="shared" ref="R4:R6" si="3">+(O4-P4)/Q4</f>
        <v>0.29396484953536389</v>
      </c>
      <c r="S4" s="72">
        <f t="shared" ref="S4:S6" si="4">+(O4+P4)/Q4</f>
        <v>0.96108514026263647</v>
      </c>
      <c r="T4" s="73"/>
      <c r="U4" s="70">
        <f t="shared" ref="U4:U30" si="5">+(K4-1)/$P$1</f>
        <v>0.75</v>
      </c>
      <c r="V4" s="71">
        <f t="shared" ref="V4:V30" si="6">+(2*1*$P$1*U4)+(POWER(1.96,2))</f>
        <v>9.8415999999999997</v>
      </c>
      <c r="W4" s="71">
        <f t="shared" ref="W4:W30" si="7">2*SQRT((4*1*$P$1*U4)*(1-U4)+(POWER(1.96,2)))</f>
        <v>5.2312904717669806</v>
      </c>
      <c r="X4" s="71">
        <f t="shared" ref="X4:X30" si="8">2*((1*$P$1)+(POWER(1.96,2)))</f>
        <v>15.683199999999999</v>
      </c>
      <c r="Y4" s="71">
        <f t="shared" ref="Y4:Y30" si="9">+(V4-W4)/X4</f>
        <v>0.29396484953536389</v>
      </c>
      <c r="Z4" s="72">
        <f t="shared" ref="Z4:Z30" si="10">+(V4+W4)/X4</f>
        <v>0.96108514026263647</v>
      </c>
      <c r="AA4" s="73"/>
      <c r="AB4" s="70">
        <f t="shared" ref="AB4:AB30" si="11">+(L4-1)/$P$1</f>
        <v>0.75</v>
      </c>
      <c r="AC4" s="71">
        <f t="shared" ref="AC4:AC30" si="12">+(2*1*$P$1*AB4)+(POWER(1.96,2))</f>
        <v>9.8415999999999997</v>
      </c>
      <c r="AD4" s="71">
        <f t="shared" ref="AD4:AD30" si="13">2*SQRT((4*1*$P$1*AB4)*(1-AB4)+(POWER(1.96,2)))</f>
        <v>5.2312904717669806</v>
      </c>
      <c r="AE4" s="71">
        <f t="shared" ref="AE4:AE30" si="14">2*((1*$P$1)+(POWER(1.96,2)))</f>
        <v>15.683199999999999</v>
      </c>
      <c r="AF4" s="71">
        <f t="shared" ref="AF4:AF30" si="15">+(AC4-AD4)/AE4</f>
        <v>0.29396484953536389</v>
      </c>
      <c r="AG4" s="72">
        <f t="shared" ref="AG4:AG30" si="16">+(AC4+AD4)/AE4</f>
        <v>0.96108514026263647</v>
      </c>
    </row>
    <row r="5" spans="1:33">
      <c r="A5" s="26"/>
      <c r="B5" s="8">
        <v>3</v>
      </c>
      <c r="C5" s="33" t="s">
        <v>9</v>
      </c>
      <c r="D5" s="31"/>
      <c r="E5" s="31"/>
      <c r="F5" s="31"/>
      <c r="G5" s="31"/>
      <c r="H5" s="31"/>
      <c r="I5" s="34"/>
      <c r="J5">
        <v>5</v>
      </c>
      <c r="K5">
        <v>5</v>
      </c>
      <c r="L5">
        <v>5</v>
      </c>
      <c r="N5" s="70">
        <f t="shared" ref="N5:N30" si="17">+(J5-1)/$P$1</f>
        <v>1</v>
      </c>
      <c r="O5" s="71">
        <f t="shared" si="0"/>
        <v>11.8416</v>
      </c>
      <c r="P5" s="71">
        <f t="shared" si="1"/>
        <v>3.92</v>
      </c>
      <c r="Q5" s="71">
        <f t="shared" si="2"/>
        <v>15.683199999999999</v>
      </c>
      <c r="R5" s="71">
        <f t="shared" si="3"/>
        <v>0.50510099979596002</v>
      </c>
      <c r="S5" s="72">
        <f t="shared" si="4"/>
        <v>1.0049989798000407</v>
      </c>
      <c r="T5" s="73"/>
      <c r="U5" s="70">
        <f t="shared" si="5"/>
        <v>1</v>
      </c>
      <c r="V5" s="71">
        <f t="shared" si="6"/>
        <v>11.8416</v>
      </c>
      <c r="W5" s="71">
        <f t="shared" si="7"/>
        <v>3.92</v>
      </c>
      <c r="X5" s="71">
        <f t="shared" si="8"/>
        <v>15.683199999999999</v>
      </c>
      <c r="Y5" s="71">
        <f t="shared" si="9"/>
        <v>0.50510099979596002</v>
      </c>
      <c r="Z5" s="72">
        <f t="shared" si="10"/>
        <v>1.0049989798000407</v>
      </c>
      <c r="AA5" s="73"/>
      <c r="AB5" s="70">
        <f t="shared" si="11"/>
        <v>1</v>
      </c>
      <c r="AC5" s="71">
        <f t="shared" si="12"/>
        <v>11.8416</v>
      </c>
      <c r="AD5" s="71">
        <f t="shared" si="13"/>
        <v>3.92</v>
      </c>
      <c r="AE5" s="71">
        <f t="shared" si="14"/>
        <v>15.683199999999999</v>
      </c>
      <c r="AF5" s="71">
        <f t="shared" si="15"/>
        <v>0.50510099979596002</v>
      </c>
      <c r="AG5" s="72">
        <f t="shared" si="16"/>
        <v>1.0049989798000407</v>
      </c>
    </row>
    <row r="6" spans="1:33" ht="15" thickBot="1">
      <c r="A6" s="26"/>
      <c r="B6" s="8">
        <v>4</v>
      </c>
      <c r="C6" s="51" t="s">
        <v>5</v>
      </c>
      <c r="D6" s="31"/>
      <c r="E6" s="31"/>
      <c r="F6" s="31"/>
      <c r="G6" s="31"/>
      <c r="H6" s="31"/>
      <c r="I6" s="34"/>
      <c r="J6">
        <v>4</v>
      </c>
      <c r="K6">
        <v>4</v>
      </c>
      <c r="L6">
        <v>4</v>
      </c>
      <c r="N6" s="70">
        <f t="shared" si="17"/>
        <v>0.75</v>
      </c>
      <c r="O6" s="71">
        <f t="shared" si="0"/>
        <v>9.8415999999999997</v>
      </c>
      <c r="P6" s="71">
        <f t="shared" si="1"/>
        <v>5.2312904717669806</v>
      </c>
      <c r="Q6" s="71">
        <f t="shared" si="2"/>
        <v>15.683199999999999</v>
      </c>
      <c r="R6" s="71">
        <f t="shared" si="3"/>
        <v>0.29396484953536389</v>
      </c>
      <c r="S6" s="72">
        <f t="shared" si="4"/>
        <v>0.96108514026263647</v>
      </c>
      <c r="T6" s="73"/>
      <c r="U6" s="70">
        <f t="shared" si="5"/>
        <v>0.75</v>
      </c>
      <c r="V6" s="71">
        <f t="shared" si="6"/>
        <v>9.8415999999999997</v>
      </c>
      <c r="W6" s="71">
        <f t="shared" si="7"/>
        <v>5.2312904717669806</v>
      </c>
      <c r="X6" s="71">
        <f t="shared" si="8"/>
        <v>15.683199999999999</v>
      </c>
      <c r="Y6" s="71">
        <f t="shared" si="9"/>
        <v>0.29396484953536389</v>
      </c>
      <c r="Z6" s="72">
        <f t="shared" si="10"/>
        <v>0.96108514026263647</v>
      </c>
      <c r="AA6" s="73"/>
      <c r="AB6" s="70">
        <f t="shared" si="11"/>
        <v>0.75</v>
      </c>
      <c r="AC6" s="71">
        <f t="shared" si="12"/>
        <v>9.8415999999999997</v>
      </c>
      <c r="AD6" s="71">
        <f t="shared" si="13"/>
        <v>5.2312904717669806</v>
      </c>
      <c r="AE6" s="71">
        <f t="shared" si="14"/>
        <v>15.683199999999999</v>
      </c>
      <c r="AF6" s="71">
        <f t="shared" si="15"/>
        <v>0.29396484953536389</v>
      </c>
      <c r="AG6" s="72">
        <f t="shared" si="16"/>
        <v>0.96108514026263647</v>
      </c>
    </row>
    <row r="7" spans="1:33">
      <c r="A7" s="35" t="s">
        <v>11</v>
      </c>
      <c r="B7" s="14"/>
      <c r="C7" s="14"/>
      <c r="D7" s="14"/>
      <c r="E7" s="14"/>
      <c r="F7" s="14"/>
      <c r="G7" s="14"/>
      <c r="H7" s="14"/>
      <c r="I7" s="20"/>
      <c r="N7" s="70"/>
      <c r="O7" s="71"/>
      <c r="P7" s="71"/>
      <c r="Q7" s="71"/>
      <c r="R7" s="71"/>
      <c r="S7" s="72"/>
      <c r="T7" s="73"/>
      <c r="U7" s="70"/>
      <c r="V7" s="71"/>
      <c r="W7" s="71"/>
      <c r="X7" s="71"/>
      <c r="Y7" s="71"/>
      <c r="Z7" s="72"/>
      <c r="AA7" s="73"/>
      <c r="AB7" s="70"/>
      <c r="AC7" s="71"/>
      <c r="AD7" s="71"/>
      <c r="AE7" s="71"/>
      <c r="AF7" s="71"/>
      <c r="AG7" s="72"/>
    </row>
    <row r="8" spans="1:33" ht="15" thickBot="1">
      <c r="A8" s="21"/>
      <c r="B8" s="17"/>
      <c r="C8" s="17"/>
      <c r="D8" s="17"/>
      <c r="E8" s="17"/>
      <c r="F8" s="17"/>
      <c r="G8" s="17"/>
      <c r="H8" s="17"/>
      <c r="I8" s="22"/>
      <c r="N8" s="70"/>
      <c r="O8" s="71"/>
      <c r="P8" s="71"/>
      <c r="Q8" s="71"/>
      <c r="R8" s="71"/>
      <c r="S8" s="72"/>
      <c r="T8" s="73"/>
      <c r="U8" s="70"/>
      <c r="V8" s="71"/>
      <c r="W8" s="71"/>
      <c r="X8" s="71"/>
      <c r="Y8" s="71"/>
      <c r="Z8" s="72"/>
      <c r="AA8" s="73"/>
      <c r="AB8" s="70"/>
      <c r="AC8" s="71"/>
      <c r="AD8" s="71"/>
      <c r="AE8" s="71"/>
      <c r="AF8" s="71"/>
      <c r="AG8" s="72"/>
    </row>
    <row r="9" spans="1:33">
      <c r="A9" s="25" t="s">
        <v>4</v>
      </c>
      <c r="B9" s="5">
        <v>1</v>
      </c>
      <c r="C9" s="46" t="s">
        <v>10</v>
      </c>
      <c r="D9" s="28"/>
      <c r="E9" s="28"/>
      <c r="F9" s="28"/>
      <c r="G9" s="28"/>
      <c r="H9" s="28"/>
      <c r="I9" s="37"/>
      <c r="J9">
        <v>5</v>
      </c>
      <c r="K9">
        <v>5</v>
      </c>
      <c r="L9">
        <v>5</v>
      </c>
      <c r="N9" s="70">
        <f t="shared" si="17"/>
        <v>1</v>
      </c>
      <c r="O9" s="71">
        <f t="shared" si="0"/>
        <v>11.8416</v>
      </c>
      <c r="P9" s="71">
        <f t="shared" ref="P7:P30" si="18">2*SQRT((4*1*$P$1*N9)*(1-N9)+(POWER(1.96,2)))</f>
        <v>3.92</v>
      </c>
      <c r="Q9" s="71">
        <f t="shared" si="2"/>
        <v>15.683199999999999</v>
      </c>
      <c r="R9" s="71">
        <f t="shared" ref="R7:R30" si="19">+(O9-P9)/Q9</f>
        <v>0.50510099979596002</v>
      </c>
      <c r="S9" s="72">
        <f t="shared" ref="S7:S30" si="20">+(O9+P9)/Q9</f>
        <v>1.0049989798000407</v>
      </c>
      <c r="T9" s="73"/>
      <c r="U9" s="70">
        <f t="shared" si="5"/>
        <v>1</v>
      </c>
      <c r="V9" s="71">
        <f t="shared" si="6"/>
        <v>11.8416</v>
      </c>
      <c r="W9" s="71">
        <f t="shared" si="7"/>
        <v>3.92</v>
      </c>
      <c r="X9" s="71">
        <f t="shared" si="8"/>
        <v>15.683199999999999</v>
      </c>
      <c r="Y9" s="71">
        <f t="shared" si="9"/>
        <v>0.50510099979596002</v>
      </c>
      <c r="Z9" s="72">
        <f t="shared" si="10"/>
        <v>1.0049989798000407</v>
      </c>
      <c r="AA9" s="73"/>
      <c r="AB9" s="70">
        <f t="shared" si="11"/>
        <v>1</v>
      </c>
      <c r="AC9" s="71">
        <f t="shared" si="12"/>
        <v>11.8416</v>
      </c>
      <c r="AD9" s="71">
        <f t="shared" si="13"/>
        <v>3.92</v>
      </c>
      <c r="AE9" s="71">
        <f t="shared" si="14"/>
        <v>15.683199999999999</v>
      </c>
      <c r="AF9" s="71">
        <f t="shared" si="15"/>
        <v>0.50510099979596002</v>
      </c>
      <c r="AG9" s="72">
        <f t="shared" si="16"/>
        <v>1.0049989798000407</v>
      </c>
    </row>
    <row r="10" spans="1:33">
      <c r="A10" s="26"/>
      <c r="B10" s="8">
        <v>2</v>
      </c>
      <c r="C10" s="47" t="s">
        <v>12</v>
      </c>
      <c r="D10" s="31"/>
      <c r="E10" s="31"/>
      <c r="F10" s="31"/>
      <c r="G10" s="31"/>
      <c r="H10" s="31"/>
      <c r="I10" s="34"/>
      <c r="J10">
        <v>5</v>
      </c>
      <c r="K10">
        <v>5</v>
      </c>
      <c r="L10">
        <v>5</v>
      </c>
      <c r="N10" s="70">
        <f t="shared" si="17"/>
        <v>1</v>
      </c>
      <c r="O10" s="71">
        <f t="shared" si="0"/>
        <v>11.8416</v>
      </c>
      <c r="P10" s="71">
        <f t="shared" si="18"/>
        <v>3.92</v>
      </c>
      <c r="Q10" s="71">
        <f t="shared" si="2"/>
        <v>15.683199999999999</v>
      </c>
      <c r="R10" s="71">
        <f t="shared" si="19"/>
        <v>0.50510099979596002</v>
      </c>
      <c r="S10" s="72">
        <f t="shared" si="20"/>
        <v>1.0049989798000407</v>
      </c>
      <c r="T10" s="73"/>
      <c r="U10" s="70">
        <f t="shared" si="5"/>
        <v>1</v>
      </c>
      <c r="V10" s="71">
        <f t="shared" si="6"/>
        <v>11.8416</v>
      </c>
      <c r="W10" s="71">
        <f t="shared" si="7"/>
        <v>3.92</v>
      </c>
      <c r="X10" s="71">
        <f t="shared" si="8"/>
        <v>15.683199999999999</v>
      </c>
      <c r="Y10" s="71">
        <f t="shared" si="9"/>
        <v>0.50510099979596002</v>
      </c>
      <c r="Z10" s="72">
        <f t="shared" si="10"/>
        <v>1.0049989798000407</v>
      </c>
      <c r="AA10" s="73"/>
      <c r="AB10" s="70">
        <f t="shared" si="11"/>
        <v>1</v>
      </c>
      <c r="AC10" s="71">
        <f t="shared" si="12"/>
        <v>11.8416</v>
      </c>
      <c r="AD10" s="71">
        <f t="shared" si="13"/>
        <v>3.92</v>
      </c>
      <c r="AE10" s="71">
        <f t="shared" si="14"/>
        <v>15.683199999999999</v>
      </c>
      <c r="AF10" s="71">
        <f t="shared" si="15"/>
        <v>0.50510099979596002</v>
      </c>
      <c r="AG10" s="72">
        <f t="shared" si="16"/>
        <v>1.0049989798000407</v>
      </c>
    </row>
    <row r="11" spans="1:33">
      <c r="A11" s="26"/>
      <c r="B11" s="8">
        <v>3</v>
      </c>
      <c r="C11" s="47" t="s">
        <v>13</v>
      </c>
      <c r="D11" s="31"/>
      <c r="E11" s="31"/>
      <c r="F11" s="31"/>
      <c r="G11" s="31"/>
      <c r="H11" s="31"/>
      <c r="I11" s="34"/>
      <c r="J11">
        <v>5</v>
      </c>
      <c r="K11">
        <v>5</v>
      </c>
      <c r="L11">
        <v>5</v>
      </c>
      <c r="N11" s="70">
        <f t="shared" si="17"/>
        <v>1</v>
      </c>
      <c r="O11" s="71">
        <f t="shared" si="0"/>
        <v>11.8416</v>
      </c>
      <c r="P11" s="71">
        <f t="shared" si="18"/>
        <v>3.92</v>
      </c>
      <c r="Q11" s="71">
        <f t="shared" si="2"/>
        <v>15.683199999999999</v>
      </c>
      <c r="R11" s="71">
        <f t="shared" si="19"/>
        <v>0.50510099979596002</v>
      </c>
      <c r="S11" s="72">
        <f t="shared" si="20"/>
        <v>1.0049989798000407</v>
      </c>
      <c r="T11" s="73"/>
      <c r="U11" s="70">
        <f t="shared" si="5"/>
        <v>1</v>
      </c>
      <c r="V11" s="71">
        <f t="shared" si="6"/>
        <v>11.8416</v>
      </c>
      <c r="W11" s="71">
        <f t="shared" si="7"/>
        <v>3.92</v>
      </c>
      <c r="X11" s="71">
        <f t="shared" si="8"/>
        <v>15.683199999999999</v>
      </c>
      <c r="Y11" s="71">
        <f t="shared" si="9"/>
        <v>0.50510099979596002</v>
      </c>
      <c r="Z11" s="72">
        <f t="shared" si="10"/>
        <v>1.0049989798000407</v>
      </c>
      <c r="AA11" s="73"/>
      <c r="AB11" s="70">
        <f t="shared" si="11"/>
        <v>1</v>
      </c>
      <c r="AC11" s="71">
        <f t="shared" si="12"/>
        <v>11.8416</v>
      </c>
      <c r="AD11" s="71">
        <f t="shared" si="13"/>
        <v>3.92</v>
      </c>
      <c r="AE11" s="71">
        <f t="shared" si="14"/>
        <v>15.683199999999999</v>
      </c>
      <c r="AF11" s="71">
        <f t="shared" si="15"/>
        <v>0.50510099979596002</v>
      </c>
      <c r="AG11" s="72">
        <f t="shared" si="16"/>
        <v>1.0049989798000407</v>
      </c>
    </row>
    <row r="12" spans="1:33" ht="15" thickBot="1">
      <c r="A12" s="26"/>
      <c r="B12" s="8">
        <v>4</v>
      </c>
      <c r="C12" s="48" t="s">
        <v>14</v>
      </c>
      <c r="D12" s="49"/>
      <c r="E12" s="49"/>
      <c r="F12" s="49"/>
      <c r="G12" s="49"/>
      <c r="H12" s="49"/>
      <c r="I12" s="50"/>
      <c r="J12">
        <v>3</v>
      </c>
      <c r="K12">
        <v>3</v>
      </c>
      <c r="L12">
        <v>3</v>
      </c>
      <c r="N12" s="70">
        <f t="shared" si="17"/>
        <v>0.5</v>
      </c>
      <c r="O12" s="71">
        <f t="shared" si="0"/>
        <v>7.8415999999999997</v>
      </c>
      <c r="P12" s="71">
        <f t="shared" si="18"/>
        <v>5.6005713994198842</v>
      </c>
      <c r="Q12" s="71">
        <f t="shared" si="2"/>
        <v>15.683199999999999</v>
      </c>
      <c r="R12" s="71">
        <f t="shared" si="19"/>
        <v>0.14289358042874639</v>
      </c>
      <c r="S12" s="72">
        <f t="shared" si="20"/>
        <v>0.85710641957125355</v>
      </c>
      <c r="T12" s="73"/>
      <c r="U12" s="70">
        <f t="shared" si="5"/>
        <v>0.5</v>
      </c>
      <c r="V12" s="71">
        <f t="shared" si="6"/>
        <v>7.8415999999999997</v>
      </c>
      <c r="W12" s="71">
        <f t="shared" si="7"/>
        <v>5.6005713994198842</v>
      </c>
      <c r="X12" s="71">
        <f t="shared" si="8"/>
        <v>15.683199999999999</v>
      </c>
      <c r="Y12" s="71">
        <f t="shared" si="9"/>
        <v>0.14289358042874639</v>
      </c>
      <c r="Z12" s="72">
        <f t="shared" si="10"/>
        <v>0.85710641957125355</v>
      </c>
      <c r="AA12" s="73"/>
      <c r="AB12" s="70">
        <f t="shared" si="11"/>
        <v>0.5</v>
      </c>
      <c r="AC12" s="71">
        <f t="shared" si="12"/>
        <v>7.8415999999999997</v>
      </c>
      <c r="AD12" s="71">
        <f t="shared" si="13"/>
        <v>5.6005713994198842</v>
      </c>
      <c r="AE12" s="71">
        <f t="shared" si="14"/>
        <v>15.683199999999999</v>
      </c>
      <c r="AF12" s="71">
        <f t="shared" si="15"/>
        <v>0.14289358042874639</v>
      </c>
      <c r="AG12" s="72">
        <f t="shared" si="16"/>
        <v>0.85710641957125355</v>
      </c>
    </row>
    <row r="13" spans="1:33">
      <c r="A13" s="35" t="s">
        <v>15</v>
      </c>
      <c r="B13" s="14"/>
      <c r="C13" s="14"/>
      <c r="D13" s="14"/>
      <c r="E13" s="14"/>
      <c r="F13" s="14"/>
      <c r="G13" s="14"/>
      <c r="H13" s="14"/>
      <c r="I13" s="20"/>
      <c r="N13" s="70"/>
      <c r="O13" s="71"/>
      <c r="P13" s="71"/>
      <c r="Q13" s="71"/>
      <c r="R13" s="71"/>
      <c r="S13" s="72"/>
      <c r="T13" s="73"/>
      <c r="U13" s="70"/>
      <c r="V13" s="71"/>
      <c r="W13" s="71"/>
      <c r="X13" s="71"/>
      <c r="Y13" s="71"/>
      <c r="Z13" s="72"/>
      <c r="AA13" s="73"/>
      <c r="AB13" s="70"/>
      <c r="AC13" s="71"/>
      <c r="AD13" s="71"/>
      <c r="AE13" s="71"/>
      <c r="AF13" s="71"/>
      <c r="AG13" s="72"/>
    </row>
    <row r="14" spans="1:33" ht="15" thickBot="1">
      <c r="A14" s="21"/>
      <c r="B14" s="17"/>
      <c r="C14" s="17"/>
      <c r="D14" s="17"/>
      <c r="E14" s="17"/>
      <c r="F14" s="17"/>
      <c r="G14" s="17"/>
      <c r="H14" s="17"/>
      <c r="I14" s="22"/>
      <c r="N14" s="70"/>
      <c r="O14" s="71"/>
      <c r="P14" s="71"/>
      <c r="Q14" s="71"/>
      <c r="R14" s="71"/>
      <c r="S14" s="72"/>
      <c r="T14" s="73"/>
      <c r="U14" s="70"/>
      <c r="V14" s="71"/>
      <c r="W14" s="71"/>
      <c r="X14" s="71"/>
      <c r="Y14" s="71"/>
      <c r="Z14" s="72"/>
      <c r="AA14" s="73"/>
      <c r="AB14" s="70"/>
      <c r="AC14" s="71"/>
      <c r="AD14" s="71"/>
      <c r="AE14" s="71"/>
      <c r="AF14" s="71"/>
      <c r="AG14" s="72"/>
    </row>
    <row r="15" spans="1:33">
      <c r="A15" s="25" t="s">
        <v>4</v>
      </c>
      <c r="B15" s="5">
        <v>1</v>
      </c>
      <c r="C15" s="36" t="s">
        <v>16</v>
      </c>
      <c r="D15" s="28"/>
      <c r="E15" s="28"/>
      <c r="F15" s="28"/>
      <c r="G15" s="28"/>
      <c r="H15" s="28"/>
      <c r="I15" s="37"/>
      <c r="J15">
        <v>5</v>
      </c>
      <c r="K15">
        <v>5</v>
      </c>
      <c r="L15">
        <v>5</v>
      </c>
      <c r="N15" s="70">
        <f t="shared" si="17"/>
        <v>1</v>
      </c>
      <c r="O15" s="71">
        <f t="shared" si="0"/>
        <v>11.8416</v>
      </c>
      <c r="P15" s="71">
        <f t="shared" si="18"/>
        <v>3.92</v>
      </c>
      <c r="Q15" s="71">
        <f t="shared" si="2"/>
        <v>15.683199999999999</v>
      </c>
      <c r="R15" s="71">
        <f t="shared" si="19"/>
        <v>0.50510099979596002</v>
      </c>
      <c r="S15" s="72">
        <f t="shared" si="20"/>
        <v>1.0049989798000407</v>
      </c>
      <c r="T15" s="73"/>
      <c r="U15" s="70">
        <f t="shared" si="5"/>
        <v>1</v>
      </c>
      <c r="V15" s="71">
        <f t="shared" si="6"/>
        <v>11.8416</v>
      </c>
      <c r="W15" s="71">
        <f t="shared" si="7"/>
        <v>3.92</v>
      </c>
      <c r="X15" s="71">
        <f t="shared" si="8"/>
        <v>15.683199999999999</v>
      </c>
      <c r="Y15" s="71">
        <f t="shared" si="9"/>
        <v>0.50510099979596002</v>
      </c>
      <c r="Z15" s="72">
        <f t="shared" si="10"/>
        <v>1.0049989798000407</v>
      </c>
      <c r="AA15" s="73"/>
      <c r="AB15" s="70">
        <f t="shared" si="11"/>
        <v>1</v>
      </c>
      <c r="AC15" s="71">
        <f t="shared" si="12"/>
        <v>11.8416</v>
      </c>
      <c r="AD15" s="71">
        <f t="shared" si="13"/>
        <v>3.92</v>
      </c>
      <c r="AE15" s="71">
        <f t="shared" si="14"/>
        <v>15.683199999999999</v>
      </c>
      <c r="AF15" s="71">
        <f t="shared" si="15"/>
        <v>0.50510099979596002</v>
      </c>
      <c r="AG15" s="72">
        <f t="shared" si="16"/>
        <v>1.0049989798000407</v>
      </c>
    </row>
    <row r="16" spans="1:33">
      <c r="A16" s="26"/>
      <c r="B16" s="8">
        <v>2</v>
      </c>
      <c r="C16" s="33" t="s">
        <v>17</v>
      </c>
      <c r="D16" s="31"/>
      <c r="E16" s="31"/>
      <c r="F16" s="31"/>
      <c r="G16" s="31"/>
      <c r="H16" s="31"/>
      <c r="I16" s="34"/>
      <c r="J16">
        <v>5</v>
      </c>
      <c r="K16">
        <v>5</v>
      </c>
      <c r="L16">
        <v>5</v>
      </c>
      <c r="N16" s="70">
        <f t="shared" si="17"/>
        <v>1</v>
      </c>
      <c r="O16" s="71">
        <f t="shared" si="0"/>
        <v>11.8416</v>
      </c>
      <c r="P16" s="71">
        <f t="shared" si="18"/>
        <v>3.92</v>
      </c>
      <c r="Q16" s="71">
        <f t="shared" si="2"/>
        <v>15.683199999999999</v>
      </c>
      <c r="R16" s="71">
        <f t="shared" si="19"/>
        <v>0.50510099979596002</v>
      </c>
      <c r="S16" s="72">
        <f t="shared" si="20"/>
        <v>1.0049989798000407</v>
      </c>
      <c r="T16" s="73"/>
      <c r="U16" s="70">
        <f t="shared" si="5"/>
        <v>1</v>
      </c>
      <c r="V16" s="71">
        <f t="shared" si="6"/>
        <v>11.8416</v>
      </c>
      <c r="W16" s="71">
        <f t="shared" si="7"/>
        <v>3.92</v>
      </c>
      <c r="X16" s="71">
        <f t="shared" si="8"/>
        <v>15.683199999999999</v>
      </c>
      <c r="Y16" s="71">
        <f t="shared" si="9"/>
        <v>0.50510099979596002</v>
      </c>
      <c r="Z16" s="72">
        <f t="shared" si="10"/>
        <v>1.0049989798000407</v>
      </c>
      <c r="AA16" s="73"/>
      <c r="AB16" s="70">
        <f t="shared" si="11"/>
        <v>1</v>
      </c>
      <c r="AC16" s="71">
        <f t="shared" si="12"/>
        <v>11.8416</v>
      </c>
      <c r="AD16" s="71">
        <f t="shared" si="13"/>
        <v>3.92</v>
      </c>
      <c r="AE16" s="71">
        <f t="shared" si="14"/>
        <v>15.683199999999999</v>
      </c>
      <c r="AF16" s="71">
        <f t="shared" si="15"/>
        <v>0.50510099979596002</v>
      </c>
      <c r="AG16" s="72">
        <f t="shared" si="16"/>
        <v>1.0049989798000407</v>
      </c>
    </row>
    <row r="17" spans="1:33">
      <c r="A17" s="26"/>
      <c r="B17" s="8">
        <v>3</v>
      </c>
      <c r="C17" s="33" t="s">
        <v>18</v>
      </c>
      <c r="D17" s="31"/>
      <c r="E17" s="31"/>
      <c r="F17" s="31"/>
      <c r="G17" s="31"/>
      <c r="H17" s="31"/>
      <c r="I17" s="34"/>
      <c r="J17">
        <v>4</v>
      </c>
      <c r="K17">
        <v>4</v>
      </c>
      <c r="L17">
        <v>4</v>
      </c>
      <c r="N17" s="70">
        <f t="shared" si="17"/>
        <v>0.75</v>
      </c>
      <c r="O17" s="71">
        <f t="shared" si="0"/>
        <v>9.8415999999999997</v>
      </c>
      <c r="P17" s="71">
        <f t="shared" si="18"/>
        <v>5.2312904717669806</v>
      </c>
      <c r="Q17" s="71">
        <f t="shared" si="2"/>
        <v>15.683199999999999</v>
      </c>
      <c r="R17" s="71">
        <f t="shared" si="19"/>
        <v>0.29396484953536389</v>
      </c>
      <c r="S17" s="72">
        <f t="shared" si="20"/>
        <v>0.96108514026263647</v>
      </c>
      <c r="T17" s="73"/>
      <c r="U17" s="70">
        <f t="shared" si="5"/>
        <v>0.75</v>
      </c>
      <c r="V17" s="71">
        <f t="shared" si="6"/>
        <v>9.8415999999999997</v>
      </c>
      <c r="W17" s="71">
        <f t="shared" si="7"/>
        <v>5.2312904717669806</v>
      </c>
      <c r="X17" s="71">
        <f t="shared" si="8"/>
        <v>15.683199999999999</v>
      </c>
      <c r="Y17" s="71">
        <f t="shared" si="9"/>
        <v>0.29396484953536389</v>
      </c>
      <c r="Z17" s="72">
        <f t="shared" si="10"/>
        <v>0.96108514026263647</v>
      </c>
      <c r="AA17" s="73"/>
      <c r="AB17" s="70">
        <f t="shared" si="11"/>
        <v>0.75</v>
      </c>
      <c r="AC17" s="71">
        <f t="shared" si="12"/>
        <v>9.8415999999999997</v>
      </c>
      <c r="AD17" s="71">
        <f t="shared" si="13"/>
        <v>5.2312904717669806</v>
      </c>
      <c r="AE17" s="71">
        <f t="shared" si="14"/>
        <v>15.683199999999999</v>
      </c>
      <c r="AF17" s="71">
        <f t="shared" si="15"/>
        <v>0.29396484953536389</v>
      </c>
      <c r="AG17" s="72">
        <f t="shared" si="16"/>
        <v>0.96108514026263647</v>
      </c>
    </row>
    <row r="18" spans="1:33" ht="15" thickBot="1">
      <c r="A18" s="26"/>
      <c r="B18" s="8">
        <v>4</v>
      </c>
      <c r="C18" s="33" t="s">
        <v>19</v>
      </c>
      <c r="D18" s="31"/>
      <c r="E18" s="31"/>
      <c r="F18" s="31"/>
      <c r="G18" s="31"/>
      <c r="H18" s="31"/>
      <c r="I18" s="34"/>
      <c r="J18">
        <v>4</v>
      </c>
      <c r="K18">
        <v>4</v>
      </c>
      <c r="L18">
        <v>4</v>
      </c>
      <c r="N18" s="70">
        <f t="shared" si="17"/>
        <v>0.75</v>
      </c>
      <c r="O18" s="71">
        <f t="shared" si="0"/>
        <v>9.8415999999999997</v>
      </c>
      <c r="P18" s="71">
        <f t="shared" si="18"/>
        <v>5.2312904717669806</v>
      </c>
      <c r="Q18" s="71">
        <f t="shared" si="2"/>
        <v>15.683199999999999</v>
      </c>
      <c r="R18" s="71">
        <f t="shared" si="19"/>
        <v>0.29396484953536389</v>
      </c>
      <c r="S18" s="72">
        <f t="shared" si="20"/>
        <v>0.96108514026263647</v>
      </c>
      <c r="T18" s="73"/>
      <c r="U18" s="70">
        <f t="shared" si="5"/>
        <v>0.75</v>
      </c>
      <c r="V18" s="71">
        <f t="shared" si="6"/>
        <v>9.8415999999999997</v>
      </c>
      <c r="W18" s="71">
        <f t="shared" si="7"/>
        <v>5.2312904717669806</v>
      </c>
      <c r="X18" s="71">
        <f t="shared" si="8"/>
        <v>15.683199999999999</v>
      </c>
      <c r="Y18" s="71">
        <f t="shared" si="9"/>
        <v>0.29396484953536389</v>
      </c>
      <c r="Z18" s="72">
        <f t="shared" si="10"/>
        <v>0.96108514026263647</v>
      </c>
      <c r="AA18" s="73"/>
      <c r="AB18" s="70">
        <f t="shared" si="11"/>
        <v>0.75</v>
      </c>
      <c r="AC18" s="71">
        <f t="shared" si="12"/>
        <v>9.8415999999999997</v>
      </c>
      <c r="AD18" s="71">
        <f t="shared" si="13"/>
        <v>5.2312904717669806</v>
      </c>
      <c r="AE18" s="71">
        <f t="shared" si="14"/>
        <v>15.683199999999999</v>
      </c>
      <c r="AF18" s="71">
        <f t="shared" si="15"/>
        <v>0.29396484953536389</v>
      </c>
      <c r="AG18" s="72">
        <f t="shared" si="16"/>
        <v>0.96108514026263647</v>
      </c>
    </row>
    <row r="19" spans="1:33">
      <c r="A19" s="35" t="s">
        <v>30</v>
      </c>
      <c r="B19" s="14"/>
      <c r="C19" s="14"/>
      <c r="D19" s="14"/>
      <c r="E19" s="14"/>
      <c r="F19" s="14"/>
      <c r="G19" s="14"/>
      <c r="H19" s="14"/>
      <c r="I19" s="20"/>
      <c r="N19" s="70"/>
      <c r="O19" s="71"/>
      <c r="P19" s="71"/>
      <c r="Q19" s="71"/>
      <c r="R19" s="71"/>
      <c r="S19" s="72"/>
      <c r="T19" s="73"/>
      <c r="U19" s="70"/>
      <c r="V19" s="71"/>
      <c r="W19" s="71"/>
      <c r="X19" s="71"/>
      <c r="Y19" s="71"/>
      <c r="Z19" s="72"/>
      <c r="AA19" s="73"/>
      <c r="AB19" s="70"/>
      <c r="AC19" s="71"/>
      <c r="AD19" s="71"/>
      <c r="AE19" s="71"/>
      <c r="AF19" s="71"/>
      <c r="AG19" s="72"/>
    </row>
    <row r="20" spans="1:33" ht="15" thickBot="1">
      <c r="A20" s="21"/>
      <c r="B20" s="17"/>
      <c r="C20" s="17"/>
      <c r="D20" s="17"/>
      <c r="E20" s="17"/>
      <c r="F20" s="17"/>
      <c r="G20" s="17"/>
      <c r="H20" s="17"/>
      <c r="I20" s="22"/>
      <c r="N20" s="70"/>
      <c r="O20" s="71"/>
      <c r="P20" s="71"/>
      <c r="Q20" s="71"/>
      <c r="R20" s="71"/>
      <c r="S20" s="72"/>
      <c r="T20" s="73"/>
      <c r="U20" s="70"/>
      <c r="V20" s="71"/>
      <c r="W20" s="71"/>
      <c r="X20" s="71"/>
      <c r="Y20" s="71"/>
      <c r="Z20" s="72"/>
      <c r="AA20" s="73"/>
      <c r="AB20" s="70"/>
      <c r="AC20" s="71"/>
      <c r="AD20" s="71"/>
      <c r="AE20" s="71"/>
      <c r="AF20" s="71"/>
      <c r="AG20" s="72"/>
    </row>
    <row r="21" spans="1:33">
      <c r="A21" s="25" t="s">
        <v>4</v>
      </c>
      <c r="B21" s="5">
        <v>1</v>
      </c>
      <c r="C21" s="36" t="s">
        <v>20</v>
      </c>
      <c r="D21" s="28"/>
      <c r="E21" s="28"/>
      <c r="F21" s="28"/>
      <c r="G21" s="28"/>
      <c r="H21" s="28"/>
      <c r="I21" s="37"/>
      <c r="J21">
        <v>5</v>
      </c>
      <c r="K21">
        <v>5</v>
      </c>
      <c r="L21">
        <v>5</v>
      </c>
      <c r="N21" s="70">
        <f t="shared" si="17"/>
        <v>1</v>
      </c>
      <c r="O21" s="71">
        <f t="shared" si="0"/>
        <v>11.8416</v>
      </c>
      <c r="P21" s="71">
        <f t="shared" si="18"/>
        <v>3.92</v>
      </c>
      <c r="Q21" s="71">
        <f t="shared" si="2"/>
        <v>15.683199999999999</v>
      </c>
      <c r="R21" s="71">
        <f t="shared" si="19"/>
        <v>0.50510099979596002</v>
      </c>
      <c r="S21" s="72">
        <f t="shared" si="20"/>
        <v>1.0049989798000407</v>
      </c>
      <c r="T21" s="73"/>
      <c r="U21" s="70">
        <f t="shared" si="5"/>
        <v>1</v>
      </c>
      <c r="V21" s="71">
        <f t="shared" si="6"/>
        <v>11.8416</v>
      </c>
      <c r="W21" s="71">
        <f t="shared" si="7"/>
        <v>3.92</v>
      </c>
      <c r="X21" s="71">
        <f t="shared" si="8"/>
        <v>15.683199999999999</v>
      </c>
      <c r="Y21" s="71">
        <f t="shared" si="9"/>
        <v>0.50510099979596002</v>
      </c>
      <c r="Z21" s="72">
        <f t="shared" si="10"/>
        <v>1.0049989798000407</v>
      </c>
      <c r="AA21" s="73"/>
      <c r="AB21" s="70">
        <f t="shared" si="11"/>
        <v>1</v>
      </c>
      <c r="AC21" s="71">
        <f t="shared" si="12"/>
        <v>11.8416</v>
      </c>
      <c r="AD21" s="71">
        <f t="shared" si="13"/>
        <v>3.92</v>
      </c>
      <c r="AE21" s="71">
        <f t="shared" si="14"/>
        <v>15.683199999999999</v>
      </c>
      <c r="AF21" s="71">
        <f t="shared" si="15"/>
        <v>0.50510099979596002</v>
      </c>
      <c r="AG21" s="72">
        <f t="shared" si="16"/>
        <v>1.0049989798000407</v>
      </c>
    </row>
    <row r="22" spans="1:33">
      <c r="A22" s="26"/>
      <c r="B22" s="8">
        <v>2</v>
      </c>
      <c r="C22" s="33" t="s">
        <v>21</v>
      </c>
      <c r="D22" s="31"/>
      <c r="E22" s="31"/>
      <c r="F22" s="31"/>
      <c r="G22" s="31"/>
      <c r="H22" s="31"/>
      <c r="I22" s="34"/>
      <c r="J22">
        <v>4</v>
      </c>
      <c r="K22">
        <v>4</v>
      </c>
      <c r="L22">
        <v>4</v>
      </c>
      <c r="N22" s="70">
        <f t="shared" si="17"/>
        <v>0.75</v>
      </c>
      <c r="O22" s="71">
        <f t="shared" si="0"/>
        <v>9.8415999999999997</v>
      </c>
      <c r="P22" s="71">
        <f t="shared" si="18"/>
        <v>5.2312904717669806</v>
      </c>
      <c r="Q22" s="71">
        <f t="shared" si="2"/>
        <v>15.683199999999999</v>
      </c>
      <c r="R22" s="71">
        <f t="shared" si="19"/>
        <v>0.29396484953536389</v>
      </c>
      <c r="S22" s="72">
        <f t="shared" si="20"/>
        <v>0.96108514026263647</v>
      </c>
      <c r="T22" s="73"/>
      <c r="U22" s="70">
        <f t="shared" si="5"/>
        <v>0.75</v>
      </c>
      <c r="V22" s="71">
        <f t="shared" si="6"/>
        <v>9.8415999999999997</v>
      </c>
      <c r="W22" s="71">
        <f t="shared" si="7"/>
        <v>5.2312904717669806</v>
      </c>
      <c r="X22" s="71">
        <f t="shared" si="8"/>
        <v>15.683199999999999</v>
      </c>
      <c r="Y22" s="71">
        <f t="shared" si="9"/>
        <v>0.29396484953536389</v>
      </c>
      <c r="Z22" s="72">
        <f t="shared" si="10"/>
        <v>0.96108514026263647</v>
      </c>
      <c r="AA22" s="73"/>
      <c r="AB22" s="70">
        <f t="shared" si="11"/>
        <v>0.75</v>
      </c>
      <c r="AC22" s="71">
        <f t="shared" si="12"/>
        <v>9.8415999999999997</v>
      </c>
      <c r="AD22" s="71">
        <f t="shared" si="13"/>
        <v>5.2312904717669806</v>
      </c>
      <c r="AE22" s="71">
        <f t="shared" si="14"/>
        <v>15.683199999999999</v>
      </c>
      <c r="AF22" s="71">
        <f t="shared" si="15"/>
        <v>0.29396484953536389</v>
      </c>
      <c r="AG22" s="72">
        <f t="shared" si="16"/>
        <v>0.96108514026263647</v>
      </c>
    </row>
    <row r="23" spans="1:33">
      <c r="A23" s="26"/>
      <c r="B23" s="8">
        <v>3</v>
      </c>
      <c r="C23" s="33" t="s">
        <v>22</v>
      </c>
      <c r="D23" s="31"/>
      <c r="E23" s="31"/>
      <c r="F23" s="31"/>
      <c r="G23" s="31"/>
      <c r="H23" s="31"/>
      <c r="I23" s="34"/>
      <c r="J23">
        <v>4</v>
      </c>
      <c r="K23">
        <v>3</v>
      </c>
      <c r="L23">
        <v>3</v>
      </c>
      <c r="N23" s="70">
        <f t="shared" si="17"/>
        <v>0.75</v>
      </c>
      <c r="O23" s="71">
        <f t="shared" si="0"/>
        <v>9.8415999999999997</v>
      </c>
      <c r="P23" s="71">
        <f t="shared" si="18"/>
        <v>5.2312904717669806</v>
      </c>
      <c r="Q23" s="71">
        <f t="shared" si="2"/>
        <v>15.683199999999999</v>
      </c>
      <c r="R23" s="71">
        <f t="shared" si="19"/>
        <v>0.29396484953536389</v>
      </c>
      <c r="S23" s="72">
        <f t="shared" si="20"/>
        <v>0.96108514026263647</v>
      </c>
      <c r="T23" s="73"/>
      <c r="U23" s="70">
        <f t="shared" si="5"/>
        <v>0.5</v>
      </c>
      <c r="V23" s="71">
        <f t="shared" si="6"/>
        <v>7.8415999999999997</v>
      </c>
      <c r="W23" s="71">
        <f t="shared" si="7"/>
        <v>5.6005713994198842</v>
      </c>
      <c r="X23" s="71">
        <f t="shared" si="8"/>
        <v>15.683199999999999</v>
      </c>
      <c r="Y23" s="71">
        <f t="shared" si="9"/>
        <v>0.14289358042874639</v>
      </c>
      <c r="Z23" s="72">
        <f t="shared" si="10"/>
        <v>0.85710641957125355</v>
      </c>
      <c r="AA23" s="73"/>
      <c r="AB23" s="70">
        <f t="shared" si="11"/>
        <v>0.5</v>
      </c>
      <c r="AC23" s="71">
        <f t="shared" si="12"/>
        <v>7.8415999999999997</v>
      </c>
      <c r="AD23" s="71">
        <f t="shared" si="13"/>
        <v>5.6005713994198842</v>
      </c>
      <c r="AE23" s="71">
        <f t="shared" si="14"/>
        <v>15.683199999999999</v>
      </c>
      <c r="AF23" s="71">
        <f t="shared" si="15"/>
        <v>0.14289358042874639</v>
      </c>
      <c r="AG23" s="72">
        <f t="shared" si="16"/>
        <v>0.85710641957125355</v>
      </c>
    </row>
    <row r="24" spans="1:33" ht="15" thickBot="1">
      <c r="A24" s="26"/>
      <c r="B24" s="8">
        <v>4</v>
      </c>
      <c r="C24" s="33" t="s">
        <v>23</v>
      </c>
      <c r="D24" s="31"/>
      <c r="E24" s="31"/>
      <c r="F24" s="31"/>
      <c r="G24" s="31"/>
      <c r="H24" s="31"/>
      <c r="I24" s="34"/>
      <c r="J24">
        <v>3</v>
      </c>
      <c r="K24">
        <v>3</v>
      </c>
      <c r="L24">
        <v>3</v>
      </c>
      <c r="N24" s="70">
        <f t="shared" si="17"/>
        <v>0.5</v>
      </c>
      <c r="O24" s="71">
        <f t="shared" si="0"/>
        <v>7.8415999999999997</v>
      </c>
      <c r="P24" s="71">
        <f t="shared" si="18"/>
        <v>5.6005713994198842</v>
      </c>
      <c r="Q24" s="71">
        <f t="shared" si="2"/>
        <v>15.683199999999999</v>
      </c>
      <c r="R24" s="71">
        <f t="shared" si="19"/>
        <v>0.14289358042874639</v>
      </c>
      <c r="S24" s="72">
        <f t="shared" si="20"/>
        <v>0.85710641957125355</v>
      </c>
      <c r="T24" s="73"/>
      <c r="U24" s="70">
        <f t="shared" si="5"/>
        <v>0.5</v>
      </c>
      <c r="V24" s="71">
        <f t="shared" si="6"/>
        <v>7.8415999999999997</v>
      </c>
      <c r="W24" s="71">
        <f t="shared" si="7"/>
        <v>5.6005713994198842</v>
      </c>
      <c r="X24" s="71">
        <f t="shared" si="8"/>
        <v>15.683199999999999</v>
      </c>
      <c r="Y24" s="71">
        <f t="shared" si="9"/>
        <v>0.14289358042874639</v>
      </c>
      <c r="Z24" s="72">
        <f t="shared" si="10"/>
        <v>0.85710641957125355</v>
      </c>
      <c r="AA24" s="73"/>
      <c r="AB24" s="70">
        <f t="shared" si="11"/>
        <v>0.5</v>
      </c>
      <c r="AC24" s="71">
        <f t="shared" si="12"/>
        <v>7.8415999999999997</v>
      </c>
      <c r="AD24" s="71">
        <f t="shared" si="13"/>
        <v>5.6005713994198842</v>
      </c>
      <c r="AE24" s="71">
        <f t="shared" si="14"/>
        <v>15.683199999999999</v>
      </c>
      <c r="AF24" s="71">
        <f t="shared" si="15"/>
        <v>0.14289358042874639</v>
      </c>
      <c r="AG24" s="72">
        <f t="shared" si="16"/>
        <v>0.85710641957125355</v>
      </c>
    </row>
    <row r="25" spans="1:33">
      <c r="A25" s="35" t="s">
        <v>31</v>
      </c>
      <c r="B25" s="14"/>
      <c r="C25" s="14"/>
      <c r="D25" s="14"/>
      <c r="E25" s="14"/>
      <c r="F25" s="14"/>
      <c r="G25" s="14"/>
      <c r="H25" s="14"/>
      <c r="I25" s="20"/>
      <c r="N25" s="70"/>
      <c r="O25" s="71"/>
      <c r="P25" s="71"/>
      <c r="Q25" s="71"/>
      <c r="R25" s="71"/>
      <c r="S25" s="72"/>
      <c r="T25" s="73"/>
      <c r="U25" s="70"/>
      <c r="V25" s="71"/>
      <c r="W25" s="71"/>
      <c r="X25" s="71"/>
      <c r="Y25" s="71"/>
      <c r="Z25" s="72"/>
      <c r="AA25" s="73"/>
      <c r="AB25" s="70"/>
      <c r="AC25" s="71"/>
      <c r="AD25" s="71"/>
      <c r="AE25" s="71"/>
      <c r="AF25" s="71"/>
      <c r="AG25" s="72"/>
    </row>
    <row r="26" spans="1:33" ht="15" thickBot="1">
      <c r="A26" s="21"/>
      <c r="B26" s="17"/>
      <c r="C26" s="17"/>
      <c r="D26" s="17"/>
      <c r="E26" s="17"/>
      <c r="F26" s="17"/>
      <c r="G26" s="17"/>
      <c r="H26" s="17"/>
      <c r="I26" s="22"/>
      <c r="N26" s="70"/>
      <c r="O26" s="71"/>
      <c r="P26" s="71"/>
      <c r="Q26" s="71"/>
      <c r="R26" s="71"/>
      <c r="S26" s="72"/>
      <c r="T26" s="73"/>
      <c r="U26" s="70"/>
      <c r="V26" s="71"/>
      <c r="W26" s="71"/>
      <c r="X26" s="71"/>
      <c r="Y26" s="71"/>
      <c r="Z26" s="72"/>
      <c r="AA26" s="73"/>
      <c r="AB26" s="70"/>
      <c r="AC26" s="71"/>
      <c r="AD26" s="71"/>
      <c r="AE26" s="71"/>
      <c r="AF26" s="71"/>
      <c r="AG26" s="72"/>
    </row>
    <row r="27" spans="1:33">
      <c r="A27" s="25" t="s">
        <v>4</v>
      </c>
      <c r="B27" s="5">
        <v>1</v>
      </c>
      <c r="C27" s="36" t="s">
        <v>24</v>
      </c>
      <c r="D27" s="28"/>
      <c r="E27" s="28"/>
      <c r="F27" s="28"/>
      <c r="G27" s="28"/>
      <c r="H27" s="28"/>
      <c r="I27" s="37"/>
      <c r="J27">
        <v>4</v>
      </c>
      <c r="K27">
        <v>4</v>
      </c>
      <c r="L27">
        <v>4</v>
      </c>
      <c r="N27" s="70">
        <f t="shared" si="17"/>
        <v>0.75</v>
      </c>
      <c r="O27" s="71">
        <f t="shared" si="0"/>
        <v>9.8415999999999997</v>
      </c>
      <c r="P27" s="71">
        <f t="shared" si="18"/>
        <v>5.2312904717669806</v>
      </c>
      <c r="Q27" s="71">
        <f t="shared" si="2"/>
        <v>15.683199999999999</v>
      </c>
      <c r="R27" s="71">
        <f t="shared" si="19"/>
        <v>0.29396484953536389</v>
      </c>
      <c r="S27" s="72">
        <f t="shared" si="20"/>
        <v>0.96108514026263647</v>
      </c>
      <c r="T27" s="73"/>
      <c r="U27" s="70">
        <f t="shared" si="5"/>
        <v>0.75</v>
      </c>
      <c r="V27" s="71">
        <f t="shared" si="6"/>
        <v>9.8415999999999997</v>
      </c>
      <c r="W27" s="71">
        <f t="shared" si="7"/>
        <v>5.2312904717669806</v>
      </c>
      <c r="X27" s="71">
        <f t="shared" si="8"/>
        <v>15.683199999999999</v>
      </c>
      <c r="Y27" s="71">
        <f t="shared" si="9"/>
        <v>0.29396484953536389</v>
      </c>
      <c r="Z27" s="72">
        <f t="shared" si="10"/>
        <v>0.96108514026263647</v>
      </c>
      <c r="AA27" s="73"/>
      <c r="AB27" s="70">
        <f t="shared" si="11"/>
        <v>0.75</v>
      </c>
      <c r="AC27" s="71">
        <f t="shared" si="12"/>
        <v>9.8415999999999997</v>
      </c>
      <c r="AD27" s="71">
        <f t="shared" si="13"/>
        <v>5.2312904717669806</v>
      </c>
      <c r="AE27" s="71">
        <f t="shared" si="14"/>
        <v>15.683199999999999</v>
      </c>
      <c r="AF27" s="71">
        <f t="shared" si="15"/>
        <v>0.29396484953536389</v>
      </c>
      <c r="AG27" s="72">
        <f t="shared" si="16"/>
        <v>0.96108514026263647</v>
      </c>
    </row>
    <row r="28" spans="1:33">
      <c r="A28" s="26"/>
      <c r="B28" s="8">
        <v>2</v>
      </c>
      <c r="C28" s="33" t="s">
        <v>25</v>
      </c>
      <c r="D28" s="31"/>
      <c r="E28" s="31"/>
      <c r="F28" s="31"/>
      <c r="G28" s="31"/>
      <c r="H28" s="31"/>
      <c r="I28" s="34"/>
      <c r="J28">
        <v>4</v>
      </c>
      <c r="K28">
        <v>4</v>
      </c>
      <c r="L28">
        <v>4</v>
      </c>
      <c r="N28" s="70">
        <f t="shared" si="17"/>
        <v>0.75</v>
      </c>
      <c r="O28" s="71">
        <f t="shared" si="0"/>
        <v>9.8415999999999997</v>
      </c>
      <c r="P28" s="71">
        <f t="shared" si="18"/>
        <v>5.2312904717669806</v>
      </c>
      <c r="Q28" s="71">
        <f t="shared" si="2"/>
        <v>15.683199999999999</v>
      </c>
      <c r="R28" s="71">
        <f t="shared" si="19"/>
        <v>0.29396484953536389</v>
      </c>
      <c r="S28" s="72">
        <f t="shared" si="20"/>
        <v>0.96108514026263647</v>
      </c>
      <c r="T28" s="73"/>
      <c r="U28" s="70">
        <f t="shared" si="5"/>
        <v>0.75</v>
      </c>
      <c r="V28" s="71">
        <f t="shared" si="6"/>
        <v>9.8415999999999997</v>
      </c>
      <c r="W28" s="71">
        <f t="shared" si="7"/>
        <v>5.2312904717669806</v>
      </c>
      <c r="X28" s="71">
        <f t="shared" si="8"/>
        <v>15.683199999999999</v>
      </c>
      <c r="Y28" s="71">
        <f t="shared" si="9"/>
        <v>0.29396484953536389</v>
      </c>
      <c r="Z28" s="72">
        <f t="shared" si="10"/>
        <v>0.96108514026263647</v>
      </c>
      <c r="AA28" s="73"/>
      <c r="AB28" s="70">
        <f t="shared" si="11"/>
        <v>0.75</v>
      </c>
      <c r="AC28" s="71">
        <f t="shared" si="12"/>
        <v>9.8415999999999997</v>
      </c>
      <c r="AD28" s="71">
        <f t="shared" si="13"/>
        <v>5.2312904717669806</v>
      </c>
      <c r="AE28" s="71">
        <f t="shared" si="14"/>
        <v>15.683199999999999</v>
      </c>
      <c r="AF28" s="71">
        <f t="shared" si="15"/>
        <v>0.29396484953536389</v>
      </c>
      <c r="AG28" s="72">
        <f t="shared" si="16"/>
        <v>0.96108514026263647</v>
      </c>
    </row>
    <row r="29" spans="1:33">
      <c r="A29" s="26"/>
      <c r="B29" s="8">
        <v>3</v>
      </c>
      <c r="C29" s="33" t="s">
        <v>26</v>
      </c>
      <c r="D29" s="31"/>
      <c r="E29" s="31"/>
      <c r="F29" s="31"/>
      <c r="G29" s="31"/>
      <c r="H29" s="31"/>
      <c r="I29" s="34"/>
      <c r="J29">
        <v>3</v>
      </c>
      <c r="K29">
        <v>4</v>
      </c>
      <c r="L29">
        <v>4</v>
      </c>
      <c r="N29" s="70">
        <f t="shared" si="17"/>
        <v>0.5</v>
      </c>
      <c r="O29" s="71">
        <f t="shared" si="0"/>
        <v>7.8415999999999997</v>
      </c>
      <c r="P29" s="71">
        <f t="shared" si="18"/>
        <v>5.6005713994198842</v>
      </c>
      <c r="Q29" s="71">
        <f t="shared" si="2"/>
        <v>15.683199999999999</v>
      </c>
      <c r="R29" s="71">
        <f t="shared" si="19"/>
        <v>0.14289358042874639</v>
      </c>
      <c r="S29" s="72">
        <f t="shared" si="20"/>
        <v>0.85710641957125355</v>
      </c>
      <c r="T29" s="73"/>
      <c r="U29" s="70">
        <f t="shared" si="5"/>
        <v>0.75</v>
      </c>
      <c r="V29" s="71">
        <f t="shared" si="6"/>
        <v>9.8415999999999997</v>
      </c>
      <c r="W29" s="71">
        <f t="shared" si="7"/>
        <v>5.2312904717669806</v>
      </c>
      <c r="X29" s="71">
        <f t="shared" si="8"/>
        <v>15.683199999999999</v>
      </c>
      <c r="Y29" s="71">
        <f t="shared" si="9"/>
        <v>0.29396484953536389</v>
      </c>
      <c r="Z29" s="72">
        <f t="shared" si="10"/>
        <v>0.96108514026263647</v>
      </c>
      <c r="AA29" s="73"/>
      <c r="AB29" s="70">
        <f t="shared" si="11"/>
        <v>0.75</v>
      </c>
      <c r="AC29" s="71">
        <f t="shared" si="12"/>
        <v>9.8415999999999997</v>
      </c>
      <c r="AD29" s="71">
        <f t="shared" si="13"/>
        <v>5.2312904717669806</v>
      </c>
      <c r="AE29" s="71">
        <f t="shared" si="14"/>
        <v>15.683199999999999</v>
      </c>
      <c r="AF29" s="71">
        <f t="shared" si="15"/>
        <v>0.29396484953536389</v>
      </c>
      <c r="AG29" s="72">
        <f t="shared" si="16"/>
        <v>0.96108514026263647</v>
      </c>
    </row>
    <row r="30" spans="1:33" ht="15" thickBot="1">
      <c r="A30" s="26"/>
      <c r="B30" s="8">
        <v>4</v>
      </c>
      <c r="C30" s="33" t="s">
        <v>27</v>
      </c>
      <c r="D30" s="31"/>
      <c r="E30" s="31"/>
      <c r="F30" s="31"/>
      <c r="G30" s="31"/>
      <c r="H30" s="31"/>
      <c r="I30" s="34"/>
      <c r="J30">
        <v>3</v>
      </c>
      <c r="K30">
        <v>3</v>
      </c>
      <c r="L30">
        <v>3</v>
      </c>
      <c r="N30" s="74">
        <f t="shared" si="17"/>
        <v>0.5</v>
      </c>
      <c r="O30" s="75">
        <f t="shared" si="0"/>
        <v>7.8415999999999997</v>
      </c>
      <c r="P30" s="75">
        <f t="shared" si="18"/>
        <v>5.6005713994198842</v>
      </c>
      <c r="Q30" s="75">
        <f t="shared" si="2"/>
        <v>15.683199999999999</v>
      </c>
      <c r="R30" s="75">
        <f t="shared" si="19"/>
        <v>0.14289358042874639</v>
      </c>
      <c r="S30" s="76">
        <f t="shared" si="20"/>
        <v>0.85710641957125355</v>
      </c>
      <c r="T30" s="73"/>
      <c r="U30" s="74">
        <f t="shared" si="5"/>
        <v>0.5</v>
      </c>
      <c r="V30" s="75">
        <f t="shared" si="6"/>
        <v>7.8415999999999997</v>
      </c>
      <c r="W30" s="75">
        <f t="shared" si="7"/>
        <v>5.6005713994198842</v>
      </c>
      <c r="X30" s="75">
        <f t="shared" si="8"/>
        <v>15.683199999999999</v>
      </c>
      <c r="Y30" s="75">
        <f t="shared" si="9"/>
        <v>0.14289358042874639</v>
      </c>
      <c r="Z30" s="76">
        <f t="shared" si="10"/>
        <v>0.85710641957125355</v>
      </c>
      <c r="AA30" s="73"/>
      <c r="AB30" s="74">
        <f t="shared" si="11"/>
        <v>0.5</v>
      </c>
      <c r="AC30" s="75">
        <f t="shared" si="12"/>
        <v>7.8415999999999997</v>
      </c>
      <c r="AD30" s="75">
        <f t="shared" si="13"/>
        <v>5.6005713994198842</v>
      </c>
      <c r="AE30" s="75">
        <f t="shared" si="14"/>
        <v>15.683199999999999</v>
      </c>
      <c r="AF30" s="75">
        <f t="shared" si="15"/>
        <v>0.14289358042874639</v>
      </c>
      <c r="AG30" s="76">
        <f t="shared" si="16"/>
        <v>0.85710641957125355</v>
      </c>
    </row>
    <row r="32" spans="1:33">
      <c r="N32" s="73">
        <f>+AVERAGE(N3:N30)</f>
        <v>0.77500000000000002</v>
      </c>
      <c r="U32" s="73">
        <f>+AVERAGE(U3:U30)</f>
        <v>0.77500000000000002</v>
      </c>
      <c r="AB32" s="73">
        <f>+AVERAGE(AB3:AB30)</f>
        <v>0.77500000000000002</v>
      </c>
    </row>
    <row r="37" spans="14:14" ht="15">
      <c r="N37" s="78" t="s">
        <v>58</v>
      </c>
    </row>
  </sheetData>
  <mergeCells count="33">
    <mergeCell ref="C29:I29"/>
    <mergeCell ref="C30:I30"/>
    <mergeCell ref="A25:I26"/>
    <mergeCell ref="A27:A30"/>
    <mergeCell ref="C27:I27"/>
    <mergeCell ref="C28:I28"/>
    <mergeCell ref="A21:A24"/>
    <mergeCell ref="C21:I21"/>
    <mergeCell ref="C22:I22"/>
    <mergeCell ref="C23:I23"/>
    <mergeCell ref="C24:I24"/>
    <mergeCell ref="C17:I17"/>
    <mergeCell ref="C18:I18"/>
    <mergeCell ref="A19:I20"/>
    <mergeCell ref="A13:I14"/>
    <mergeCell ref="A15:A18"/>
    <mergeCell ref="C15:I15"/>
    <mergeCell ref="C16:I16"/>
    <mergeCell ref="A9:A12"/>
    <mergeCell ref="C9:I9"/>
    <mergeCell ref="C10:I10"/>
    <mergeCell ref="C11:I11"/>
    <mergeCell ref="C12:I12"/>
    <mergeCell ref="C5:I5"/>
    <mergeCell ref="C6:I6"/>
    <mergeCell ref="A7:I8"/>
    <mergeCell ref="A1:I2"/>
    <mergeCell ref="J1:J2"/>
    <mergeCell ref="K1:K2"/>
    <mergeCell ref="L1:L2"/>
    <mergeCell ref="A3:A6"/>
    <mergeCell ref="C3:I3"/>
    <mergeCell ref="C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EVALUADOR4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LENOVO</cp:lastModifiedBy>
  <cp:revision/>
  <dcterms:created xsi:type="dcterms:W3CDTF">2013-05-29T14:30:14Z</dcterms:created>
  <dcterms:modified xsi:type="dcterms:W3CDTF">2025-06-21T01:37:16Z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0x0101000133E133E8FE474EAFF9339D8700A874</vt:lpwstr>
  </property>
</Properties>
</file>