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ho Fernández\Desktop\"/>
    </mc:Choice>
  </mc:AlternateContent>
  <xr:revisionPtr revIDLastSave="0" documentId="8_{89D2B5A5-C473-4392-8B25-8338689C599E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Análisis de cumplimiento" sheetId="2" r:id="rId1"/>
    <sheet name="Respuestas encuesta" sheetId="3" r:id="rId2"/>
    <sheet name="Mapa de calor y procesamiento" sheetId="1" r:id="rId3"/>
    <sheet name="Análisis productividad" sheetId="4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38" i="4" l="1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Y38" i="4" s="1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Y37" i="4" s="1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Y36" i="4" s="1"/>
  <c r="H36" i="4"/>
  <c r="G36" i="4"/>
  <c r="F36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Y35" i="4" s="1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Y34" i="4" s="1"/>
  <c r="Y31" i="4"/>
  <c r="Y30" i="4"/>
  <c r="AC29" i="4"/>
  <c r="Y29" i="4"/>
  <c r="AC28" i="4"/>
  <c r="Y28" i="4"/>
  <c r="AC27" i="4"/>
  <c r="Y27" i="4"/>
  <c r="Y26" i="4"/>
  <c r="AC25" i="4"/>
  <c r="Y25" i="4"/>
  <c r="AC24" i="4"/>
  <c r="Y24" i="4"/>
  <c r="AC23" i="4"/>
  <c r="Y23" i="4"/>
  <c r="AC22" i="4"/>
  <c r="Y22" i="4"/>
  <c r="Y21" i="4"/>
  <c r="AC20" i="4"/>
  <c r="Y20" i="4"/>
  <c r="Y19" i="4"/>
  <c r="Y18" i="4"/>
  <c r="Y17" i="4"/>
  <c r="Y16" i="4"/>
  <c r="Y15" i="4"/>
  <c r="AD14" i="4"/>
  <c r="Y14" i="4"/>
  <c r="AD13" i="4"/>
  <c r="Y13" i="4"/>
  <c r="AD12" i="4"/>
  <c r="Y12" i="4"/>
  <c r="AD11" i="4"/>
  <c r="Y11" i="4"/>
  <c r="AD10" i="4"/>
  <c r="Y10" i="4"/>
  <c r="Y9" i="4"/>
  <c r="Y8" i="4"/>
  <c r="Y7" i="4"/>
  <c r="Y6" i="4"/>
  <c r="Y5" i="4"/>
  <c r="Y4" i="4"/>
  <c r="Y3" i="4"/>
  <c r="Y2" i="4"/>
  <c r="AC16" i="4" s="1"/>
  <c r="Y39" i="4" l="1"/>
  <c r="Z35" i="4" s="1"/>
  <c r="L4" i="2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  <c r="Z35" i="1"/>
  <c r="Z31" i="1"/>
  <c r="Z27" i="1"/>
  <c r="Z23" i="1"/>
  <c r="Z19" i="1"/>
  <c r="Z15" i="1"/>
  <c r="Z11" i="1"/>
  <c r="Z7" i="1"/>
  <c r="Z3" i="1"/>
  <c r="Z38" i="1"/>
  <c r="Z37" i="1"/>
  <c r="Z36" i="1"/>
  <c r="Z34" i="1"/>
  <c r="Z33" i="1"/>
  <c r="Z32" i="1"/>
  <c r="Z30" i="1"/>
  <c r="Z29" i="1"/>
  <c r="Z28" i="1"/>
  <c r="Z26" i="1"/>
  <c r="Z25" i="1"/>
  <c r="Z24" i="1"/>
  <c r="Z22" i="1"/>
  <c r="Z21" i="1"/>
  <c r="Z20" i="1"/>
  <c r="Z18" i="1"/>
  <c r="Z17" i="1"/>
  <c r="Z16" i="1"/>
  <c r="Z14" i="1"/>
  <c r="Z13" i="1"/>
  <c r="Z12" i="1"/>
  <c r="Z10" i="1"/>
  <c r="Z9" i="1"/>
  <c r="Z8" i="1"/>
  <c r="Z6" i="1"/>
  <c r="Z5" i="1"/>
  <c r="Z4" i="1"/>
  <c r="Z2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2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AF2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H2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AJ2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AN2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2" i="1"/>
  <c r="Z34" i="4" l="1"/>
  <c r="Z37" i="4"/>
  <c r="Z38" i="4"/>
  <c r="Z36" i="4"/>
  <c r="D90" i="2"/>
  <c r="D87" i="2"/>
  <c r="D84" i="2"/>
  <c r="D81" i="2"/>
  <c r="D78" i="2"/>
  <c r="D75" i="2"/>
  <c r="D72" i="2"/>
  <c r="D69" i="2"/>
  <c r="D66" i="2"/>
  <c r="D63" i="2"/>
  <c r="D60" i="2"/>
  <c r="D57" i="2"/>
  <c r="D54" i="2"/>
  <c r="D51" i="2"/>
  <c r="D48" i="2"/>
  <c r="D45" i="2"/>
  <c r="D42" i="2"/>
  <c r="D39" i="2"/>
  <c r="D36" i="2"/>
  <c r="D33" i="2"/>
  <c r="D30" i="2"/>
  <c r="D27" i="2"/>
  <c r="D24" i="2"/>
  <c r="D21" i="2"/>
  <c r="D18" i="2"/>
  <c r="D15" i="2"/>
  <c r="D12" i="2"/>
  <c r="D9" i="2"/>
  <c r="D6" i="2"/>
  <c r="D3" i="2"/>
  <c r="AT2" i="1"/>
  <c r="E69" i="2" s="1"/>
  <c r="AT3" i="1"/>
  <c r="E27" i="2" s="1"/>
  <c r="AT4" i="1"/>
  <c r="E45" i="2" s="1"/>
  <c r="AT5" i="1"/>
  <c r="E3" i="2" s="1"/>
  <c r="AT6" i="1"/>
  <c r="E54" i="2" s="1"/>
  <c r="AT7" i="1"/>
  <c r="E51" i="2" s="1"/>
  <c r="AT8" i="1"/>
  <c r="E81" i="2" s="1"/>
  <c r="AT9" i="1"/>
  <c r="E75" i="2" s="1"/>
  <c r="AT10" i="1"/>
  <c r="E39" i="2" s="1"/>
  <c r="AT11" i="1"/>
  <c r="E21" i="2" s="1"/>
  <c r="AT12" i="1"/>
  <c r="AT13" i="1"/>
  <c r="E15" i="2" s="1"/>
  <c r="AT14" i="1"/>
  <c r="AT15" i="1"/>
  <c r="E12" i="2" s="1"/>
  <c r="AT16" i="1"/>
  <c r="E84" i="2" s="1"/>
  <c r="AT17" i="1"/>
  <c r="AT18" i="1"/>
  <c r="E63" i="2" s="1"/>
  <c r="AT19" i="1"/>
  <c r="AT20" i="1"/>
  <c r="E6" i="2" s="1"/>
  <c r="AT21" i="1"/>
  <c r="E78" i="2" s="1"/>
  <c r="AT22" i="1"/>
  <c r="E87" i="2" s="1"/>
  <c r="AT23" i="1"/>
  <c r="E42" i="2" s="1"/>
  <c r="AT24" i="1"/>
  <c r="E33" i="2" s="1"/>
  <c r="AT25" i="1"/>
  <c r="E57" i="2" s="1"/>
  <c r="AT26" i="1"/>
  <c r="E30" i="2" s="1"/>
  <c r="AT27" i="1"/>
  <c r="AT28" i="1"/>
  <c r="E66" i="2" s="1"/>
  <c r="AT29" i="1"/>
  <c r="E48" i="2" s="1"/>
  <c r="AT30" i="1"/>
  <c r="E90" i="2" s="1"/>
  <c r="AT31" i="1"/>
  <c r="E18" i="2" s="1"/>
  <c r="AT32" i="1"/>
  <c r="AT33" i="1"/>
  <c r="E72" i="2" s="1"/>
  <c r="AT34" i="1"/>
  <c r="E60" i="2" s="1"/>
  <c r="AT35" i="1"/>
  <c r="E24" i="2" s="1"/>
  <c r="AT36" i="1"/>
  <c r="E36" i="2" s="1"/>
  <c r="AT37" i="1"/>
  <c r="E9" i="2" s="1"/>
  <c r="AT38" i="1"/>
  <c r="C93" i="2" l="1"/>
</calcChain>
</file>

<file path=xl/sharedStrings.xml><?xml version="1.0" encoding="utf-8"?>
<sst xmlns="http://schemas.openxmlformats.org/spreadsheetml/2006/main" count="2062" uniqueCount="131">
  <si>
    <t xml:space="preserve">Nombre completo </t>
  </si>
  <si>
    <t>Cargo desempeñado en SED international</t>
  </si>
  <si>
    <t>Sexo</t>
  </si>
  <si>
    <t xml:space="preserve">Nivel de Educación </t>
  </si>
  <si>
    <t>¿ cuanto tiempo lleva trabajando en  SED international ? (años)</t>
  </si>
  <si>
    <t xml:space="preserve">1.	¿Cómo se ha sentido trabajando en SED? </t>
  </si>
  <si>
    <t xml:space="preserve">2.	¿Sus funciones y responsabilidades están bien definidas? </t>
  </si>
  <si>
    <t xml:space="preserve">3.	¿Percibe estabilidad laboral? </t>
  </si>
  <si>
    <t xml:space="preserve">4.	¿Recibe información de cómo desempeña su trabajo? </t>
  </si>
  <si>
    <t xml:space="preserve">6.	¿Está motivado y le gusta el trabajo que desarrolla?  </t>
  </si>
  <si>
    <t>7.	Reconocimiento que obtienes por el trabajo bien hecho</t>
  </si>
  <si>
    <t>8.	El nombre de la empresa y su posición en el sector, ¿es gratificante para usted?</t>
  </si>
  <si>
    <t xml:space="preserve">9.	¿Las condiciones salariales para usted son buenas? </t>
  </si>
  <si>
    <t xml:space="preserve">10.	¿Cómo califica su relación con los compañeros? </t>
  </si>
  <si>
    <t xml:space="preserve">11.	¿se siente parte de un grupo de trabajo y Le resulta fácil expresar sus opiniones? </t>
  </si>
  <si>
    <t>12.	¿La comunicación interna dentro de su área de trabajo funciona correctamente?</t>
  </si>
  <si>
    <t xml:space="preserve">13.	¿Conoce las tareas que desempeña otras áreas? </t>
  </si>
  <si>
    <t>14.	¿Se siente partícipe de los éxitos y fracasos de su área de trabajo?</t>
  </si>
  <si>
    <t xml:space="preserve">15.	¿El trabajo en su área está bien organizado? </t>
  </si>
  <si>
    <t xml:space="preserve">16.	¿Recibe la formación necesaria para desempeñar correctamente su trabajo? </t>
  </si>
  <si>
    <t>17.	 SED posibilita la promoción de sus empleados en la compañía</t>
  </si>
  <si>
    <t>18.	Las herramientas de trabajo que provee la compañía están al nivel de las necesidades del cargo</t>
  </si>
  <si>
    <t>19.	Considera que tiene apoyo de la compañía para cumplir sus objetivos</t>
  </si>
  <si>
    <t>20.	Empatía de la compañía por el cumplimiento de sus metas personales</t>
  </si>
  <si>
    <t>Carlos Cardona</t>
  </si>
  <si>
    <t>Ejecutivo de cuenta  consumo</t>
  </si>
  <si>
    <t>Hombre</t>
  </si>
  <si>
    <t>universitario</t>
  </si>
  <si>
    <t>6 años o más</t>
  </si>
  <si>
    <t>Muy satisfecho</t>
  </si>
  <si>
    <t>Satisfecho</t>
  </si>
  <si>
    <t xml:space="preserve">Karen Victoria Villarreal Cardenas </t>
  </si>
  <si>
    <t>Gerente de producto</t>
  </si>
  <si>
    <t>Mujer</t>
  </si>
  <si>
    <t>1 a 3 años</t>
  </si>
  <si>
    <t xml:space="preserve">Yoao Alexander rubio </t>
  </si>
  <si>
    <t>3 a 6 años</t>
  </si>
  <si>
    <t>Medianamente satisfecho</t>
  </si>
  <si>
    <t>Hugo Alejandro Chaves</t>
  </si>
  <si>
    <t>HAROLD FERNANDO VELASQUEZ GUERRERO</t>
  </si>
  <si>
    <t>Olga Lucía Tamayo Herrera</t>
  </si>
  <si>
    <t>Ejecutivo de cuenta corporativo</t>
  </si>
  <si>
    <t xml:space="preserve">Eddison Rodríguez </t>
  </si>
  <si>
    <t xml:space="preserve">Jacqueline Rincón </t>
  </si>
  <si>
    <t>Secundaria</t>
  </si>
  <si>
    <t>Julieth Marcela Alegrias Araque</t>
  </si>
  <si>
    <t>William chaparro Castañeda</t>
  </si>
  <si>
    <t>Claudia Ovalle Escobar</t>
  </si>
  <si>
    <t>Insatisfecho</t>
  </si>
  <si>
    <t xml:space="preserve">Carlos Barbosa </t>
  </si>
  <si>
    <t>Nelly Feliciano</t>
  </si>
  <si>
    <t>Camilo Andres Fonseca C</t>
  </si>
  <si>
    <t>Muy  Insatisfecho</t>
  </si>
  <si>
    <t>Maria Camila Pedraza</t>
  </si>
  <si>
    <t xml:space="preserve">Luis Germán castañeda </t>
  </si>
  <si>
    <t>cesar ospina</t>
  </si>
  <si>
    <t>Diego Gamba</t>
  </si>
  <si>
    <t>Yessica Fabiola Barreto Leal</t>
  </si>
  <si>
    <t>Ejecutivo de cuenta  consumo, Ejecutivo de cuenta corporativo</t>
  </si>
  <si>
    <t>Andrés Fernando Zapata S</t>
  </si>
  <si>
    <t xml:space="preserve">Michael vela </t>
  </si>
  <si>
    <t xml:space="preserve">Luisa Fernanda Osorio Idarraga </t>
  </si>
  <si>
    <t xml:space="preserve">Ingrid Lorena Perdomo </t>
  </si>
  <si>
    <t xml:space="preserve">Leidy Lorena rendon Beltrán </t>
  </si>
  <si>
    <t>Tatiana Torres</t>
  </si>
  <si>
    <t xml:space="preserve">Geraldin Prieto Mayorga </t>
  </si>
  <si>
    <t>Nelson Forero</t>
  </si>
  <si>
    <t xml:space="preserve">Monica Ñustes </t>
  </si>
  <si>
    <t>posgrado</t>
  </si>
  <si>
    <t xml:space="preserve">Silvia Valencia Isaza </t>
  </si>
  <si>
    <t xml:space="preserve">DEIVY CARDONA </t>
  </si>
  <si>
    <t>Shirley Nieto</t>
  </si>
  <si>
    <t>Daniel Humberto Florez Lara</t>
  </si>
  <si>
    <t>Johany prada</t>
  </si>
  <si>
    <t>katherine franco</t>
  </si>
  <si>
    <t>lina zuleta</t>
  </si>
  <si>
    <t>heisy camacho</t>
  </si>
  <si>
    <t xml:space="preserve">area comercial </t>
  </si>
  <si>
    <t xml:space="preserve">% cumplimiento del año </t>
  </si>
  <si>
    <t>claudia ovalle</t>
  </si>
  <si>
    <t xml:space="preserve">nestor ospino </t>
  </si>
  <si>
    <t>listado</t>
  </si>
  <si>
    <t>Cumplimiento</t>
  </si>
  <si>
    <t>Satifacción entorno laboral</t>
  </si>
  <si>
    <t>ninguno está insatisfecho</t>
  </si>
  <si>
    <t>COEFICIENTE DE CORRELACIÓN</t>
  </si>
  <si>
    <t>PROMEDIO</t>
  </si>
  <si>
    <t>Pregunta 1</t>
  </si>
  <si>
    <t>Pregunta 2</t>
  </si>
  <si>
    <t>Pregunta 3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</si>
  <si>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</si>
  <si>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</si>
  <si>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</si>
  <si>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</si>
  <si>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</si>
  <si>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</si>
  <si>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</si>
  <si>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</si>
  <si>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</si>
  <si>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</si>
  <si>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</si>
  <si>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</si>
  <si>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Pregunta 17</t>
  </si>
  <si>
    <t>Pregunta 18</t>
  </si>
  <si>
    <t>Pregunta 19</t>
  </si>
  <si>
    <t>Porcentaje de satisfacción</t>
  </si>
  <si>
    <t>Porcentaje de productividad</t>
  </si>
  <si>
    <t>Respuestas</t>
  </si>
  <si>
    <t>Puntuación rta</t>
  </si>
  <si>
    <t>Cantidad</t>
  </si>
  <si>
    <t>Porcentaje</t>
  </si>
  <si>
    <t>Muy Satisfecho</t>
  </si>
  <si>
    <t>Medianamente Satisfecho</t>
  </si>
  <si>
    <t>Total de Respuestas</t>
  </si>
  <si>
    <t>DESVIACIÓN ESTANDAR</t>
  </si>
  <si>
    <t>VARIANZA</t>
  </si>
  <si>
    <t>MODA</t>
  </si>
  <si>
    <t>MEDIA</t>
  </si>
  <si>
    <t>MEDIANA</t>
  </si>
  <si>
    <t>CANT. DATOS</t>
  </si>
  <si>
    <t>DESVIACIÓN POBLACIONAL</t>
  </si>
  <si>
    <t>SUMA DE LOS DATOS</t>
  </si>
  <si>
    <t>SUMA DE LOS CUADRADOS</t>
  </si>
  <si>
    <t>VALOR MINIMO DE LOS DATOS</t>
  </si>
  <si>
    <t>Q1</t>
  </si>
  <si>
    <t>Q3</t>
  </si>
  <si>
    <t>VALOR MAXIMO DE LOS DATOS</t>
  </si>
  <si>
    <t>RESPUESTA</t>
  </si>
  <si>
    <t>CONTEO RESPUESTA</t>
  </si>
  <si>
    <t>TOTALES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</si>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</sst>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"/>
    <numFmt numFmtId="166" formatCode="0.000"/>
  </numFmts>
  <fonts count="11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2" applyNumberFormat="0" applyAlignment="0" applyProtection="0"/>
  </cellStyleXfs>
  <cellXfs count="78">
    <xf numFmtId="0" fontId="0" fillId="0" borderId="0" xfId="0" applyFont="1" applyAlignment="1"/>
    <xf numFmtId="0" fontId="0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/>
    <xf numFmtId="0" fontId="0" fillId="0" borderId="3" xfId="0" applyFont="1" applyFill="1" applyBorder="1" applyAlignment="1"/>
    <xf numFmtId="0" fontId="1" fillId="4" borderId="3" xfId="0" applyFont="1" applyFill="1" applyBorder="1" applyAlignment="1"/>
    <xf numFmtId="0" fontId="0" fillId="0" borderId="0" xfId="0" applyFont="1" applyAlignment="1">
      <alignment horizontal="center"/>
    </xf>
    <xf numFmtId="9" fontId="0" fillId="0" borderId="0" xfId="2" applyFont="1" applyAlignment="1"/>
    <xf numFmtId="0" fontId="0" fillId="4" borderId="3" xfId="0" applyFont="1" applyFill="1" applyBorder="1" applyAlignment="1">
      <alignment horizontal="center" wrapText="1"/>
    </xf>
    <xf numFmtId="164" fontId="0" fillId="0" borderId="0" xfId="1" applyFont="1" applyAlignment="1"/>
    <xf numFmtId="2" fontId="0" fillId="0" borderId="0" xfId="0" applyNumberFormat="1" applyFont="1" applyAlignment="1"/>
    <xf numFmtId="0" fontId="2" fillId="0" borderId="0" xfId="0" applyFont="1" applyAlignment="1"/>
    <xf numFmtId="0" fontId="5" fillId="0" borderId="0" xfId="0" applyFont="1" applyAlignment="1"/>
    <xf numFmtId="9" fontId="5" fillId="0" borderId="0" xfId="0" applyNumberFormat="1" applyFont="1" applyAlignment="1"/>
    <xf numFmtId="0" fontId="6" fillId="0" borderId="0" xfId="0" applyFont="1" applyAlignment="1">
      <alignment horizontal="right"/>
    </xf>
    <xf numFmtId="0" fontId="3" fillId="2" borderId="3" xfId="3" applyBorder="1" applyAlignment="1"/>
    <xf numFmtId="0" fontId="3" fillId="2" borderId="3" xfId="3" applyBorder="1" applyAlignment="1">
      <alignment horizontal="center"/>
    </xf>
    <xf numFmtId="9" fontId="0" fillId="0" borderId="3" xfId="0" applyNumberFormat="1" applyFill="1" applyBorder="1" applyAlignment="1">
      <alignment horizontal="center" vertical="center" wrapText="1"/>
    </xf>
    <xf numFmtId="0" fontId="3" fillId="2" borderId="3" xfId="3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9" fontId="0" fillId="0" borderId="3" xfId="2" applyFont="1" applyFill="1" applyBorder="1" applyAlignment="1">
      <alignment horizontal="center" vertical="center" wrapText="1"/>
    </xf>
    <xf numFmtId="9" fontId="6" fillId="0" borderId="0" xfId="0" applyNumberFormat="1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9" fontId="1" fillId="0" borderId="0" xfId="2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7" fillId="5" borderId="4" xfId="0" applyFont="1" applyFill="1" applyBorder="1" applyAlignment="1"/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wrapText="1"/>
    </xf>
    <xf numFmtId="0" fontId="0" fillId="0" borderId="9" xfId="0" applyFont="1" applyBorder="1" applyAlignment="1"/>
    <xf numFmtId="0" fontId="7" fillId="5" borderId="10" xfId="0" applyFont="1" applyFill="1" applyBorder="1" applyAlignment="1"/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9" fontId="2" fillId="0" borderId="13" xfId="2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wrapText="1"/>
    </xf>
    <xf numFmtId="0" fontId="0" fillId="0" borderId="15" xfId="0" applyFont="1" applyBorder="1" applyAlignment="1"/>
    <xf numFmtId="0" fontId="7" fillId="5" borderId="14" xfId="0" applyFont="1" applyFill="1" applyBorder="1" applyAlignment="1"/>
    <xf numFmtId="0" fontId="0" fillId="0" borderId="1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/>
    </xf>
    <xf numFmtId="0" fontId="7" fillId="5" borderId="18" xfId="0" applyFont="1" applyFill="1" applyBorder="1" applyAlignment="1"/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9" fontId="2" fillId="0" borderId="21" xfId="2" applyFont="1" applyFill="1" applyBorder="1" applyAlignment="1">
      <alignment horizontal="center" vertical="center"/>
    </xf>
    <xf numFmtId="9" fontId="7" fillId="5" borderId="7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/>
    <xf numFmtId="0" fontId="7" fillId="5" borderId="15" xfId="0" applyFont="1" applyFill="1" applyBorder="1" applyAlignment="1"/>
    <xf numFmtId="0" fontId="7" fillId="5" borderId="22" xfId="0" applyFont="1" applyFill="1" applyBorder="1" applyAlignment="1"/>
    <xf numFmtId="0" fontId="0" fillId="0" borderId="22" xfId="0" applyFont="1" applyBorder="1" applyAlignment="1"/>
    <xf numFmtId="0" fontId="7" fillId="5" borderId="0" xfId="0" applyFont="1" applyFill="1" applyBorder="1" applyAlignment="1"/>
    <xf numFmtId="165" fontId="0" fillId="0" borderId="0" xfId="0" applyNumberFormat="1" applyFont="1" applyAlignment="1"/>
    <xf numFmtId="0" fontId="0" fillId="5" borderId="23" xfId="0" applyFont="1" applyFill="1" applyBorder="1" applyAlignment="1">
      <alignment horizontal="center" wrapText="1"/>
    </xf>
    <xf numFmtId="166" fontId="0" fillId="0" borderId="0" xfId="0" applyNumberFormat="1" applyFont="1" applyAlignment="1"/>
    <xf numFmtId="0" fontId="8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/>
    <xf numFmtId="0" fontId="9" fillId="6" borderId="26" xfId="0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/>
    <xf numFmtId="0" fontId="0" fillId="0" borderId="0" xfId="0" applyFont="1" applyFill="1" applyAlignment="1"/>
    <xf numFmtId="9" fontId="0" fillId="0" borderId="12" xfId="2" applyFont="1" applyFill="1" applyBorder="1" applyAlignment="1">
      <alignment horizontal="center" vertical="center"/>
    </xf>
    <xf numFmtId="0" fontId="7" fillId="0" borderId="14" xfId="0" applyFont="1" applyFill="1" applyBorder="1" applyAlignment="1"/>
    <xf numFmtId="9" fontId="2" fillId="0" borderId="3" xfId="2" applyFont="1" applyFill="1" applyBorder="1" applyAlignment="1">
      <alignment horizontal="center" vertical="center"/>
    </xf>
    <xf numFmtId="9" fontId="0" fillId="0" borderId="3" xfId="2" applyFont="1" applyFill="1" applyBorder="1" applyAlignment="1">
      <alignment horizontal="center" vertical="center"/>
    </xf>
    <xf numFmtId="0" fontId="7" fillId="0" borderId="18" xfId="0" applyFont="1" applyFill="1" applyBorder="1" applyAlignment="1"/>
    <xf numFmtId="9" fontId="8" fillId="6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3" borderId="3" xfId="4" applyFont="1" applyBorder="1" applyAlignment="1">
      <alignment horizontal="center" vertical="center"/>
    </xf>
    <xf numFmtId="0" fontId="10" fillId="3" borderId="3" xfId="4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</cellXfs>
  <cellStyles count="5">
    <cellStyle name="Celda de comprobación" xfId="4" builtinId="23"/>
    <cellStyle name="Millares" xfId="1" builtinId="3"/>
    <cellStyle name="Normal" xfId="0" builtinId="0"/>
    <cellStyle name="Porcentaje" xfId="2" builtinId="5"/>
    <cellStyle name="Salida" xfId="3" builtinId="2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Gráfico de dispersión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trendline>
            <c:spPr>
              <a:ln w="25400" cap="rnd">
                <a:solidFill>
                  <a:schemeClr val="accent1">
                    <a:alpha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'Análisis de cumplimiento'!$D$3:$D$92</c:f>
              <c:numCache>
                <c:formatCode>General</c:formatCode>
                <c:ptCount val="90"/>
                <c:pt idx="0" formatCode="0%">
                  <c:v>0.92</c:v>
                </c:pt>
                <c:pt idx="3" formatCode="0%">
                  <c:v>1.02</c:v>
                </c:pt>
                <c:pt idx="6" formatCode="0%">
                  <c:v>0.98</c:v>
                </c:pt>
                <c:pt idx="9" formatCode="0%">
                  <c:v>0.97899999999999998</c:v>
                </c:pt>
                <c:pt idx="12" formatCode="0%">
                  <c:v>1.048</c:v>
                </c:pt>
                <c:pt idx="15" formatCode="0%">
                  <c:v>1.03</c:v>
                </c:pt>
                <c:pt idx="18" formatCode="0%">
                  <c:v>0.79</c:v>
                </c:pt>
                <c:pt idx="21" formatCode="0%">
                  <c:v>0.96</c:v>
                </c:pt>
                <c:pt idx="24" formatCode="0%">
                  <c:v>0.84</c:v>
                </c:pt>
                <c:pt idx="27" formatCode="0%">
                  <c:v>0.67</c:v>
                </c:pt>
                <c:pt idx="30" formatCode="0%">
                  <c:v>0.78</c:v>
                </c:pt>
                <c:pt idx="33" formatCode="0%">
                  <c:v>0.98</c:v>
                </c:pt>
                <c:pt idx="36" formatCode="0%">
                  <c:v>0.78</c:v>
                </c:pt>
                <c:pt idx="39" formatCode="0%">
                  <c:v>0.56000000000000005</c:v>
                </c:pt>
                <c:pt idx="42" formatCode="0%">
                  <c:v>0.85</c:v>
                </c:pt>
                <c:pt idx="45" formatCode="0%">
                  <c:v>0.45</c:v>
                </c:pt>
                <c:pt idx="48" formatCode="0%">
                  <c:v>0.34</c:v>
                </c:pt>
                <c:pt idx="51" formatCode="0%">
                  <c:v>0.19</c:v>
                </c:pt>
                <c:pt idx="54" formatCode="0%">
                  <c:v>0.7</c:v>
                </c:pt>
                <c:pt idx="57" formatCode="0%">
                  <c:v>0.69</c:v>
                </c:pt>
                <c:pt idx="60" formatCode="0%">
                  <c:v>0.96</c:v>
                </c:pt>
                <c:pt idx="63" formatCode="0%">
                  <c:v>1.03</c:v>
                </c:pt>
                <c:pt idx="66" formatCode="0%">
                  <c:v>0.35</c:v>
                </c:pt>
                <c:pt idx="69" formatCode="0%">
                  <c:v>0.89</c:v>
                </c:pt>
                <c:pt idx="72" formatCode="0%">
                  <c:v>0.56000000000000005</c:v>
                </c:pt>
                <c:pt idx="75" formatCode="0%">
                  <c:v>0.78</c:v>
                </c:pt>
                <c:pt idx="78" formatCode="0%">
                  <c:v>0.86</c:v>
                </c:pt>
                <c:pt idx="81" formatCode="0%">
                  <c:v>0.78</c:v>
                </c:pt>
                <c:pt idx="84" formatCode="0%">
                  <c:v>0.34</c:v>
                </c:pt>
                <c:pt idx="87" formatCode="0%">
                  <c:v>0.89</c:v>
                </c:pt>
              </c:numCache>
            </c:numRef>
          </c:xVal>
          <c:yVal>
            <c:numRef>
              <c:f>'Análisis de cumplimiento'!$E$3:$E$92</c:f>
              <c:numCache>
                <c:formatCode>General</c:formatCode>
                <c:ptCount val="90"/>
                <c:pt idx="0">
                  <c:v>4</c:v>
                </c:pt>
                <c:pt idx="3">
                  <c:v>5</c:v>
                </c:pt>
                <c:pt idx="6">
                  <c:v>4</c:v>
                </c:pt>
                <c:pt idx="9">
                  <c:v>4</c:v>
                </c:pt>
                <c:pt idx="12">
                  <c:v>5</c:v>
                </c:pt>
                <c:pt idx="15">
                  <c:v>5</c:v>
                </c:pt>
                <c:pt idx="18">
                  <c:v>4</c:v>
                </c:pt>
                <c:pt idx="21">
                  <c:v>4</c:v>
                </c:pt>
                <c:pt idx="24">
                  <c:v>3</c:v>
                </c:pt>
                <c:pt idx="27">
                  <c:v>4</c:v>
                </c:pt>
                <c:pt idx="30">
                  <c:v>4</c:v>
                </c:pt>
                <c:pt idx="33">
                  <c:v>4</c:v>
                </c:pt>
                <c:pt idx="36">
                  <c:v>4</c:v>
                </c:pt>
                <c:pt idx="39">
                  <c:v>4</c:v>
                </c:pt>
                <c:pt idx="42">
                  <c:v>4</c:v>
                </c:pt>
                <c:pt idx="45">
                  <c:v>4</c:v>
                </c:pt>
                <c:pt idx="48">
                  <c:v>3</c:v>
                </c:pt>
                <c:pt idx="51">
                  <c:v>4</c:v>
                </c:pt>
                <c:pt idx="54">
                  <c:v>4</c:v>
                </c:pt>
                <c:pt idx="57">
                  <c:v>4</c:v>
                </c:pt>
                <c:pt idx="60">
                  <c:v>4</c:v>
                </c:pt>
                <c:pt idx="63">
                  <c:v>5</c:v>
                </c:pt>
                <c:pt idx="66">
                  <c:v>4</c:v>
                </c:pt>
                <c:pt idx="69">
                  <c:v>4</c:v>
                </c:pt>
                <c:pt idx="72">
                  <c:v>4</c:v>
                </c:pt>
                <c:pt idx="75">
                  <c:v>4</c:v>
                </c:pt>
                <c:pt idx="78">
                  <c:v>5</c:v>
                </c:pt>
                <c:pt idx="81">
                  <c:v>4</c:v>
                </c:pt>
                <c:pt idx="84">
                  <c:v>4</c:v>
                </c:pt>
                <c:pt idx="87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1C-4953-96CD-F300C2811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9438672"/>
        <c:axId val="716159840"/>
      </c:scatterChart>
      <c:valAx>
        <c:axId val="71943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6159840"/>
        <c:crosses val="autoZero"/>
        <c:crossBetween val="midCat"/>
      </c:valAx>
      <c:valAx>
        <c:axId val="716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943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Tendencia satisfacción y cumplimiento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'Análisis de cumplimiento'!$I$32</c:f>
              <c:strCache>
                <c:ptCount val="1"/>
                <c:pt idx="0">
                  <c:v>Cumplimiento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'Análisis de cumplimiento'!$J$32:$AM$32</c:f>
              <c:numCache>
                <c:formatCode>General</c:formatCode>
                <c:ptCount val="30"/>
                <c:pt idx="0">
                  <c:v>0.92</c:v>
                </c:pt>
                <c:pt idx="1">
                  <c:v>1.02</c:v>
                </c:pt>
                <c:pt idx="2">
                  <c:v>0.98</c:v>
                </c:pt>
                <c:pt idx="3">
                  <c:v>0.97899999999999998</c:v>
                </c:pt>
                <c:pt idx="4">
                  <c:v>1.048</c:v>
                </c:pt>
                <c:pt idx="5">
                  <c:v>1.03</c:v>
                </c:pt>
                <c:pt idx="6">
                  <c:v>0.79</c:v>
                </c:pt>
                <c:pt idx="7">
                  <c:v>0.96</c:v>
                </c:pt>
                <c:pt idx="8">
                  <c:v>0.84</c:v>
                </c:pt>
                <c:pt idx="9">
                  <c:v>0.67</c:v>
                </c:pt>
                <c:pt idx="10">
                  <c:v>0.78</c:v>
                </c:pt>
                <c:pt idx="11">
                  <c:v>0.98</c:v>
                </c:pt>
                <c:pt idx="12">
                  <c:v>0.78</c:v>
                </c:pt>
                <c:pt idx="13">
                  <c:v>0.56000000000000005</c:v>
                </c:pt>
                <c:pt idx="14">
                  <c:v>0.85</c:v>
                </c:pt>
                <c:pt idx="15">
                  <c:v>0.45</c:v>
                </c:pt>
                <c:pt idx="16">
                  <c:v>0.34</c:v>
                </c:pt>
                <c:pt idx="17">
                  <c:v>0.19</c:v>
                </c:pt>
                <c:pt idx="18">
                  <c:v>0.7</c:v>
                </c:pt>
                <c:pt idx="19">
                  <c:v>0.69</c:v>
                </c:pt>
                <c:pt idx="20">
                  <c:v>0.96</c:v>
                </c:pt>
                <c:pt idx="21">
                  <c:v>1.03</c:v>
                </c:pt>
                <c:pt idx="22">
                  <c:v>0.35</c:v>
                </c:pt>
                <c:pt idx="23">
                  <c:v>0.89</c:v>
                </c:pt>
                <c:pt idx="24">
                  <c:v>0.56000000000000005</c:v>
                </c:pt>
                <c:pt idx="25">
                  <c:v>0.78</c:v>
                </c:pt>
                <c:pt idx="26">
                  <c:v>0.86</c:v>
                </c:pt>
                <c:pt idx="27">
                  <c:v>0.78</c:v>
                </c:pt>
                <c:pt idx="28">
                  <c:v>0.34</c:v>
                </c:pt>
                <c:pt idx="29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B-4660-8856-B618A9B94D81}"/>
            </c:ext>
          </c:extLst>
        </c:ser>
        <c:ser>
          <c:idx val="1"/>
          <c:order val="1"/>
          <c:tx>
            <c:strRef>
              <c:f>'Análisis de cumplimiento'!$I$33</c:f>
              <c:strCache>
                <c:ptCount val="1"/>
                <c:pt idx="0">
                  <c:v>Satifacción entorno laboral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'Análisis de cumplimiento'!$J$33:$AM$33</c:f>
              <c:numCache>
                <c:formatCode>General</c:formatCode>
                <c:ptCount val="30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5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B-4660-8856-B618A9B94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3607456"/>
        <c:axId val="818780640"/>
      </c:lineChart>
      <c:catAx>
        <c:axId val="82360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8780640"/>
        <c:crosses val="autoZero"/>
        <c:auto val="1"/>
        <c:lblAlgn val="ctr"/>
        <c:lblOffset val="100"/>
        <c:noMultiLvlLbl val="0"/>
      </c:catAx>
      <c:valAx>
        <c:axId val="81878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360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RESUMEN ENCUESTA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'[1]RESPUESTAS DE ENCUESTA'!$A$34:$A$38</c:f>
              <c:strCache>
                <c:ptCount val="5"/>
                <c:pt idx="0">
                  <c:v>Muy Satisfecho</c:v>
                </c:pt>
                <c:pt idx="1">
                  <c:v>Satisfecho</c:v>
                </c:pt>
                <c:pt idx="2">
                  <c:v>Medianamente Satisfecho</c:v>
                </c:pt>
                <c:pt idx="3">
                  <c:v>Insatisfecho</c:v>
                </c:pt>
                <c:pt idx="4">
                  <c:v>Muy Satisfecho</c:v>
                </c:pt>
              </c:strCache>
            </c:strRef>
          </c:cat>
          <c:val>
            <c:numRef>
              <c:f>'[1]RESPUESTAS DE ENCUESTA'!$Z$34:$Z$38</c:f>
              <c:numCache>
                <c:formatCode>0%</c:formatCode>
                <c:ptCount val="5"/>
                <c:pt idx="0">
                  <c:v>0.24210526315789474</c:v>
                </c:pt>
                <c:pt idx="1">
                  <c:v>0.5491228070175439</c:v>
                </c:pt>
                <c:pt idx="2">
                  <c:v>0.1736842105263158</c:v>
                </c:pt>
                <c:pt idx="3">
                  <c:v>2.9824561403508771E-2</c:v>
                </c:pt>
                <c:pt idx="4">
                  <c:v>5.263157894736842E-3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C-4266-9E48-A0D655384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8476383"/>
        <c:axId val="328531167"/>
        <c:axId val="0"/>
      </c:bar3DChart>
      <c:catAx>
        <c:axId val="1958476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8531167"/>
        <c:crosses val="autoZero"/>
        <c:auto val="1"/>
        <c:lblAlgn val="ctr"/>
        <c:lblOffset val="100"/>
        <c:noMultiLvlLbl val="0"/>
      </c:catAx>
      <c:valAx>
        <c:axId val="328531167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5847638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Gráfico</a:t>
            </a:r>
            <a:r>
              <a:rPr lang="es-CO" baseline="0"/>
              <a:t> de Dispersión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'[1]RESPUESTAS DE ENCUESTA'!$Y$2:$Y$31</c:f>
              <c:numCache>
                <c:formatCode>0%</c:formatCode>
                <c:ptCount val="30"/>
                <c:pt idx="0">
                  <c:v>0.56842105263157894</c:v>
                </c:pt>
                <c:pt idx="1">
                  <c:v>0.69473684210526321</c:v>
                </c:pt>
                <c:pt idx="2">
                  <c:v>0.70526315789473681</c:v>
                </c:pt>
                <c:pt idx="3">
                  <c:v>0.72631578947368425</c:v>
                </c:pt>
                <c:pt idx="4">
                  <c:v>0.72631578947368425</c:v>
                </c:pt>
                <c:pt idx="5">
                  <c:v>0.72631578947368425</c:v>
                </c:pt>
                <c:pt idx="6">
                  <c:v>0.73684210526315785</c:v>
                </c:pt>
                <c:pt idx="7">
                  <c:v>0.73684210526315785</c:v>
                </c:pt>
                <c:pt idx="8">
                  <c:v>0.75789473684210529</c:v>
                </c:pt>
                <c:pt idx="9">
                  <c:v>0.76842105263157889</c:v>
                </c:pt>
                <c:pt idx="10">
                  <c:v>0.76842105263157889</c:v>
                </c:pt>
                <c:pt idx="11">
                  <c:v>0.76842105263157889</c:v>
                </c:pt>
                <c:pt idx="12">
                  <c:v>0.77894736842105261</c:v>
                </c:pt>
                <c:pt idx="13">
                  <c:v>0.77894736842105261</c:v>
                </c:pt>
                <c:pt idx="14">
                  <c:v>0.78947368421052633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0.81052631578947365</c:v>
                </c:pt>
                <c:pt idx="19">
                  <c:v>0.83157894736842108</c:v>
                </c:pt>
                <c:pt idx="20">
                  <c:v>0.83157894736842108</c:v>
                </c:pt>
                <c:pt idx="21">
                  <c:v>0.85263157894736841</c:v>
                </c:pt>
                <c:pt idx="22">
                  <c:v>0.85263157894736841</c:v>
                </c:pt>
                <c:pt idx="23">
                  <c:v>0.87368421052631584</c:v>
                </c:pt>
                <c:pt idx="24">
                  <c:v>0.87368421052631584</c:v>
                </c:pt>
                <c:pt idx="25">
                  <c:v>0.87368421052631584</c:v>
                </c:pt>
                <c:pt idx="26">
                  <c:v>0.88421052631578945</c:v>
                </c:pt>
                <c:pt idx="27">
                  <c:v>0.93684210526315792</c:v>
                </c:pt>
                <c:pt idx="28">
                  <c:v>0.93684210526315792</c:v>
                </c:pt>
                <c:pt idx="29">
                  <c:v>0.96842105263157896</c:v>
                </c:pt>
              </c:numCache>
            </c:numRef>
          </c:xVal>
          <c:yVal>
            <c:numRef>
              <c:f>'[1]RESPUESTAS DE ENCUESTA'!$Z$2:$Z$31</c:f>
              <c:numCache>
                <c:formatCode>0%</c:formatCode>
                <c:ptCount val="30"/>
                <c:pt idx="0">
                  <c:v>0.84</c:v>
                </c:pt>
                <c:pt idx="1">
                  <c:v>0.34</c:v>
                </c:pt>
                <c:pt idx="2">
                  <c:v>0.35</c:v>
                </c:pt>
                <c:pt idx="3">
                  <c:v>0.7</c:v>
                </c:pt>
                <c:pt idx="4">
                  <c:v>0.45</c:v>
                </c:pt>
                <c:pt idx="5">
                  <c:v>0.89</c:v>
                </c:pt>
                <c:pt idx="6">
                  <c:v>0.19</c:v>
                </c:pt>
                <c:pt idx="7">
                  <c:v>0.34</c:v>
                </c:pt>
                <c:pt idx="8">
                  <c:v>0.78</c:v>
                </c:pt>
                <c:pt idx="9">
                  <c:v>0.85</c:v>
                </c:pt>
                <c:pt idx="10">
                  <c:v>0.56000000000000005</c:v>
                </c:pt>
                <c:pt idx="11">
                  <c:v>0.67</c:v>
                </c:pt>
                <c:pt idx="12">
                  <c:v>0.56000000000000005</c:v>
                </c:pt>
                <c:pt idx="13">
                  <c:v>0.78</c:v>
                </c:pt>
                <c:pt idx="14">
                  <c:v>0.78</c:v>
                </c:pt>
                <c:pt idx="15">
                  <c:v>0.78</c:v>
                </c:pt>
                <c:pt idx="16">
                  <c:v>0.69</c:v>
                </c:pt>
                <c:pt idx="17">
                  <c:v>0.98</c:v>
                </c:pt>
                <c:pt idx="18">
                  <c:v>0.67</c:v>
                </c:pt>
                <c:pt idx="19">
                  <c:v>0.79</c:v>
                </c:pt>
                <c:pt idx="20">
                  <c:v>0.98</c:v>
                </c:pt>
                <c:pt idx="21">
                  <c:v>0.96</c:v>
                </c:pt>
                <c:pt idx="22">
                  <c:v>0.96</c:v>
                </c:pt>
                <c:pt idx="23">
                  <c:v>0.92</c:v>
                </c:pt>
                <c:pt idx="24">
                  <c:v>0.98</c:v>
                </c:pt>
                <c:pt idx="25">
                  <c:v>1.03</c:v>
                </c:pt>
                <c:pt idx="26">
                  <c:v>1.03</c:v>
                </c:pt>
                <c:pt idx="27">
                  <c:v>0.86</c:v>
                </c:pt>
                <c:pt idx="28">
                  <c:v>1.05</c:v>
                </c:pt>
                <c:pt idx="29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DC-4FDB-B460-534794CD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071375"/>
        <c:axId val="482211247"/>
      </c:scatterChart>
      <c:valAx>
        <c:axId val="1964071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211247"/>
        <c:crosses val="autoZero"/>
        <c:crossBetween val="midCat"/>
      </c:valAx>
      <c:valAx>
        <c:axId val="48221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40713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Satisfacción y Productividad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Satisfacción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'[1]RESPUESTAS DE ENCUESTA'!$A$2:$A$31</c:f>
              <c:strCache>
                <c:ptCount val="30"/>
                <c:pt idx="0">
                  <c:v>Camilo Andres Fonseca C</c:v>
                </c:pt>
                <c:pt idx="1">
                  <c:v>Claudia Ovalle Escobar</c:v>
                </c:pt>
                <c:pt idx="2">
                  <c:v>Andrés Fernando Zapata S</c:v>
                </c:pt>
                <c:pt idx="3">
                  <c:v>Luisa Fernanda Osorio Idarraga </c:v>
                </c:pt>
                <c:pt idx="4">
                  <c:v>Nelly Feliciano</c:v>
                </c:pt>
                <c:pt idx="5">
                  <c:v>Silvia Valencia Isaza </c:v>
                </c:pt>
                <c:pt idx="6">
                  <c:v>cesar ospina</c:v>
                </c:pt>
                <c:pt idx="7">
                  <c:v>Leidy Lorena rendon Beltrán </c:v>
                </c:pt>
                <c:pt idx="8">
                  <c:v>katherine franco</c:v>
                </c:pt>
                <c:pt idx="9">
                  <c:v>Carlos Barbosa </c:v>
                </c:pt>
                <c:pt idx="10">
                  <c:v>lina zuleta</c:v>
                </c:pt>
                <c:pt idx="11">
                  <c:v>Maria Camila Pedraza</c:v>
                </c:pt>
                <c:pt idx="12">
                  <c:v>DEIVY CARDONA </c:v>
                </c:pt>
                <c:pt idx="13">
                  <c:v>Ingrid Lorena Perdomo </c:v>
                </c:pt>
                <c:pt idx="14">
                  <c:v>Luis Germán castañeda </c:v>
                </c:pt>
                <c:pt idx="15">
                  <c:v>Diego Gamba</c:v>
                </c:pt>
                <c:pt idx="16">
                  <c:v>Tatiana Torres</c:v>
                </c:pt>
                <c:pt idx="17">
                  <c:v>Yessica Fabiola Barreto Leal</c:v>
                </c:pt>
                <c:pt idx="18">
                  <c:v>Michael vela </c:v>
                </c:pt>
                <c:pt idx="19">
                  <c:v>Eddison Rodríguez </c:v>
                </c:pt>
                <c:pt idx="20">
                  <c:v>Yoao Alexander rubio </c:v>
                </c:pt>
                <c:pt idx="21">
                  <c:v>Johany prada</c:v>
                </c:pt>
                <c:pt idx="22">
                  <c:v>William chaparro Castañeda</c:v>
                </c:pt>
                <c:pt idx="23">
                  <c:v>Carlos Cardona</c:v>
                </c:pt>
                <c:pt idx="24">
                  <c:v>Hugo Alejandro Chaves</c:v>
                </c:pt>
                <c:pt idx="25">
                  <c:v>Monica Ñustes </c:v>
                </c:pt>
                <c:pt idx="26">
                  <c:v>Olga Lucía Tamayo Herrera</c:v>
                </c:pt>
                <c:pt idx="27">
                  <c:v>Daniel Humberto Florez Lara</c:v>
                </c:pt>
                <c:pt idx="28">
                  <c:v>HAROLD FERNANDO VELASQUEZ GUERRERO</c:v>
                </c:pt>
                <c:pt idx="29">
                  <c:v>Karen Victoria Villarreal Cardenas </c:v>
                </c:pt>
              </c:strCache>
            </c:strRef>
          </c:cat>
          <c:val>
            <c:numRef>
              <c:f>'[1]RESPUESTAS DE ENCUESTA'!$Y$2:$Y$31</c:f>
              <c:numCache>
                <c:formatCode>0%</c:formatCode>
                <c:ptCount val="30"/>
                <c:pt idx="0">
                  <c:v>0.56842105263157894</c:v>
                </c:pt>
                <c:pt idx="1">
                  <c:v>0.69473684210526321</c:v>
                </c:pt>
                <c:pt idx="2">
                  <c:v>0.70526315789473681</c:v>
                </c:pt>
                <c:pt idx="3">
                  <c:v>0.72631578947368425</c:v>
                </c:pt>
                <c:pt idx="4">
                  <c:v>0.72631578947368425</c:v>
                </c:pt>
                <c:pt idx="5">
                  <c:v>0.72631578947368425</c:v>
                </c:pt>
                <c:pt idx="6">
                  <c:v>0.73684210526315785</c:v>
                </c:pt>
                <c:pt idx="7">
                  <c:v>0.73684210526315785</c:v>
                </c:pt>
                <c:pt idx="8">
                  <c:v>0.75789473684210529</c:v>
                </c:pt>
                <c:pt idx="9">
                  <c:v>0.76842105263157889</c:v>
                </c:pt>
                <c:pt idx="10">
                  <c:v>0.76842105263157889</c:v>
                </c:pt>
                <c:pt idx="11">
                  <c:v>0.76842105263157889</c:v>
                </c:pt>
                <c:pt idx="12">
                  <c:v>0.77894736842105261</c:v>
                </c:pt>
                <c:pt idx="13">
                  <c:v>0.77894736842105261</c:v>
                </c:pt>
                <c:pt idx="14">
                  <c:v>0.78947368421052633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0.81052631578947365</c:v>
                </c:pt>
                <c:pt idx="19">
                  <c:v>0.83157894736842108</c:v>
                </c:pt>
                <c:pt idx="20">
                  <c:v>0.83157894736842108</c:v>
                </c:pt>
                <c:pt idx="21">
                  <c:v>0.85263157894736841</c:v>
                </c:pt>
                <c:pt idx="22">
                  <c:v>0.85263157894736841</c:v>
                </c:pt>
                <c:pt idx="23">
                  <c:v>0.87368421052631584</c:v>
                </c:pt>
                <c:pt idx="24">
                  <c:v>0.87368421052631584</c:v>
                </c:pt>
                <c:pt idx="25">
                  <c:v>0.87368421052631584</c:v>
                </c:pt>
                <c:pt idx="26">
                  <c:v>0.88421052631578945</c:v>
                </c:pt>
                <c:pt idx="27">
                  <c:v>0.93684210526315792</c:v>
                </c:pt>
                <c:pt idx="28">
                  <c:v>0.93684210526315792</c:v>
                </c:pt>
                <c:pt idx="29">
                  <c:v>0.96842105263157896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8-4875-B155-22ED45D64E78}"/>
            </c:ext>
          </c:extLst>
        </c:ser>
        <c:ser>
          <c:idx val="1"/>
          <c:order val="1"/>
          <c:tx>
            <c:v>Productividad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'[1]RESPUESTAS DE ENCUESTA'!$A$2:$A$31</c:f>
              <c:strCache>
                <c:ptCount val="30"/>
                <c:pt idx="0">
                  <c:v>Camilo Andres Fonseca C</c:v>
                </c:pt>
                <c:pt idx="1">
                  <c:v>Claudia Ovalle Escobar</c:v>
                </c:pt>
                <c:pt idx="2">
                  <c:v>Andrés Fernando Zapata S</c:v>
                </c:pt>
                <c:pt idx="3">
                  <c:v>Luisa Fernanda Osorio Idarraga </c:v>
                </c:pt>
                <c:pt idx="4">
                  <c:v>Nelly Feliciano</c:v>
                </c:pt>
                <c:pt idx="5">
                  <c:v>Silvia Valencia Isaza </c:v>
                </c:pt>
                <c:pt idx="6">
                  <c:v>cesar ospina</c:v>
                </c:pt>
                <c:pt idx="7">
                  <c:v>Leidy Lorena rendon Beltrán </c:v>
                </c:pt>
                <c:pt idx="8">
                  <c:v>katherine franco</c:v>
                </c:pt>
                <c:pt idx="9">
                  <c:v>Carlos Barbosa </c:v>
                </c:pt>
                <c:pt idx="10">
                  <c:v>lina zuleta</c:v>
                </c:pt>
                <c:pt idx="11">
                  <c:v>Maria Camila Pedraza</c:v>
                </c:pt>
                <c:pt idx="12">
                  <c:v>DEIVY CARDONA </c:v>
                </c:pt>
                <c:pt idx="13">
                  <c:v>Ingrid Lorena Perdomo </c:v>
                </c:pt>
                <c:pt idx="14">
                  <c:v>Luis Germán castañeda </c:v>
                </c:pt>
                <c:pt idx="15">
                  <c:v>Diego Gamba</c:v>
                </c:pt>
                <c:pt idx="16">
                  <c:v>Tatiana Torres</c:v>
                </c:pt>
                <c:pt idx="17">
                  <c:v>Yessica Fabiola Barreto Leal</c:v>
                </c:pt>
                <c:pt idx="18">
                  <c:v>Michael vela </c:v>
                </c:pt>
                <c:pt idx="19">
                  <c:v>Eddison Rodríguez </c:v>
                </c:pt>
                <c:pt idx="20">
                  <c:v>Yoao Alexander rubio </c:v>
                </c:pt>
                <c:pt idx="21">
                  <c:v>Johany prada</c:v>
                </c:pt>
                <c:pt idx="22">
                  <c:v>William chaparro Castañeda</c:v>
                </c:pt>
                <c:pt idx="23">
                  <c:v>Carlos Cardona</c:v>
                </c:pt>
                <c:pt idx="24">
                  <c:v>Hugo Alejandro Chaves</c:v>
                </c:pt>
                <c:pt idx="25">
                  <c:v>Monica Ñustes </c:v>
                </c:pt>
                <c:pt idx="26">
                  <c:v>Olga Lucía Tamayo Herrera</c:v>
                </c:pt>
                <c:pt idx="27">
                  <c:v>Daniel Humberto Florez Lara</c:v>
                </c:pt>
                <c:pt idx="28">
                  <c:v>HAROLD FERNANDO VELASQUEZ GUERRERO</c:v>
                </c:pt>
                <c:pt idx="29">
                  <c:v>Karen Victoria Villarreal Cardenas </c:v>
                </c:pt>
              </c:strCache>
            </c:strRef>
          </c:cat>
          <c:val>
            <c:numRef>
              <c:f>'[1]RESPUESTAS DE ENCUESTA'!$Z$2:$Z$31</c:f>
              <c:numCache>
                <c:formatCode>0%</c:formatCode>
                <c:ptCount val="30"/>
                <c:pt idx="0">
                  <c:v>0.84</c:v>
                </c:pt>
                <c:pt idx="1">
                  <c:v>0.34</c:v>
                </c:pt>
                <c:pt idx="2">
                  <c:v>0.35</c:v>
                </c:pt>
                <c:pt idx="3">
                  <c:v>0.7</c:v>
                </c:pt>
                <c:pt idx="4">
                  <c:v>0.45</c:v>
                </c:pt>
                <c:pt idx="5">
                  <c:v>0.89</c:v>
                </c:pt>
                <c:pt idx="6">
                  <c:v>0.19</c:v>
                </c:pt>
                <c:pt idx="7">
                  <c:v>0.34</c:v>
                </c:pt>
                <c:pt idx="8">
                  <c:v>0.78</c:v>
                </c:pt>
                <c:pt idx="9">
                  <c:v>0.85</c:v>
                </c:pt>
                <c:pt idx="10">
                  <c:v>0.56000000000000005</c:v>
                </c:pt>
                <c:pt idx="11">
                  <c:v>0.67</c:v>
                </c:pt>
                <c:pt idx="12">
                  <c:v>0.56000000000000005</c:v>
                </c:pt>
                <c:pt idx="13">
                  <c:v>0.78</c:v>
                </c:pt>
                <c:pt idx="14">
                  <c:v>0.78</c:v>
                </c:pt>
                <c:pt idx="15">
                  <c:v>0.78</c:v>
                </c:pt>
                <c:pt idx="16">
                  <c:v>0.69</c:v>
                </c:pt>
                <c:pt idx="17">
                  <c:v>0.98</c:v>
                </c:pt>
                <c:pt idx="18">
                  <c:v>0.67</c:v>
                </c:pt>
                <c:pt idx="19">
                  <c:v>0.79</c:v>
                </c:pt>
                <c:pt idx="20">
                  <c:v>0.98</c:v>
                </c:pt>
                <c:pt idx="21">
                  <c:v>0.96</c:v>
                </c:pt>
                <c:pt idx="22">
                  <c:v>0.96</c:v>
                </c:pt>
                <c:pt idx="23">
                  <c:v>0.92</c:v>
                </c:pt>
                <c:pt idx="24">
                  <c:v>0.98</c:v>
                </c:pt>
                <c:pt idx="25">
                  <c:v>1.03</c:v>
                </c:pt>
                <c:pt idx="26">
                  <c:v>1.03</c:v>
                </c:pt>
                <c:pt idx="27">
                  <c:v>0.86</c:v>
                </c:pt>
                <c:pt idx="28">
                  <c:v>1.05</c:v>
                </c:pt>
                <c:pt idx="29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8-4875-B155-22ED45D64E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906716543"/>
        <c:axId val="482241199"/>
      </c:barChart>
      <c:catAx>
        <c:axId val="90671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2241199"/>
        <c:crosses val="autoZero"/>
        <c:auto val="1"/>
        <c:lblAlgn val="ctr"/>
        <c:lblOffset val="100"/>
        <c:noMultiLvlLbl val="0"/>
      </c:catAx>
      <c:valAx>
        <c:axId val="482241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06716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10643</xdr:colOff>
      <xdr:row>2</xdr:row>
      <xdr:rowOff>11206</xdr:rowOff>
    </xdr:from>
    <xdr:to>
      <xdr:col>9</xdr:col>
      <xdr:colOff>750793</xdr:colOff>
      <xdr:row>19</xdr:row>
      <xdr:rowOff>104774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8B5EB1-687D-49DE-9675-6EAE65570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10924</xdr:colOff>
      <xdr:row>20</xdr:row>
      <xdr:rowOff>15127</xdr:rowOff>
    </xdr:from>
    <xdr:to>
      <xdr:col>9</xdr:col>
      <xdr:colOff>756396</xdr:colOff>
      <xdr:row>40</xdr:row>
      <xdr:rowOff>159682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EC67431-D177-4A58-AF8A-E3E4C7B25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757766</xdr:colOff>
      <xdr:row>38</xdr:row>
      <xdr:rowOff>159806</xdr:rowOff>
    </xdr:from>
    <xdr:to>
      <xdr:col>10</xdr:col>
      <xdr:colOff>494241</xdr:colOff>
      <xdr:row>57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F0DC6A-A264-49A0-857B-DEA87273A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164041</xdr:rowOff>
    </xdr:from>
    <xdr:to>
      <xdr:col>6</xdr:col>
      <xdr:colOff>492125</xdr:colOff>
      <xdr:row>57</xdr:row>
      <xdr:rowOff>4233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A3E678-51BA-45B5-AC06-1BB74AAA1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615949</xdr:colOff>
      <xdr:row>38</xdr:row>
      <xdr:rowOff>171444</xdr:rowOff>
    </xdr:from>
    <xdr:to>
      <xdr:col>15</xdr:col>
      <xdr:colOff>172509</xdr:colOff>
      <xdr:row>65</xdr:row>
      <xdr:rowOff>169329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6E2073-A171-4FF2-84ED-D94FAA6D4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o%20Fern&#225;ndez/Downloads/anexo%201%20encuesta%20deseempe&#241;o%20SED%20int%20(1)bor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PUESTAS DE ENCUESTA"/>
      <sheetName val="Hoja1"/>
      <sheetName val="BASE DE DATOS 2018"/>
    </sheetNames>
    <sheetDataSet>
      <sheetData sheetId="0">
        <row r="2">
          <cell r="A2" t="str">
            <v>Camilo Andres Fonseca C</v>
          </cell>
          <cell r="Y2">
            <v>0.56842105263157894</v>
          </cell>
          <cell r="Z2">
            <v>0.84</v>
          </cell>
        </row>
        <row r="3">
          <cell r="A3" t="str">
            <v>Claudia Ovalle Escobar</v>
          </cell>
          <cell r="Y3">
            <v>0.69473684210526321</v>
          </cell>
          <cell r="Z3">
            <v>0.34</v>
          </cell>
        </row>
        <row r="4">
          <cell r="A4" t="str">
            <v>Andrés Fernando Zapata S</v>
          </cell>
          <cell r="Y4">
            <v>0.70526315789473681</v>
          </cell>
          <cell r="Z4">
            <v>0.35</v>
          </cell>
        </row>
        <row r="5">
          <cell r="A5" t="str">
            <v xml:space="preserve">Luisa Fernanda Osorio Idarraga </v>
          </cell>
          <cell r="Y5">
            <v>0.72631578947368425</v>
          </cell>
          <cell r="Z5">
            <v>0.7</v>
          </cell>
        </row>
        <row r="6">
          <cell r="A6" t="str">
            <v>Nelly Feliciano</v>
          </cell>
          <cell r="Y6">
            <v>0.72631578947368425</v>
          </cell>
          <cell r="Z6">
            <v>0.45</v>
          </cell>
        </row>
        <row r="7">
          <cell r="A7" t="str">
            <v xml:space="preserve">Silvia Valencia Isaza </v>
          </cell>
          <cell r="Y7">
            <v>0.72631578947368425</v>
          </cell>
          <cell r="Z7">
            <v>0.89</v>
          </cell>
        </row>
        <row r="8">
          <cell r="A8" t="str">
            <v>cesar ospina</v>
          </cell>
          <cell r="Y8">
            <v>0.73684210526315785</v>
          </cell>
          <cell r="Z8">
            <v>0.19</v>
          </cell>
        </row>
        <row r="9">
          <cell r="A9" t="str">
            <v xml:space="preserve">Leidy Lorena rendon Beltrán </v>
          </cell>
          <cell r="Y9">
            <v>0.73684210526315785</v>
          </cell>
          <cell r="Z9">
            <v>0.34</v>
          </cell>
        </row>
        <row r="10">
          <cell r="A10" t="str">
            <v>katherine franco</v>
          </cell>
          <cell r="Y10">
            <v>0.75789473684210529</v>
          </cell>
          <cell r="Z10">
            <v>0.78</v>
          </cell>
        </row>
        <row r="11">
          <cell r="A11" t="str">
            <v xml:space="preserve">Carlos Barbosa </v>
          </cell>
          <cell r="Y11">
            <v>0.76842105263157889</v>
          </cell>
          <cell r="Z11">
            <v>0.85</v>
          </cell>
        </row>
        <row r="12">
          <cell r="A12" t="str">
            <v>lina zuleta</v>
          </cell>
          <cell r="Y12">
            <v>0.76842105263157889</v>
          </cell>
          <cell r="Z12">
            <v>0.56000000000000005</v>
          </cell>
        </row>
        <row r="13">
          <cell r="A13" t="str">
            <v>Maria Camila Pedraza</v>
          </cell>
          <cell r="Y13">
            <v>0.76842105263157889</v>
          </cell>
          <cell r="Z13">
            <v>0.67</v>
          </cell>
        </row>
        <row r="14">
          <cell r="A14" t="str">
            <v xml:space="preserve">DEIVY CARDONA </v>
          </cell>
          <cell r="Y14">
            <v>0.77894736842105261</v>
          </cell>
          <cell r="Z14">
            <v>0.56000000000000005</v>
          </cell>
        </row>
        <row r="15">
          <cell r="A15" t="str">
            <v xml:space="preserve">Ingrid Lorena Perdomo </v>
          </cell>
          <cell r="Y15">
            <v>0.77894736842105261</v>
          </cell>
          <cell r="Z15">
            <v>0.78</v>
          </cell>
        </row>
        <row r="16">
          <cell r="A16" t="str">
            <v xml:space="preserve">Luis Germán castañeda </v>
          </cell>
          <cell r="Y16">
            <v>0.78947368421052633</v>
          </cell>
          <cell r="Z16">
            <v>0.78</v>
          </cell>
        </row>
        <row r="17">
          <cell r="A17" t="str">
            <v>Diego Gamba</v>
          </cell>
          <cell r="Y17">
            <v>0.8</v>
          </cell>
          <cell r="Z17">
            <v>0.78</v>
          </cell>
        </row>
        <row r="18">
          <cell r="A18" t="str">
            <v>Tatiana Torres</v>
          </cell>
          <cell r="Y18">
            <v>0.8</v>
          </cell>
          <cell r="Z18">
            <v>0.69</v>
          </cell>
        </row>
        <row r="19">
          <cell r="A19" t="str">
            <v>Yessica Fabiola Barreto Leal</v>
          </cell>
          <cell r="Y19">
            <v>0.8</v>
          </cell>
          <cell r="Z19">
            <v>0.98</v>
          </cell>
        </row>
        <row r="20">
          <cell r="A20" t="str">
            <v xml:space="preserve">Michael vela </v>
          </cell>
          <cell r="Y20">
            <v>0.81052631578947365</v>
          </cell>
          <cell r="Z20">
            <v>0.67</v>
          </cell>
        </row>
        <row r="21">
          <cell r="A21" t="str">
            <v xml:space="preserve">Eddison Rodríguez </v>
          </cell>
          <cell r="Y21">
            <v>0.83157894736842108</v>
          </cell>
          <cell r="Z21">
            <v>0.79</v>
          </cell>
        </row>
        <row r="22">
          <cell r="A22" t="str">
            <v xml:space="preserve">Yoao Alexander rubio </v>
          </cell>
          <cell r="Y22">
            <v>0.83157894736842108</v>
          </cell>
          <cell r="Z22">
            <v>0.98</v>
          </cell>
        </row>
        <row r="23">
          <cell r="A23" t="str">
            <v>Johany prada</v>
          </cell>
          <cell r="Y23">
            <v>0.85263157894736841</v>
          </cell>
          <cell r="Z23">
            <v>0.96</v>
          </cell>
        </row>
        <row r="24">
          <cell r="A24" t="str">
            <v>William chaparro Castañeda</v>
          </cell>
          <cell r="Y24">
            <v>0.85263157894736841</v>
          </cell>
          <cell r="Z24">
            <v>0.96</v>
          </cell>
        </row>
        <row r="25">
          <cell r="A25" t="str">
            <v>Carlos Cardona</v>
          </cell>
          <cell r="Y25">
            <v>0.87368421052631584</v>
          </cell>
          <cell r="Z25">
            <v>0.92</v>
          </cell>
        </row>
        <row r="26">
          <cell r="A26" t="str">
            <v>Hugo Alejandro Chaves</v>
          </cell>
          <cell r="Y26">
            <v>0.87368421052631584</v>
          </cell>
          <cell r="Z26">
            <v>0.98</v>
          </cell>
        </row>
        <row r="27">
          <cell r="A27" t="str">
            <v xml:space="preserve">Monica Ñustes </v>
          </cell>
          <cell r="Y27">
            <v>0.87368421052631584</v>
          </cell>
          <cell r="Z27">
            <v>1.03</v>
          </cell>
        </row>
        <row r="28">
          <cell r="A28" t="str">
            <v>Olga Lucía Tamayo Herrera</v>
          </cell>
          <cell r="Y28">
            <v>0.88421052631578945</v>
          </cell>
          <cell r="Z28">
            <v>1.03</v>
          </cell>
        </row>
        <row r="29">
          <cell r="A29" t="str">
            <v>Daniel Humberto Florez Lara</v>
          </cell>
          <cell r="Y29">
            <v>0.93684210526315792</v>
          </cell>
          <cell r="Z29">
            <v>0.86</v>
          </cell>
        </row>
        <row r="30">
          <cell r="A30" t="str">
            <v>HAROLD FERNANDO VELASQUEZ GUERRERO</v>
          </cell>
          <cell r="Y30">
            <v>0.93684210526315792</v>
          </cell>
          <cell r="Z30">
            <v>1.05</v>
          </cell>
        </row>
        <row r="31">
          <cell r="A31" t="str">
            <v xml:space="preserve">Karen Victoria Villarreal Cardenas </v>
          </cell>
          <cell r="Y31">
            <v>0.96842105263157896</v>
          </cell>
          <cell r="Z31">
            <v>1.02</v>
          </cell>
        </row>
        <row r="34">
          <cell r="A34" t="str">
            <v>Muy Satisfecho</v>
          </cell>
          <cell r="Z34">
            <v>0.24210526315789474</v>
          </cell>
        </row>
        <row r="35">
          <cell r="A35" t="str">
            <v>Satisfecho</v>
          </cell>
          <cell r="Z35">
            <v>0.5491228070175439</v>
          </cell>
        </row>
        <row r="36">
          <cell r="A36" t="str">
            <v>Medianamente Satisfecho</v>
          </cell>
          <cell r="Z36">
            <v>0.1736842105263158</v>
          </cell>
        </row>
        <row r="37">
          <cell r="A37" t="str">
            <v>Insatisfecho</v>
          </cell>
          <cell r="Z37">
            <v>2.9824561403508771E-2</v>
          </cell>
        </row>
        <row r="38">
          <cell r="A38" t="str">
            <v>Muy Satisfecho</v>
          </cell>
          <cell r="Z38">
            <v>5.263157894736842E-3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4098-0769-46DF-B2B8-DD7B8C94CF02}">
  <dimension ref="A1:AM119"/>
  <sheetViews>
    <sheetView showGridLines="0" tabSelected="1" topLeftCell="A85" zoomScale="85" zoomScaleNormal="85" workbookViewId="0">
      <selection activeCell="L11" sqref="L11"/>
    </sheetView>
  </sheetViews>
  <sheetFormatPr baseColWidth="10" defaultRowHeight="12.75" x14ac:dyDescent="0.2"/>
  <cols>
    <col min="2" max="2" width="37.85546875" bestFit="1" customWidth="1"/>
    <col min="3" max="3" width="22.7109375" bestFit="1" customWidth="1"/>
    <col min="4" max="4" width="12.28515625" style="11" bestFit="1" customWidth="1"/>
    <col min="5" max="5" width="23.140625" style="11" bestFit="1" customWidth="1"/>
    <col min="6" max="7" width="11.42578125" style="11"/>
    <col min="11" max="11" width="3.7109375" customWidth="1"/>
  </cols>
  <sheetData>
    <row r="1" spans="1:12" x14ac:dyDescent="0.2">
      <c r="A1" s="71" t="s">
        <v>81</v>
      </c>
      <c r="B1" s="71" t="s">
        <v>77</v>
      </c>
      <c r="C1" s="72" t="s">
        <v>78</v>
      </c>
    </row>
    <row r="2" spans="1:12" x14ac:dyDescent="0.2">
      <c r="A2" s="71"/>
      <c r="B2" s="71"/>
      <c r="C2" s="72"/>
      <c r="D2" s="11" t="s">
        <v>82</v>
      </c>
      <c r="E2" s="11" t="s">
        <v>83</v>
      </c>
    </row>
    <row r="3" spans="1:12" ht="15" x14ac:dyDescent="0.25">
      <c r="A3" s="14">
        <v>1</v>
      </c>
      <c r="B3" s="15" t="s">
        <v>24</v>
      </c>
      <c r="C3" s="16">
        <v>0.92</v>
      </c>
      <c r="D3" s="12">
        <f>C3</f>
        <v>0.92</v>
      </c>
      <c r="E3" s="11">
        <f>VLOOKUP(A3,'Mapa de calor y procesamiento'!$A$2:$AT$39,46,FALSE)</f>
        <v>4</v>
      </c>
      <c r="L3" s="10" t="s">
        <v>85</v>
      </c>
    </row>
    <row r="4" spans="1:12" ht="15" x14ac:dyDescent="0.25">
      <c r="A4" s="17"/>
      <c r="B4" s="15"/>
      <c r="C4" s="18"/>
      <c r="L4" s="9">
        <f>CORREL(D3:D92,E3:E92)</f>
        <v>0.3850062157012662</v>
      </c>
    </row>
    <row r="5" spans="1:12" ht="15" x14ac:dyDescent="0.25">
      <c r="A5" s="14"/>
      <c r="B5" s="15"/>
      <c r="C5" s="18"/>
    </row>
    <row r="6" spans="1:12" ht="15" x14ac:dyDescent="0.25">
      <c r="A6" s="14">
        <v>2</v>
      </c>
      <c r="B6" s="15" t="s">
        <v>31</v>
      </c>
      <c r="C6" s="16">
        <v>1.02</v>
      </c>
      <c r="D6" s="12">
        <f>C6</f>
        <v>1.02</v>
      </c>
      <c r="E6" s="11">
        <f>VLOOKUP(A6,'Mapa de calor y procesamiento'!$A$2:$AT$39,46,FALSE)</f>
        <v>5</v>
      </c>
    </row>
    <row r="7" spans="1:12" ht="15" x14ac:dyDescent="0.25">
      <c r="A7" s="14"/>
      <c r="B7" s="15"/>
      <c r="C7" s="18"/>
    </row>
    <row r="8" spans="1:12" ht="15" x14ac:dyDescent="0.25">
      <c r="A8" s="14"/>
      <c r="B8" s="15"/>
      <c r="C8" s="18"/>
    </row>
    <row r="9" spans="1:12" ht="15" x14ac:dyDescent="0.25">
      <c r="A9" s="14">
        <v>3</v>
      </c>
      <c r="B9" s="15" t="s">
        <v>35</v>
      </c>
      <c r="C9" s="16">
        <v>0.98</v>
      </c>
      <c r="D9" s="12">
        <f>C9</f>
        <v>0.98</v>
      </c>
      <c r="E9" s="11">
        <f>VLOOKUP(A9,'Mapa de calor y procesamiento'!$A$2:$AT$39,46,FALSE)</f>
        <v>4</v>
      </c>
    </row>
    <row r="10" spans="1:12" ht="15" x14ac:dyDescent="0.25">
      <c r="A10" s="14"/>
      <c r="B10" s="15"/>
      <c r="C10" s="18"/>
    </row>
    <row r="11" spans="1:12" ht="15" x14ac:dyDescent="0.25">
      <c r="A11" s="14"/>
      <c r="B11" s="15"/>
      <c r="C11" s="18"/>
    </row>
    <row r="12" spans="1:12" ht="15" x14ac:dyDescent="0.25">
      <c r="A12" s="14">
        <v>4</v>
      </c>
      <c r="B12" s="15" t="s">
        <v>38</v>
      </c>
      <c r="C12" s="19">
        <v>0.97899999999999998</v>
      </c>
      <c r="D12" s="12">
        <f>C12</f>
        <v>0.97899999999999998</v>
      </c>
      <c r="E12" s="11">
        <f>VLOOKUP(A12,'Mapa de calor y procesamiento'!$A$2:$AT$39,46,FALSE)</f>
        <v>4</v>
      </c>
    </row>
    <row r="13" spans="1:12" ht="15" x14ac:dyDescent="0.25">
      <c r="A13" s="14"/>
      <c r="B13" s="15"/>
      <c r="C13" s="19"/>
    </row>
    <row r="14" spans="1:12" ht="15" x14ac:dyDescent="0.25">
      <c r="A14" s="14"/>
      <c r="B14" s="15"/>
      <c r="C14" s="19"/>
    </row>
    <row r="15" spans="1:12" ht="15" x14ac:dyDescent="0.25">
      <c r="A15" s="14">
        <v>5</v>
      </c>
      <c r="B15" s="15" t="s">
        <v>39</v>
      </c>
      <c r="C15" s="19">
        <v>1.048</v>
      </c>
      <c r="D15" s="12">
        <f>C15</f>
        <v>1.048</v>
      </c>
      <c r="E15" s="11">
        <f>VLOOKUP(A15,'Mapa de calor y procesamiento'!$A$2:$AT$39,46,FALSE)</f>
        <v>5</v>
      </c>
    </row>
    <row r="16" spans="1:12" ht="15" x14ac:dyDescent="0.25">
      <c r="A16" s="14"/>
      <c r="B16" s="15"/>
      <c r="C16" s="19"/>
    </row>
    <row r="17" spans="1:39" ht="15" x14ac:dyDescent="0.25">
      <c r="A17" s="14"/>
      <c r="B17" s="15"/>
      <c r="C17" s="19"/>
    </row>
    <row r="18" spans="1:39" ht="15" x14ac:dyDescent="0.25">
      <c r="A18" s="14">
        <v>6</v>
      </c>
      <c r="B18" s="15" t="s">
        <v>40</v>
      </c>
      <c r="C18" s="19">
        <v>1.03</v>
      </c>
      <c r="D18" s="12">
        <f>C18</f>
        <v>1.03</v>
      </c>
      <c r="E18" s="11">
        <f>VLOOKUP(A18,'Mapa de calor y procesamiento'!$A$2:$AT$39,46,FALSE)</f>
        <v>5</v>
      </c>
    </row>
    <row r="19" spans="1:39" ht="15" x14ac:dyDescent="0.25">
      <c r="A19" s="14"/>
      <c r="B19" s="15"/>
      <c r="C19" s="19"/>
    </row>
    <row r="20" spans="1:39" ht="15" x14ac:dyDescent="0.25">
      <c r="A20" s="14"/>
      <c r="B20" s="15"/>
      <c r="C20" s="19"/>
    </row>
    <row r="21" spans="1:39" ht="15" x14ac:dyDescent="0.25">
      <c r="A21" s="14">
        <v>7</v>
      </c>
      <c r="B21" s="15" t="s">
        <v>42</v>
      </c>
      <c r="C21" s="19">
        <v>0.79</v>
      </c>
      <c r="D21" s="12">
        <f>C21</f>
        <v>0.79</v>
      </c>
      <c r="E21" s="11">
        <f>VLOOKUP(A21,'Mapa de calor y procesamiento'!$A$2:$AT$39,46,FALSE)</f>
        <v>4</v>
      </c>
    </row>
    <row r="22" spans="1:39" ht="15" x14ac:dyDescent="0.25">
      <c r="A22" s="14"/>
      <c r="B22" s="15"/>
      <c r="C22" s="19"/>
    </row>
    <row r="23" spans="1:39" ht="15" x14ac:dyDescent="0.25">
      <c r="A23" s="14"/>
      <c r="B23" s="15"/>
      <c r="C23" s="19"/>
    </row>
    <row r="24" spans="1:39" ht="15" x14ac:dyDescent="0.25">
      <c r="A24" s="14">
        <v>8</v>
      </c>
      <c r="B24" s="15" t="s">
        <v>46</v>
      </c>
      <c r="C24" s="19">
        <v>0.96</v>
      </c>
      <c r="D24" s="12">
        <f>C24</f>
        <v>0.96</v>
      </c>
      <c r="E24" s="11">
        <f>VLOOKUP(A24,'Mapa de calor y procesamiento'!$A$2:$AT$39,46,FALSE)</f>
        <v>4</v>
      </c>
    </row>
    <row r="25" spans="1:39" ht="15" x14ac:dyDescent="0.25">
      <c r="A25" s="14"/>
      <c r="B25" s="15"/>
      <c r="C25" s="19"/>
    </row>
    <row r="26" spans="1:39" ht="15" x14ac:dyDescent="0.25">
      <c r="A26" s="14"/>
      <c r="B26" s="15"/>
      <c r="C26" s="19"/>
    </row>
    <row r="27" spans="1:39" ht="15" x14ac:dyDescent="0.25">
      <c r="A27" s="14">
        <v>9</v>
      </c>
      <c r="B27" s="15" t="s">
        <v>51</v>
      </c>
      <c r="C27" s="19">
        <v>0.84</v>
      </c>
      <c r="D27" s="12">
        <f>C27</f>
        <v>0.84</v>
      </c>
      <c r="E27" s="11">
        <f>VLOOKUP(A27,'Mapa de calor y procesamiento'!$A$2:$AT$39,46,FALSE)</f>
        <v>3</v>
      </c>
    </row>
    <row r="28" spans="1:39" ht="15" x14ac:dyDescent="0.25">
      <c r="A28" s="14"/>
      <c r="B28" s="15"/>
      <c r="C28" s="19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ht="15" x14ac:dyDescent="0.25">
      <c r="A29" s="14"/>
      <c r="B29" s="15"/>
      <c r="C29" s="1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ht="15" x14ac:dyDescent="0.25">
      <c r="A30" s="14">
        <v>10</v>
      </c>
      <c r="B30" s="15" t="s">
        <v>53</v>
      </c>
      <c r="C30" s="19">
        <v>0.67</v>
      </c>
      <c r="D30" s="12">
        <f>C30</f>
        <v>0.67</v>
      </c>
      <c r="E30" s="11">
        <f>VLOOKUP(A30,'Mapa de calor y procesamiento'!$A$2:$AT$39,46,FALSE)</f>
        <v>4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ht="15" x14ac:dyDescent="0.25">
      <c r="A31" s="14"/>
      <c r="B31" s="15"/>
      <c r="C31" s="19"/>
      <c r="F31" s="11" t="s">
        <v>82</v>
      </c>
      <c r="G31" s="11" t="s">
        <v>83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ht="15" x14ac:dyDescent="0.25">
      <c r="A32" s="14"/>
      <c r="B32" s="15"/>
      <c r="C32" s="19"/>
      <c r="F32" s="11">
        <v>0.92</v>
      </c>
      <c r="G32" s="11">
        <v>4</v>
      </c>
      <c r="H32" s="11"/>
      <c r="I32" s="11" t="s">
        <v>82</v>
      </c>
      <c r="J32" s="11">
        <v>0.92</v>
      </c>
      <c r="K32" s="11">
        <v>1.02</v>
      </c>
      <c r="L32" s="11">
        <v>0.98</v>
      </c>
      <c r="M32" s="11">
        <v>0.97899999999999998</v>
      </c>
      <c r="N32" s="11">
        <v>1.048</v>
      </c>
      <c r="O32" s="11">
        <v>1.03</v>
      </c>
      <c r="P32" s="11">
        <v>0.79</v>
      </c>
      <c r="Q32" s="11">
        <v>0.96</v>
      </c>
      <c r="R32" s="11">
        <v>0.84</v>
      </c>
      <c r="S32" s="11">
        <v>0.67</v>
      </c>
      <c r="T32" s="11">
        <v>0.78</v>
      </c>
      <c r="U32" s="11">
        <v>0.98</v>
      </c>
      <c r="V32" s="11">
        <v>0.78</v>
      </c>
      <c r="W32" s="11">
        <v>0.56000000000000005</v>
      </c>
      <c r="X32" s="11">
        <v>0.85</v>
      </c>
      <c r="Y32" s="11">
        <v>0.45</v>
      </c>
      <c r="Z32" s="11">
        <v>0.34</v>
      </c>
      <c r="AA32" s="11">
        <v>0.19</v>
      </c>
      <c r="AB32" s="11">
        <v>0.7</v>
      </c>
      <c r="AC32" s="11">
        <v>0.69</v>
      </c>
      <c r="AD32" s="11">
        <v>0.96</v>
      </c>
      <c r="AE32" s="11">
        <v>1.03</v>
      </c>
      <c r="AF32" s="11">
        <v>0.35</v>
      </c>
      <c r="AG32" s="11">
        <v>0.89</v>
      </c>
      <c r="AH32" s="11">
        <v>0.56000000000000005</v>
      </c>
      <c r="AI32" s="11">
        <v>0.78</v>
      </c>
      <c r="AJ32" s="11">
        <v>0.86</v>
      </c>
      <c r="AK32" s="11">
        <v>0.78</v>
      </c>
      <c r="AL32" s="11">
        <v>0.34</v>
      </c>
      <c r="AM32" s="11">
        <v>0.89</v>
      </c>
    </row>
    <row r="33" spans="1:39" ht="15" x14ac:dyDescent="0.25">
      <c r="A33" s="14">
        <v>11</v>
      </c>
      <c r="B33" s="15" t="s">
        <v>54</v>
      </c>
      <c r="C33" s="19">
        <v>0.78</v>
      </c>
      <c r="D33" s="12">
        <f>C33</f>
        <v>0.78</v>
      </c>
      <c r="E33" s="11">
        <f>VLOOKUP(A33,'Mapa de calor y procesamiento'!$A$2:$AT$39,46,FALSE)</f>
        <v>4</v>
      </c>
      <c r="H33" s="11"/>
      <c r="I33" s="11" t="s">
        <v>83</v>
      </c>
      <c r="J33" s="11">
        <v>4</v>
      </c>
      <c r="K33" s="11">
        <v>5</v>
      </c>
      <c r="L33" s="11">
        <v>4</v>
      </c>
      <c r="M33" s="11">
        <v>4</v>
      </c>
      <c r="N33" s="11">
        <v>5</v>
      </c>
      <c r="O33" s="11">
        <v>5</v>
      </c>
      <c r="P33" s="11">
        <v>4</v>
      </c>
      <c r="Q33" s="11">
        <v>4</v>
      </c>
      <c r="R33" s="11">
        <v>3</v>
      </c>
      <c r="S33" s="11">
        <v>4</v>
      </c>
      <c r="T33" s="11">
        <v>4</v>
      </c>
      <c r="U33" s="11">
        <v>4</v>
      </c>
      <c r="V33" s="11">
        <v>4</v>
      </c>
      <c r="W33" s="11">
        <v>4</v>
      </c>
      <c r="X33" s="11">
        <v>4</v>
      </c>
      <c r="Y33" s="11">
        <v>4</v>
      </c>
      <c r="Z33" s="11">
        <v>3</v>
      </c>
      <c r="AA33" s="11">
        <v>4</v>
      </c>
      <c r="AB33" s="11">
        <v>4</v>
      </c>
      <c r="AC33" s="11">
        <v>4</v>
      </c>
      <c r="AD33" s="11">
        <v>4</v>
      </c>
      <c r="AE33" s="11">
        <v>5</v>
      </c>
      <c r="AF33" s="11">
        <v>4</v>
      </c>
      <c r="AG33" s="11">
        <v>4</v>
      </c>
      <c r="AH33" s="11">
        <v>4</v>
      </c>
      <c r="AI33" s="11">
        <v>4</v>
      </c>
      <c r="AJ33" s="11">
        <v>5</v>
      </c>
      <c r="AK33" s="11">
        <v>4</v>
      </c>
      <c r="AL33" s="11">
        <v>4</v>
      </c>
      <c r="AM33" s="11">
        <v>3</v>
      </c>
    </row>
    <row r="34" spans="1:39" ht="15" x14ac:dyDescent="0.25">
      <c r="A34" s="14"/>
      <c r="B34" s="15"/>
      <c r="C34" s="19"/>
    </row>
    <row r="35" spans="1:39" ht="15" x14ac:dyDescent="0.25">
      <c r="A35" s="14"/>
      <c r="B35" s="15"/>
      <c r="C35" s="19"/>
      <c r="F35" s="11">
        <v>1.02</v>
      </c>
      <c r="G35" s="11">
        <v>5</v>
      </c>
      <c r="I35" t="s">
        <v>82</v>
      </c>
      <c r="J35" s="6">
        <v>0.76656666666666662</v>
      </c>
    </row>
    <row r="36" spans="1:39" ht="15" x14ac:dyDescent="0.25">
      <c r="A36" s="14">
        <v>12</v>
      </c>
      <c r="B36" s="15" t="s">
        <v>57</v>
      </c>
      <c r="C36" s="19">
        <v>0.98</v>
      </c>
      <c r="D36" s="12">
        <f>C36</f>
        <v>0.98</v>
      </c>
      <c r="E36" s="11">
        <f>VLOOKUP(A36,'Mapa de calor y procesamiento'!$A$2:$AT$39,46,FALSE)</f>
        <v>4</v>
      </c>
      <c r="I36" t="s">
        <v>83</v>
      </c>
      <c r="J36">
        <v>1</v>
      </c>
    </row>
    <row r="37" spans="1:39" ht="15" x14ac:dyDescent="0.25">
      <c r="A37" s="14"/>
      <c r="B37" s="15"/>
      <c r="C37" s="19"/>
    </row>
    <row r="38" spans="1:39" ht="15" x14ac:dyDescent="0.25">
      <c r="A38" s="14"/>
      <c r="B38" s="15"/>
      <c r="C38" s="19"/>
      <c r="F38" s="11">
        <v>0.98</v>
      </c>
      <c r="G38" s="11">
        <v>4</v>
      </c>
    </row>
    <row r="39" spans="1:39" ht="15" x14ac:dyDescent="0.25">
      <c r="A39" s="14">
        <v>13</v>
      </c>
      <c r="B39" s="15" t="s">
        <v>56</v>
      </c>
      <c r="C39" s="19">
        <v>0.78</v>
      </c>
      <c r="D39" s="12">
        <f>C39</f>
        <v>0.78</v>
      </c>
      <c r="E39" s="11">
        <f>VLOOKUP(A39,'Mapa de calor y procesamiento'!$A$2:$AT$39,46,FALSE)</f>
        <v>4</v>
      </c>
    </row>
    <row r="40" spans="1:39" ht="15" x14ac:dyDescent="0.25">
      <c r="A40" s="14"/>
      <c r="B40" s="15"/>
      <c r="C40" s="19"/>
      <c r="J40" s="8"/>
    </row>
    <row r="41" spans="1:39" ht="15" x14ac:dyDescent="0.25">
      <c r="A41" s="14"/>
      <c r="B41" s="15"/>
      <c r="C41" s="19"/>
      <c r="F41" s="11">
        <v>0.97899999999999998</v>
      </c>
      <c r="G41" s="11">
        <v>4</v>
      </c>
    </row>
    <row r="42" spans="1:39" ht="15" x14ac:dyDescent="0.25">
      <c r="A42" s="14">
        <v>14</v>
      </c>
      <c r="B42" s="15" t="s">
        <v>75</v>
      </c>
      <c r="C42" s="19">
        <v>0.56000000000000005</v>
      </c>
      <c r="D42" s="12">
        <f>C42</f>
        <v>0.56000000000000005</v>
      </c>
      <c r="E42" s="11">
        <f>VLOOKUP(A42,'Mapa de calor y procesamiento'!$A$2:$AT$39,46,FALSE)</f>
        <v>4</v>
      </c>
    </row>
    <row r="43" spans="1:39" ht="15" x14ac:dyDescent="0.25">
      <c r="A43" s="14"/>
      <c r="B43" s="15"/>
      <c r="C43" s="19"/>
    </row>
    <row r="44" spans="1:39" ht="15" x14ac:dyDescent="0.25">
      <c r="A44" s="14"/>
      <c r="B44" s="15"/>
      <c r="C44" s="19"/>
      <c r="F44" s="11">
        <v>1.048</v>
      </c>
      <c r="G44" s="11">
        <v>5</v>
      </c>
    </row>
    <row r="45" spans="1:39" ht="15" x14ac:dyDescent="0.25">
      <c r="A45" s="14">
        <v>15</v>
      </c>
      <c r="B45" s="15" t="s">
        <v>49</v>
      </c>
      <c r="C45" s="19">
        <v>0.85</v>
      </c>
      <c r="D45" s="12">
        <f>C45</f>
        <v>0.85</v>
      </c>
      <c r="E45" s="11">
        <f>VLOOKUP(A45,'Mapa de calor y procesamiento'!$A$2:$AT$39,46,FALSE)</f>
        <v>4</v>
      </c>
    </row>
    <row r="46" spans="1:39" ht="15" x14ac:dyDescent="0.25">
      <c r="A46" s="14"/>
      <c r="B46" s="15"/>
      <c r="C46" s="19"/>
    </row>
    <row r="47" spans="1:39" ht="15" x14ac:dyDescent="0.25">
      <c r="A47" s="14"/>
      <c r="B47" s="15"/>
      <c r="C47" s="19"/>
      <c r="F47" s="11">
        <v>1.03</v>
      </c>
      <c r="G47" s="11">
        <v>5</v>
      </c>
    </row>
    <row r="48" spans="1:39" ht="15" x14ac:dyDescent="0.25">
      <c r="A48" s="14">
        <v>16</v>
      </c>
      <c r="B48" s="15" t="s">
        <v>50</v>
      </c>
      <c r="C48" s="19">
        <v>0.45</v>
      </c>
      <c r="D48" s="12">
        <f>C48</f>
        <v>0.45</v>
      </c>
      <c r="E48" s="11">
        <f>VLOOKUP(A48,'Mapa de calor y procesamiento'!$A$2:$AT$39,46,FALSE)</f>
        <v>4</v>
      </c>
    </row>
    <row r="49" spans="1:7" ht="15" x14ac:dyDescent="0.25">
      <c r="A49" s="14"/>
      <c r="B49" s="15"/>
      <c r="C49" s="19"/>
    </row>
    <row r="50" spans="1:7" ht="15" x14ac:dyDescent="0.25">
      <c r="A50" s="14"/>
      <c r="B50" s="15"/>
      <c r="C50" s="19"/>
      <c r="F50" s="11">
        <v>0.79</v>
      </c>
      <c r="G50" s="11">
        <v>4</v>
      </c>
    </row>
    <row r="51" spans="1:7" ht="15" x14ac:dyDescent="0.25">
      <c r="A51" s="14">
        <v>17</v>
      </c>
      <c r="B51" s="15" t="s">
        <v>79</v>
      </c>
      <c r="C51" s="19">
        <v>0.34</v>
      </c>
      <c r="D51" s="12">
        <f>C51</f>
        <v>0.34</v>
      </c>
      <c r="E51" s="11">
        <f>VLOOKUP(A51,'Mapa de calor y procesamiento'!$A$2:$AT$39,46,FALSE)</f>
        <v>3</v>
      </c>
    </row>
    <row r="52" spans="1:7" ht="15" x14ac:dyDescent="0.25">
      <c r="A52" s="14"/>
      <c r="B52" s="15" t="s">
        <v>53</v>
      </c>
      <c r="C52" s="19"/>
    </row>
    <row r="53" spans="1:7" ht="15" x14ac:dyDescent="0.25">
      <c r="A53" s="14"/>
      <c r="B53" s="15" t="s">
        <v>54</v>
      </c>
      <c r="C53" s="19"/>
      <c r="F53" s="11">
        <v>0.96</v>
      </c>
      <c r="G53" s="11">
        <v>4</v>
      </c>
    </row>
    <row r="54" spans="1:7" ht="15" x14ac:dyDescent="0.25">
      <c r="A54" s="14">
        <v>18</v>
      </c>
      <c r="B54" s="15" t="s">
        <v>55</v>
      </c>
      <c r="C54" s="19">
        <v>0.19</v>
      </c>
      <c r="D54" s="12">
        <f>C54</f>
        <v>0.19</v>
      </c>
      <c r="E54" s="11">
        <f>VLOOKUP(A54,'Mapa de calor y procesamiento'!$A$2:$AT$39,46,FALSE)</f>
        <v>4</v>
      </c>
    </row>
    <row r="55" spans="1:7" ht="15" x14ac:dyDescent="0.25">
      <c r="A55" s="14"/>
      <c r="B55" s="15" t="s">
        <v>56</v>
      </c>
      <c r="C55" s="19"/>
    </row>
    <row r="56" spans="1:7" ht="15" x14ac:dyDescent="0.25">
      <c r="A56" s="14"/>
      <c r="B56" s="15" t="s">
        <v>57</v>
      </c>
      <c r="C56" s="19"/>
      <c r="F56" s="11">
        <v>0.84</v>
      </c>
      <c r="G56" s="11">
        <v>3</v>
      </c>
    </row>
    <row r="57" spans="1:7" ht="15" x14ac:dyDescent="0.25">
      <c r="A57" s="14">
        <v>20</v>
      </c>
      <c r="B57" s="15" t="s">
        <v>61</v>
      </c>
      <c r="C57" s="19">
        <v>0.7</v>
      </c>
      <c r="D57" s="12">
        <f>C57</f>
        <v>0.7</v>
      </c>
      <c r="E57" s="11">
        <f>VLOOKUP(A57,'Mapa de calor y procesamiento'!$A$2:$AT$39,46,FALSE)</f>
        <v>4</v>
      </c>
    </row>
    <row r="58" spans="1:7" ht="15" x14ac:dyDescent="0.25">
      <c r="A58" s="14"/>
      <c r="B58" s="15" t="s">
        <v>62</v>
      </c>
      <c r="C58" s="19"/>
    </row>
    <row r="59" spans="1:7" ht="15" x14ac:dyDescent="0.25">
      <c r="A59" s="14"/>
      <c r="B59" s="15" t="s">
        <v>63</v>
      </c>
      <c r="C59" s="19"/>
      <c r="F59" s="11">
        <v>0.67</v>
      </c>
      <c r="G59" s="11">
        <v>4</v>
      </c>
    </row>
    <row r="60" spans="1:7" ht="15" x14ac:dyDescent="0.25">
      <c r="A60" s="14">
        <v>21</v>
      </c>
      <c r="B60" s="15" t="s">
        <v>64</v>
      </c>
      <c r="C60" s="19">
        <v>0.69</v>
      </c>
      <c r="D60" s="12">
        <f>C60</f>
        <v>0.69</v>
      </c>
      <c r="E60" s="11">
        <f>VLOOKUP(A60,'Mapa de calor y procesamiento'!$A$2:$AT$39,46,FALSE)</f>
        <v>4</v>
      </c>
    </row>
    <row r="61" spans="1:7" ht="15" x14ac:dyDescent="0.25">
      <c r="A61" s="14"/>
      <c r="B61" s="15" t="s">
        <v>65</v>
      </c>
      <c r="C61" s="19"/>
    </row>
    <row r="62" spans="1:7" ht="15" x14ac:dyDescent="0.25">
      <c r="A62" s="14"/>
      <c r="B62" s="15" t="s">
        <v>66</v>
      </c>
      <c r="C62" s="19"/>
      <c r="F62" s="11">
        <v>0.78</v>
      </c>
      <c r="G62" s="11">
        <v>4</v>
      </c>
    </row>
    <row r="63" spans="1:7" ht="15" x14ac:dyDescent="0.25">
      <c r="A63" s="14">
        <v>22</v>
      </c>
      <c r="B63" s="15" t="s">
        <v>73</v>
      </c>
      <c r="C63" s="19">
        <v>0.96</v>
      </c>
      <c r="D63" s="12">
        <f>C63</f>
        <v>0.96</v>
      </c>
      <c r="E63" s="11">
        <f>VLOOKUP(A63,'Mapa de calor y procesamiento'!$A$2:$AT$39,46,FALSE)</f>
        <v>4</v>
      </c>
    </row>
    <row r="64" spans="1:7" ht="15" x14ac:dyDescent="0.25">
      <c r="A64" s="14"/>
      <c r="B64" s="15"/>
      <c r="C64" s="19"/>
    </row>
    <row r="65" spans="1:7" ht="15" x14ac:dyDescent="0.25">
      <c r="A65" s="14"/>
      <c r="B65" s="15"/>
      <c r="C65" s="19"/>
      <c r="F65" s="11">
        <v>0.98</v>
      </c>
      <c r="G65" s="11">
        <v>4</v>
      </c>
    </row>
    <row r="66" spans="1:7" ht="15" x14ac:dyDescent="0.25">
      <c r="A66" s="14">
        <v>23</v>
      </c>
      <c r="B66" s="15" t="s">
        <v>67</v>
      </c>
      <c r="C66" s="19">
        <v>1.03</v>
      </c>
      <c r="D66" s="12">
        <f>C66</f>
        <v>1.03</v>
      </c>
      <c r="E66" s="11">
        <f>VLOOKUP(A66,'Mapa de calor y procesamiento'!$A$2:$AT$39,46,FALSE)</f>
        <v>5</v>
      </c>
    </row>
    <row r="67" spans="1:7" ht="15" x14ac:dyDescent="0.25">
      <c r="A67" s="14"/>
      <c r="B67" s="15"/>
      <c r="C67" s="19"/>
    </row>
    <row r="68" spans="1:7" ht="15" x14ac:dyDescent="0.25">
      <c r="A68" s="14"/>
      <c r="B68" s="15"/>
      <c r="C68" s="19"/>
      <c r="F68" s="11">
        <v>0.78</v>
      </c>
      <c r="G68" s="11">
        <v>4</v>
      </c>
    </row>
    <row r="69" spans="1:7" ht="15" x14ac:dyDescent="0.25">
      <c r="A69" s="14">
        <v>24</v>
      </c>
      <c r="B69" s="15" t="s">
        <v>59</v>
      </c>
      <c r="C69" s="19">
        <v>0.35</v>
      </c>
      <c r="D69" s="12">
        <f>C69</f>
        <v>0.35</v>
      </c>
      <c r="E69" s="11">
        <f>VLOOKUP(A69,'Mapa de calor y procesamiento'!$A$2:$AT$39,46,FALSE)</f>
        <v>4</v>
      </c>
    </row>
    <row r="70" spans="1:7" ht="15" x14ac:dyDescent="0.25">
      <c r="A70" s="14"/>
      <c r="B70" s="15" t="s">
        <v>60</v>
      </c>
      <c r="C70" s="19"/>
    </row>
    <row r="71" spans="1:7" ht="15" x14ac:dyDescent="0.25">
      <c r="A71" s="14"/>
      <c r="B71" s="15" t="s">
        <v>76</v>
      </c>
      <c r="C71" s="19"/>
      <c r="F71" s="11">
        <v>0.56000000000000005</v>
      </c>
      <c r="G71" s="11">
        <v>4</v>
      </c>
    </row>
    <row r="72" spans="1:7" ht="15" x14ac:dyDescent="0.25">
      <c r="A72" s="14">
        <v>25</v>
      </c>
      <c r="B72" s="15" t="s">
        <v>69</v>
      </c>
      <c r="C72" s="19">
        <v>0.89</v>
      </c>
      <c r="D72" s="12">
        <f>C72</f>
        <v>0.89</v>
      </c>
      <c r="E72" s="11">
        <f>VLOOKUP(A72,'Mapa de calor y procesamiento'!$A$2:$AT$39,46,FALSE)</f>
        <v>4</v>
      </c>
    </row>
    <row r="73" spans="1:7" ht="15" x14ac:dyDescent="0.25">
      <c r="A73" s="14"/>
      <c r="B73" s="15"/>
      <c r="C73" s="19"/>
    </row>
    <row r="74" spans="1:7" ht="15" x14ac:dyDescent="0.25">
      <c r="A74" s="14"/>
      <c r="B74" s="15"/>
      <c r="C74" s="19"/>
      <c r="F74" s="11">
        <v>0.85</v>
      </c>
      <c r="G74" s="11">
        <v>4</v>
      </c>
    </row>
    <row r="75" spans="1:7" ht="15" x14ac:dyDescent="0.25">
      <c r="A75" s="14">
        <v>26</v>
      </c>
      <c r="B75" s="15" t="s">
        <v>70</v>
      </c>
      <c r="C75" s="19">
        <v>0.56000000000000005</v>
      </c>
      <c r="D75" s="12">
        <f>C75</f>
        <v>0.56000000000000005</v>
      </c>
      <c r="E75" s="11">
        <f>VLOOKUP(A75,'Mapa de calor y procesamiento'!$A$2:$AT$39,46,FALSE)</f>
        <v>4</v>
      </c>
    </row>
    <row r="76" spans="1:7" ht="15" x14ac:dyDescent="0.25">
      <c r="A76" s="14"/>
      <c r="B76" s="15"/>
      <c r="C76" s="19"/>
    </row>
    <row r="77" spans="1:7" ht="15" x14ac:dyDescent="0.25">
      <c r="A77" s="14"/>
      <c r="B77" s="15"/>
      <c r="C77" s="19"/>
      <c r="F77" s="11">
        <v>0.45</v>
      </c>
      <c r="G77" s="11">
        <v>4</v>
      </c>
    </row>
    <row r="78" spans="1:7" ht="15" x14ac:dyDescent="0.25">
      <c r="A78" s="14">
        <v>27</v>
      </c>
      <c r="B78" s="15" t="s">
        <v>74</v>
      </c>
      <c r="C78" s="19">
        <v>0.78</v>
      </c>
      <c r="D78" s="12">
        <f>C78</f>
        <v>0.78</v>
      </c>
      <c r="E78" s="11">
        <f>VLOOKUP(A78,'Mapa de calor y procesamiento'!$A$2:$AT$39,46,FALSE)</f>
        <v>4</v>
      </c>
    </row>
    <row r="79" spans="1:7" ht="15" x14ac:dyDescent="0.25">
      <c r="A79" s="14"/>
      <c r="B79" s="15"/>
      <c r="C79" s="19"/>
    </row>
    <row r="80" spans="1:7" ht="15" x14ac:dyDescent="0.25">
      <c r="A80" s="14"/>
      <c r="B80" s="15"/>
      <c r="C80" s="19"/>
      <c r="F80" s="11">
        <v>0.34</v>
      </c>
      <c r="G80" s="11">
        <v>3</v>
      </c>
    </row>
    <row r="81" spans="1:7" ht="15" x14ac:dyDescent="0.25">
      <c r="A81" s="14">
        <v>28</v>
      </c>
      <c r="B81" s="15" t="s">
        <v>72</v>
      </c>
      <c r="C81" s="19">
        <v>0.86</v>
      </c>
      <c r="D81" s="12">
        <f>C81</f>
        <v>0.86</v>
      </c>
      <c r="E81" s="11">
        <f>VLOOKUP(A81,'Mapa de calor y procesamiento'!$A$2:$AT$39,46,FALSE)</f>
        <v>5</v>
      </c>
    </row>
    <row r="82" spans="1:7" ht="15" x14ac:dyDescent="0.25">
      <c r="A82" s="14"/>
      <c r="B82" s="15"/>
      <c r="C82" s="19"/>
    </row>
    <row r="83" spans="1:7" ht="15" x14ac:dyDescent="0.25">
      <c r="A83" s="14"/>
      <c r="B83" s="15"/>
      <c r="C83" s="19"/>
      <c r="F83" s="11">
        <v>0.19</v>
      </c>
      <c r="G83" s="11">
        <v>4</v>
      </c>
    </row>
    <row r="84" spans="1:7" ht="15" x14ac:dyDescent="0.25">
      <c r="A84" s="14">
        <v>30</v>
      </c>
      <c r="B84" s="15" t="s">
        <v>62</v>
      </c>
      <c r="C84" s="19">
        <v>0.78</v>
      </c>
      <c r="D84" s="12">
        <f>C84</f>
        <v>0.78</v>
      </c>
      <c r="E84" s="11">
        <f>VLOOKUP(A84,'Mapa de calor y procesamiento'!$A$2:$AT$39,46,FALSE)</f>
        <v>4</v>
      </c>
    </row>
    <row r="85" spans="1:7" ht="15" x14ac:dyDescent="0.25">
      <c r="A85" s="14"/>
      <c r="B85" s="15"/>
      <c r="C85" s="19"/>
    </row>
    <row r="86" spans="1:7" ht="15" x14ac:dyDescent="0.25">
      <c r="A86" s="14"/>
      <c r="B86" s="15"/>
      <c r="C86" s="19"/>
      <c r="F86" s="11">
        <v>0.7</v>
      </c>
      <c r="G86" s="11">
        <v>4</v>
      </c>
    </row>
    <row r="87" spans="1:7" ht="15" x14ac:dyDescent="0.25">
      <c r="A87" s="14">
        <v>31</v>
      </c>
      <c r="B87" s="15" t="s">
        <v>63</v>
      </c>
      <c r="C87" s="19">
        <v>0.34</v>
      </c>
      <c r="D87" s="12">
        <f>C87</f>
        <v>0.34</v>
      </c>
      <c r="E87" s="11">
        <f>VLOOKUP(A87,'Mapa de calor y procesamiento'!$A$2:$AT$39,46,FALSE)</f>
        <v>4</v>
      </c>
    </row>
    <row r="88" spans="1:7" ht="15" x14ac:dyDescent="0.25">
      <c r="A88" s="14"/>
      <c r="B88" s="15"/>
      <c r="C88" s="19"/>
    </row>
    <row r="89" spans="1:7" ht="15" x14ac:dyDescent="0.25">
      <c r="A89" s="14"/>
      <c r="B89" s="15"/>
      <c r="C89" s="19"/>
      <c r="F89" s="11">
        <v>0.69</v>
      </c>
      <c r="G89" s="11">
        <v>4</v>
      </c>
    </row>
    <row r="90" spans="1:7" ht="15" x14ac:dyDescent="0.25">
      <c r="A90" s="14">
        <v>32</v>
      </c>
      <c r="B90" s="15" t="s">
        <v>80</v>
      </c>
      <c r="C90" s="19">
        <v>0.89</v>
      </c>
      <c r="D90" s="12">
        <f>C90</f>
        <v>0.89</v>
      </c>
      <c r="E90" s="11">
        <f>VLOOKUP(A90,'Mapa de calor y procesamiento'!$A$2:$AT$39,46,FALSE)</f>
        <v>3</v>
      </c>
    </row>
    <row r="91" spans="1:7" ht="15" x14ac:dyDescent="0.25">
      <c r="A91" s="14"/>
      <c r="B91" s="15"/>
      <c r="C91" s="19"/>
    </row>
    <row r="92" spans="1:7" ht="15" x14ac:dyDescent="0.25">
      <c r="A92" s="14"/>
      <c r="B92" s="15"/>
      <c r="C92" s="19"/>
      <c r="F92" s="11">
        <v>0.96</v>
      </c>
      <c r="G92" s="11">
        <v>4</v>
      </c>
    </row>
    <row r="93" spans="1:7" ht="15.75" x14ac:dyDescent="0.25">
      <c r="A93" s="5"/>
      <c r="B93" s="13" t="s">
        <v>86</v>
      </c>
      <c r="C93" s="20">
        <f>AVERAGE(C3:C92)</f>
        <v>0.76656666666666662</v>
      </c>
    </row>
    <row r="95" spans="1:7" x14ac:dyDescent="0.2">
      <c r="F95" s="11">
        <v>1.03</v>
      </c>
      <c r="G95" s="11">
        <v>5</v>
      </c>
    </row>
    <row r="97" spans="4:7" x14ac:dyDescent="0.2">
      <c r="D97" s="11" t="s">
        <v>84</v>
      </c>
    </row>
    <row r="98" spans="4:7" x14ac:dyDescent="0.2">
      <c r="F98" s="11">
        <v>0.35</v>
      </c>
      <c r="G98" s="11">
        <v>4</v>
      </c>
    </row>
    <row r="101" spans="4:7" x14ac:dyDescent="0.2">
      <c r="F101" s="11">
        <v>0.89</v>
      </c>
      <c r="G101" s="11">
        <v>4</v>
      </c>
    </row>
    <row r="104" spans="4:7" x14ac:dyDescent="0.2">
      <c r="F104" s="11">
        <v>0.56000000000000005</v>
      </c>
      <c r="G104" s="11">
        <v>4</v>
      </c>
    </row>
    <row r="107" spans="4:7" x14ac:dyDescent="0.2">
      <c r="F107" s="11">
        <v>0.78</v>
      </c>
      <c r="G107" s="11">
        <v>4</v>
      </c>
    </row>
    <row r="110" spans="4:7" x14ac:dyDescent="0.2">
      <c r="F110" s="11">
        <v>0.86</v>
      </c>
      <c r="G110" s="11">
        <v>5</v>
      </c>
    </row>
    <row r="113" spans="6:7" x14ac:dyDescent="0.2">
      <c r="F113" s="11">
        <v>0.78</v>
      </c>
      <c r="G113" s="11">
        <v>4</v>
      </c>
    </row>
    <row r="116" spans="6:7" x14ac:dyDescent="0.2">
      <c r="F116" s="11">
        <v>0.34</v>
      </c>
      <c r="G116" s="11">
        <v>4</v>
      </c>
    </row>
    <row r="119" spans="6:7" x14ac:dyDescent="0.2">
      <c r="F119" s="11">
        <v>0.89</v>
      </c>
      <c r="G119" s="11">
        <v>3</v>
      </c>
    </row>
  </sheetData>
  <mergeCells count="63">
    <mergeCell ref="B18:B20"/>
    <mergeCell ref="A1:A2"/>
    <mergeCell ref="B1:B2"/>
    <mergeCell ref="C1:C2"/>
    <mergeCell ref="B3:B5"/>
    <mergeCell ref="C3:C5"/>
    <mergeCell ref="B6:B8"/>
    <mergeCell ref="C6:C8"/>
    <mergeCell ref="C9:C11"/>
    <mergeCell ref="B12:B14"/>
    <mergeCell ref="C12:C14"/>
    <mergeCell ref="B15:B17"/>
    <mergeCell ref="C15:C17"/>
    <mergeCell ref="B9:B11"/>
    <mergeCell ref="C18:C20"/>
    <mergeCell ref="B54:B56"/>
    <mergeCell ref="C54:C56"/>
    <mergeCell ref="B45:B47"/>
    <mergeCell ref="B33:B35"/>
    <mergeCell ref="C45:C47"/>
    <mergeCell ref="B48:B50"/>
    <mergeCell ref="C48:C50"/>
    <mergeCell ref="B51:B53"/>
    <mergeCell ref="C51:C53"/>
    <mergeCell ref="C33:C35"/>
    <mergeCell ref="B36:B38"/>
    <mergeCell ref="C36:C38"/>
    <mergeCell ref="B39:B41"/>
    <mergeCell ref="C39:C41"/>
    <mergeCell ref="B42:B44"/>
    <mergeCell ref="C42:C44"/>
    <mergeCell ref="C21:C23"/>
    <mergeCell ref="B24:B26"/>
    <mergeCell ref="C24:C26"/>
    <mergeCell ref="B27:B29"/>
    <mergeCell ref="C27:C29"/>
    <mergeCell ref="B30:B32"/>
    <mergeCell ref="C30:C32"/>
    <mergeCell ref="B21:B23"/>
    <mergeCell ref="C75:C77"/>
    <mergeCell ref="B57:B59"/>
    <mergeCell ref="C57:C59"/>
    <mergeCell ref="B60:B62"/>
    <mergeCell ref="C60:C62"/>
    <mergeCell ref="B63:B65"/>
    <mergeCell ref="C63:C65"/>
    <mergeCell ref="C66:C68"/>
    <mergeCell ref="B69:B71"/>
    <mergeCell ref="C69:C71"/>
    <mergeCell ref="B72:B74"/>
    <mergeCell ref="C72:C74"/>
    <mergeCell ref="B66:B68"/>
    <mergeCell ref="B75:B77"/>
    <mergeCell ref="C87:C89"/>
    <mergeCell ref="B90:B92"/>
    <mergeCell ref="C90:C92"/>
    <mergeCell ref="C78:C80"/>
    <mergeCell ref="B81:B83"/>
    <mergeCell ref="C81:C83"/>
    <mergeCell ref="B84:B86"/>
    <mergeCell ref="C84:C86"/>
    <mergeCell ref="B78:B80"/>
    <mergeCell ref="B87:B8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D041-6FAC-4663-A014-FAD430F863A0}">
  <sheetPr>
    <outlinePr summaryBelow="0" summaryRight="0"/>
  </sheetPr>
  <dimension ref="A1:X37"/>
  <sheetViews>
    <sheetView workbookViewId="0">
      <selection activeCell="A5" sqref="A5"/>
    </sheetView>
  </sheetViews>
  <sheetFormatPr baseColWidth="10" defaultColWidth="14.42578125" defaultRowHeight="15.75" customHeight="1" x14ac:dyDescent="0.2"/>
  <cols>
    <col min="1" max="1" width="41" bestFit="1" customWidth="1"/>
    <col min="2" max="2" width="36" customWidth="1"/>
    <col min="3" max="30" width="21.5703125" customWidth="1"/>
  </cols>
  <sheetData>
    <row r="1" spans="1:24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5.75" customHeight="1" x14ac:dyDescent="0.2">
      <c r="A2" s="2" t="s">
        <v>59</v>
      </c>
      <c r="B2" s="2" t="s">
        <v>32</v>
      </c>
      <c r="C2" s="2" t="s">
        <v>26</v>
      </c>
      <c r="D2" s="2" t="s">
        <v>68</v>
      </c>
      <c r="E2" s="2" t="s">
        <v>28</v>
      </c>
      <c r="F2" s="2" t="s">
        <v>30</v>
      </c>
      <c r="G2" s="2" t="s">
        <v>30</v>
      </c>
      <c r="H2" s="2" t="s">
        <v>30</v>
      </c>
      <c r="I2" s="2" t="s">
        <v>37</v>
      </c>
      <c r="J2" s="2" t="s">
        <v>30</v>
      </c>
      <c r="K2" s="2" t="s">
        <v>37</v>
      </c>
      <c r="L2" s="2" t="s">
        <v>37</v>
      </c>
      <c r="M2" s="2" t="s">
        <v>48</v>
      </c>
      <c r="N2" s="2" t="s">
        <v>30</v>
      </c>
      <c r="O2" s="2" t="s">
        <v>37</v>
      </c>
      <c r="P2" s="2" t="s">
        <v>37</v>
      </c>
      <c r="Q2" s="2" t="s">
        <v>30</v>
      </c>
      <c r="R2" s="2" t="s">
        <v>30</v>
      </c>
      <c r="S2" s="2" t="s">
        <v>37</v>
      </c>
      <c r="T2" s="2" t="s">
        <v>30</v>
      </c>
      <c r="U2" s="2" t="s">
        <v>37</v>
      </c>
      <c r="V2" s="2" t="s">
        <v>30</v>
      </c>
      <c r="W2" s="2" t="s">
        <v>30</v>
      </c>
      <c r="X2" s="2" t="s">
        <v>30</v>
      </c>
    </row>
    <row r="3" spans="1:24" ht="15.75" customHeight="1" x14ac:dyDescent="0.2">
      <c r="A3" s="2" t="s">
        <v>51</v>
      </c>
      <c r="B3" s="2" t="s">
        <v>32</v>
      </c>
      <c r="C3" s="2" t="s">
        <v>26</v>
      </c>
      <c r="D3" s="2" t="s">
        <v>27</v>
      </c>
      <c r="E3" s="2" t="s">
        <v>34</v>
      </c>
      <c r="F3" s="2" t="s">
        <v>30</v>
      </c>
      <c r="G3" s="2" t="s">
        <v>37</v>
      </c>
      <c r="H3" s="2" t="s">
        <v>37</v>
      </c>
      <c r="I3" s="2" t="s">
        <v>37</v>
      </c>
      <c r="J3" s="2" t="s">
        <v>30</v>
      </c>
      <c r="K3" s="2" t="s">
        <v>52</v>
      </c>
      <c r="L3" s="2" t="s">
        <v>37</v>
      </c>
      <c r="M3" s="2" t="s">
        <v>52</v>
      </c>
      <c r="N3" s="2" t="s">
        <v>29</v>
      </c>
      <c r="O3" s="2" t="s">
        <v>30</v>
      </c>
      <c r="P3" s="2" t="s">
        <v>37</v>
      </c>
      <c r="Q3" s="2" t="s">
        <v>30</v>
      </c>
      <c r="R3" s="2" t="s">
        <v>37</v>
      </c>
      <c r="S3" s="2" t="s">
        <v>48</v>
      </c>
      <c r="T3" s="2" t="s">
        <v>37</v>
      </c>
      <c r="U3" s="2" t="s">
        <v>37</v>
      </c>
      <c r="V3" s="2" t="s">
        <v>48</v>
      </c>
      <c r="W3" s="2" t="s">
        <v>52</v>
      </c>
      <c r="X3" s="2" t="s">
        <v>48</v>
      </c>
    </row>
    <row r="4" spans="1:24" ht="15.75" customHeight="1" x14ac:dyDescent="0.2">
      <c r="A4" s="2" t="s">
        <v>49</v>
      </c>
      <c r="B4" s="2" t="s">
        <v>41</v>
      </c>
      <c r="C4" s="2" t="s">
        <v>26</v>
      </c>
      <c r="D4" s="2" t="s">
        <v>27</v>
      </c>
      <c r="E4" s="2" t="s">
        <v>36</v>
      </c>
      <c r="F4" s="2" t="s">
        <v>30</v>
      </c>
      <c r="G4" s="2" t="s">
        <v>30</v>
      </c>
      <c r="H4" s="2" t="s">
        <v>30</v>
      </c>
      <c r="I4" s="2" t="s">
        <v>30</v>
      </c>
      <c r="J4" s="2" t="s">
        <v>30</v>
      </c>
      <c r="K4" s="2" t="s">
        <v>37</v>
      </c>
      <c r="L4" s="2" t="s">
        <v>30</v>
      </c>
      <c r="M4" s="2" t="s">
        <v>30</v>
      </c>
      <c r="N4" s="2" t="s">
        <v>30</v>
      </c>
      <c r="O4" s="2" t="s">
        <v>29</v>
      </c>
      <c r="P4" s="2" t="s">
        <v>37</v>
      </c>
      <c r="Q4" s="2" t="s">
        <v>30</v>
      </c>
      <c r="R4" s="2" t="s">
        <v>30</v>
      </c>
      <c r="S4" s="2" t="s">
        <v>30</v>
      </c>
      <c r="T4" s="2" t="s">
        <v>30</v>
      </c>
      <c r="U4" s="2" t="s">
        <v>30</v>
      </c>
      <c r="V4" s="2" t="s">
        <v>48</v>
      </c>
      <c r="W4" s="2" t="s">
        <v>30</v>
      </c>
      <c r="X4" s="2" t="s">
        <v>30</v>
      </c>
    </row>
    <row r="5" spans="1:24" ht="15.75" customHeight="1" x14ac:dyDescent="0.2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29</v>
      </c>
      <c r="H5" s="2" t="s">
        <v>29</v>
      </c>
      <c r="I5" s="2" t="s">
        <v>30</v>
      </c>
      <c r="J5" s="2" t="s">
        <v>29</v>
      </c>
      <c r="K5" s="2" t="s">
        <v>29</v>
      </c>
      <c r="L5" s="2" t="s">
        <v>30</v>
      </c>
      <c r="M5" s="2" t="s">
        <v>29</v>
      </c>
      <c r="N5" s="2" t="s">
        <v>30</v>
      </c>
      <c r="O5" s="2" t="s">
        <v>30</v>
      </c>
      <c r="P5" s="2" t="s">
        <v>30</v>
      </c>
      <c r="Q5" s="2" t="s">
        <v>30</v>
      </c>
      <c r="R5" s="2" t="s">
        <v>30</v>
      </c>
      <c r="S5" s="2" t="s">
        <v>30</v>
      </c>
      <c r="T5" s="2" t="s">
        <v>30</v>
      </c>
      <c r="U5" s="2" t="s">
        <v>29</v>
      </c>
      <c r="V5" s="2" t="s">
        <v>30</v>
      </c>
      <c r="W5" s="2" t="s">
        <v>30</v>
      </c>
      <c r="X5" s="2" t="s">
        <v>30</v>
      </c>
    </row>
    <row r="6" spans="1:24" ht="15.75" customHeight="1" x14ac:dyDescent="0.2">
      <c r="A6" s="2" t="s">
        <v>55</v>
      </c>
      <c r="B6" s="2" t="s">
        <v>41</v>
      </c>
      <c r="C6" s="2" t="s">
        <v>26</v>
      </c>
      <c r="D6" s="2" t="s">
        <v>44</v>
      </c>
      <c r="E6" s="2" t="s">
        <v>28</v>
      </c>
      <c r="F6" s="2" t="s">
        <v>30</v>
      </c>
      <c r="G6" s="2" t="s">
        <v>30</v>
      </c>
      <c r="H6" s="2" t="s">
        <v>30</v>
      </c>
      <c r="I6" s="2" t="s">
        <v>37</v>
      </c>
      <c r="J6" s="2" t="s">
        <v>30</v>
      </c>
      <c r="K6" s="2" t="s">
        <v>48</v>
      </c>
      <c r="L6" s="2" t="s">
        <v>30</v>
      </c>
      <c r="M6" s="2" t="s">
        <v>37</v>
      </c>
      <c r="N6" s="2" t="s">
        <v>30</v>
      </c>
      <c r="O6" s="2" t="s">
        <v>37</v>
      </c>
      <c r="P6" s="2" t="s">
        <v>37</v>
      </c>
      <c r="Q6" s="2" t="s">
        <v>29</v>
      </c>
      <c r="R6" s="2" t="s">
        <v>30</v>
      </c>
      <c r="S6" s="2" t="s">
        <v>37</v>
      </c>
      <c r="T6" s="2" t="s">
        <v>30</v>
      </c>
      <c r="U6" s="2" t="s">
        <v>30</v>
      </c>
      <c r="V6" s="2" t="s">
        <v>30</v>
      </c>
      <c r="W6" s="2" t="s">
        <v>30</v>
      </c>
      <c r="X6" s="2" t="s">
        <v>30</v>
      </c>
    </row>
    <row r="7" spans="1:24" ht="15.75" customHeight="1" x14ac:dyDescent="0.2">
      <c r="A7" s="2" t="s">
        <v>47</v>
      </c>
      <c r="B7" s="2" t="s">
        <v>32</v>
      </c>
      <c r="C7" s="2" t="s">
        <v>33</v>
      </c>
      <c r="D7" s="2" t="s">
        <v>27</v>
      </c>
      <c r="E7" s="2" t="s">
        <v>28</v>
      </c>
      <c r="F7" s="2" t="s">
        <v>30</v>
      </c>
      <c r="G7" s="2" t="s">
        <v>37</v>
      </c>
      <c r="H7" s="2" t="s">
        <v>37</v>
      </c>
      <c r="I7" s="2" t="s">
        <v>30</v>
      </c>
      <c r="J7" s="2" t="s">
        <v>30</v>
      </c>
      <c r="K7" s="2" t="s">
        <v>37</v>
      </c>
      <c r="L7" s="2" t="s">
        <v>30</v>
      </c>
      <c r="M7" s="2" t="s">
        <v>48</v>
      </c>
      <c r="N7" s="2" t="s">
        <v>29</v>
      </c>
      <c r="O7" s="2" t="s">
        <v>29</v>
      </c>
      <c r="P7" s="2" t="s">
        <v>48</v>
      </c>
      <c r="Q7" s="2" t="s">
        <v>30</v>
      </c>
      <c r="R7" s="2" t="s">
        <v>30</v>
      </c>
      <c r="S7" s="2" t="s">
        <v>37</v>
      </c>
      <c r="T7" s="2" t="s">
        <v>30</v>
      </c>
      <c r="U7" s="2" t="s">
        <v>37</v>
      </c>
      <c r="V7" s="2" t="s">
        <v>37</v>
      </c>
      <c r="W7" s="2" t="s">
        <v>37</v>
      </c>
      <c r="X7" s="2" t="s">
        <v>37</v>
      </c>
    </row>
    <row r="8" spans="1:24" ht="15.75" customHeight="1" x14ac:dyDescent="0.2">
      <c r="A8" s="2" t="s">
        <v>72</v>
      </c>
      <c r="B8" s="2" t="s">
        <v>32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30</v>
      </c>
      <c r="L8" s="2" t="s">
        <v>29</v>
      </c>
      <c r="M8" s="2" t="s">
        <v>30</v>
      </c>
      <c r="N8" s="2" t="s">
        <v>29</v>
      </c>
      <c r="O8" s="2" t="s">
        <v>29</v>
      </c>
      <c r="P8" s="2" t="s">
        <v>30</v>
      </c>
      <c r="Q8" s="2" t="s">
        <v>30</v>
      </c>
      <c r="R8" s="2" t="s">
        <v>29</v>
      </c>
      <c r="S8" s="2" t="s">
        <v>29</v>
      </c>
      <c r="T8" s="2" t="s">
        <v>29</v>
      </c>
      <c r="U8" s="2" t="s">
        <v>29</v>
      </c>
      <c r="V8" s="2" t="s">
        <v>30</v>
      </c>
      <c r="W8" s="2" t="s">
        <v>30</v>
      </c>
      <c r="X8" s="2" t="s">
        <v>29</v>
      </c>
    </row>
    <row r="9" spans="1:24" ht="15.75" customHeight="1" x14ac:dyDescent="0.2">
      <c r="A9" s="2" t="s">
        <v>70</v>
      </c>
      <c r="B9" s="2" t="s">
        <v>58</v>
      </c>
      <c r="C9" s="2" t="s">
        <v>26</v>
      </c>
      <c r="D9" s="2" t="s">
        <v>44</v>
      </c>
      <c r="E9" s="2" t="s">
        <v>34</v>
      </c>
      <c r="F9" s="2" t="s">
        <v>30</v>
      </c>
      <c r="G9" s="2" t="s">
        <v>30</v>
      </c>
      <c r="H9" s="2" t="s">
        <v>29</v>
      </c>
      <c r="I9" s="2" t="s">
        <v>30</v>
      </c>
      <c r="J9" s="2" t="s">
        <v>30</v>
      </c>
      <c r="K9" s="2" t="s">
        <v>37</v>
      </c>
      <c r="L9" s="2" t="s">
        <v>29</v>
      </c>
      <c r="M9" s="2" t="s">
        <v>48</v>
      </c>
      <c r="N9" s="2" t="s">
        <v>29</v>
      </c>
      <c r="O9" s="2" t="s">
        <v>30</v>
      </c>
      <c r="P9" s="2" t="s">
        <v>37</v>
      </c>
      <c r="Q9" s="2" t="s">
        <v>30</v>
      </c>
      <c r="R9" s="2" t="s">
        <v>29</v>
      </c>
      <c r="S9" s="2" t="s">
        <v>30</v>
      </c>
      <c r="T9" s="2" t="s">
        <v>37</v>
      </c>
      <c r="U9" s="2" t="s">
        <v>30</v>
      </c>
      <c r="V9" s="2" t="s">
        <v>37</v>
      </c>
      <c r="W9" s="2" t="s">
        <v>30</v>
      </c>
      <c r="X9" s="2" t="s">
        <v>30</v>
      </c>
    </row>
    <row r="10" spans="1:24" ht="15.75" customHeight="1" x14ac:dyDescent="0.2">
      <c r="A10" s="2" t="s">
        <v>56</v>
      </c>
      <c r="B10" s="2" t="s">
        <v>32</v>
      </c>
      <c r="C10" s="2" t="s">
        <v>26</v>
      </c>
      <c r="D10" s="2" t="s">
        <v>27</v>
      </c>
      <c r="E10" s="2" t="s">
        <v>34</v>
      </c>
      <c r="F10" s="2" t="s">
        <v>30</v>
      </c>
      <c r="G10" s="2" t="s">
        <v>29</v>
      </c>
      <c r="H10" s="2" t="s">
        <v>30</v>
      </c>
      <c r="I10" s="2" t="s">
        <v>37</v>
      </c>
      <c r="J10" s="2" t="s">
        <v>29</v>
      </c>
      <c r="K10" s="2" t="s">
        <v>30</v>
      </c>
      <c r="L10" s="2" t="s">
        <v>30</v>
      </c>
      <c r="M10" s="2" t="s">
        <v>37</v>
      </c>
      <c r="N10" s="2" t="s">
        <v>30</v>
      </c>
      <c r="O10" s="2" t="s">
        <v>30</v>
      </c>
      <c r="P10" s="2" t="s">
        <v>30</v>
      </c>
      <c r="Q10" s="2" t="s">
        <v>30</v>
      </c>
      <c r="R10" s="2" t="s">
        <v>30</v>
      </c>
      <c r="S10" s="2" t="s">
        <v>30</v>
      </c>
      <c r="T10" s="2" t="s">
        <v>30</v>
      </c>
      <c r="U10" s="2" t="s">
        <v>30</v>
      </c>
      <c r="V10" s="2" t="s">
        <v>30</v>
      </c>
      <c r="W10" s="2" t="s">
        <v>30</v>
      </c>
      <c r="X10" s="2" t="s">
        <v>30</v>
      </c>
    </row>
    <row r="11" spans="1:24" ht="15.75" customHeight="1" x14ac:dyDescent="0.2">
      <c r="A11" s="2" t="s">
        <v>42</v>
      </c>
      <c r="B11" s="2" t="s">
        <v>32</v>
      </c>
      <c r="C11" s="2" t="s">
        <v>26</v>
      </c>
      <c r="D11" s="2" t="s">
        <v>27</v>
      </c>
      <c r="E11" s="2" t="s">
        <v>36</v>
      </c>
      <c r="F11" s="2" t="s">
        <v>30</v>
      </c>
      <c r="G11" s="2" t="s">
        <v>30</v>
      </c>
      <c r="H11" s="2" t="s">
        <v>29</v>
      </c>
      <c r="I11" s="2" t="s">
        <v>30</v>
      </c>
      <c r="J11" s="2" t="s">
        <v>29</v>
      </c>
      <c r="K11" s="2" t="s">
        <v>30</v>
      </c>
      <c r="L11" s="2" t="s">
        <v>29</v>
      </c>
      <c r="M11" s="2" t="s">
        <v>48</v>
      </c>
      <c r="N11" s="2" t="s">
        <v>29</v>
      </c>
      <c r="O11" s="2" t="s">
        <v>30</v>
      </c>
      <c r="P11" s="2" t="s">
        <v>30</v>
      </c>
      <c r="Q11" s="2" t="s">
        <v>30</v>
      </c>
      <c r="R11" s="2" t="s">
        <v>30</v>
      </c>
      <c r="S11" s="2" t="s">
        <v>30</v>
      </c>
      <c r="T11" s="2" t="s">
        <v>30</v>
      </c>
      <c r="U11" s="2" t="s">
        <v>29</v>
      </c>
      <c r="V11" s="2" t="s">
        <v>30</v>
      </c>
      <c r="W11" s="2" t="s">
        <v>30</v>
      </c>
      <c r="X11" s="2" t="s">
        <v>30</v>
      </c>
    </row>
    <row r="12" spans="1:24" ht="15.75" customHeight="1" x14ac:dyDescent="0.2">
      <c r="A12" s="2" t="s">
        <v>65</v>
      </c>
      <c r="B12" s="2" t="s">
        <v>25</v>
      </c>
      <c r="C12" s="2" t="s">
        <v>33</v>
      </c>
      <c r="D12" s="2" t="s">
        <v>27</v>
      </c>
      <c r="E12" s="2" t="s">
        <v>34</v>
      </c>
      <c r="F12" s="2" t="s">
        <v>29</v>
      </c>
      <c r="G12" s="2" t="s">
        <v>29</v>
      </c>
      <c r="H12" s="2" t="s">
        <v>29</v>
      </c>
      <c r="I12" s="2" t="s">
        <v>30</v>
      </c>
      <c r="J12" s="2" t="s">
        <v>29</v>
      </c>
      <c r="K12" s="2" t="s">
        <v>30</v>
      </c>
      <c r="L12" s="2" t="s">
        <v>30</v>
      </c>
      <c r="M12" s="2" t="s">
        <v>30</v>
      </c>
      <c r="N12" s="2" t="s">
        <v>29</v>
      </c>
      <c r="O12" s="2" t="s">
        <v>29</v>
      </c>
      <c r="P12" s="2" t="s">
        <v>37</v>
      </c>
      <c r="Q12" s="2" t="s">
        <v>30</v>
      </c>
      <c r="R12" s="2" t="s">
        <v>30</v>
      </c>
      <c r="S12" s="2" t="s">
        <v>30</v>
      </c>
      <c r="T12" s="2" t="s">
        <v>30</v>
      </c>
      <c r="U12" s="2" t="s">
        <v>29</v>
      </c>
      <c r="V12" s="2" t="s">
        <v>29</v>
      </c>
      <c r="W12" s="2" t="s">
        <v>30</v>
      </c>
      <c r="X12" s="2" t="s">
        <v>37</v>
      </c>
    </row>
    <row r="13" spans="1:24" ht="15.75" customHeight="1" x14ac:dyDescent="0.2">
      <c r="A13" s="2" t="s">
        <v>39</v>
      </c>
      <c r="B13" s="2" t="s">
        <v>32</v>
      </c>
      <c r="C13" s="2" t="s">
        <v>26</v>
      </c>
      <c r="D13" s="2" t="s">
        <v>27</v>
      </c>
      <c r="E13" s="2" t="s">
        <v>34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30</v>
      </c>
      <c r="N13" s="2" t="s">
        <v>30</v>
      </c>
      <c r="O13" s="2" t="s">
        <v>30</v>
      </c>
      <c r="P13" s="2" t="s">
        <v>30</v>
      </c>
      <c r="Q13" s="2" t="s">
        <v>30</v>
      </c>
      <c r="R13" s="2" t="s">
        <v>29</v>
      </c>
      <c r="S13" s="2" t="s">
        <v>29</v>
      </c>
      <c r="T13" s="2" t="s">
        <v>29</v>
      </c>
      <c r="U13" s="2" t="s">
        <v>30</v>
      </c>
      <c r="V13" s="2" t="s">
        <v>29</v>
      </c>
      <c r="W13" s="2" t="s">
        <v>29</v>
      </c>
      <c r="X13" s="2" t="s">
        <v>29</v>
      </c>
    </row>
    <row r="14" spans="1:24" ht="15.75" customHeight="1" x14ac:dyDescent="0.2">
      <c r="A14" s="2" t="s">
        <v>76</v>
      </c>
      <c r="B14" s="2" t="s">
        <v>32</v>
      </c>
      <c r="C14" s="2" t="s">
        <v>33</v>
      </c>
      <c r="D14" s="2" t="s">
        <v>27</v>
      </c>
      <c r="E14" s="2" t="s">
        <v>28</v>
      </c>
      <c r="F14" s="2" t="s">
        <v>30</v>
      </c>
      <c r="G14" s="2" t="s">
        <v>30</v>
      </c>
      <c r="H14" s="2" t="s">
        <v>30</v>
      </c>
      <c r="I14" s="2" t="s">
        <v>37</v>
      </c>
      <c r="J14" s="2" t="s">
        <v>37</v>
      </c>
      <c r="K14" s="2" t="s">
        <v>37</v>
      </c>
      <c r="L14" s="2" t="s">
        <v>30</v>
      </c>
      <c r="M14" s="2" t="s">
        <v>37</v>
      </c>
      <c r="N14" s="2" t="s">
        <v>30</v>
      </c>
      <c r="O14" s="2" t="s">
        <v>30</v>
      </c>
      <c r="P14" s="2" t="s">
        <v>37</v>
      </c>
      <c r="Q14" s="2" t="s">
        <v>30</v>
      </c>
      <c r="R14" s="2" t="s">
        <v>37</v>
      </c>
      <c r="S14" s="2" t="s">
        <v>37</v>
      </c>
      <c r="T14" s="2" t="s">
        <v>37</v>
      </c>
      <c r="U14" s="2" t="s">
        <v>30</v>
      </c>
      <c r="V14" s="2" t="s">
        <v>37</v>
      </c>
      <c r="W14" s="2" t="s">
        <v>48</v>
      </c>
      <c r="X14" s="2" t="s">
        <v>37</v>
      </c>
    </row>
    <row r="15" spans="1:24" ht="15.75" customHeight="1" x14ac:dyDescent="0.2">
      <c r="A15" s="2" t="s">
        <v>38</v>
      </c>
      <c r="B15" s="2" t="s">
        <v>32</v>
      </c>
      <c r="C15" s="2" t="s">
        <v>26</v>
      </c>
      <c r="D15" s="2" t="s">
        <v>27</v>
      </c>
      <c r="E15" s="2" t="s">
        <v>28</v>
      </c>
      <c r="F15" s="2" t="s">
        <v>29</v>
      </c>
      <c r="G15" s="2" t="s">
        <v>29</v>
      </c>
      <c r="H15" s="2" t="s">
        <v>29</v>
      </c>
      <c r="I15" s="2" t="s">
        <v>30</v>
      </c>
      <c r="J15" s="2" t="s">
        <v>29</v>
      </c>
      <c r="K15" s="2" t="s">
        <v>30</v>
      </c>
      <c r="L15" s="2" t="s">
        <v>30</v>
      </c>
      <c r="M15" s="2" t="s">
        <v>30</v>
      </c>
      <c r="N15" s="2" t="s">
        <v>29</v>
      </c>
      <c r="O15" s="2" t="s">
        <v>29</v>
      </c>
      <c r="P15" s="2" t="s">
        <v>29</v>
      </c>
      <c r="Q15" s="2" t="s">
        <v>30</v>
      </c>
      <c r="R15" s="2" t="s">
        <v>30</v>
      </c>
      <c r="S15" s="2" t="s">
        <v>30</v>
      </c>
      <c r="T15" s="2" t="s">
        <v>30</v>
      </c>
      <c r="U15" s="2" t="s">
        <v>30</v>
      </c>
      <c r="V15" s="2" t="s">
        <v>30</v>
      </c>
      <c r="W15" s="2" t="s">
        <v>30</v>
      </c>
      <c r="X15" s="2" t="s">
        <v>30</v>
      </c>
    </row>
    <row r="16" spans="1:24" ht="15.75" customHeight="1" x14ac:dyDescent="0.2">
      <c r="A16" s="2" t="s">
        <v>62</v>
      </c>
      <c r="B16" s="2" t="s">
        <v>25</v>
      </c>
      <c r="C16" s="2" t="s">
        <v>33</v>
      </c>
      <c r="D16" s="2" t="s">
        <v>27</v>
      </c>
      <c r="E16" s="2" t="s">
        <v>36</v>
      </c>
      <c r="F16" s="2" t="s">
        <v>29</v>
      </c>
      <c r="G16" s="2" t="s">
        <v>30</v>
      </c>
      <c r="H16" s="2" t="s">
        <v>29</v>
      </c>
      <c r="I16" s="2" t="s">
        <v>30</v>
      </c>
      <c r="J16" s="2" t="s">
        <v>30</v>
      </c>
      <c r="K16" s="2" t="s">
        <v>37</v>
      </c>
      <c r="L16" s="2" t="s">
        <v>29</v>
      </c>
      <c r="M16" s="2" t="s">
        <v>48</v>
      </c>
      <c r="N16" s="2" t="s">
        <v>29</v>
      </c>
      <c r="O16" s="2" t="s">
        <v>29</v>
      </c>
      <c r="P16" s="2" t="s">
        <v>37</v>
      </c>
      <c r="Q16" s="2" t="s">
        <v>37</v>
      </c>
      <c r="R16" s="2" t="s">
        <v>30</v>
      </c>
      <c r="S16" s="2" t="s">
        <v>37</v>
      </c>
      <c r="T16" s="2" t="s">
        <v>30</v>
      </c>
      <c r="U16" s="2" t="s">
        <v>37</v>
      </c>
      <c r="V16" s="2" t="s">
        <v>30</v>
      </c>
      <c r="W16" s="2" t="s">
        <v>30</v>
      </c>
      <c r="X16" s="2" t="s">
        <v>30</v>
      </c>
    </row>
    <row r="17" spans="1:24" ht="15.75" customHeight="1" x14ac:dyDescent="0.2">
      <c r="A17" s="2" t="s">
        <v>43</v>
      </c>
      <c r="B17" s="2" t="s">
        <v>32</v>
      </c>
      <c r="C17" s="2" t="s">
        <v>33</v>
      </c>
      <c r="D17" s="2" t="s">
        <v>27</v>
      </c>
      <c r="E17" s="2" t="s">
        <v>28</v>
      </c>
      <c r="F17" s="2" t="s">
        <v>29</v>
      </c>
      <c r="G17" s="2" t="s">
        <v>29</v>
      </c>
      <c r="H17" s="2" t="s">
        <v>29</v>
      </c>
      <c r="I17" s="2" t="s">
        <v>30</v>
      </c>
      <c r="J17" s="2" t="s">
        <v>29</v>
      </c>
      <c r="K17" s="2" t="s">
        <v>29</v>
      </c>
      <c r="L17" s="2" t="s">
        <v>29</v>
      </c>
      <c r="M17" s="2" t="s">
        <v>30</v>
      </c>
      <c r="N17" s="2" t="s">
        <v>30</v>
      </c>
      <c r="O17" s="2" t="s">
        <v>30</v>
      </c>
      <c r="P17" s="2" t="s">
        <v>30</v>
      </c>
      <c r="Q17" s="2" t="s">
        <v>30</v>
      </c>
      <c r="R17" s="2" t="s">
        <v>30</v>
      </c>
      <c r="S17" s="2" t="s">
        <v>30</v>
      </c>
      <c r="T17" s="2" t="s">
        <v>30</v>
      </c>
      <c r="U17" s="2" t="s">
        <v>30</v>
      </c>
      <c r="V17" s="2" t="s">
        <v>30</v>
      </c>
      <c r="W17" s="2" t="s">
        <v>30</v>
      </c>
      <c r="X17" s="2" t="s">
        <v>30</v>
      </c>
    </row>
    <row r="18" spans="1:24" ht="15.75" customHeight="1" x14ac:dyDescent="0.2">
      <c r="A18" s="2" t="s">
        <v>73</v>
      </c>
      <c r="B18" s="2" t="s">
        <v>41</v>
      </c>
      <c r="C18" s="2" t="s">
        <v>26</v>
      </c>
      <c r="D18" s="3" t="s">
        <v>44</v>
      </c>
      <c r="E18" s="2" t="s">
        <v>36</v>
      </c>
      <c r="F18" s="2" t="s">
        <v>29</v>
      </c>
      <c r="G18" s="2" t="s">
        <v>30</v>
      </c>
      <c r="H18" s="2" t="s">
        <v>30</v>
      </c>
      <c r="I18" s="2" t="s">
        <v>30</v>
      </c>
      <c r="J18" s="2" t="s">
        <v>29</v>
      </c>
      <c r="K18" s="2" t="s">
        <v>37</v>
      </c>
      <c r="L18" s="2" t="s">
        <v>29</v>
      </c>
      <c r="M18" s="2" t="s">
        <v>37</v>
      </c>
      <c r="N18" s="2" t="s">
        <v>29</v>
      </c>
      <c r="O18" s="2" t="s">
        <v>29</v>
      </c>
      <c r="P18" s="2" t="s">
        <v>30</v>
      </c>
      <c r="Q18" s="2" t="s">
        <v>30</v>
      </c>
      <c r="R18" s="2" t="s">
        <v>29</v>
      </c>
      <c r="S18" s="2" t="s">
        <v>30</v>
      </c>
      <c r="T18" s="2" t="s">
        <v>30</v>
      </c>
      <c r="U18" s="2" t="s">
        <v>29</v>
      </c>
      <c r="V18" s="2" t="s">
        <v>30</v>
      </c>
      <c r="W18" s="2" t="s">
        <v>30</v>
      </c>
      <c r="X18" s="2" t="s">
        <v>30</v>
      </c>
    </row>
    <row r="19" spans="1:24" ht="15.75" customHeight="1" x14ac:dyDescent="0.2">
      <c r="A19" s="2" t="s">
        <v>45</v>
      </c>
      <c r="B19" s="2" t="s">
        <v>32</v>
      </c>
      <c r="C19" s="2" t="s">
        <v>33</v>
      </c>
      <c r="D19" s="2" t="s">
        <v>27</v>
      </c>
      <c r="E19" s="2" t="s">
        <v>34</v>
      </c>
      <c r="F19" s="2" t="s">
        <v>29</v>
      </c>
      <c r="G19" s="2" t="s">
        <v>29</v>
      </c>
      <c r="H19" s="2" t="s">
        <v>29</v>
      </c>
      <c r="I19" s="2" t="s">
        <v>30</v>
      </c>
      <c r="J19" s="2" t="s">
        <v>30</v>
      </c>
      <c r="K19" s="2" t="s">
        <v>30</v>
      </c>
      <c r="L19" s="2" t="s">
        <v>30</v>
      </c>
      <c r="M19" s="2" t="s">
        <v>30</v>
      </c>
      <c r="N19" s="2" t="s">
        <v>30</v>
      </c>
      <c r="O19" s="2" t="s">
        <v>30</v>
      </c>
      <c r="P19" s="2" t="s">
        <v>30</v>
      </c>
      <c r="Q19" s="2" t="s">
        <v>37</v>
      </c>
      <c r="R19" s="2" t="s">
        <v>30</v>
      </c>
      <c r="S19" s="2" t="s">
        <v>30</v>
      </c>
      <c r="T19" s="2" t="s">
        <v>30</v>
      </c>
      <c r="U19" s="2" t="s">
        <v>30</v>
      </c>
      <c r="V19" s="2" t="s">
        <v>30</v>
      </c>
      <c r="W19" s="2" t="s">
        <v>30</v>
      </c>
      <c r="X19" s="2" t="s">
        <v>30</v>
      </c>
    </row>
    <row r="20" spans="1:24" ht="15.75" customHeight="1" x14ac:dyDescent="0.2">
      <c r="A20" s="2" t="s">
        <v>31</v>
      </c>
      <c r="B20" s="2" t="s">
        <v>32</v>
      </c>
      <c r="C20" s="2" t="s">
        <v>33</v>
      </c>
      <c r="D20" s="2" t="s">
        <v>27</v>
      </c>
      <c r="E20" s="2" t="s">
        <v>34</v>
      </c>
      <c r="F20" s="2" t="s">
        <v>29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30</v>
      </c>
      <c r="L20" s="2" t="s">
        <v>29</v>
      </c>
      <c r="M20" s="2" t="s">
        <v>30</v>
      </c>
      <c r="N20" s="2" t="s">
        <v>30</v>
      </c>
      <c r="O20" s="2" t="s">
        <v>29</v>
      </c>
      <c r="P20" s="2" t="s">
        <v>29</v>
      </c>
      <c r="Q20" s="2" t="s">
        <v>29</v>
      </c>
      <c r="R20" s="2" t="s">
        <v>29</v>
      </c>
      <c r="S20" s="2" t="s">
        <v>29</v>
      </c>
      <c r="T20" s="2" t="s">
        <v>29</v>
      </c>
      <c r="U20" s="2" t="s">
        <v>29</v>
      </c>
      <c r="V20" s="2" t="s">
        <v>29</v>
      </c>
      <c r="W20" s="2" t="s">
        <v>29</v>
      </c>
      <c r="X20" s="2" t="s">
        <v>29</v>
      </c>
    </row>
    <row r="21" spans="1:24" ht="12.75" x14ac:dyDescent="0.2">
      <c r="A21" s="2" t="s">
        <v>74</v>
      </c>
      <c r="B21" s="2" t="s">
        <v>41</v>
      </c>
      <c r="C21" s="2" t="s">
        <v>33</v>
      </c>
      <c r="D21" s="2" t="s">
        <v>27</v>
      </c>
      <c r="E21" s="2" t="s">
        <v>28</v>
      </c>
      <c r="F21" s="2" t="s">
        <v>30</v>
      </c>
      <c r="G21" s="2" t="s">
        <v>30</v>
      </c>
      <c r="H21" s="2" t="s">
        <v>29</v>
      </c>
      <c r="I21" s="2" t="s">
        <v>37</v>
      </c>
      <c r="J21" s="2" t="s">
        <v>30</v>
      </c>
      <c r="K21" s="2" t="s">
        <v>30</v>
      </c>
      <c r="L21" s="2" t="s">
        <v>30</v>
      </c>
      <c r="M21" s="2" t="s">
        <v>37</v>
      </c>
      <c r="N21" s="2" t="s">
        <v>30</v>
      </c>
      <c r="O21" s="2" t="s">
        <v>30</v>
      </c>
      <c r="P21" s="2" t="s">
        <v>37</v>
      </c>
      <c r="Q21" s="2" t="s">
        <v>30</v>
      </c>
      <c r="R21" s="2" t="s">
        <v>30</v>
      </c>
      <c r="S21" s="2" t="s">
        <v>37</v>
      </c>
      <c r="T21" s="2" t="s">
        <v>30</v>
      </c>
      <c r="U21" s="2" t="s">
        <v>29</v>
      </c>
      <c r="V21" s="2" t="s">
        <v>37</v>
      </c>
      <c r="W21" s="2" t="s">
        <v>37</v>
      </c>
      <c r="X21" s="2" t="s">
        <v>30</v>
      </c>
    </row>
    <row r="22" spans="1:24" ht="12.75" x14ac:dyDescent="0.2">
      <c r="A22" s="2" t="s">
        <v>63</v>
      </c>
      <c r="B22" s="2" t="s">
        <v>25</v>
      </c>
      <c r="C22" s="2" t="s">
        <v>33</v>
      </c>
      <c r="D22" s="2" t="s">
        <v>27</v>
      </c>
      <c r="E22" s="2" t="s">
        <v>34</v>
      </c>
      <c r="F22" s="2" t="s">
        <v>30</v>
      </c>
      <c r="G22" s="2" t="s">
        <v>37</v>
      </c>
      <c r="H22" s="2" t="s">
        <v>30</v>
      </c>
      <c r="I22" s="2" t="s">
        <v>37</v>
      </c>
      <c r="J22" s="2" t="s">
        <v>30</v>
      </c>
      <c r="K22" s="2" t="s">
        <v>37</v>
      </c>
      <c r="L22" s="2" t="s">
        <v>29</v>
      </c>
      <c r="M22" s="2" t="s">
        <v>37</v>
      </c>
      <c r="N22" s="2" t="s">
        <v>29</v>
      </c>
      <c r="O22" s="2" t="s">
        <v>30</v>
      </c>
      <c r="P22" s="2" t="s">
        <v>30</v>
      </c>
      <c r="Q22" s="2" t="s">
        <v>37</v>
      </c>
      <c r="R22" s="2" t="s">
        <v>30</v>
      </c>
      <c r="S22" s="2" t="s">
        <v>37</v>
      </c>
      <c r="T22" s="2" t="s">
        <v>37</v>
      </c>
      <c r="U22" s="2" t="s">
        <v>30</v>
      </c>
      <c r="V22" s="2" t="s">
        <v>37</v>
      </c>
      <c r="W22" s="2" t="s">
        <v>30</v>
      </c>
      <c r="X22" s="2" t="s">
        <v>30</v>
      </c>
    </row>
    <row r="23" spans="1:24" ht="12.75" x14ac:dyDescent="0.2">
      <c r="A23" s="2" t="s">
        <v>75</v>
      </c>
      <c r="B23" s="2" t="s">
        <v>25</v>
      </c>
      <c r="C23" s="2" t="s">
        <v>33</v>
      </c>
      <c r="D23" s="2" t="s">
        <v>44</v>
      </c>
      <c r="E23" s="2" t="s">
        <v>34</v>
      </c>
      <c r="F23" s="2" t="s">
        <v>30</v>
      </c>
      <c r="G23" s="2" t="s">
        <v>30</v>
      </c>
      <c r="H23" s="2" t="s">
        <v>29</v>
      </c>
      <c r="I23" s="2" t="s">
        <v>30</v>
      </c>
      <c r="J23" s="2" t="s">
        <v>30</v>
      </c>
      <c r="K23" s="2" t="s">
        <v>30</v>
      </c>
      <c r="L23" s="2" t="s">
        <v>30</v>
      </c>
      <c r="M23" s="2" t="s">
        <v>48</v>
      </c>
      <c r="N23" s="2" t="s">
        <v>30</v>
      </c>
      <c r="O23" s="2" t="s">
        <v>37</v>
      </c>
      <c r="P23" s="2" t="s">
        <v>30</v>
      </c>
      <c r="Q23" s="2" t="s">
        <v>30</v>
      </c>
      <c r="R23" s="2" t="s">
        <v>30</v>
      </c>
      <c r="S23" s="2" t="s">
        <v>37</v>
      </c>
      <c r="T23" s="2" t="s">
        <v>30</v>
      </c>
      <c r="U23" s="2" t="s">
        <v>30</v>
      </c>
      <c r="V23" s="2" t="s">
        <v>30</v>
      </c>
      <c r="W23" s="2" t="s">
        <v>30</v>
      </c>
      <c r="X23" s="2" t="s">
        <v>30</v>
      </c>
    </row>
    <row r="24" spans="1:24" ht="12.75" x14ac:dyDescent="0.2">
      <c r="A24" s="2" t="s">
        <v>54</v>
      </c>
      <c r="B24" s="2" t="s">
        <v>32</v>
      </c>
      <c r="C24" s="2" t="s">
        <v>26</v>
      </c>
      <c r="D24" s="2" t="s">
        <v>27</v>
      </c>
      <c r="E24" s="2" t="s">
        <v>28</v>
      </c>
      <c r="F24" s="2" t="s">
        <v>29</v>
      </c>
      <c r="G24" s="2" t="s">
        <v>30</v>
      </c>
      <c r="H24" s="2" t="s">
        <v>29</v>
      </c>
      <c r="I24" s="2" t="s">
        <v>30</v>
      </c>
      <c r="J24" s="2" t="s">
        <v>30</v>
      </c>
      <c r="K24" s="2" t="s">
        <v>30</v>
      </c>
      <c r="L24" s="2" t="s">
        <v>37</v>
      </c>
      <c r="M24" s="2" t="s">
        <v>37</v>
      </c>
      <c r="N24" s="2" t="s">
        <v>30</v>
      </c>
      <c r="O24" s="2" t="s">
        <v>37</v>
      </c>
      <c r="P24" s="2" t="s">
        <v>30</v>
      </c>
      <c r="Q24" s="2" t="s">
        <v>37</v>
      </c>
      <c r="R24" s="2" t="s">
        <v>30</v>
      </c>
      <c r="S24" s="2" t="s">
        <v>30</v>
      </c>
      <c r="T24" s="2" t="s">
        <v>30</v>
      </c>
      <c r="U24" s="2" t="s">
        <v>29</v>
      </c>
      <c r="V24" s="2" t="s">
        <v>30</v>
      </c>
      <c r="W24" s="2" t="s">
        <v>30</v>
      </c>
      <c r="X24" s="2" t="s">
        <v>30</v>
      </c>
    </row>
    <row r="25" spans="1:24" ht="12.75" x14ac:dyDescent="0.2">
      <c r="A25" s="2" t="s">
        <v>61</v>
      </c>
      <c r="B25" s="2" t="s">
        <v>32</v>
      </c>
      <c r="C25" s="2" t="s">
        <v>33</v>
      </c>
      <c r="D25" s="2" t="s">
        <v>27</v>
      </c>
      <c r="E25" s="2" t="s">
        <v>36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29</v>
      </c>
      <c r="K25" s="2" t="s">
        <v>37</v>
      </c>
      <c r="L25" s="2" t="s">
        <v>37</v>
      </c>
      <c r="M25" s="2" t="s">
        <v>37</v>
      </c>
      <c r="N25" s="2" t="s">
        <v>30</v>
      </c>
      <c r="O25" s="2" t="s">
        <v>30</v>
      </c>
      <c r="P25" s="2" t="s">
        <v>37</v>
      </c>
      <c r="Q25" s="2" t="s">
        <v>30</v>
      </c>
      <c r="R25" s="2" t="s">
        <v>30</v>
      </c>
      <c r="S25" s="2" t="s">
        <v>48</v>
      </c>
      <c r="T25" s="2" t="s">
        <v>30</v>
      </c>
      <c r="U25" s="2" t="s">
        <v>30</v>
      </c>
      <c r="V25" s="2" t="s">
        <v>30</v>
      </c>
      <c r="W25" s="2" t="s">
        <v>37</v>
      </c>
      <c r="X25" s="2" t="s">
        <v>37</v>
      </c>
    </row>
    <row r="26" spans="1:24" ht="12.75" x14ac:dyDescent="0.2">
      <c r="A26" s="2" t="s">
        <v>53</v>
      </c>
      <c r="B26" s="2" t="s">
        <v>25</v>
      </c>
      <c r="C26" s="2" t="s">
        <v>33</v>
      </c>
      <c r="D26" s="2" t="s">
        <v>44</v>
      </c>
      <c r="E26" s="2" t="s">
        <v>34</v>
      </c>
      <c r="F26" s="2" t="s">
        <v>29</v>
      </c>
      <c r="G26" s="2" t="s">
        <v>30</v>
      </c>
      <c r="H26" s="2" t="s">
        <v>29</v>
      </c>
      <c r="I26" s="2" t="s">
        <v>30</v>
      </c>
      <c r="J26" s="2" t="s">
        <v>30</v>
      </c>
      <c r="K26" s="2" t="s">
        <v>37</v>
      </c>
      <c r="L26" s="2" t="s">
        <v>29</v>
      </c>
      <c r="M26" s="2" t="s">
        <v>37</v>
      </c>
      <c r="N26" s="2" t="s">
        <v>30</v>
      </c>
      <c r="O26" s="2" t="s">
        <v>30</v>
      </c>
      <c r="P26" s="2" t="s">
        <v>37</v>
      </c>
      <c r="Q26" s="2" t="s">
        <v>37</v>
      </c>
      <c r="R26" s="2" t="s">
        <v>30</v>
      </c>
      <c r="S26" s="2" t="s">
        <v>48</v>
      </c>
      <c r="T26" s="2" t="s">
        <v>30</v>
      </c>
      <c r="U26" s="2" t="s">
        <v>30</v>
      </c>
      <c r="V26" s="2" t="s">
        <v>30</v>
      </c>
      <c r="W26" s="2" t="s">
        <v>30</v>
      </c>
      <c r="X26" s="2" t="s">
        <v>30</v>
      </c>
    </row>
    <row r="27" spans="1:24" ht="12.75" x14ac:dyDescent="0.2">
      <c r="A27" s="2" t="s">
        <v>60</v>
      </c>
      <c r="B27" s="2" t="s">
        <v>32</v>
      </c>
      <c r="C27" s="2" t="s">
        <v>26</v>
      </c>
      <c r="D27" s="2" t="s">
        <v>27</v>
      </c>
      <c r="E27" s="2" t="s">
        <v>34</v>
      </c>
      <c r="F27" s="2" t="s">
        <v>29</v>
      </c>
      <c r="G27" s="2" t="s">
        <v>29</v>
      </c>
      <c r="H27" s="2" t="s">
        <v>29</v>
      </c>
      <c r="I27" s="2" t="s">
        <v>30</v>
      </c>
      <c r="J27" s="2" t="s">
        <v>29</v>
      </c>
      <c r="K27" s="2" t="s">
        <v>29</v>
      </c>
      <c r="L27" s="2" t="s">
        <v>37</v>
      </c>
      <c r="M27" s="2" t="s">
        <v>30</v>
      </c>
      <c r="N27" s="2" t="s">
        <v>30</v>
      </c>
      <c r="O27" s="2" t="s">
        <v>30</v>
      </c>
      <c r="P27" s="2" t="s">
        <v>30</v>
      </c>
      <c r="Q27" s="2" t="s">
        <v>30</v>
      </c>
      <c r="R27" s="2" t="s">
        <v>30</v>
      </c>
      <c r="S27" s="2" t="s">
        <v>37</v>
      </c>
      <c r="T27" s="2" t="s">
        <v>30</v>
      </c>
      <c r="U27" s="2" t="s">
        <v>30</v>
      </c>
      <c r="V27" s="2" t="s">
        <v>48</v>
      </c>
      <c r="W27" s="2" t="s">
        <v>30</v>
      </c>
      <c r="X27" s="2" t="s">
        <v>30</v>
      </c>
    </row>
    <row r="28" spans="1:24" ht="12.75" x14ac:dyDescent="0.2">
      <c r="A28" s="2" t="s">
        <v>67</v>
      </c>
      <c r="B28" s="2" t="s">
        <v>41</v>
      </c>
      <c r="C28" s="2" t="s">
        <v>33</v>
      </c>
      <c r="D28" s="2" t="s">
        <v>44</v>
      </c>
      <c r="E28" s="2" t="s">
        <v>36</v>
      </c>
      <c r="F28" s="2" t="s">
        <v>30</v>
      </c>
      <c r="G28" s="2" t="s">
        <v>29</v>
      </c>
      <c r="H28" s="2" t="s">
        <v>29</v>
      </c>
      <c r="I28" s="2" t="s">
        <v>29</v>
      </c>
      <c r="J28" s="2" t="s">
        <v>30</v>
      </c>
      <c r="K28" s="2" t="s">
        <v>30</v>
      </c>
      <c r="L28" s="2" t="s">
        <v>29</v>
      </c>
      <c r="M28" s="2" t="s">
        <v>37</v>
      </c>
      <c r="N28" s="2" t="s">
        <v>30</v>
      </c>
      <c r="O28" s="2" t="s">
        <v>29</v>
      </c>
      <c r="P28" s="2" t="s">
        <v>30</v>
      </c>
      <c r="Q28" s="2" t="s">
        <v>29</v>
      </c>
      <c r="R28" s="2" t="s">
        <v>30</v>
      </c>
      <c r="S28" s="2" t="s">
        <v>30</v>
      </c>
      <c r="T28" s="2" t="s">
        <v>29</v>
      </c>
      <c r="U28" s="2" t="s">
        <v>37</v>
      </c>
      <c r="V28" s="2" t="s">
        <v>29</v>
      </c>
      <c r="W28" s="2" t="s">
        <v>30</v>
      </c>
      <c r="X28" s="2" t="s">
        <v>29</v>
      </c>
    </row>
    <row r="29" spans="1:24" ht="12.75" x14ac:dyDescent="0.2">
      <c r="A29" s="2" t="s">
        <v>50</v>
      </c>
      <c r="B29" s="2" t="s">
        <v>32</v>
      </c>
      <c r="C29" s="2" t="s">
        <v>33</v>
      </c>
      <c r="D29" s="2" t="s">
        <v>27</v>
      </c>
      <c r="E29" s="2" t="s">
        <v>36</v>
      </c>
      <c r="F29" s="2" t="s">
        <v>30</v>
      </c>
      <c r="G29" s="2" t="s">
        <v>30</v>
      </c>
      <c r="H29" s="2" t="s">
        <v>37</v>
      </c>
      <c r="I29" s="2" t="s">
        <v>37</v>
      </c>
      <c r="J29" s="2" t="s">
        <v>30</v>
      </c>
      <c r="K29" s="2" t="s">
        <v>37</v>
      </c>
      <c r="L29" s="2" t="s">
        <v>30</v>
      </c>
      <c r="M29" s="2" t="s">
        <v>37</v>
      </c>
      <c r="N29" s="2" t="s">
        <v>30</v>
      </c>
      <c r="O29" s="2" t="s">
        <v>30</v>
      </c>
      <c r="P29" s="2" t="s">
        <v>30</v>
      </c>
      <c r="Q29" s="2" t="s">
        <v>30</v>
      </c>
      <c r="R29" s="2" t="s">
        <v>30</v>
      </c>
      <c r="S29" s="2" t="s">
        <v>37</v>
      </c>
      <c r="T29" s="2" t="s">
        <v>30</v>
      </c>
      <c r="U29" s="2" t="s">
        <v>30</v>
      </c>
      <c r="V29" s="2" t="s">
        <v>37</v>
      </c>
      <c r="W29" s="2" t="s">
        <v>30</v>
      </c>
      <c r="X29" s="2" t="s">
        <v>37</v>
      </c>
    </row>
    <row r="30" spans="1:24" ht="12.75" x14ac:dyDescent="0.2">
      <c r="A30" s="2" t="s">
        <v>66</v>
      </c>
      <c r="B30" s="2" t="s">
        <v>32</v>
      </c>
      <c r="C30" s="2" t="s">
        <v>26</v>
      </c>
      <c r="D30" s="2" t="s">
        <v>27</v>
      </c>
      <c r="E30" s="2" t="s">
        <v>28</v>
      </c>
      <c r="F30" s="2" t="s">
        <v>30</v>
      </c>
      <c r="G30" s="2" t="s">
        <v>37</v>
      </c>
      <c r="H30" s="2" t="s">
        <v>29</v>
      </c>
      <c r="I30" s="2" t="s">
        <v>37</v>
      </c>
      <c r="J30" s="2" t="s">
        <v>37</v>
      </c>
      <c r="K30" s="2" t="s">
        <v>52</v>
      </c>
      <c r="L30" s="2" t="s">
        <v>37</v>
      </c>
      <c r="M30" s="2" t="s">
        <v>52</v>
      </c>
      <c r="N30" s="2" t="s">
        <v>30</v>
      </c>
      <c r="O30" s="2" t="s">
        <v>30</v>
      </c>
      <c r="P30" s="2" t="s">
        <v>30</v>
      </c>
      <c r="Q30" s="2" t="s">
        <v>30</v>
      </c>
      <c r="R30" s="2" t="s">
        <v>29</v>
      </c>
      <c r="S30" s="2" t="s">
        <v>48</v>
      </c>
      <c r="T30" s="2" t="s">
        <v>37</v>
      </c>
      <c r="U30" s="2" t="s">
        <v>37</v>
      </c>
      <c r="V30" s="2" t="s">
        <v>52</v>
      </c>
      <c r="W30" s="2" t="s">
        <v>48</v>
      </c>
      <c r="X30" s="2" t="s">
        <v>37</v>
      </c>
    </row>
    <row r="31" spans="1:24" ht="12.75" x14ac:dyDescent="0.2">
      <c r="A31" s="2" t="s">
        <v>40</v>
      </c>
      <c r="B31" s="2" t="s">
        <v>41</v>
      </c>
      <c r="C31" s="2" t="s">
        <v>33</v>
      </c>
      <c r="D31" s="2" t="s">
        <v>27</v>
      </c>
      <c r="E31" s="2" t="s">
        <v>28</v>
      </c>
      <c r="F31" s="2" t="s">
        <v>29</v>
      </c>
      <c r="G31" s="2" t="s">
        <v>29</v>
      </c>
      <c r="H31" s="2" t="s">
        <v>29</v>
      </c>
      <c r="I31" s="2" t="s">
        <v>29</v>
      </c>
      <c r="J31" s="2" t="s">
        <v>29</v>
      </c>
      <c r="K31" s="2" t="s">
        <v>29</v>
      </c>
      <c r="L31" s="2" t="s">
        <v>29</v>
      </c>
      <c r="M31" s="2" t="s">
        <v>30</v>
      </c>
      <c r="N31" s="2" t="s">
        <v>29</v>
      </c>
      <c r="O31" s="2" t="s">
        <v>30</v>
      </c>
      <c r="P31" s="2" t="s">
        <v>30</v>
      </c>
      <c r="Q31" s="2" t="s">
        <v>37</v>
      </c>
      <c r="R31" s="2" t="s">
        <v>30</v>
      </c>
      <c r="S31" s="2" t="s">
        <v>30</v>
      </c>
      <c r="T31" s="2" t="s">
        <v>30</v>
      </c>
      <c r="U31" s="2" t="s">
        <v>30</v>
      </c>
      <c r="V31" s="2" t="s">
        <v>30</v>
      </c>
      <c r="W31" s="2" t="s">
        <v>29</v>
      </c>
      <c r="X31" s="2" t="s">
        <v>30</v>
      </c>
    </row>
    <row r="32" spans="1:24" ht="12.75" x14ac:dyDescent="0.2">
      <c r="A32" s="2" t="s">
        <v>71</v>
      </c>
      <c r="B32" s="2" t="s">
        <v>41</v>
      </c>
      <c r="C32" s="2" t="s">
        <v>33</v>
      </c>
      <c r="D32" s="2" t="s">
        <v>44</v>
      </c>
      <c r="E32" s="2" t="s">
        <v>36</v>
      </c>
      <c r="F32" s="2" t="s">
        <v>29</v>
      </c>
      <c r="G32" s="2" t="s">
        <v>29</v>
      </c>
      <c r="H32" s="2" t="s">
        <v>29</v>
      </c>
      <c r="I32" s="2" t="s">
        <v>29</v>
      </c>
      <c r="J32" s="2" t="s">
        <v>29</v>
      </c>
      <c r="K32" s="2" t="s">
        <v>30</v>
      </c>
      <c r="L32" s="2" t="s">
        <v>29</v>
      </c>
      <c r="M32" s="2" t="s">
        <v>30</v>
      </c>
      <c r="N32" s="2" t="s">
        <v>30</v>
      </c>
      <c r="O32" s="2" t="s">
        <v>30</v>
      </c>
      <c r="P32" s="2" t="s">
        <v>30</v>
      </c>
      <c r="Q32" s="2" t="s">
        <v>30</v>
      </c>
      <c r="R32" s="2" t="s">
        <v>30</v>
      </c>
      <c r="S32" s="2" t="s">
        <v>29</v>
      </c>
      <c r="T32" s="2" t="s">
        <v>30</v>
      </c>
      <c r="U32" s="2" t="s">
        <v>30</v>
      </c>
      <c r="V32" s="2" t="s">
        <v>29</v>
      </c>
      <c r="W32" s="2" t="s">
        <v>29</v>
      </c>
      <c r="X32" s="2" t="s">
        <v>29</v>
      </c>
    </row>
    <row r="33" spans="1:24" ht="12.75" x14ac:dyDescent="0.2">
      <c r="A33" s="2" t="s">
        <v>69</v>
      </c>
      <c r="B33" s="2" t="s">
        <v>32</v>
      </c>
      <c r="C33" s="2" t="s">
        <v>33</v>
      </c>
      <c r="D33" s="2" t="s">
        <v>27</v>
      </c>
      <c r="E33" s="2" t="s">
        <v>34</v>
      </c>
      <c r="F33" s="2" t="s">
        <v>30</v>
      </c>
      <c r="G33" s="2" t="s">
        <v>37</v>
      </c>
      <c r="H33" s="2" t="s">
        <v>30</v>
      </c>
      <c r="I33" s="2" t="s">
        <v>37</v>
      </c>
      <c r="J33" s="2" t="s">
        <v>30</v>
      </c>
      <c r="K33" s="2" t="s">
        <v>37</v>
      </c>
      <c r="L33" s="2" t="s">
        <v>30</v>
      </c>
      <c r="M33" s="2" t="s">
        <v>48</v>
      </c>
      <c r="N33" s="2" t="s">
        <v>29</v>
      </c>
      <c r="O33" s="2" t="s">
        <v>30</v>
      </c>
      <c r="P33" s="2" t="s">
        <v>37</v>
      </c>
      <c r="Q33" s="2" t="s">
        <v>30</v>
      </c>
      <c r="R33" s="2" t="s">
        <v>30</v>
      </c>
      <c r="S33" s="2" t="s">
        <v>30</v>
      </c>
      <c r="T33" s="2" t="s">
        <v>30</v>
      </c>
      <c r="U33" s="2" t="s">
        <v>29</v>
      </c>
      <c r="V33" s="2" t="s">
        <v>48</v>
      </c>
      <c r="W33" s="2" t="s">
        <v>37</v>
      </c>
      <c r="X33" s="2" t="s">
        <v>30</v>
      </c>
    </row>
    <row r="34" spans="1:24" ht="12.75" x14ac:dyDescent="0.2">
      <c r="A34" s="2" t="s">
        <v>64</v>
      </c>
      <c r="B34" s="2" t="s">
        <v>25</v>
      </c>
      <c r="C34" s="2" t="s">
        <v>33</v>
      </c>
      <c r="D34" s="2" t="s">
        <v>27</v>
      </c>
      <c r="E34" s="2" t="s">
        <v>36</v>
      </c>
      <c r="F34" s="2" t="s">
        <v>29</v>
      </c>
      <c r="G34" s="2" t="s">
        <v>30</v>
      </c>
      <c r="H34" s="2" t="s">
        <v>29</v>
      </c>
      <c r="I34" s="2" t="s">
        <v>37</v>
      </c>
      <c r="J34" s="2" t="s">
        <v>30</v>
      </c>
      <c r="K34" s="2" t="s">
        <v>30</v>
      </c>
      <c r="L34" s="2" t="s">
        <v>30</v>
      </c>
      <c r="M34" s="2" t="s">
        <v>37</v>
      </c>
      <c r="N34" s="2" t="s">
        <v>30</v>
      </c>
      <c r="O34" s="2" t="s">
        <v>30</v>
      </c>
      <c r="P34" s="2" t="s">
        <v>37</v>
      </c>
      <c r="Q34" s="2" t="s">
        <v>29</v>
      </c>
      <c r="R34" s="2" t="s">
        <v>29</v>
      </c>
      <c r="S34" s="2" t="s">
        <v>30</v>
      </c>
      <c r="T34" s="2" t="s">
        <v>30</v>
      </c>
      <c r="U34" s="2" t="s">
        <v>37</v>
      </c>
      <c r="V34" s="2" t="s">
        <v>30</v>
      </c>
      <c r="W34" s="2" t="s">
        <v>30</v>
      </c>
      <c r="X34" s="2" t="s">
        <v>30</v>
      </c>
    </row>
    <row r="35" spans="1:24" ht="12.75" x14ac:dyDescent="0.2">
      <c r="A35" s="2" t="s">
        <v>46</v>
      </c>
      <c r="B35" s="2" t="s">
        <v>25</v>
      </c>
      <c r="C35" s="2" t="s">
        <v>26</v>
      </c>
      <c r="D35" s="2" t="s">
        <v>27</v>
      </c>
      <c r="E35" s="2" t="s">
        <v>28</v>
      </c>
      <c r="F35" s="2" t="s">
        <v>29</v>
      </c>
      <c r="G35" s="2" t="s">
        <v>30</v>
      </c>
      <c r="H35" s="2" t="s">
        <v>29</v>
      </c>
      <c r="I35" s="2" t="s">
        <v>30</v>
      </c>
      <c r="J35" s="2" t="s">
        <v>30</v>
      </c>
      <c r="K35" s="2" t="s">
        <v>37</v>
      </c>
      <c r="L35" s="2" t="s">
        <v>30</v>
      </c>
      <c r="M35" s="2" t="s">
        <v>37</v>
      </c>
      <c r="N35" s="2" t="s">
        <v>29</v>
      </c>
      <c r="O35" s="2" t="s">
        <v>29</v>
      </c>
      <c r="P35" s="2" t="s">
        <v>30</v>
      </c>
      <c r="Q35" s="2" t="s">
        <v>30</v>
      </c>
      <c r="R35" s="2" t="s">
        <v>30</v>
      </c>
      <c r="S35" s="2" t="s">
        <v>30</v>
      </c>
      <c r="T35" s="2" t="s">
        <v>30</v>
      </c>
      <c r="U35" s="2" t="s">
        <v>29</v>
      </c>
      <c r="V35" s="2" t="s">
        <v>30</v>
      </c>
      <c r="W35" s="2" t="s">
        <v>29</v>
      </c>
      <c r="X35" s="2" t="s">
        <v>29</v>
      </c>
    </row>
    <row r="36" spans="1:24" ht="12.75" x14ac:dyDescent="0.2">
      <c r="A36" s="2" t="s">
        <v>57</v>
      </c>
      <c r="B36" s="2" t="s">
        <v>58</v>
      </c>
      <c r="C36" s="2" t="s">
        <v>33</v>
      </c>
      <c r="D36" s="2" t="s">
        <v>27</v>
      </c>
      <c r="E36" s="2" t="s">
        <v>28</v>
      </c>
      <c r="F36" s="2" t="s">
        <v>29</v>
      </c>
      <c r="G36" s="2" t="s">
        <v>30</v>
      </c>
      <c r="H36" s="2" t="s">
        <v>29</v>
      </c>
      <c r="I36" s="2" t="s">
        <v>30</v>
      </c>
      <c r="J36" s="2" t="s">
        <v>30</v>
      </c>
      <c r="K36" s="2" t="s">
        <v>30</v>
      </c>
      <c r="L36" s="2" t="s">
        <v>30</v>
      </c>
      <c r="M36" s="2" t="s">
        <v>30</v>
      </c>
      <c r="N36" s="2" t="s">
        <v>30</v>
      </c>
      <c r="O36" s="2" t="s">
        <v>30</v>
      </c>
      <c r="P36" s="2" t="s">
        <v>30</v>
      </c>
      <c r="Q36" s="2" t="s">
        <v>30</v>
      </c>
      <c r="R36" s="2" t="s">
        <v>30</v>
      </c>
      <c r="S36" s="2" t="s">
        <v>30</v>
      </c>
      <c r="T36" s="2" t="s">
        <v>37</v>
      </c>
      <c r="U36" s="2" t="s">
        <v>30</v>
      </c>
      <c r="V36" s="2" t="s">
        <v>37</v>
      </c>
      <c r="W36" s="2" t="s">
        <v>30</v>
      </c>
      <c r="X36" s="2" t="s">
        <v>30</v>
      </c>
    </row>
    <row r="37" spans="1:24" ht="12.75" x14ac:dyDescent="0.2">
      <c r="A37" s="2" t="s">
        <v>35</v>
      </c>
      <c r="B37" s="2" t="s">
        <v>32</v>
      </c>
      <c r="C37" s="2" t="s">
        <v>26</v>
      </c>
      <c r="D37" s="2" t="s">
        <v>27</v>
      </c>
      <c r="E37" s="2" t="s">
        <v>36</v>
      </c>
      <c r="F37" s="2" t="s">
        <v>29</v>
      </c>
      <c r="G37" s="2" t="s">
        <v>30</v>
      </c>
      <c r="H37" s="2" t="s">
        <v>30</v>
      </c>
      <c r="I37" s="2" t="s">
        <v>30</v>
      </c>
      <c r="J37" s="2" t="s">
        <v>29</v>
      </c>
      <c r="K37" s="2" t="s">
        <v>30</v>
      </c>
      <c r="L37" s="2" t="s">
        <v>30</v>
      </c>
      <c r="M37" s="2" t="s">
        <v>30</v>
      </c>
      <c r="N37" s="2" t="s">
        <v>30</v>
      </c>
      <c r="O37" s="2" t="s">
        <v>30</v>
      </c>
      <c r="P37" s="2" t="s">
        <v>30</v>
      </c>
      <c r="Q37" s="2" t="s">
        <v>37</v>
      </c>
      <c r="R37" s="2" t="s">
        <v>30</v>
      </c>
      <c r="S37" s="2" t="s">
        <v>29</v>
      </c>
      <c r="T37" s="2" t="s">
        <v>30</v>
      </c>
      <c r="U37" s="2" t="s">
        <v>30</v>
      </c>
      <c r="V37" s="2" t="s">
        <v>29</v>
      </c>
      <c r="W37" s="2" t="s">
        <v>30</v>
      </c>
      <c r="X37" s="2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38"/>
  <sheetViews>
    <sheetView topLeftCell="Z1" zoomScale="70" zoomScaleNormal="70" workbookViewId="0">
      <selection activeCell="AU6" sqref="AU6"/>
    </sheetView>
  </sheetViews>
  <sheetFormatPr baseColWidth="10" defaultColWidth="14.42578125" defaultRowHeight="15.75" customHeight="1" x14ac:dyDescent="0.2"/>
  <cols>
    <col min="1" max="1" width="0" hidden="1" customWidth="1"/>
    <col min="2" max="2" width="41" bestFit="1" customWidth="1"/>
    <col min="3" max="3" width="36" hidden="1" customWidth="1"/>
    <col min="4" max="7" width="21.5703125" hidden="1" customWidth="1"/>
    <col min="8" max="8" width="2" bestFit="1" customWidth="1"/>
    <col min="9" max="9" width="22.42578125" bestFit="1" customWidth="1"/>
    <col min="10" max="10" width="2" bestFit="1" customWidth="1"/>
    <col min="11" max="11" width="22.42578125" bestFit="1" customWidth="1"/>
    <col min="12" max="12" width="2" bestFit="1" customWidth="1"/>
    <col min="13" max="13" width="22.42578125" bestFit="1" customWidth="1"/>
    <col min="14" max="14" width="2" bestFit="1" customWidth="1"/>
    <col min="15" max="15" width="22.42578125" bestFit="1" customWidth="1"/>
    <col min="16" max="16" width="2" bestFit="1" customWidth="1"/>
    <col min="17" max="17" width="22.42578125" bestFit="1" customWidth="1"/>
    <col min="18" max="18" width="2" bestFit="1" customWidth="1"/>
    <col min="19" max="19" width="22.42578125" bestFit="1" customWidth="1"/>
    <col min="20" max="20" width="2" bestFit="1" customWidth="1"/>
    <col min="21" max="21" width="22.42578125" bestFit="1" customWidth="1"/>
    <col min="22" max="22" width="2" bestFit="1" customWidth="1"/>
    <col min="23" max="23" width="18.5703125" bestFit="1" customWidth="1"/>
    <col min="24" max="24" width="2" bestFit="1" customWidth="1"/>
    <col min="25" max="25" width="22.42578125" bestFit="1" customWidth="1"/>
    <col min="26" max="26" width="2" bestFit="1" customWidth="1"/>
    <col min="27" max="27" width="22.42578125" bestFit="1" customWidth="1"/>
    <col min="28" max="28" width="2" bestFit="1" customWidth="1"/>
    <col min="29" max="29" width="22.42578125" bestFit="1" customWidth="1"/>
    <col min="30" max="30" width="2" bestFit="1" customWidth="1"/>
    <col min="31" max="31" width="22.42578125" bestFit="1" customWidth="1"/>
    <col min="32" max="32" width="2" bestFit="1" customWidth="1"/>
    <col min="33" max="33" width="22.42578125" bestFit="1" customWidth="1"/>
    <col min="34" max="34" width="2" bestFit="1" customWidth="1"/>
    <col min="35" max="35" width="22.42578125" bestFit="1" customWidth="1"/>
    <col min="36" max="36" width="2" bestFit="1" customWidth="1"/>
    <col min="37" max="37" width="22.42578125" bestFit="1" customWidth="1"/>
    <col min="38" max="38" width="2" bestFit="1" customWidth="1"/>
    <col min="39" max="39" width="22.42578125" bestFit="1" customWidth="1"/>
    <col min="40" max="40" width="2" bestFit="1" customWidth="1"/>
    <col min="41" max="41" width="22.42578125" bestFit="1" customWidth="1"/>
    <col min="42" max="42" width="2" bestFit="1" customWidth="1"/>
    <col min="43" max="43" width="22.42578125" bestFit="1" customWidth="1"/>
    <col min="44" max="44" width="2" bestFit="1" customWidth="1"/>
    <col min="45" max="45" width="21.5703125" hidden="1" customWidth="1"/>
    <col min="46" max="46" width="21.5703125" style="5" customWidth="1"/>
    <col min="47" max="49" width="21.5703125" customWidth="1"/>
  </cols>
  <sheetData>
    <row r="1" spans="1:46" ht="63.7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6</v>
      </c>
      <c r="J1" s="1"/>
      <c r="K1" s="1" t="s">
        <v>7</v>
      </c>
      <c r="L1" s="1"/>
      <c r="M1" s="1" t="s">
        <v>8</v>
      </c>
      <c r="N1" s="1"/>
      <c r="O1" s="1" t="s">
        <v>9</v>
      </c>
      <c r="P1" s="1"/>
      <c r="Q1" s="7" t="s">
        <v>10</v>
      </c>
      <c r="R1" s="1"/>
      <c r="S1" s="1" t="s">
        <v>11</v>
      </c>
      <c r="T1" s="1"/>
      <c r="U1" s="7" t="s">
        <v>12</v>
      </c>
      <c r="V1" s="1"/>
      <c r="W1" s="1" t="s">
        <v>13</v>
      </c>
      <c r="X1" s="1"/>
      <c r="Y1" s="1" t="s">
        <v>14</v>
      </c>
      <c r="Z1" s="1"/>
      <c r="AA1" s="7" t="s">
        <v>15</v>
      </c>
      <c r="AB1" s="1"/>
      <c r="AC1" s="1" t="s">
        <v>16</v>
      </c>
      <c r="AD1" s="1"/>
      <c r="AE1" s="1" t="s">
        <v>17</v>
      </c>
      <c r="AF1" s="1"/>
      <c r="AG1" s="7" t="s">
        <v>18</v>
      </c>
      <c r="AH1" s="1"/>
      <c r="AI1" s="1" t="s">
        <v>19</v>
      </c>
      <c r="AJ1" s="1"/>
      <c r="AK1" s="1" t="s">
        <v>20</v>
      </c>
      <c r="AL1" s="1"/>
      <c r="AM1" s="7" t="s">
        <v>21</v>
      </c>
      <c r="AN1" s="1"/>
      <c r="AO1" s="1" t="s">
        <v>22</v>
      </c>
      <c r="AP1" s="1"/>
      <c r="AQ1" s="1" t="s">
        <v>23</v>
      </c>
    </row>
    <row r="2" spans="1:46" ht="15.75" customHeight="1" x14ac:dyDescent="0.2">
      <c r="A2">
        <v>24</v>
      </c>
      <c r="B2" s="2" t="s">
        <v>59</v>
      </c>
      <c r="C2" s="2" t="s">
        <v>32</v>
      </c>
      <c r="D2" s="2" t="s">
        <v>26</v>
      </c>
      <c r="E2" s="2" t="s">
        <v>68</v>
      </c>
      <c r="F2" s="2" t="s">
        <v>28</v>
      </c>
      <c r="G2" s="2" t="s">
        <v>30</v>
      </c>
      <c r="H2" s="2">
        <f>IF(G2="Satisfecho",4,IF(G2="Muy satisfecho",5,IF(G2="Medianamente satisfecho",3,IF(G2="Muy  Insatisfecho",1,IF(G2="Insatisfecho",2,"")))))</f>
        <v>4</v>
      </c>
      <c r="I2" s="2" t="s">
        <v>30</v>
      </c>
      <c r="J2" s="2">
        <f>IF(I2="Satisfecho",4,IF(I2="Muy satisfecho",5,IF(I2="Medianamente satisfecho",3,IF(I2="Muy  Insatisfecho",1,IF(I2="Insatisfecho",2,"")))))</f>
        <v>4</v>
      </c>
      <c r="K2" s="2" t="s">
        <v>30</v>
      </c>
      <c r="L2" s="2">
        <f>IF(K2="Satisfecho",4,IF(K2="Muy satisfecho",5,IF(K2="Medianamente satisfecho",3,IF(K2="Muy  Insatisfecho",1,IF(K2="Insatisfecho",2,"")))))</f>
        <v>4</v>
      </c>
      <c r="M2" s="2" t="s">
        <v>37</v>
      </c>
      <c r="N2" s="2">
        <f>IF(M2="Satisfecho",4,IF(M2="Muy satisfecho",5,IF(M2="Medianamente satisfecho",3,IF(M2="Muy  Insatisfecho",1,IF(M2="Insatisfecho",2,"")))))</f>
        <v>3</v>
      </c>
      <c r="O2" s="2" t="s">
        <v>30</v>
      </c>
      <c r="P2" s="2">
        <f>IF(O2="Satisfecho",4,IF(O2="Muy satisfecho",5,IF(O2="Medianamente satisfecho",3,IF(O2="Muy  Insatisfecho",1,IF(O2="Insatisfecho",2,"")))))</f>
        <v>4</v>
      </c>
      <c r="Q2" s="2" t="s">
        <v>37</v>
      </c>
      <c r="R2" s="2">
        <f>IF(Q2="Satisfecho",4,IF(Q2="Muy satisfecho",5,IF(Q2="Medianamente satisfecho",3,IF(Q2="Muy  Insatisfecho",1,IF(Q2="Insatisfecho",2,"")))))</f>
        <v>3</v>
      </c>
      <c r="S2" s="2" t="s">
        <v>37</v>
      </c>
      <c r="T2" s="2">
        <f>IF(S2="Satisfecho",4,IF(S2="Muy satisfecho",5,IF(S2="Medianamente satisfecho",3,IF(S2="Muy  Insatisfecho",1,IF(S2="Insatisfecho",2,"")))))</f>
        <v>3</v>
      </c>
      <c r="U2" s="2" t="s">
        <v>48</v>
      </c>
      <c r="V2" s="2">
        <f>IF(U2="Satisfecho",4,IF(U2="Muy satisfecho",5,IF(U2="Medianamente satisfecho",3,IF(U2="Muy  Insatisfecho",1,IF(U2="Insatisfecho",2,"")))))</f>
        <v>2</v>
      </c>
      <c r="W2" s="2" t="s">
        <v>30</v>
      </c>
      <c r="X2" s="2">
        <f>IF(W2="Satisfecho",4,IF(W2="Muy satisfecho",5,IF(W2="Medianamente satisfecho",3,IF(W2="Muy  Insatisfecho",1,IF(W2="Insatisfecho",2,"")))))</f>
        <v>4</v>
      </c>
      <c r="Y2" s="2" t="s">
        <v>37</v>
      </c>
      <c r="Z2" s="2">
        <f>IF(Y2="Satisfecho",4,IF(Y2="Muy satisfecho",5,IF(Y2="Medianamente satisfecho",3,IF(Y2="Muy  Insatisfecho",1,IF(Y2="Insatisfecho",2,"")))))</f>
        <v>3</v>
      </c>
      <c r="AA2" s="2" t="s">
        <v>37</v>
      </c>
      <c r="AB2" s="2">
        <f>IF(AA2="Satisfecho",4,IF(AA2="Muy satisfecho",5,IF(AA2="Medianamente satisfecho",3,IF(AA2="Muy  Insatisfecho",1,IF(AA2="Insatisfecho",2,"")))))</f>
        <v>3</v>
      </c>
      <c r="AC2" s="2" t="s">
        <v>30</v>
      </c>
      <c r="AD2" s="2">
        <f>IF(AC2="Satisfecho",4,IF(AC2="Muy satisfecho",5,IF(AC2="Medianamente satisfecho",3,IF(AC2="Muy  Insatisfecho",1,IF(AC2="Insatisfecho",2,"")))))</f>
        <v>4</v>
      </c>
      <c r="AE2" s="2" t="s">
        <v>30</v>
      </c>
      <c r="AF2" s="2">
        <f>IF(AE2="Satisfecho",4,IF(AE2="Muy satisfecho",5,IF(AE2="Medianamente satisfecho",3,IF(AE2="Muy  Insatisfecho",1,IF(AE2="Insatisfecho",2,"")))))</f>
        <v>4</v>
      </c>
      <c r="AG2" s="2" t="s">
        <v>37</v>
      </c>
      <c r="AH2" s="2">
        <f>IF(AG2="Satisfecho",4,IF(AG2="Muy satisfecho",5,IF(AG2="Medianamente satisfecho",3,IF(AG2="Muy  Insatisfecho",1,IF(AG2="Insatisfecho",2,"")))))</f>
        <v>3</v>
      </c>
      <c r="AI2" s="2" t="s">
        <v>30</v>
      </c>
      <c r="AJ2" s="2">
        <f>IF(AI2="Satisfecho",4,IF(AI2="Muy satisfecho",5,IF(AI2="Medianamente satisfecho",3,IF(AI2="Muy  Insatisfecho",1,IF(AI2="Insatisfecho",2,"")))))</f>
        <v>4</v>
      </c>
      <c r="AK2" s="2" t="s">
        <v>37</v>
      </c>
      <c r="AL2" s="2">
        <f>IF(AK2="Satisfecho",4,IF(AK2="Muy satisfecho",5,IF(AK2="Medianamente satisfecho",3,IF(AK2="Muy  Insatisfecho",1,IF(AK2="Insatisfecho",2,"")))))</f>
        <v>3</v>
      </c>
      <c r="AM2" s="2" t="s">
        <v>30</v>
      </c>
      <c r="AN2" s="2">
        <f>IF(AM2="Satisfecho",4,IF(AM2="Muy satisfecho",5,IF(AM2="Medianamente satisfecho",3,IF(AM2="Muy  Insatisfecho",1,IF(AM2="Insatisfecho",2,"")))))</f>
        <v>4</v>
      </c>
      <c r="AO2" s="2" t="s">
        <v>30</v>
      </c>
      <c r="AP2" s="2">
        <f>IF(AO2="Satisfecho",4,IF(AO2="Muy satisfecho",5,IF(AO2="Medianamente satisfecho",3,IF(AO2="Muy  Insatisfecho",1,IF(AO2="Insatisfecho",2,"")))))</f>
        <v>4</v>
      </c>
      <c r="AQ2" s="2" t="s">
        <v>30</v>
      </c>
      <c r="AR2" s="2">
        <f>IF(AQ2="Satisfecho",4,IF(AQ2="Muy satisfecho",5,IF(AQ2="Medianamente satisfecho",3,IF(AQ2="Muy  Insatisfecho",1,IF(AQ2="Insatisfecho",2,"")))))</f>
        <v>4</v>
      </c>
      <c r="AT2" s="5">
        <f>MODE(H2,J2,L2,N2,P2,R2,T2,V2,X2,Z2,AB2,AD2,AF2,AH2,AJ2,AL2,AN2,AP2,AR2)</f>
        <v>4</v>
      </c>
    </row>
    <row r="3" spans="1:46" ht="15.75" customHeight="1" x14ac:dyDescent="0.2">
      <c r="A3">
        <v>9</v>
      </c>
      <c r="B3" s="2" t="s">
        <v>51</v>
      </c>
      <c r="C3" s="2" t="s">
        <v>32</v>
      </c>
      <c r="D3" s="2" t="s">
        <v>26</v>
      </c>
      <c r="E3" s="2" t="s">
        <v>27</v>
      </c>
      <c r="F3" s="2" t="s">
        <v>34</v>
      </c>
      <c r="G3" s="2" t="s">
        <v>30</v>
      </c>
      <c r="H3" s="2">
        <f t="shared" ref="H3" si="0">IF(G3="Satisfecho",4,IF(G3="Muy satisfecho",5,IF(G3="Medianamente satisfecho",3,IF(G3="Muy  Insatisfecho",1,IF(G3="Insatisfecho",2,"")))))</f>
        <v>4</v>
      </c>
      <c r="I3" s="2" t="s">
        <v>37</v>
      </c>
      <c r="J3" s="2">
        <f t="shared" ref="J3" si="1">IF(I3="Satisfecho",4,IF(I3="Muy satisfecho",5,IF(I3="Medianamente satisfecho",3,IF(I3="Muy  Insatisfecho",1,IF(I3="Insatisfecho",2,"")))))</f>
        <v>3</v>
      </c>
      <c r="K3" s="2" t="s">
        <v>37</v>
      </c>
      <c r="L3" s="2">
        <f t="shared" ref="L3" si="2">IF(K3="Satisfecho",4,IF(K3="Muy satisfecho",5,IF(K3="Medianamente satisfecho",3,IF(K3="Muy  Insatisfecho",1,IF(K3="Insatisfecho",2,"")))))</f>
        <v>3</v>
      </c>
      <c r="M3" s="2" t="s">
        <v>37</v>
      </c>
      <c r="N3" s="2">
        <f t="shared" ref="N3" si="3">IF(M3="Satisfecho",4,IF(M3="Muy satisfecho",5,IF(M3="Medianamente satisfecho",3,IF(M3="Muy  Insatisfecho",1,IF(M3="Insatisfecho",2,"")))))</f>
        <v>3</v>
      </c>
      <c r="O3" s="2" t="s">
        <v>30</v>
      </c>
      <c r="P3" s="2">
        <f t="shared" ref="P3" si="4">IF(O3="Satisfecho",4,IF(O3="Muy satisfecho",5,IF(O3="Medianamente satisfecho",3,IF(O3="Muy  Insatisfecho",1,IF(O3="Insatisfecho",2,"")))))</f>
        <v>4</v>
      </c>
      <c r="Q3" s="2" t="s">
        <v>52</v>
      </c>
      <c r="R3" s="2">
        <f t="shared" ref="R3" si="5">IF(Q3="Satisfecho",4,IF(Q3="Muy satisfecho",5,IF(Q3="Medianamente satisfecho",3,IF(Q3="Muy  Insatisfecho",1,IF(Q3="Insatisfecho",2,"")))))</f>
        <v>1</v>
      </c>
      <c r="S3" s="2" t="s">
        <v>37</v>
      </c>
      <c r="T3" s="2">
        <f t="shared" ref="T3" si="6">IF(S3="Satisfecho",4,IF(S3="Muy satisfecho",5,IF(S3="Medianamente satisfecho",3,IF(S3="Muy  Insatisfecho",1,IF(S3="Insatisfecho",2,"")))))</f>
        <v>3</v>
      </c>
      <c r="U3" s="2" t="s">
        <v>52</v>
      </c>
      <c r="V3" s="2">
        <f t="shared" ref="V3" si="7">IF(U3="Satisfecho",4,IF(U3="Muy satisfecho",5,IF(U3="Medianamente satisfecho",3,IF(U3="Muy  Insatisfecho",1,IF(U3="Insatisfecho",2,"")))))</f>
        <v>1</v>
      </c>
      <c r="W3" s="2" t="s">
        <v>29</v>
      </c>
      <c r="X3" s="2">
        <f t="shared" ref="X3" si="8">IF(W3="Satisfecho",4,IF(W3="Muy satisfecho",5,IF(W3="Medianamente satisfecho",3,IF(W3="Muy  Insatisfecho",1,IF(W3="Insatisfecho",2,"")))))</f>
        <v>5</v>
      </c>
      <c r="Y3" s="2" t="s">
        <v>30</v>
      </c>
      <c r="Z3" s="2">
        <f t="shared" ref="Z3" si="9">IF(Y3="Satisfecho",4,IF(Y3="Muy satisfecho",5,IF(Y3="Medianamente satisfecho",3,IF(Y3="Muy  Insatisfecho",1,IF(Y3="Insatisfecho",2,"")))))</f>
        <v>4</v>
      </c>
      <c r="AA3" s="2" t="s">
        <v>37</v>
      </c>
      <c r="AB3" s="2">
        <f t="shared" ref="AB3" si="10">IF(AA3="Satisfecho",4,IF(AA3="Muy satisfecho",5,IF(AA3="Medianamente satisfecho",3,IF(AA3="Muy  Insatisfecho",1,IF(AA3="Insatisfecho",2,"")))))</f>
        <v>3</v>
      </c>
      <c r="AC3" s="2" t="s">
        <v>30</v>
      </c>
      <c r="AD3" s="2">
        <f t="shared" ref="AD3" si="11">IF(AC3="Satisfecho",4,IF(AC3="Muy satisfecho",5,IF(AC3="Medianamente satisfecho",3,IF(AC3="Muy  Insatisfecho",1,IF(AC3="Insatisfecho",2,"")))))</f>
        <v>4</v>
      </c>
      <c r="AE3" s="2" t="s">
        <v>37</v>
      </c>
      <c r="AF3" s="2">
        <f t="shared" ref="AF3" si="12">IF(AE3="Satisfecho",4,IF(AE3="Muy satisfecho",5,IF(AE3="Medianamente satisfecho",3,IF(AE3="Muy  Insatisfecho",1,IF(AE3="Insatisfecho",2,"")))))</f>
        <v>3</v>
      </c>
      <c r="AG3" s="2" t="s">
        <v>48</v>
      </c>
      <c r="AH3" s="2">
        <f t="shared" ref="AH3" si="13">IF(AG3="Satisfecho",4,IF(AG3="Muy satisfecho",5,IF(AG3="Medianamente satisfecho",3,IF(AG3="Muy  Insatisfecho",1,IF(AG3="Insatisfecho",2,"")))))</f>
        <v>2</v>
      </c>
      <c r="AI3" s="2" t="s">
        <v>37</v>
      </c>
      <c r="AJ3" s="2">
        <f t="shared" ref="AJ3" si="14">IF(AI3="Satisfecho",4,IF(AI3="Muy satisfecho",5,IF(AI3="Medianamente satisfecho",3,IF(AI3="Muy  Insatisfecho",1,IF(AI3="Insatisfecho",2,"")))))</f>
        <v>3</v>
      </c>
      <c r="AK3" s="2" t="s">
        <v>37</v>
      </c>
      <c r="AL3" s="2">
        <f t="shared" ref="AL3" si="15">IF(AK3="Satisfecho",4,IF(AK3="Muy satisfecho",5,IF(AK3="Medianamente satisfecho",3,IF(AK3="Muy  Insatisfecho",1,IF(AK3="Insatisfecho",2,"")))))</f>
        <v>3</v>
      </c>
      <c r="AM3" s="2" t="s">
        <v>48</v>
      </c>
      <c r="AN3" s="2">
        <f t="shared" ref="AN3" si="16">IF(AM3="Satisfecho",4,IF(AM3="Muy satisfecho",5,IF(AM3="Medianamente satisfecho",3,IF(AM3="Muy  Insatisfecho",1,IF(AM3="Insatisfecho",2,"")))))</f>
        <v>2</v>
      </c>
      <c r="AO3" s="2" t="s">
        <v>52</v>
      </c>
      <c r="AP3" s="2">
        <f t="shared" ref="AP3:AR38" si="17">IF(AO3="Satisfecho",4,IF(AO3="Muy satisfecho",5,IF(AO3="Medianamente satisfecho",3,IF(AO3="Muy  Insatisfecho",1,IF(AO3="Insatisfecho",2,"")))))</f>
        <v>1</v>
      </c>
      <c r="AQ3" s="2" t="s">
        <v>48</v>
      </c>
      <c r="AR3" s="2">
        <f t="shared" si="17"/>
        <v>2</v>
      </c>
      <c r="AT3" s="5">
        <f t="shared" ref="AT3:AT38" si="18">MODE(H3,J3,L3,N3,P3,R3,T3,V3,X3,Z3,AB3,AD3,AF3,AH3,AJ3,AL3,AN3,AP3,AR3)</f>
        <v>3</v>
      </c>
    </row>
    <row r="4" spans="1:46" ht="15.75" customHeight="1" x14ac:dyDescent="0.2">
      <c r="A4">
        <v>15</v>
      </c>
      <c r="B4" s="2" t="s">
        <v>49</v>
      </c>
      <c r="C4" s="2" t="s">
        <v>41</v>
      </c>
      <c r="D4" s="2" t="s">
        <v>26</v>
      </c>
      <c r="E4" s="2" t="s">
        <v>27</v>
      </c>
      <c r="F4" s="2" t="s">
        <v>36</v>
      </c>
      <c r="G4" s="2" t="s">
        <v>30</v>
      </c>
      <c r="H4" s="2">
        <f t="shared" ref="H4" si="19">IF(G4="Satisfecho",4,IF(G4="Muy satisfecho",5,IF(G4="Medianamente satisfecho",3,IF(G4="Muy  Insatisfecho",1,IF(G4="Insatisfecho",2,"")))))</f>
        <v>4</v>
      </c>
      <c r="I4" s="2" t="s">
        <v>30</v>
      </c>
      <c r="J4" s="2">
        <f t="shared" ref="J4" si="20">IF(I4="Satisfecho",4,IF(I4="Muy satisfecho",5,IF(I4="Medianamente satisfecho",3,IF(I4="Muy  Insatisfecho",1,IF(I4="Insatisfecho",2,"")))))</f>
        <v>4</v>
      </c>
      <c r="K4" s="2" t="s">
        <v>30</v>
      </c>
      <c r="L4" s="2">
        <f t="shared" ref="L4" si="21">IF(K4="Satisfecho",4,IF(K4="Muy satisfecho",5,IF(K4="Medianamente satisfecho",3,IF(K4="Muy  Insatisfecho",1,IF(K4="Insatisfecho",2,"")))))</f>
        <v>4</v>
      </c>
      <c r="M4" s="2" t="s">
        <v>30</v>
      </c>
      <c r="N4" s="2">
        <f t="shared" ref="N4" si="22">IF(M4="Satisfecho",4,IF(M4="Muy satisfecho",5,IF(M4="Medianamente satisfecho",3,IF(M4="Muy  Insatisfecho",1,IF(M4="Insatisfecho",2,"")))))</f>
        <v>4</v>
      </c>
      <c r="O4" s="2" t="s">
        <v>30</v>
      </c>
      <c r="P4" s="2">
        <f t="shared" ref="P4" si="23">IF(O4="Satisfecho",4,IF(O4="Muy satisfecho",5,IF(O4="Medianamente satisfecho",3,IF(O4="Muy  Insatisfecho",1,IF(O4="Insatisfecho",2,"")))))</f>
        <v>4</v>
      </c>
      <c r="Q4" s="2" t="s">
        <v>37</v>
      </c>
      <c r="R4" s="2">
        <f t="shared" ref="R4" si="24">IF(Q4="Satisfecho",4,IF(Q4="Muy satisfecho",5,IF(Q4="Medianamente satisfecho",3,IF(Q4="Muy  Insatisfecho",1,IF(Q4="Insatisfecho",2,"")))))</f>
        <v>3</v>
      </c>
      <c r="S4" s="2" t="s">
        <v>30</v>
      </c>
      <c r="T4" s="2">
        <f t="shared" ref="T4" si="25">IF(S4="Satisfecho",4,IF(S4="Muy satisfecho",5,IF(S4="Medianamente satisfecho",3,IF(S4="Muy  Insatisfecho",1,IF(S4="Insatisfecho",2,"")))))</f>
        <v>4</v>
      </c>
      <c r="U4" s="2" t="s">
        <v>30</v>
      </c>
      <c r="V4" s="2">
        <f t="shared" ref="V4" si="26">IF(U4="Satisfecho",4,IF(U4="Muy satisfecho",5,IF(U4="Medianamente satisfecho",3,IF(U4="Muy  Insatisfecho",1,IF(U4="Insatisfecho",2,"")))))</f>
        <v>4</v>
      </c>
      <c r="W4" s="2" t="s">
        <v>30</v>
      </c>
      <c r="X4" s="2">
        <f t="shared" ref="X4" si="27">IF(W4="Satisfecho",4,IF(W4="Muy satisfecho",5,IF(W4="Medianamente satisfecho",3,IF(W4="Muy  Insatisfecho",1,IF(W4="Insatisfecho",2,"")))))</f>
        <v>4</v>
      </c>
      <c r="Y4" s="2" t="s">
        <v>29</v>
      </c>
      <c r="Z4" s="2">
        <f t="shared" ref="Z4" si="28">IF(Y4="Satisfecho",4,IF(Y4="Muy satisfecho",5,IF(Y4="Medianamente satisfecho",3,IF(Y4="Muy  Insatisfecho",1,IF(Y4="Insatisfecho",2,"")))))</f>
        <v>5</v>
      </c>
      <c r="AA4" s="2" t="s">
        <v>37</v>
      </c>
      <c r="AB4" s="2">
        <f t="shared" ref="AB4" si="29">IF(AA4="Satisfecho",4,IF(AA4="Muy satisfecho",5,IF(AA4="Medianamente satisfecho",3,IF(AA4="Muy  Insatisfecho",1,IF(AA4="Insatisfecho",2,"")))))</f>
        <v>3</v>
      </c>
      <c r="AC4" s="2" t="s">
        <v>30</v>
      </c>
      <c r="AD4" s="2">
        <f t="shared" ref="AD4" si="30">IF(AC4="Satisfecho",4,IF(AC4="Muy satisfecho",5,IF(AC4="Medianamente satisfecho",3,IF(AC4="Muy  Insatisfecho",1,IF(AC4="Insatisfecho",2,"")))))</f>
        <v>4</v>
      </c>
      <c r="AE4" s="2" t="s">
        <v>30</v>
      </c>
      <c r="AF4" s="2">
        <f t="shared" ref="AF4" si="31">IF(AE4="Satisfecho",4,IF(AE4="Muy satisfecho",5,IF(AE4="Medianamente satisfecho",3,IF(AE4="Muy  Insatisfecho",1,IF(AE4="Insatisfecho",2,"")))))</f>
        <v>4</v>
      </c>
      <c r="AG4" s="2" t="s">
        <v>30</v>
      </c>
      <c r="AH4" s="2">
        <f t="shared" ref="AH4" si="32">IF(AG4="Satisfecho",4,IF(AG4="Muy satisfecho",5,IF(AG4="Medianamente satisfecho",3,IF(AG4="Muy  Insatisfecho",1,IF(AG4="Insatisfecho",2,"")))))</f>
        <v>4</v>
      </c>
      <c r="AI4" s="2" t="s">
        <v>30</v>
      </c>
      <c r="AJ4" s="2">
        <f t="shared" ref="AJ4" si="33">IF(AI4="Satisfecho",4,IF(AI4="Muy satisfecho",5,IF(AI4="Medianamente satisfecho",3,IF(AI4="Muy  Insatisfecho",1,IF(AI4="Insatisfecho",2,"")))))</f>
        <v>4</v>
      </c>
      <c r="AK4" s="2" t="s">
        <v>30</v>
      </c>
      <c r="AL4" s="2">
        <f t="shared" ref="AL4" si="34">IF(AK4="Satisfecho",4,IF(AK4="Muy satisfecho",5,IF(AK4="Medianamente satisfecho",3,IF(AK4="Muy  Insatisfecho",1,IF(AK4="Insatisfecho",2,"")))))</f>
        <v>4</v>
      </c>
      <c r="AM4" s="2" t="s">
        <v>48</v>
      </c>
      <c r="AN4" s="2">
        <f t="shared" ref="AN4" si="35">IF(AM4="Satisfecho",4,IF(AM4="Muy satisfecho",5,IF(AM4="Medianamente satisfecho",3,IF(AM4="Muy  Insatisfecho",1,IF(AM4="Insatisfecho",2,"")))))</f>
        <v>2</v>
      </c>
      <c r="AO4" s="2" t="s">
        <v>30</v>
      </c>
      <c r="AP4" s="2">
        <f t="shared" si="17"/>
        <v>4</v>
      </c>
      <c r="AQ4" s="2" t="s">
        <v>30</v>
      </c>
      <c r="AR4" s="2">
        <f t="shared" si="17"/>
        <v>4</v>
      </c>
      <c r="AT4" s="5">
        <f t="shared" si="18"/>
        <v>4</v>
      </c>
    </row>
    <row r="5" spans="1:46" ht="15.75" customHeight="1" x14ac:dyDescent="0.2">
      <c r="A5">
        <v>1</v>
      </c>
      <c r="B5" s="4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>
        <f t="shared" ref="H5" si="36">IF(G5="Satisfecho",4,IF(G5="Muy satisfecho",5,IF(G5="Medianamente satisfecho",3,IF(G5="Muy  Insatisfecho",1,IF(G5="Insatisfecho",2,"")))))</f>
        <v>5</v>
      </c>
      <c r="I5" s="2" t="s">
        <v>29</v>
      </c>
      <c r="J5" s="2">
        <f t="shared" ref="J5" si="37">IF(I5="Satisfecho",4,IF(I5="Muy satisfecho",5,IF(I5="Medianamente satisfecho",3,IF(I5="Muy  Insatisfecho",1,IF(I5="Insatisfecho",2,"")))))</f>
        <v>5</v>
      </c>
      <c r="K5" s="2" t="s">
        <v>29</v>
      </c>
      <c r="L5" s="2">
        <f t="shared" ref="L5" si="38">IF(K5="Satisfecho",4,IF(K5="Muy satisfecho",5,IF(K5="Medianamente satisfecho",3,IF(K5="Muy  Insatisfecho",1,IF(K5="Insatisfecho",2,"")))))</f>
        <v>5</v>
      </c>
      <c r="M5" s="2" t="s">
        <v>30</v>
      </c>
      <c r="N5" s="2">
        <f t="shared" ref="N5" si="39">IF(M5="Satisfecho",4,IF(M5="Muy satisfecho",5,IF(M5="Medianamente satisfecho",3,IF(M5="Muy  Insatisfecho",1,IF(M5="Insatisfecho",2,"")))))</f>
        <v>4</v>
      </c>
      <c r="O5" s="2" t="s">
        <v>29</v>
      </c>
      <c r="P5" s="2">
        <f t="shared" ref="P5" si="40">IF(O5="Satisfecho",4,IF(O5="Muy satisfecho",5,IF(O5="Medianamente satisfecho",3,IF(O5="Muy  Insatisfecho",1,IF(O5="Insatisfecho",2,"")))))</f>
        <v>5</v>
      </c>
      <c r="Q5" s="2" t="s">
        <v>29</v>
      </c>
      <c r="R5" s="2">
        <f t="shared" ref="R5" si="41">IF(Q5="Satisfecho",4,IF(Q5="Muy satisfecho",5,IF(Q5="Medianamente satisfecho",3,IF(Q5="Muy  Insatisfecho",1,IF(Q5="Insatisfecho",2,"")))))</f>
        <v>5</v>
      </c>
      <c r="S5" s="2" t="s">
        <v>30</v>
      </c>
      <c r="T5" s="2">
        <f t="shared" ref="T5" si="42">IF(S5="Satisfecho",4,IF(S5="Muy satisfecho",5,IF(S5="Medianamente satisfecho",3,IF(S5="Muy  Insatisfecho",1,IF(S5="Insatisfecho",2,"")))))</f>
        <v>4</v>
      </c>
      <c r="U5" s="2" t="s">
        <v>29</v>
      </c>
      <c r="V5" s="2">
        <f t="shared" ref="V5" si="43">IF(U5="Satisfecho",4,IF(U5="Muy satisfecho",5,IF(U5="Medianamente satisfecho",3,IF(U5="Muy  Insatisfecho",1,IF(U5="Insatisfecho",2,"")))))</f>
        <v>5</v>
      </c>
      <c r="W5" s="2" t="s">
        <v>30</v>
      </c>
      <c r="X5" s="2">
        <f t="shared" ref="X5" si="44">IF(W5="Satisfecho",4,IF(W5="Muy satisfecho",5,IF(W5="Medianamente satisfecho",3,IF(W5="Muy  Insatisfecho",1,IF(W5="Insatisfecho",2,"")))))</f>
        <v>4</v>
      </c>
      <c r="Y5" s="2" t="s">
        <v>30</v>
      </c>
      <c r="Z5" s="2">
        <f t="shared" ref="Z5" si="45">IF(Y5="Satisfecho",4,IF(Y5="Muy satisfecho",5,IF(Y5="Medianamente satisfecho",3,IF(Y5="Muy  Insatisfecho",1,IF(Y5="Insatisfecho",2,"")))))</f>
        <v>4</v>
      </c>
      <c r="AA5" s="2" t="s">
        <v>30</v>
      </c>
      <c r="AB5" s="2">
        <f t="shared" ref="AB5" si="46">IF(AA5="Satisfecho",4,IF(AA5="Muy satisfecho",5,IF(AA5="Medianamente satisfecho",3,IF(AA5="Muy  Insatisfecho",1,IF(AA5="Insatisfecho",2,"")))))</f>
        <v>4</v>
      </c>
      <c r="AC5" s="2" t="s">
        <v>30</v>
      </c>
      <c r="AD5" s="2">
        <f t="shared" ref="AD5" si="47">IF(AC5="Satisfecho",4,IF(AC5="Muy satisfecho",5,IF(AC5="Medianamente satisfecho",3,IF(AC5="Muy  Insatisfecho",1,IF(AC5="Insatisfecho",2,"")))))</f>
        <v>4</v>
      </c>
      <c r="AE5" s="2" t="s">
        <v>30</v>
      </c>
      <c r="AF5" s="2">
        <f t="shared" ref="AF5" si="48">IF(AE5="Satisfecho",4,IF(AE5="Muy satisfecho",5,IF(AE5="Medianamente satisfecho",3,IF(AE5="Muy  Insatisfecho",1,IF(AE5="Insatisfecho",2,"")))))</f>
        <v>4</v>
      </c>
      <c r="AG5" s="2" t="s">
        <v>30</v>
      </c>
      <c r="AH5" s="2">
        <f t="shared" ref="AH5" si="49">IF(AG5="Satisfecho",4,IF(AG5="Muy satisfecho",5,IF(AG5="Medianamente satisfecho",3,IF(AG5="Muy  Insatisfecho",1,IF(AG5="Insatisfecho",2,"")))))</f>
        <v>4</v>
      </c>
      <c r="AI5" s="2" t="s">
        <v>30</v>
      </c>
      <c r="AJ5" s="2">
        <f t="shared" ref="AJ5" si="50">IF(AI5="Satisfecho",4,IF(AI5="Muy satisfecho",5,IF(AI5="Medianamente satisfecho",3,IF(AI5="Muy  Insatisfecho",1,IF(AI5="Insatisfecho",2,"")))))</f>
        <v>4</v>
      </c>
      <c r="AK5" s="2" t="s">
        <v>29</v>
      </c>
      <c r="AL5" s="2">
        <f t="shared" ref="AL5" si="51">IF(AK5="Satisfecho",4,IF(AK5="Muy satisfecho",5,IF(AK5="Medianamente satisfecho",3,IF(AK5="Muy  Insatisfecho",1,IF(AK5="Insatisfecho",2,"")))))</f>
        <v>5</v>
      </c>
      <c r="AM5" s="2" t="s">
        <v>30</v>
      </c>
      <c r="AN5" s="2">
        <f t="shared" ref="AN5" si="52">IF(AM5="Satisfecho",4,IF(AM5="Muy satisfecho",5,IF(AM5="Medianamente satisfecho",3,IF(AM5="Muy  Insatisfecho",1,IF(AM5="Insatisfecho",2,"")))))</f>
        <v>4</v>
      </c>
      <c r="AO5" s="2" t="s">
        <v>30</v>
      </c>
      <c r="AP5" s="2">
        <f t="shared" si="17"/>
        <v>4</v>
      </c>
      <c r="AQ5" s="2" t="s">
        <v>30</v>
      </c>
      <c r="AR5" s="2">
        <f t="shared" si="17"/>
        <v>4</v>
      </c>
      <c r="AT5" s="5">
        <f t="shared" si="18"/>
        <v>4</v>
      </c>
    </row>
    <row r="6" spans="1:46" ht="15.75" customHeight="1" x14ac:dyDescent="0.2">
      <c r="A6">
        <v>18</v>
      </c>
      <c r="B6" s="2" t="s">
        <v>55</v>
      </c>
      <c r="C6" s="2" t="s">
        <v>41</v>
      </c>
      <c r="D6" s="2" t="s">
        <v>26</v>
      </c>
      <c r="E6" s="2" t="s">
        <v>44</v>
      </c>
      <c r="F6" s="2" t="s">
        <v>28</v>
      </c>
      <c r="G6" s="2" t="s">
        <v>30</v>
      </c>
      <c r="H6" s="2">
        <f t="shared" ref="H6" si="53">IF(G6="Satisfecho",4,IF(G6="Muy satisfecho",5,IF(G6="Medianamente satisfecho",3,IF(G6="Muy  Insatisfecho",1,IF(G6="Insatisfecho",2,"")))))</f>
        <v>4</v>
      </c>
      <c r="I6" s="2" t="s">
        <v>30</v>
      </c>
      <c r="J6" s="2">
        <f t="shared" ref="J6" si="54">IF(I6="Satisfecho",4,IF(I6="Muy satisfecho",5,IF(I6="Medianamente satisfecho",3,IF(I6="Muy  Insatisfecho",1,IF(I6="Insatisfecho",2,"")))))</f>
        <v>4</v>
      </c>
      <c r="K6" s="2" t="s">
        <v>30</v>
      </c>
      <c r="L6" s="2">
        <f t="shared" ref="L6" si="55">IF(K6="Satisfecho",4,IF(K6="Muy satisfecho",5,IF(K6="Medianamente satisfecho",3,IF(K6="Muy  Insatisfecho",1,IF(K6="Insatisfecho",2,"")))))</f>
        <v>4</v>
      </c>
      <c r="M6" s="2" t="s">
        <v>37</v>
      </c>
      <c r="N6" s="2">
        <f t="shared" ref="N6" si="56">IF(M6="Satisfecho",4,IF(M6="Muy satisfecho",5,IF(M6="Medianamente satisfecho",3,IF(M6="Muy  Insatisfecho",1,IF(M6="Insatisfecho",2,"")))))</f>
        <v>3</v>
      </c>
      <c r="O6" s="2" t="s">
        <v>30</v>
      </c>
      <c r="P6" s="2">
        <f t="shared" ref="P6" si="57">IF(O6="Satisfecho",4,IF(O6="Muy satisfecho",5,IF(O6="Medianamente satisfecho",3,IF(O6="Muy  Insatisfecho",1,IF(O6="Insatisfecho",2,"")))))</f>
        <v>4</v>
      </c>
      <c r="Q6" s="2" t="s">
        <v>48</v>
      </c>
      <c r="R6" s="2">
        <f t="shared" ref="R6" si="58">IF(Q6="Satisfecho",4,IF(Q6="Muy satisfecho",5,IF(Q6="Medianamente satisfecho",3,IF(Q6="Muy  Insatisfecho",1,IF(Q6="Insatisfecho",2,"")))))</f>
        <v>2</v>
      </c>
      <c r="S6" s="2" t="s">
        <v>30</v>
      </c>
      <c r="T6" s="2">
        <f t="shared" ref="T6" si="59">IF(S6="Satisfecho",4,IF(S6="Muy satisfecho",5,IF(S6="Medianamente satisfecho",3,IF(S6="Muy  Insatisfecho",1,IF(S6="Insatisfecho",2,"")))))</f>
        <v>4</v>
      </c>
      <c r="U6" s="2" t="s">
        <v>37</v>
      </c>
      <c r="V6" s="2">
        <f t="shared" ref="V6" si="60">IF(U6="Satisfecho",4,IF(U6="Muy satisfecho",5,IF(U6="Medianamente satisfecho",3,IF(U6="Muy  Insatisfecho",1,IF(U6="Insatisfecho",2,"")))))</f>
        <v>3</v>
      </c>
      <c r="W6" s="2" t="s">
        <v>30</v>
      </c>
      <c r="X6" s="2">
        <f t="shared" ref="X6" si="61">IF(W6="Satisfecho",4,IF(W6="Muy satisfecho",5,IF(W6="Medianamente satisfecho",3,IF(W6="Muy  Insatisfecho",1,IF(W6="Insatisfecho",2,"")))))</f>
        <v>4</v>
      </c>
      <c r="Y6" s="2" t="s">
        <v>37</v>
      </c>
      <c r="Z6" s="2">
        <f t="shared" ref="Z6" si="62">IF(Y6="Satisfecho",4,IF(Y6="Muy satisfecho",5,IF(Y6="Medianamente satisfecho",3,IF(Y6="Muy  Insatisfecho",1,IF(Y6="Insatisfecho",2,"")))))</f>
        <v>3</v>
      </c>
      <c r="AA6" s="2" t="s">
        <v>37</v>
      </c>
      <c r="AB6" s="2">
        <f t="shared" ref="AB6" si="63">IF(AA6="Satisfecho",4,IF(AA6="Muy satisfecho",5,IF(AA6="Medianamente satisfecho",3,IF(AA6="Muy  Insatisfecho",1,IF(AA6="Insatisfecho",2,"")))))</f>
        <v>3</v>
      </c>
      <c r="AC6" s="2" t="s">
        <v>29</v>
      </c>
      <c r="AD6" s="2">
        <f t="shared" ref="AD6" si="64">IF(AC6="Satisfecho",4,IF(AC6="Muy satisfecho",5,IF(AC6="Medianamente satisfecho",3,IF(AC6="Muy  Insatisfecho",1,IF(AC6="Insatisfecho",2,"")))))</f>
        <v>5</v>
      </c>
      <c r="AE6" s="2" t="s">
        <v>30</v>
      </c>
      <c r="AF6" s="2">
        <f t="shared" ref="AF6" si="65">IF(AE6="Satisfecho",4,IF(AE6="Muy satisfecho",5,IF(AE6="Medianamente satisfecho",3,IF(AE6="Muy  Insatisfecho",1,IF(AE6="Insatisfecho",2,"")))))</f>
        <v>4</v>
      </c>
      <c r="AG6" s="2" t="s">
        <v>37</v>
      </c>
      <c r="AH6" s="2">
        <f t="shared" ref="AH6" si="66">IF(AG6="Satisfecho",4,IF(AG6="Muy satisfecho",5,IF(AG6="Medianamente satisfecho",3,IF(AG6="Muy  Insatisfecho",1,IF(AG6="Insatisfecho",2,"")))))</f>
        <v>3</v>
      </c>
      <c r="AI6" s="2" t="s">
        <v>30</v>
      </c>
      <c r="AJ6" s="2">
        <f t="shared" ref="AJ6" si="67">IF(AI6="Satisfecho",4,IF(AI6="Muy satisfecho",5,IF(AI6="Medianamente satisfecho",3,IF(AI6="Muy  Insatisfecho",1,IF(AI6="Insatisfecho",2,"")))))</f>
        <v>4</v>
      </c>
      <c r="AK6" s="2" t="s">
        <v>30</v>
      </c>
      <c r="AL6" s="2">
        <f t="shared" ref="AL6" si="68">IF(AK6="Satisfecho",4,IF(AK6="Muy satisfecho",5,IF(AK6="Medianamente satisfecho",3,IF(AK6="Muy  Insatisfecho",1,IF(AK6="Insatisfecho",2,"")))))</f>
        <v>4</v>
      </c>
      <c r="AM6" s="2" t="s">
        <v>30</v>
      </c>
      <c r="AN6" s="2">
        <f t="shared" ref="AN6" si="69">IF(AM6="Satisfecho",4,IF(AM6="Muy satisfecho",5,IF(AM6="Medianamente satisfecho",3,IF(AM6="Muy  Insatisfecho",1,IF(AM6="Insatisfecho",2,"")))))</f>
        <v>4</v>
      </c>
      <c r="AO6" s="2" t="s">
        <v>30</v>
      </c>
      <c r="AP6" s="2">
        <f t="shared" si="17"/>
        <v>4</v>
      </c>
      <c r="AQ6" s="2" t="s">
        <v>30</v>
      </c>
      <c r="AR6" s="2">
        <f t="shared" si="17"/>
        <v>4</v>
      </c>
      <c r="AT6" s="5">
        <f t="shared" si="18"/>
        <v>4</v>
      </c>
    </row>
    <row r="7" spans="1:46" ht="15.75" customHeight="1" x14ac:dyDescent="0.2">
      <c r="A7">
        <v>17</v>
      </c>
      <c r="B7" s="2" t="s">
        <v>47</v>
      </c>
      <c r="C7" s="2" t="s">
        <v>32</v>
      </c>
      <c r="D7" s="2" t="s">
        <v>33</v>
      </c>
      <c r="E7" s="2" t="s">
        <v>27</v>
      </c>
      <c r="F7" s="2" t="s">
        <v>28</v>
      </c>
      <c r="G7" s="2" t="s">
        <v>30</v>
      </c>
      <c r="H7" s="2">
        <f t="shared" ref="H7" si="70">IF(G7="Satisfecho",4,IF(G7="Muy satisfecho",5,IF(G7="Medianamente satisfecho",3,IF(G7="Muy  Insatisfecho",1,IF(G7="Insatisfecho",2,"")))))</f>
        <v>4</v>
      </c>
      <c r="I7" s="2" t="s">
        <v>37</v>
      </c>
      <c r="J7" s="2">
        <f t="shared" ref="J7" si="71">IF(I7="Satisfecho",4,IF(I7="Muy satisfecho",5,IF(I7="Medianamente satisfecho",3,IF(I7="Muy  Insatisfecho",1,IF(I7="Insatisfecho",2,"")))))</f>
        <v>3</v>
      </c>
      <c r="K7" s="2" t="s">
        <v>37</v>
      </c>
      <c r="L7" s="2">
        <f t="shared" ref="L7" si="72">IF(K7="Satisfecho",4,IF(K7="Muy satisfecho",5,IF(K7="Medianamente satisfecho",3,IF(K7="Muy  Insatisfecho",1,IF(K7="Insatisfecho",2,"")))))</f>
        <v>3</v>
      </c>
      <c r="M7" s="2" t="s">
        <v>30</v>
      </c>
      <c r="N7" s="2">
        <f t="shared" ref="N7" si="73">IF(M7="Satisfecho",4,IF(M7="Muy satisfecho",5,IF(M7="Medianamente satisfecho",3,IF(M7="Muy  Insatisfecho",1,IF(M7="Insatisfecho",2,"")))))</f>
        <v>4</v>
      </c>
      <c r="O7" s="2" t="s">
        <v>30</v>
      </c>
      <c r="P7" s="2">
        <f t="shared" ref="P7" si="74">IF(O7="Satisfecho",4,IF(O7="Muy satisfecho",5,IF(O7="Medianamente satisfecho",3,IF(O7="Muy  Insatisfecho",1,IF(O7="Insatisfecho",2,"")))))</f>
        <v>4</v>
      </c>
      <c r="Q7" s="2" t="s">
        <v>37</v>
      </c>
      <c r="R7" s="2">
        <f t="shared" ref="R7" si="75">IF(Q7="Satisfecho",4,IF(Q7="Muy satisfecho",5,IF(Q7="Medianamente satisfecho",3,IF(Q7="Muy  Insatisfecho",1,IF(Q7="Insatisfecho",2,"")))))</f>
        <v>3</v>
      </c>
      <c r="S7" s="2" t="s">
        <v>30</v>
      </c>
      <c r="T7" s="2">
        <f t="shared" ref="T7" si="76">IF(S7="Satisfecho",4,IF(S7="Muy satisfecho",5,IF(S7="Medianamente satisfecho",3,IF(S7="Muy  Insatisfecho",1,IF(S7="Insatisfecho",2,"")))))</f>
        <v>4</v>
      </c>
      <c r="U7" s="2" t="s">
        <v>48</v>
      </c>
      <c r="V7" s="2">
        <f t="shared" ref="V7" si="77">IF(U7="Satisfecho",4,IF(U7="Muy satisfecho",5,IF(U7="Medianamente satisfecho",3,IF(U7="Muy  Insatisfecho",1,IF(U7="Insatisfecho",2,"")))))</f>
        <v>2</v>
      </c>
      <c r="W7" s="2" t="s">
        <v>29</v>
      </c>
      <c r="X7" s="2">
        <f t="shared" ref="X7" si="78">IF(W7="Satisfecho",4,IF(W7="Muy satisfecho",5,IF(W7="Medianamente satisfecho",3,IF(W7="Muy  Insatisfecho",1,IF(W7="Insatisfecho",2,"")))))</f>
        <v>5</v>
      </c>
      <c r="Y7" s="2" t="s">
        <v>29</v>
      </c>
      <c r="Z7" s="2">
        <f t="shared" ref="Z7" si="79">IF(Y7="Satisfecho",4,IF(Y7="Muy satisfecho",5,IF(Y7="Medianamente satisfecho",3,IF(Y7="Muy  Insatisfecho",1,IF(Y7="Insatisfecho",2,"")))))</f>
        <v>5</v>
      </c>
      <c r="AA7" s="2" t="s">
        <v>48</v>
      </c>
      <c r="AB7" s="2">
        <f t="shared" ref="AB7" si="80">IF(AA7="Satisfecho",4,IF(AA7="Muy satisfecho",5,IF(AA7="Medianamente satisfecho",3,IF(AA7="Muy  Insatisfecho",1,IF(AA7="Insatisfecho",2,"")))))</f>
        <v>2</v>
      </c>
      <c r="AC7" s="2" t="s">
        <v>30</v>
      </c>
      <c r="AD7" s="2">
        <f t="shared" ref="AD7" si="81">IF(AC7="Satisfecho",4,IF(AC7="Muy satisfecho",5,IF(AC7="Medianamente satisfecho",3,IF(AC7="Muy  Insatisfecho",1,IF(AC7="Insatisfecho",2,"")))))</f>
        <v>4</v>
      </c>
      <c r="AE7" s="2" t="s">
        <v>30</v>
      </c>
      <c r="AF7" s="2">
        <f t="shared" ref="AF7" si="82">IF(AE7="Satisfecho",4,IF(AE7="Muy satisfecho",5,IF(AE7="Medianamente satisfecho",3,IF(AE7="Muy  Insatisfecho",1,IF(AE7="Insatisfecho",2,"")))))</f>
        <v>4</v>
      </c>
      <c r="AG7" s="2" t="s">
        <v>37</v>
      </c>
      <c r="AH7" s="2">
        <f t="shared" ref="AH7" si="83">IF(AG7="Satisfecho",4,IF(AG7="Muy satisfecho",5,IF(AG7="Medianamente satisfecho",3,IF(AG7="Muy  Insatisfecho",1,IF(AG7="Insatisfecho",2,"")))))</f>
        <v>3</v>
      </c>
      <c r="AI7" s="2" t="s">
        <v>30</v>
      </c>
      <c r="AJ7" s="2">
        <f t="shared" ref="AJ7" si="84">IF(AI7="Satisfecho",4,IF(AI7="Muy satisfecho",5,IF(AI7="Medianamente satisfecho",3,IF(AI7="Muy  Insatisfecho",1,IF(AI7="Insatisfecho",2,"")))))</f>
        <v>4</v>
      </c>
      <c r="AK7" s="2" t="s">
        <v>37</v>
      </c>
      <c r="AL7" s="2">
        <f t="shared" ref="AL7" si="85">IF(AK7="Satisfecho",4,IF(AK7="Muy satisfecho",5,IF(AK7="Medianamente satisfecho",3,IF(AK7="Muy  Insatisfecho",1,IF(AK7="Insatisfecho",2,"")))))</f>
        <v>3</v>
      </c>
      <c r="AM7" s="2" t="s">
        <v>37</v>
      </c>
      <c r="AN7" s="2">
        <f t="shared" ref="AN7" si="86">IF(AM7="Satisfecho",4,IF(AM7="Muy satisfecho",5,IF(AM7="Medianamente satisfecho",3,IF(AM7="Muy  Insatisfecho",1,IF(AM7="Insatisfecho",2,"")))))</f>
        <v>3</v>
      </c>
      <c r="AO7" s="2" t="s">
        <v>37</v>
      </c>
      <c r="AP7" s="2">
        <f t="shared" si="17"/>
        <v>3</v>
      </c>
      <c r="AQ7" s="2" t="s">
        <v>37</v>
      </c>
      <c r="AR7" s="2">
        <f t="shared" si="17"/>
        <v>3</v>
      </c>
      <c r="AT7" s="5">
        <f t="shared" si="18"/>
        <v>3</v>
      </c>
    </row>
    <row r="8" spans="1:46" ht="15.75" customHeight="1" x14ac:dyDescent="0.2">
      <c r="A8">
        <v>28</v>
      </c>
      <c r="B8" s="2" t="s">
        <v>72</v>
      </c>
      <c r="C8" s="2" t="s">
        <v>32</v>
      </c>
      <c r="D8" s="2" t="s">
        <v>26</v>
      </c>
      <c r="E8" s="2" t="s">
        <v>27</v>
      </c>
      <c r="F8" s="2" t="s">
        <v>28</v>
      </c>
      <c r="G8" s="2" t="s">
        <v>29</v>
      </c>
      <c r="H8" s="2">
        <f t="shared" ref="H8" si="87">IF(G8="Satisfecho",4,IF(G8="Muy satisfecho",5,IF(G8="Medianamente satisfecho",3,IF(G8="Muy  Insatisfecho",1,IF(G8="Insatisfecho",2,"")))))</f>
        <v>5</v>
      </c>
      <c r="I8" s="2" t="s">
        <v>29</v>
      </c>
      <c r="J8" s="2">
        <f t="shared" ref="J8" si="88">IF(I8="Satisfecho",4,IF(I8="Muy satisfecho",5,IF(I8="Medianamente satisfecho",3,IF(I8="Muy  Insatisfecho",1,IF(I8="Insatisfecho",2,"")))))</f>
        <v>5</v>
      </c>
      <c r="K8" s="2" t="s">
        <v>29</v>
      </c>
      <c r="L8" s="2">
        <f t="shared" ref="L8" si="89">IF(K8="Satisfecho",4,IF(K8="Muy satisfecho",5,IF(K8="Medianamente satisfecho",3,IF(K8="Muy  Insatisfecho",1,IF(K8="Insatisfecho",2,"")))))</f>
        <v>5</v>
      </c>
      <c r="M8" s="2" t="s">
        <v>29</v>
      </c>
      <c r="N8" s="2">
        <f t="shared" ref="N8" si="90">IF(M8="Satisfecho",4,IF(M8="Muy satisfecho",5,IF(M8="Medianamente satisfecho",3,IF(M8="Muy  Insatisfecho",1,IF(M8="Insatisfecho",2,"")))))</f>
        <v>5</v>
      </c>
      <c r="O8" s="2" t="s">
        <v>29</v>
      </c>
      <c r="P8" s="2">
        <f t="shared" ref="P8" si="91">IF(O8="Satisfecho",4,IF(O8="Muy satisfecho",5,IF(O8="Medianamente satisfecho",3,IF(O8="Muy  Insatisfecho",1,IF(O8="Insatisfecho",2,"")))))</f>
        <v>5</v>
      </c>
      <c r="Q8" s="2" t="s">
        <v>30</v>
      </c>
      <c r="R8" s="2">
        <f t="shared" ref="R8" si="92">IF(Q8="Satisfecho",4,IF(Q8="Muy satisfecho",5,IF(Q8="Medianamente satisfecho",3,IF(Q8="Muy  Insatisfecho",1,IF(Q8="Insatisfecho",2,"")))))</f>
        <v>4</v>
      </c>
      <c r="S8" s="2" t="s">
        <v>29</v>
      </c>
      <c r="T8" s="2">
        <f t="shared" ref="T8" si="93">IF(S8="Satisfecho",4,IF(S8="Muy satisfecho",5,IF(S8="Medianamente satisfecho",3,IF(S8="Muy  Insatisfecho",1,IF(S8="Insatisfecho",2,"")))))</f>
        <v>5</v>
      </c>
      <c r="U8" s="2" t="s">
        <v>30</v>
      </c>
      <c r="V8" s="2">
        <f t="shared" ref="V8" si="94">IF(U8="Satisfecho",4,IF(U8="Muy satisfecho",5,IF(U8="Medianamente satisfecho",3,IF(U8="Muy  Insatisfecho",1,IF(U8="Insatisfecho",2,"")))))</f>
        <v>4</v>
      </c>
      <c r="W8" s="2" t="s">
        <v>29</v>
      </c>
      <c r="X8" s="2">
        <f t="shared" ref="X8" si="95">IF(W8="Satisfecho",4,IF(W8="Muy satisfecho",5,IF(W8="Medianamente satisfecho",3,IF(W8="Muy  Insatisfecho",1,IF(W8="Insatisfecho",2,"")))))</f>
        <v>5</v>
      </c>
      <c r="Y8" s="2" t="s">
        <v>29</v>
      </c>
      <c r="Z8" s="2">
        <f t="shared" ref="Z8" si="96">IF(Y8="Satisfecho",4,IF(Y8="Muy satisfecho",5,IF(Y8="Medianamente satisfecho",3,IF(Y8="Muy  Insatisfecho",1,IF(Y8="Insatisfecho",2,"")))))</f>
        <v>5</v>
      </c>
      <c r="AA8" s="2" t="s">
        <v>30</v>
      </c>
      <c r="AB8" s="2">
        <f t="shared" ref="AB8" si="97">IF(AA8="Satisfecho",4,IF(AA8="Muy satisfecho",5,IF(AA8="Medianamente satisfecho",3,IF(AA8="Muy  Insatisfecho",1,IF(AA8="Insatisfecho",2,"")))))</f>
        <v>4</v>
      </c>
      <c r="AC8" s="2" t="s">
        <v>30</v>
      </c>
      <c r="AD8" s="2">
        <f t="shared" ref="AD8" si="98">IF(AC8="Satisfecho",4,IF(AC8="Muy satisfecho",5,IF(AC8="Medianamente satisfecho",3,IF(AC8="Muy  Insatisfecho",1,IF(AC8="Insatisfecho",2,"")))))</f>
        <v>4</v>
      </c>
      <c r="AE8" s="2" t="s">
        <v>29</v>
      </c>
      <c r="AF8" s="2">
        <f t="shared" ref="AF8" si="99">IF(AE8="Satisfecho",4,IF(AE8="Muy satisfecho",5,IF(AE8="Medianamente satisfecho",3,IF(AE8="Muy  Insatisfecho",1,IF(AE8="Insatisfecho",2,"")))))</f>
        <v>5</v>
      </c>
      <c r="AG8" s="2" t="s">
        <v>29</v>
      </c>
      <c r="AH8" s="2">
        <f t="shared" ref="AH8" si="100">IF(AG8="Satisfecho",4,IF(AG8="Muy satisfecho",5,IF(AG8="Medianamente satisfecho",3,IF(AG8="Muy  Insatisfecho",1,IF(AG8="Insatisfecho",2,"")))))</f>
        <v>5</v>
      </c>
      <c r="AI8" s="2" t="s">
        <v>29</v>
      </c>
      <c r="AJ8" s="2">
        <f t="shared" ref="AJ8" si="101">IF(AI8="Satisfecho",4,IF(AI8="Muy satisfecho",5,IF(AI8="Medianamente satisfecho",3,IF(AI8="Muy  Insatisfecho",1,IF(AI8="Insatisfecho",2,"")))))</f>
        <v>5</v>
      </c>
      <c r="AK8" s="2" t="s">
        <v>29</v>
      </c>
      <c r="AL8" s="2">
        <f t="shared" ref="AL8" si="102">IF(AK8="Satisfecho",4,IF(AK8="Muy satisfecho",5,IF(AK8="Medianamente satisfecho",3,IF(AK8="Muy  Insatisfecho",1,IF(AK8="Insatisfecho",2,"")))))</f>
        <v>5</v>
      </c>
      <c r="AM8" s="2" t="s">
        <v>30</v>
      </c>
      <c r="AN8" s="2">
        <f t="shared" ref="AN8" si="103">IF(AM8="Satisfecho",4,IF(AM8="Muy satisfecho",5,IF(AM8="Medianamente satisfecho",3,IF(AM8="Muy  Insatisfecho",1,IF(AM8="Insatisfecho",2,"")))))</f>
        <v>4</v>
      </c>
      <c r="AO8" s="2" t="s">
        <v>30</v>
      </c>
      <c r="AP8" s="2">
        <f t="shared" si="17"/>
        <v>4</v>
      </c>
      <c r="AQ8" s="2" t="s">
        <v>29</v>
      </c>
      <c r="AR8" s="2">
        <f t="shared" si="17"/>
        <v>5</v>
      </c>
      <c r="AT8" s="5">
        <f t="shared" si="18"/>
        <v>5</v>
      </c>
    </row>
    <row r="9" spans="1:46" ht="15.75" customHeight="1" x14ac:dyDescent="0.2">
      <c r="A9">
        <v>26</v>
      </c>
      <c r="B9" s="2" t="s">
        <v>70</v>
      </c>
      <c r="C9" s="2" t="s">
        <v>58</v>
      </c>
      <c r="D9" s="2" t="s">
        <v>26</v>
      </c>
      <c r="E9" s="2" t="s">
        <v>44</v>
      </c>
      <c r="F9" s="2" t="s">
        <v>34</v>
      </c>
      <c r="G9" s="2" t="s">
        <v>30</v>
      </c>
      <c r="H9" s="2">
        <f t="shared" ref="H9" si="104">IF(G9="Satisfecho",4,IF(G9="Muy satisfecho",5,IF(G9="Medianamente satisfecho",3,IF(G9="Muy  Insatisfecho",1,IF(G9="Insatisfecho",2,"")))))</f>
        <v>4</v>
      </c>
      <c r="I9" s="2" t="s">
        <v>30</v>
      </c>
      <c r="J9" s="2">
        <f t="shared" ref="J9" si="105">IF(I9="Satisfecho",4,IF(I9="Muy satisfecho",5,IF(I9="Medianamente satisfecho",3,IF(I9="Muy  Insatisfecho",1,IF(I9="Insatisfecho",2,"")))))</f>
        <v>4</v>
      </c>
      <c r="K9" s="2" t="s">
        <v>29</v>
      </c>
      <c r="L9" s="2">
        <f t="shared" ref="L9" si="106">IF(K9="Satisfecho",4,IF(K9="Muy satisfecho",5,IF(K9="Medianamente satisfecho",3,IF(K9="Muy  Insatisfecho",1,IF(K9="Insatisfecho",2,"")))))</f>
        <v>5</v>
      </c>
      <c r="M9" s="2" t="s">
        <v>30</v>
      </c>
      <c r="N9" s="2">
        <f t="shared" ref="N9" si="107">IF(M9="Satisfecho",4,IF(M9="Muy satisfecho",5,IF(M9="Medianamente satisfecho",3,IF(M9="Muy  Insatisfecho",1,IF(M9="Insatisfecho",2,"")))))</f>
        <v>4</v>
      </c>
      <c r="O9" s="2" t="s">
        <v>30</v>
      </c>
      <c r="P9" s="2">
        <f t="shared" ref="P9" si="108">IF(O9="Satisfecho",4,IF(O9="Muy satisfecho",5,IF(O9="Medianamente satisfecho",3,IF(O9="Muy  Insatisfecho",1,IF(O9="Insatisfecho",2,"")))))</f>
        <v>4</v>
      </c>
      <c r="Q9" s="2" t="s">
        <v>37</v>
      </c>
      <c r="R9" s="2">
        <f t="shared" ref="R9" si="109">IF(Q9="Satisfecho",4,IF(Q9="Muy satisfecho",5,IF(Q9="Medianamente satisfecho",3,IF(Q9="Muy  Insatisfecho",1,IF(Q9="Insatisfecho",2,"")))))</f>
        <v>3</v>
      </c>
      <c r="S9" s="2" t="s">
        <v>29</v>
      </c>
      <c r="T9" s="2">
        <f t="shared" ref="T9" si="110">IF(S9="Satisfecho",4,IF(S9="Muy satisfecho",5,IF(S9="Medianamente satisfecho",3,IF(S9="Muy  Insatisfecho",1,IF(S9="Insatisfecho",2,"")))))</f>
        <v>5</v>
      </c>
      <c r="U9" s="2" t="s">
        <v>48</v>
      </c>
      <c r="V9" s="2">
        <f t="shared" ref="V9" si="111">IF(U9="Satisfecho",4,IF(U9="Muy satisfecho",5,IF(U9="Medianamente satisfecho",3,IF(U9="Muy  Insatisfecho",1,IF(U9="Insatisfecho",2,"")))))</f>
        <v>2</v>
      </c>
      <c r="W9" s="2" t="s">
        <v>29</v>
      </c>
      <c r="X9" s="2">
        <f t="shared" ref="X9" si="112">IF(W9="Satisfecho",4,IF(W9="Muy satisfecho",5,IF(W9="Medianamente satisfecho",3,IF(W9="Muy  Insatisfecho",1,IF(W9="Insatisfecho",2,"")))))</f>
        <v>5</v>
      </c>
      <c r="Y9" s="2" t="s">
        <v>30</v>
      </c>
      <c r="Z9" s="2">
        <f t="shared" ref="Z9" si="113">IF(Y9="Satisfecho",4,IF(Y9="Muy satisfecho",5,IF(Y9="Medianamente satisfecho",3,IF(Y9="Muy  Insatisfecho",1,IF(Y9="Insatisfecho",2,"")))))</f>
        <v>4</v>
      </c>
      <c r="AA9" s="2" t="s">
        <v>37</v>
      </c>
      <c r="AB9" s="2">
        <f t="shared" ref="AB9" si="114">IF(AA9="Satisfecho",4,IF(AA9="Muy satisfecho",5,IF(AA9="Medianamente satisfecho",3,IF(AA9="Muy  Insatisfecho",1,IF(AA9="Insatisfecho",2,"")))))</f>
        <v>3</v>
      </c>
      <c r="AC9" s="2" t="s">
        <v>30</v>
      </c>
      <c r="AD9" s="2">
        <f t="shared" ref="AD9" si="115">IF(AC9="Satisfecho",4,IF(AC9="Muy satisfecho",5,IF(AC9="Medianamente satisfecho",3,IF(AC9="Muy  Insatisfecho",1,IF(AC9="Insatisfecho",2,"")))))</f>
        <v>4</v>
      </c>
      <c r="AE9" s="2" t="s">
        <v>29</v>
      </c>
      <c r="AF9" s="2">
        <f t="shared" ref="AF9" si="116">IF(AE9="Satisfecho",4,IF(AE9="Muy satisfecho",5,IF(AE9="Medianamente satisfecho",3,IF(AE9="Muy  Insatisfecho",1,IF(AE9="Insatisfecho",2,"")))))</f>
        <v>5</v>
      </c>
      <c r="AG9" s="2" t="s">
        <v>30</v>
      </c>
      <c r="AH9" s="2">
        <f t="shared" ref="AH9" si="117">IF(AG9="Satisfecho",4,IF(AG9="Muy satisfecho",5,IF(AG9="Medianamente satisfecho",3,IF(AG9="Muy  Insatisfecho",1,IF(AG9="Insatisfecho",2,"")))))</f>
        <v>4</v>
      </c>
      <c r="AI9" s="2" t="s">
        <v>37</v>
      </c>
      <c r="AJ9" s="2">
        <f t="shared" ref="AJ9" si="118">IF(AI9="Satisfecho",4,IF(AI9="Muy satisfecho",5,IF(AI9="Medianamente satisfecho",3,IF(AI9="Muy  Insatisfecho",1,IF(AI9="Insatisfecho",2,"")))))</f>
        <v>3</v>
      </c>
      <c r="AK9" s="2" t="s">
        <v>30</v>
      </c>
      <c r="AL9" s="2">
        <f t="shared" ref="AL9" si="119">IF(AK9="Satisfecho",4,IF(AK9="Muy satisfecho",5,IF(AK9="Medianamente satisfecho",3,IF(AK9="Muy  Insatisfecho",1,IF(AK9="Insatisfecho",2,"")))))</f>
        <v>4</v>
      </c>
      <c r="AM9" s="2" t="s">
        <v>37</v>
      </c>
      <c r="AN9" s="2">
        <f t="shared" ref="AN9" si="120">IF(AM9="Satisfecho",4,IF(AM9="Muy satisfecho",5,IF(AM9="Medianamente satisfecho",3,IF(AM9="Muy  Insatisfecho",1,IF(AM9="Insatisfecho",2,"")))))</f>
        <v>3</v>
      </c>
      <c r="AO9" s="2" t="s">
        <v>30</v>
      </c>
      <c r="AP9" s="2">
        <f t="shared" si="17"/>
        <v>4</v>
      </c>
      <c r="AQ9" s="2" t="s">
        <v>30</v>
      </c>
      <c r="AR9" s="2">
        <f t="shared" si="17"/>
        <v>4</v>
      </c>
      <c r="AT9" s="5">
        <f t="shared" si="18"/>
        <v>4</v>
      </c>
    </row>
    <row r="10" spans="1:46" ht="15.75" customHeight="1" x14ac:dyDescent="0.2">
      <c r="A10">
        <v>13</v>
      </c>
      <c r="B10" s="2" t="s">
        <v>56</v>
      </c>
      <c r="C10" s="2" t="s">
        <v>32</v>
      </c>
      <c r="D10" s="2" t="s">
        <v>26</v>
      </c>
      <c r="E10" s="2" t="s">
        <v>27</v>
      </c>
      <c r="F10" s="2" t="s">
        <v>34</v>
      </c>
      <c r="G10" s="2" t="s">
        <v>30</v>
      </c>
      <c r="H10" s="2">
        <f t="shared" ref="H10" si="121">IF(G10="Satisfecho",4,IF(G10="Muy satisfecho",5,IF(G10="Medianamente satisfecho",3,IF(G10="Muy  Insatisfecho",1,IF(G10="Insatisfecho",2,"")))))</f>
        <v>4</v>
      </c>
      <c r="I10" s="2" t="s">
        <v>29</v>
      </c>
      <c r="J10" s="2">
        <f t="shared" ref="J10" si="122">IF(I10="Satisfecho",4,IF(I10="Muy satisfecho",5,IF(I10="Medianamente satisfecho",3,IF(I10="Muy  Insatisfecho",1,IF(I10="Insatisfecho",2,"")))))</f>
        <v>5</v>
      </c>
      <c r="K10" s="2" t="s">
        <v>30</v>
      </c>
      <c r="L10" s="2">
        <f t="shared" ref="L10" si="123">IF(K10="Satisfecho",4,IF(K10="Muy satisfecho",5,IF(K10="Medianamente satisfecho",3,IF(K10="Muy  Insatisfecho",1,IF(K10="Insatisfecho",2,"")))))</f>
        <v>4</v>
      </c>
      <c r="M10" s="2" t="s">
        <v>37</v>
      </c>
      <c r="N10" s="2">
        <f t="shared" ref="N10" si="124">IF(M10="Satisfecho",4,IF(M10="Muy satisfecho",5,IF(M10="Medianamente satisfecho",3,IF(M10="Muy  Insatisfecho",1,IF(M10="Insatisfecho",2,"")))))</f>
        <v>3</v>
      </c>
      <c r="O10" s="2" t="s">
        <v>29</v>
      </c>
      <c r="P10" s="2">
        <f t="shared" ref="P10" si="125">IF(O10="Satisfecho",4,IF(O10="Muy satisfecho",5,IF(O10="Medianamente satisfecho",3,IF(O10="Muy  Insatisfecho",1,IF(O10="Insatisfecho",2,"")))))</f>
        <v>5</v>
      </c>
      <c r="Q10" s="2" t="s">
        <v>30</v>
      </c>
      <c r="R10" s="2">
        <f t="shared" ref="R10" si="126">IF(Q10="Satisfecho",4,IF(Q10="Muy satisfecho",5,IF(Q10="Medianamente satisfecho",3,IF(Q10="Muy  Insatisfecho",1,IF(Q10="Insatisfecho",2,"")))))</f>
        <v>4</v>
      </c>
      <c r="S10" s="2" t="s">
        <v>30</v>
      </c>
      <c r="T10" s="2">
        <f t="shared" ref="T10" si="127">IF(S10="Satisfecho",4,IF(S10="Muy satisfecho",5,IF(S10="Medianamente satisfecho",3,IF(S10="Muy  Insatisfecho",1,IF(S10="Insatisfecho",2,"")))))</f>
        <v>4</v>
      </c>
      <c r="U10" s="2" t="s">
        <v>37</v>
      </c>
      <c r="V10" s="2">
        <f t="shared" ref="V10" si="128">IF(U10="Satisfecho",4,IF(U10="Muy satisfecho",5,IF(U10="Medianamente satisfecho",3,IF(U10="Muy  Insatisfecho",1,IF(U10="Insatisfecho",2,"")))))</f>
        <v>3</v>
      </c>
      <c r="W10" s="2" t="s">
        <v>30</v>
      </c>
      <c r="X10" s="2">
        <f t="shared" ref="X10" si="129">IF(W10="Satisfecho",4,IF(W10="Muy satisfecho",5,IF(W10="Medianamente satisfecho",3,IF(W10="Muy  Insatisfecho",1,IF(W10="Insatisfecho",2,"")))))</f>
        <v>4</v>
      </c>
      <c r="Y10" s="2" t="s">
        <v>30</v>
      </c>
      <c r="Z10" s="2">
        <f t="shared" ref="Z10" si="130">IF(Y10="Satisfecho",4,IF(Y10="Muy satisfecho",5,IF(Y10="Medianamente satisfecho",3,IF(Y10="Muy  Insatisfecho",1,IF(Y10="Insatisfecho",2,"")))))</f>
        <v>4</v>
      </c>
      <c r="AA10" s="2" t="s">
        <v>30</v>
      </c>
      <c r="AB10" s="2">
        <f t="shared" ref="AB10" si="131">IF(AA10="Satisfecho",4,IF(AA10="Muy satisfecho",5,IF(AA10="Medianamente satisfecho",3,IF(AA10="Muy  Insatisfecho",1,IF(AA10="Insatisfecho",2,"")))))</f>
        <v>4</v>
      </c>
      <c r="AC10" s="2" t="s">
        <v>30</v>
      </c>
      <c r="AD10" s="2">
        <f t="shared" ref="AD10" si="132">IF(AC10="Satisfecho",4,IF(AC10="Muy satisfecho",5,IF(AC10="Medianamente satisfecho",3,IF(AC10="Muy  Insatisfecho",1,IF(AC10="Insatisfecho",2,"")))))</f>
        <v>4</v>
      </c>
      <c r="AE10" s="2" t="s">
        <v>30</v>
      </c>
      <c r="AF10" s="2">
        <f t="shared" ref="AF10" si="133">IF(AE10="Satisfecho",4,IF(AE10="Muy satisfecho",5,IF(AE10="Medianamente satisfecho",3,IF(AE10="Muy  Insatisfecho",1,IF(AE10="Insatisfecho",2,"")))))</f>
        <v>4</v>
      </c>
      <c r="AG10" s="2" t="s">
        <v>30</v>
      </c>
      <c r="AH10" s="2">
        <f t="shared" ref="AH10" si="134">IF(AG10="Satisfecho",4,IF(AG10="Muy satisfecho",5,IF(AG10="Medianamente satisfecho",3,IF(AG10="Muy  Insatisfecho",1,IF(AG10="Insatisfecho",2,"")))))</f>
        <v>4</v>
      </c>
      <c r="AI10" s="2" t="s">
        <v>30</v>
      </c>
      <c r="AJ10" s="2">
        <f t="shared" ref="AJ10" si="135">IF(AI10="Satisfecho",4,IF(AI10="Muy satisfecho",5,IF(AI10="Medianamente satisfecho",3,IF(AI10="Muy  Insatisfecho",1,IF(AI10="Insatisfecho",2,"")))))</f>
        <v>4</v>
      </c>
      <c r="AK10" s="2" t="s">
        <v>30</v>
      </c>
      <c r="AL10" s="2">
        <f t="shared" ref="AL10" si="136">IF(AK10="Satisfecho",4,IF(AK10="Muy satisfecho",5,IF(AK10="Medianamente satisfecho",3,IF(AK10="Muy  Insatisfecho",1,IF(AK10="Insatisfecho",2,"")))))</f>
        <v>4</v>
      </c>
      <c r="AM10" s="2" t="s">
        <v>30</v>
      </c>
      <c r="AN10" s="2">
        <f t="shared" ref="AN10" si="137">IF(AM10="Satisfecho",4,IF(AM10="Muy satisfecho",5,IF(AM10="Medianamente satisfecho",3,IF(AM10="Muy  Insatisfecho",1,IF(AM10="Insatisfecho",2,"")))))</f>
        <v>4</v>
      </c>
      <c r="AO10" s="2" t="s">
        <v>30</v>
      </c>
      <c r="AP10" s="2">
        <f t="shared" si="17"/>
        <v>4</v>
      </c>
      <c r="AQ10" s="2" t="s">
        <v>30</v>
      </c>
      <c r="AR10" s="2">
        <f t="shared" si="17"/>
        <v>4</v>
      </c>
      <c r="AT10" s="5">
        <f t="shared" si="18"/>
        <v>4</v>
      </c>
    </row>
    <row r="11" spans="1:46" ht="15.75" customHeight="1" x14ac:dyDescent="0.2">
      <c r="A11">
        <v>7</v>
      </c>
      <c r="B11" s="2" t="s">
        <v>42</v>
      </c>
      <c r="C11" s="2" t="s">
        <v>32</v>
      </c>
      <c r="D11" s="2" t="s">
        <v>26</v>
      </c>
      <c r="E11" s="2" t="s">
        <v>27</v>
      </c>
      <c r="F11" s="2" t="s">
        <v>36</v>
      </c>
      <c r="G11" s="2" t="s">
        <v>30</v>
      </c>
      <c r="H11" s="2">
        <f t="shared" ref="H11" si="138">IF(G11="Satisfecho",4,IF(G11="Muy satisfecho",5,IF(G11="Medianamente satisfecho",3,IF(G11="Muy  Insatisfecho",1,IF(G11="Insatisfecho",2,"")))))</f>
        <v>4</v>
      </c>
      <c r="I11" s="2" t="s">
        <v>30</v>
      </c>
      <c r="J11" s="2">
        <f t="shared" ref="J11" si="139">IF(I11="Satisfecho",4,IF(I11="Muy satisfecho",5,IF(I11="Medianamente satisfecho",3,IF(I11="Muy  Insatisfecho",1,IF(I11="Insatisfecho",2,"")))))</f>
        <v>4</v>
      </c>
      <c r="K11" s="2" t="s">
        <v>29</v>
      </c>
      <c r="L11" s="2">
        <f t="shared" ref="L11" si="140">IF(K11="Satisfecho",4,IF(K11="Muy satisfecho",5,IF(K11="Medianamente satisfecho",3,IF(K11="Muy  Insatisfecho",1,IF(K11="Insatisfecho",2,"")))))</f>
        <v>5</v>
      </c>
      <c r="M11" s="2" t="s">
        <v>30</v>
      </c>
      <c r="N11" s="2">
        <f t="shared" ref="N11" si="141">IF(M11="Satisfecho",4,IF(M11="Muy satisfecho",5,IF(M11="Medianamente satisfecho",3,IF(M11="Muy  Insatisfecho",1,IF(M11="Insatisfecho",2,"")))))</f>
        <v>4</v>
      </c>
      <c r="O11" s="2" t="s">
        <v>29</v>
      </c>
      <c r="P11" s="2">
        <f t="shared" ref="P11" si="142">IF(O11="Satisfecho",4,IF(O11="Muy satisfecho",5,IF(O11="Medianamente satisfecho",3,IF(O11="Muy  Insatisfecho",1,IF(O11="Insatisfecho",2,"")))))</f>
        <v>5</v>
      </c>
      <c r="Q11" s="2" t="s">
        <v>30</v>
      </c>
      <c r="R11" s="2">
        <f t="shared" ref="R11" si="143">IF(Q11="Satisfecho",4,IF(Q11="Muy satisfecho",5,IF(Q11="Medianamente satisfecho",3,IF(Q11="Muy  Insatisfecho",1,IF(Q11="Insatisfecho",2,"")))))</f>
        <v>4</v>
      </c>
      <c r="S11" s="2" t="s">
        <v>29</v>
      </c>
      <c r="T11" s="2">
        <f t="shared" ref="T11" si="144">IF(S11="Satisfecho",4,IF(S11="Muy satisfecho",5,IF(S11="Medianamente satisfecho",3,IF(S11="Muy  Insatisfecho",1,IF(S11="Insatisfecho",2,"")))))</f>
        <v>5</v>
      </c>
      <c r="U11" s="2" t="s">
        <v>48</v>
      </c>
      <c r="V11" s="2">
        <f t="shared" ref="V11" si="145">IF(U11="Satisfecho",4,IF(U11="Muy satisfecho",5,IF(U11="Medianamente satisfecho",3,IF(U11="Muy  Insatisfecho",1,IF(U11="Insatisfecho",2,"")))))</f>
        <v>2</v>
      </c>
      <c r="W11" s="2" t="s">
        <v>29</v>
      </c>
      <c r="X11" s="2">
        <f t="shared" ref="X11" si="146">IF(W11="Satisfecho",4,IF(W11="Muy satisfecho",5,IF(W11="Medianamente satisfecho",3,IF(W11="Muy  Insatisfecho",1,IF(W11="Insatisfecho",2,"")))))</f>
        <v>5</v>
      </c>
      <c r="Y11" s="2" t="s">
        <v>30</v>
      </c>
      <c r="Z11" s="2">
        <f t="shared" ref="Z11" si="147">IF(Y11="Satisfecho",4,IF(Y11="Muy satisfecho",5,IF(Y11="Medianamente satisfecho",3,IF(Y11="Muy  Insatisfecho",1,IF(Y11="Insatisfecho",2,"")))))</f>
        <v>4</v>
      </c>
      <c r="AA11" s="2" t="s">
        <v>30</v>
      </c>
      <c r="AB11" s="2">
        <f t="shared" ref="AB11" si="148">IF(AA11="Satisfecho",4,IF(AA11="Muy satisfecho",5,IF(AA11="Medianamente satisfecho",3,IF(AA11="Muy  Insatisfecho",1,IF(AA11="Insatisfecho",2,"")))))</f>
        <v>4</v>
      </c>
      <c r="AC11" s="2" t="s">
        <v>30</v>
      </c>
      <c r="AD11" s="2">
        <f t="shared" ref="AD11" si="149">IF(AC11="Satisfecho",4,IF(AC11="Muy satisfecho",5,IF(AC11="Medianamente satisfecho",3,IF(AC11="Muy  Insatisfecho",1,IF(AC11="Insatisfecho",2,"")))))</f>
        <v>4</v>
      </c>
      <c r="AE11" s="2" t="s">
        <v>30</v>
      </c>
      <c r="AF11" s="2">
        <f t="shared" ref="AF11" si="150">IF(AE11="Satisfecho",4,IF(AE11="Muy satisfecho",5,IF(AE11="Medianamente satisfecho",3,IF(AE11="Muy  Insatisfecho",1,IF(AE11="Insatisfecho",2,"")))))</f>
        <v>4</v>
      </c>
      <c r="AG11" s="2" t="s">
        <v>30</v>
      </c>
      <c r="AH11" s="2">
        <f t="shared" ref="AH11" si="151">IF(AG11="Satisfecho",4,IF(AG11="Muy satisfecho",5,IF(AG11="Medianamente satisfecho",3,IF(AG11="Muy  Insatisfecho",1,IF(AG11="Insatisfecho",2,"")))))</f>
        <v>4</v>
      </c>
      <c r="AI11" s="2" t="s">
        <v>30</v>
      </c>
      <c r="AJ11" s="2">
        <f t="shared" ref="AJ11" si="152">IF(AI11="Satisfecho",4,IF(AI11="Muy satisfecho",5,IF(AI11="Medianamente satisfecho",3,IF(AI11="Muy  Insatisfecho",1,IF(AI11="Insatisfecho",2,"")))))</f>
        <v>4</v>
      </c>
      <c r="AK11" s="2" t="s">
        <v>29</v>
      </c>
      <c r="AL11" s="2">
        <f t="shared" ref="AL11" si="153">IF(AK11="Satisfecho",4,IF(AK11="Muy satisfecho",5,IF(AK11="Medianamente satisfecho",3,IF(AK11="Muy  Insatisfecho",1,IF(AK11="Insatisfecho",2,"")))))</f>
        <v>5</v>
      </c>
      <c r="AM11" s="2" t="s">
        <v>30</v>
      </c>
      <c r="AN11" s="2">
        <f t="shared" ref="AN11" si="154">IF(AM11="Satisfecho",4,IF(AM11="Muy satisfecho",5,IF(AM11="Medianamente satisfecho",3,IF(AM11="Muy  Insatisfecho",1,IF(AM11="Insatisfecho",2,"")))))</f>
        <v>4</v>
      </c>
      <c r="AO11" s="2" t="s">
        <v>30</v>
      </c>
      <c r="AP11" s="2">
        <f t="shared" si="17"/>
        <v>4</v>
      </c>
      <c r="AQ11" s="2" t="s">
        <v>30</v>
      </c>
      <c r="AR11" s="2">
        <f t="shared" si="17"/>
        <v>4</v>
      </c>
      <c r="AT11" s="5">
        <f t="shared" si="18"/>
        <v>4</v>
      </c>
    </row>
    <row r="12" spans="1:46" ht="15.75" customHeight="1" x14ac:dyDescent="0.2">
      <c r="B12" s="2" t="s">
        <v>65</v>
      </c>
      <c r="C12" s="2" t="s">
        <v>25</v>
      </c>
      <c r="D12" s="2" t="s">
        <v>33</v>
      </c>
      <c r="E12" s="2" t="s">
        <v>27</v>
      </c>
      <c r="F12" s="2" t="s">
        <v>34</v>
      </c>
      <c r="G12" s="2" t="s">
        <v>29</v>
      </c>
      <c r="H12" s="2">
        <f t="shared" ref="H12" si="155">IF(G12="Satisfecho",4,IF(G12="Muy satisfecho",5,IF(G12="Medianamente satisfecho",3,IF(G12="Muy  Insatisfecho",1,IF(G12="Insatisfecho",2,"")))))</f>
        <v>5</v>
      </c>
      <c r="I12" s="2" t="s">
        <v>29</v>
      </c>
      <c r="J12" s="2">
        <f t="shared" ref="J12" si="156">IF(I12="Satisfecho",4,IF(I12="Muy satisfecho",5,IF(I12="Medianamente satisfecho",3,IF(I12="Muy  Insatisfecho",1,IF(I12="Insatisfecho",2,"")))))</f>
        <v>5</v>
      </c>
      <c r="K12" s="2" t="s">
        <v>29</v>
      </c>
      <c r="L12" s="2">
        <f t="shared" ref="L12" si="157">IF(K12="Satisfecho",4,IF(K12="Muy satisfecho",5,IF(K12="Medianamente satisfecho",3,IF(K12="Muy  Insatisfecho",1,IF(K12="Insatisfecho",2,"")))))</f>
        <v>5</v>
      </c>
      <c r="M12" s="2" t="s">
        <v>30</v>
      </c>
      <c r="N12" s="2">
        <f t="shared" ref="N12" si="158">IF(M12="Satisfecho",4,IF(M12="Muy satisfecho",5,IF(M12="Medianamente satisfecho",3,IF(M12="Muy  Insatisfecho",1,IF(M12="Insatisfecho",2,"")))))</f>
        <v>4</v>
      </c>
      <c r="O12" s="2" t="s">
        <v>29</v>
      </c>
      <c r="P12" s="2">
        <f t="shared" ref="P12" si="159">IF(O12="Satisfecho",4,IF(O12="Muy satisfecho",5,IF(O12="Medianamente satisfecho",3,IF(O12="Muy  Insatisfecho",1,IF(O12="Insatisfecho",2,"")))))</f>
        <v>5</v>
      </c>
      <c r="Q12" s="2" t="s">
        <v>30</v>
      </c>
      <c r="R12" s="2">
        <f t="shared" ref="R12" si="160">IF(Q12="Satisfecho",4,IF(Q12="Muy satisfecho",5,IF(Q12="Medianamente satisfecho",3,IF(Q12="Muy  Insatisfecho",1,IF(Q12="Insatisfecho",2,"")))))</f>
        <v>4</v>
      </c>
      <c r="S12" s="2" t="s">
        <v>30</v>
      </c>
      <c r="T12" s="2">
        <f t="shared" ref="T12" si="161">IF(S12="Satisfecho",4,IF(S12="Muy satisfecho",5,IF(S12="Medianamente satisfecho",3,IF(S12="Muy  Insatisfecho",1,IF(S12="Insatisfecho",2,"")))))</f>
        <v>4</v>
      </c>
      <c r="U12" s="2" t="s">
        <v>30</v>
      </c>
      <c r="V12" s="2">
        <f t="shared" ref="V12" si="162">IF(U12="Satisfecho",4,IF(U12="Muy satisfecho",5,IF(U12="Medianamente satisfecho",3,IF(U12="Muy  Insatisfecho",1,IF(U12="Insatisfecho",2,"")))))</f>
        <v>4</v>
      </c>
      <c r="W12" s="2" t="s">
        <v>29</v>
      </c>
      <c r="X12" s="2">
        <f t="shared" ref="X12" si="163">IF(W12="Satisfecho",4,IF(W12="Muy satisfecho",5,IF(W12="Medianamente satisfecho",3,IF(W12="Muy  Insatisfecho",1,IF(W12="Insatisfecho",2,"")))))</f>
        <v>5</v>
      </c>
      <c r="Y12" s="2" t="s">
        <v>29</v>
      </c>
      <c r="Z12" s="2">
        <f t="shared" ref="Z12" si="164">IF(Y12="Satisfecho",4,IF(Y12="Muy satisfecho",5,IF(Y12="Medianamente satisfecho",3,IF(Y12="Muy  Insatisfecho",1,IF(Y12="Insatisfecho",2,"")))))</f>
        <v>5</v>
      </c>
      <c r="AA12" s="2" t="s">
        <v>37</v>
      </c>
      <c r="AB12" s="2">
        <f t="shared" ref="AB12" si="165">IF(AA12="Satisfecho",4,IF(AA12="Muy satisfecho",5,IF(AA12="Medianamente satisfecho",3,IF(AA12="Muy  Insatisfecho",1,IF(AA12="Insatisfecho",2,"")))))</f>
        <v>3</v>
      </c>
      <c r="AC12" s="2" t="s">
        <v>30</v>
      </c>
      <c r="AD12" s="2">
        <f t="shared" ref="AD12" si="166">IF(AC12="Satisfecho",4,IF(AC12="Muy satisfecho",5,IF(AC12="Medianamente satisfecho",3,IF(AC12="Muy  Insatisfecho",1,IF(AC12="Insatisfecho",2,"")))))</f>
        <v>4</v>
      </c>
      <c r="AE12" s="2" t="s">
        <v>30</v>
      </c>
      <c r="AF12" s="2">
        <f t="shared" ref="AF12" si="167">IF(AE12="Satisfecho",4,IF(AE12="Muy satisfecho",5,IF(AE12="Medianamente satisfecho",3,IF(AE12="Muy  Insatisfecho",1,IF(AE12="Insatisfecho",2,"")))))</f>
        <v>4</v>
      </c>
      <c r="AG12" s="2" t="s">
        <v>30</v>
      </c>
      <c r="AH12" s="2">
        <f t="shared" ref="AH12" si="168">IF(AG12="Satisfecho",4,IF(AG12="Muy satisfecho",5,IF(AG12="Medianamente satisfecho",3,IF(AG12="Muy  Insatisfecho",1,IF(AG12="Insatisfecho",2,"")))))</f>
        <v>4</v>
      </c>
      <c r="AI12" s="2" t="s">
        <v>30</v>
      </c>
      <c r="AJ12" s="2">
        <f t="shared" ref="AJ12" si="169">IF(AI12="Satisfecho",4,IF(AI12="Muy satisfecho",5,IF(AI12="Medianamente satisfecho",3,IF(AI12="Muy  Insatisfecho",1,IF(AI12="Insatisfecho",2,"")))))</f>
        <v>4</v>
      </c>
      <c r="AK12" s="2" t="s">
        <v>29</v>
      </c>
      <c r="AL12" s="2">
        <f t="shared" ref="AL12" si="170">IF(AK12="Satisfecho",4,IF(AK12="Muy satisfecho",5,IF(AK12="Medianamente satisfecho",3,IF(AK12="Muy  Insatisfecho",1,IF(AK12="Insatisfecho",2,"")))))</f>
        <v>5</v>
      </c>
      <c r="AM12" s="2" t="s">
        <v>29</v>
      </c>
      <c r="AN12" s="2">
        <f t="shared" ref="AN12" si="171">IF(AM12="Satisfecho",4,IF(AM12="Muy satisfecho",5,IF(AM12="Medianamente satisfecho",3,IF(AM12="Muy  Insatisfecho",1,IF(AM12="Insatisfecho",2,"")))))</f>
        <v>5</v>
      </c>
      <c r="AO12" s="2" t="s">
        <v>30</v>
      </c>
      <c r="AP12" s="2">
        <f t="shared" si="17"/>
        <v>4</v>
      </c>
      <c r="AQ12" s="2" t="s">
        <v>37</v>
      </c>
      <c r="AR12" s="2">
        <f t="shared" si="17"/>
        <v>3</v>
      </c>
      <c r="AT12" s="5">
        <f t="shared" si="18"/>
        <v>4</v>
      </c>
    </row>
    <row r="13" spans="1:46" ht="15.75" customHeight="1" x14ac:dyDescent="0.2">
      <c r="A13">
        <v>5</v>
      </c>
      <c r="B13" s="2" t="s">
        <v>39</v>
      </c>
      <c r="C13" s="2" t="s">
        <v>32</v>
      </c>
      <c r="D13" s="2" t="s">
        <v>26</v>
      </c>
      <c r="E13" s="2" t="s">
        <v>27</v>
      </c>
      <c r="F13" s="2" t="s">
        <v>34</v>
      </c>
      <c r="G13" s="2" t="s">
        <v>29</v>
      </c>
      <c r="H13" s="2">
        <f t="shared" ref="H13" si="172">IF(G13="Satisfecho",4,IF(G13="Muy satisfecho",5,IF(G13="Medianamente satisfecho",3,IF(G13="Muy  Insatisfecho",1,IF(G13="Insatisfecho",2,"")))))</f>
        <v>5</v>
      </c>
      <c r="I13" s="2" t="s">
        <v>29</v>
      </c>
      <c r="J13" s="2">
        <f t="shared" ref="J13" si="173">IF(I13="Satisfecho",4,IF(I13="Muy satisfecho",5,IF(I13="Medianamente satisfecho",3,IF(I13="Muy  Insatisfecho",1,IF(I13="Insatisfecho",2,"")))))</f>
        <v>5</v>
      </c>
      <c r="K13" s="2" t="s">
        <v>29</v>
      </c>
      <c r="L13" s="2">
        <f t="shared" ref="L13" si="174">IF(K13="Satisfecho",4,IF(K13="Muy satisfecho",5,IF(K13="Medianamente satisfecho",3,IF(K13="Muy  Insatisfecho",1,IF(K13="Insatisfecho",2,"")))))</f>
        <v>5</v>
      </c>
      <c r="M13" s="2" t="s">
        <v>29</v>
      </c>
      <c r="N13" s="2">
        <f t="shared" ref="N13" si="175">IF(M13="Satisfecho",4,IF(M13="Muy satisfecho",5,IF(M13="Medianamente satisfecho",3,IF(M13="Muy  Insatisfecho",1,IF(M13="Insatisfecho",2,"")))))</f>
        <v>5</v>
      </c>
      <c r="O13" s="2" t="s">
        <v>29</v>
      </c>
      <c r="P13" s="2">
        <f t="shared" ref="P13" si="176">IF(O13="Satisfecho",4,IF(O13="Muy satisfecho",5,IF(O13="Medianamente satisfecho",3,IF(O13="Muy  Insatisfecho",1,IF(O13="Insatisfecho",2,"")))))</f>
        <v>5</v>
      </c>
      <c r="Q13" s="2" t="s">
        <v>29</v>
      </c>
      <c r="R13" s="2">
        <f t="shared" ref="R13" si="177">IF(Q13="Satisfecho",4,IF(Q13="Muy satisfecho",5,IF(Q13="Medianamente satisfecho",3,IF(Q13="Muy  Insatisfecho",1,IF(Q13="Insatisfecho",2,"")))))</f>
        <v>5</v>
      </c>
      <c r="S13" s="2" t="s">
        <v>29</v>
      </c>
      <c r="T13" s="2">
        <f t="shared" ref="T13" si="178">IF(S13="Satisfecho",4,IF(S13="Muy satisfecho",5,IF(S13="Medianamente satisfecho",3,IF(S13="Muy  Insatisfecho",1,IF(S13="Insatisfecho",2,"")))))</f>
        <v>5</v>
      </c>
      <c r="U13" s="2" t="s">
        <v>30</v>
      </c>
      <c r="V13" s="2">
        <f t="shared" ref="V13" si="179">IF(U13="Satisfecho",4,IF(U13="Muy satisfecho",5,IF(U13="Medianamente satisfecho",3,IF(U13="Muy  Insatisfecho",1,IF(U13="Insatisfecho",2,"")))))</f>
        <v>4</v>
      </c>
      <c r="W13" s="2" t="s">
        <v>30</v>
      </c>
      <c r="X13" s="2">
        <f t="shared" ref="X13" si="180">IF(W13="Satisfecho",4,IF(W13="Muy satisfecho",5,IF(W13="Medianamente satisfecho",3,IF(W13="Muy  Insatisfecho",1,IF(W13="Insatisfecho",2,"")))))</f>
        <v>4</v>
      </c>
      <c r="Y13" s="2" t="s">
        <v>30</v>
      </c>
      <c r="Z13" s="2">
        <f t="shared" ref="Z13" si="181">IF(Y13="Satisfecho",4,IF(Y13="Muy satisfecho",5,IF(Y13="Medianamente satisfecho",3,IF(Y13="Muy  Insatisfecho",1,IF(Y13="Insatisfecho",2,"")))))</f>
        <v>4</v>
      </c>
      <c r="AA13" s="2" t="s">
        <v>30</v>
      </c>
      <c r="AB13" s="2">
        <f t="shared" ref="AB13" si="182">IF(AA13="Satisfecho",4,IF(AA13="Muy satisfecho",5,IF(AA13="Medianamente satisfecho",3,IF(AA13="Muy  Insatisfecho",1,IF(AA13="Insatisfecho",2,"")))))</f>
        <v>4</v>
      </c>
      <c r="AC13" s="2" t="s">
        <v>30</v>
      </c>
      <c r="AD13" s="2">
        <f t="shared" ref="AD13" si="183">IF(AC13="Satisfecho",4,IF(AC13="Muy satisfecho",5,IF(AC13="Medianamente satisfecho",3,IF(AC13="Muy  Insatisfecho",1,IF(AC13="Insatisfecho",2,"")))))</f>
        <v>4</v>
      </c>
      <c r="AE13" s="2" t="s">
        <v>29</v>
      </c>
      <c r="AF13" s="2">
        <f t="shared" ref="AF13" si="184">IF(AE13="Satisfecho",4,IF(AE13="Muy satisfecho",5,IF(AE13="Medianamente satisfecho",3,IF(AE13="Muy  Insatisfecho",1,IF(AE13="Insatisfecho",2,"")))))</f>
        <v>5</v>
      </c>
      <c r="AG13" s="2" t="s">
        <v>29</v>
      </c>
      <c r="AH13" s="2">
        <f t="shared" ref="AH13" si="185">IF(AG13="Satisfecho",4,IF(AG13="Muy satisfecho",5,IF(AG13="Medianamente satisfecho",3,IF(AG13="Muy  Insatisfecho",1,IF(AG13="Insatisfecho",2,"")))))</f>
        <v>5</v>
      </c>
      <c r="AI13" s="2" t="s">
        <v>29</v>
      </c>
      <c r="AJ13" s="2">
        <f t="shared" ref="AJ13" si="186">IF(AI13="Satisfecho",4,IF(AI13="Muy satisfecho",5,IF(AI13="Medianamente satisfecho",3,IF(AI13="Muy  Insatisfecho",1,IF(AI13="Insatisfecho",2,"")))))</f>
        <v>5</v>
      </c>
      <c r="AK13" s="2" t="s">
        <v>30</v>
      </c>
      <c r="AL13" s="2">
        <f t="shared" ref="AL13" si="187">IF(AK13="Satisfecho",4,IF(AK13="Muy satisfecho",5,IF(AK13="Medianamente satisfecho",3,IF(AK13="Muy  Insatisfecho",1,IF(AK13="Insatisfecho",2,"")))))</f>
        <v>4</v>
      </c>
      <c r="AM13" s="2" t="s">
        <v>29</v>
      </c>
      <c r="AN13" s="2">
        <f t="shared" ref="AN13" si="188">IF(AM13="Satisfecho",4,IF(AM13="Muy satisfecho",5,IF(AM13="Medianamente satisfecho",3,IF(AM13="Muy  Insatisfecho",1,IF(AM13="Insatisfecho",2,"")))))</f>
        <v>5</v>
      </c>
      <c r="AO13" s="2" t="s">
        <v>29</v>
      </c>
      <c r="AP13" s="2">
        <f t="shared" si="17"/>
        <v>5</v>
      </c>
      <c r="AQ13" s="2" t="s">
        <v>29</v>
      </c>
      <c r="AR13" s="2">
        <f t="shared" si="17"/>
        <v>5</v>
      </c>
      <c r="AT13" s="5">
        <f t="shared" si="18"/>
        <v>5</v>
      </c>
    </row>
    <row r="14" spans="1:46" ht="15.75" customHeight="1" x14ac:dyDescent="0.2">
      <c r="B14" s="2" t="s">
        <v>76</v>
      </c>
      <c r="C14" s="2" t="s">
        <v>32</v>
      </c>
      <c r="D14" s="2" t="s">
        <v>33</v>
      </c>
      <c r="E14" s="2" t="s">
        <v>27</v>
      </c>
      <c r="F14" s="2" t="s">
        <v>28</v>
      </c>
      <c r="G14" s="2" t="s">
        <v>30</v>
      </c>
      <c r="H14" s="2">
        <f t="shared" ref="H14" si="189">IF(G14="Satisfecho",4,IF(G14="Muy satisfecho",5,IF(G14="Medianamente satisfecho",3,IF(G14="Muy  Insatisfecho",1,IF(G14="Insatisfecho",2,"")))))</f>
        <v>4</v>
      </c>
      <c r="I14" s="2" t="s">
        <v>30</v>
      </c>
      <c r="J14" s="2">
        <f t="shared" ref="J14" si="190">IF(I14="Satisfecho",4,IF(I14="Muy satisfecho",5,IF(I14="Medianamente satisfecho",3,IF(I14="Muy  Insatisfecho",1,IF(I14="Insatisfecho",2,"")))))</f>
        <v>4</v>
      </c>
      <c r="K14" s="2" t="s">
        <v>30</v>
      </c>
      <c r="L14" s="2">
        <f t="shared" ref="L14" si="191">IF(K14="Satisfecho",4,IF(K14="Muy satisfecho",5,IF(K14="Medianamente satisfecho",3,IF(K14="Muy  Insatisfecho",1,IF(K14="Insatisfecho",2,"")))))</f>
        <v>4</v>
      </c>
      <c r="M14" s="2" t="s">
        <v>37</v>
      </c>
      <c r="N14" s="2">
        <f t="shared" ref="N14" si="192">IF(M14="Satisfecho",4,IF(M14="Muy satisfecho",5,IF(M14="Medianamente satisfecho",3,IF(M14="Muy  Insatisfecho",1,IF(M14="Insatisfecho",2,"")))))</f>
        <v>3</v>
      </c>
      <c r="O14" s="2" t="s">
        <v>37</v>
      </c>
      <c r="P14" s="2">
        <f t="shared" ref="P14" si="193">IF(O14="Satisfecho",4,IF(O14="Muy satisfecho",5,IF(O14="Medianamente satisfecho",3,IF(O14="Muy  Insatisfecho",1,IF(O14="Insatisfecho",2,"")))))</f>
        <v>3</v>
      </c>
      <c r="Q14" s="2" t="s">
        <v>37</v>
      </c>
      <c r="R14" s="2">
        <f t="shared" ref="R14" si="194">IF(Q14="Satisfecho",4,IF(Q14="Muy satisfecho",5,IF(Q14="Medianamente satisfecho",3,IF(Q14="Muy  Insatisfecho",1,IF(Q14="Insatisfecho",2,"")))))</f>
        <v>3</v>
      </c>
      <c r="S14" s="2" t="s">
        <v>30</v>
      </c>
      <c r="T14" s="2">
        <f t="shared" ref="T14" si="195">IF(S14="Satisfecho",4,IF(S14="Muy satisfecho",5,IF(S14="Medianamente satisfecho",3,IF(S14="Muy  Insatisfecho",1,IF(S14="Insatisfecho",2,"")))))</f>
        <v>4</v>
      </c>
      <c r="U14" s="2" t="s">
        <v>37</v>
      </c>
      <c r="V14" s="2">
        <f t="shared" ref="V14" si="196">IF(U14="Satisfecho",4,IF(U14="Muy satisfecho",5,IF(U14="Medianamente satisfecho",3,IF(U14="Muy  Insatisfecho",1,IF(U14="Insatisfecho",2,"")))))</f>
        <v>3</v>
      </c>
      <c r="W14" s="2" t="s">
        <v>30</v>
      </c>
      <c r="X14" s="2">
        <f t="shared" ref="X14" si="197">IF(W14="Satisfecho",4,IF(W14="Muy satisfecho",5,IF(W14="Medianamente satisfecho",3,IF(W14="Muy  Insatisfecho",1,IF(W14="Insatisfecho",2,"")))))</f>
        <v>4</v>
      </c>
      <c r="Y14" s="2" t="s">
        <v>30</v>
      </c>
      <c r="Z14" s="2">
        <f t="shared" ref="Z14" si="198">IF(Y14="Satisfecho",4,IF(Y14="Muy satisfecho",5,IF(Y14="Medianamente satisfecho",3,IF(Y14="Muy  Insatisfecho",1,IF(Y14="Insatisfecho",2,"")))))</f>
        <v>4</v>
      </c>
      <c r="AA14" s="2" t="s">
        <v>37</v>
      </c>
      <c r="AB14" s="2">
        <f t="shared" ref="AB14" si="199">IF(AA14="Satisfecho",4,IF(AA14="Muy satisfecho",5,IF(AA14="Medianamente satisfecho",3,IF(AA14="Muy  Insatisfecho",1,IF(AA14="Insatisfecho",2,"")))))</f>
        <v>3</v>
      </c>
      <c r="AC14" s="2" t="s">
        <v>30</v>
      </c>
      <c r="AD14" s="2">
        <f t="shared" ref="AD14" si="200">IF(AC14="Satisfecho",4,IF(AC14="Muy satisfecho",5,IF(AC14="Medianamente satisfecho",3,IF(AC14="Muy  Insatisfecho",1,IF(AC14="Insatisfecho",2,"")))))</f>
        <v>4</v>
      </c>
      <c r="AE14" s="2" t="s">
        <v>37</v>
      </c>
      <c r="AF14" s="2">
        <f t="shared" ref="AF14" si="201">IF(AE14="Satisfecho",4,IF(AE14="Muy satisfecho",5,IF(AE14="Medianamente satisfecho",3,IF(AE14="Muy  Insatisfecho",1,IF(AE14="Insatisfecho",2,"")))))</f>
        <v>3</v>
      </c>
      <c r="AG14" s="2" t="s">
        <v>37</v>
      </c>
      <c r="AH14" s="2">
        <f t="shared" ref="AH14" si="202">IF(AG14="Satisfecho",4,IF(AG14="Muy satisfecho",5,IF(AG14="Medianamente satisfecho",3,IF(AG14="Muy  Insatisfecho",1,IF(AG14="Insatisfecho",2,"")))))</f>
        <v>3</v>
      </c>
      <c r="AI14" s="2" t="s">
        <v>37</v>
      </c>
      <c r="AJ14" s="2">
        <f t="shared" ref="AJ14" si="203">IF(AI14="Satisfecho",4,IF(AI14="Muy satisfecho",5,IF(AI14="Medianamente satisfecho",3,IF(AI14="Muy  Insatisfecho",1,IF(AI14="Insatisfecho",2,"")))))</f>
        <v>3</v>
      </c>
      <c r="AK14" s="2" t="s">
        <v>30</v>
      </c>
      <c r="AL14" s="2">
        <f t="shared" ref="AL14" si="204">IF(AK14="Satisfecho",4,IF(AK14="Muy satisfecho",5,IF(AK14="Medianamente satisfecho",3,IF(AK14="Muy  Insatisfecho",1,IF(AK14="Insatisfecho",2,"")))))</f>
        <v>4</v>
      </c>
      <c r="AM14" s="2" t="s">
        <v>37</v>
      </c>
      <c r="AN14" s="2">
        <f t="shared" ref="AN14" si="205">IF(AM14="Satisfecho",4,IF(AM14="Muy satisfecho",5,IF(AM14="Medianamente satisfecho",3,IF(AM14="Muy  Insatisfecho",1,IF(AM14="Insatisfecho",2,"")))))</f>
        <v>3</v>
      </c>
      <c r="AO14" s="2" t="s">
        <v>48</v>
      </c>
      <c r="AP14" s="2">
        <f t="shared" si="17"/>
        <v>2</v>
      </c>
      <c r="AQ14" s="2" t="s">
        <v>37</v>
      </c>
      <c r="AR14" s="2">
        <f t="shared" si="17"/>
        <v>3</v>
      </c>
      <c r="AT14" s="5">
        <f t="shared" si="18"/>
        <v>3</v>
      </c>
    </row>
    <row r="15" spans="1:46" ht="15.75" customHeight="1" x14ac:dyDescent="0.2">
      <c r="A15">
        <v>4</v>
      </c>
      <c r="B15" s="2" t="s">
        <v>38</v>
      </c>
      <c r="C15" s="2" t="s">
        <v>32</v>
      </c>
      <c r="D15" s="2" t="s">
        <v>26</v>
      </c>
      <c r="E15" s="2" t="s">
        <v>27</v>
      </c>
      <c r="F15" s="2" t="s">
        <v>28</v>
      </c>
      <c r="G15" s="2" t="s">
        <v>29</v>
      </c>
      <c r="H15" s="2">
        <f t="shared" ref="H15" si="206">IF(G15="Satisfecho",4,IF(G15="Muy satisfecho",5,IF(G15="Medianamente satisfecho",3,IF(G15="Muy  Insatisfecho",1,IF(G15="Insatisfecho",2,"")))))</f>
        <v>5</v>
      </c>
      <c r="I15" s="2" t="s">
        <v>29</v>
      </c>
      <c r="J15" s="2">
        <f t="shared" ref="J15" si="207">IF(I15="Satisfecho",4,IF(I15="Muy satisfecho",5,IF(I15="Medianamente satisfecho",3,IF(I15="Muy  Insatisfecho",1,IF(I15="Insatisfecho",2,"")))))</f>
        <v>5</v>
      </c>
      <c r="K15" s="2" t="s">
        <v>29</v>
      </c>
      <c r="L15" s="2">
        <f t="shared" ref="L15" si="208">IF(K15="Satisfecho",4,IF(K15="Muy satisfecho",5,IF(K15="Medianamente satisfecho",3,IF(K15="Muy  Insatisfecho",1,IF(K15="Insatisfecho",2,"")))))</f>
        <v>5</v>
      </c>
      <c r="M15" s="2" t="s">
        <v>30</v>
      </c>
      <c r="N15" s="2">
        <f t="shared" ref="N15" si="209">IF(M15="Satisfecho",4,IF(M15="Muy satisfecho",5,IF(M15="Medianamente satisfecho",3,IF(M15="Muy  Insatisfecho",1,IF(M15="Insatisfecho",2,"")))))</f>
        <v>4</v>
      </c>
      <c r="O15" s="2" t="s">
        <v>29</v>
      </c>
      <c r="P15" s="2">
        <f t="shared" ref="P15" si="210">IF(O15="Satisfecho",4,IF(O15="Muy satisfecho",5,IF(O15="Medianamente satisfecho",3,IF(O15="Muy  Insatisfecho",1,IF(O15="Insatisfecho",2,"")))))</f>
        <v>5</v>
      </c>
      <c r="Q15" s="2" t="s">
        <v>30</v>
      </c>
      <c r="R15" s="2">
        <f t="shared" ref="R15" si="211">IF(Q15="Satisfecho",4,IF(Q15="Muy satisfecho",5,IF(Q15="Medianamente satisfecho",3,IF(Q15="Muy  Insatisfecho",1,IF(Q15="Insatisfecho",2,"")))))</f>
        <v>4</v>
      </c>
      <c r="S15" s="2" t="s">
        <v>30</v>
      </c>
      <c r="T15" s="2">
        <f t="shared" ref="T15" si="212">IF(S15="Satisfecho",4,IF(S15="Muy satisfecho",5,IF(S15="Medianamente satisfecho",3,IF(S15="Muy  Insatisfecho",1,IF(S15="Insatisfecho",2,"")))))</f>
        <v>4</v>
      </c>
      <c r="U15" s="2" t="s">
        <v>30</v>
      </c>
      <c r="V15" s="2">
        <f t="shared" ref="V15" si="213">IF(U15="Satisfecho",4,IF(U15="Muy satisfecho",5,IF(U15="Medianamente satisfecho",3,IF(U15="Muy  Insatisfecho",1,IF(U15="Insatisfecho",2,"")))))</f>
        <v>4</v>
      </c>
      <c r="W15" s="2" t="s">
        <v>29</v>
      </c>
      <c r="X15" s="2">
        <f t="shared" ref="X15" si="214">IF(W15="Satisfecho",4,IF(W15="Muy satisfecho",5,IF(W15="Medianamente satisfecho",3,IF(W15="Muy  Insatisfecho",1,IF(W15="Insatisfecho",2,"")))))</f>
        <v>5</v>
      </c>
      <c r="Y15" s="2" t="s">
        <v>29</v>
      </c>
      <c r="Z15" s="2">
        <f t="shared" ref="Z15" si="215">IF(Y15="Satisfecho",4,IF(Y15="Muy satisfecho",5,IF(Y15="Medianamente satisfecho",3,IF(Y15="Muy  Insatisfecho",1,IF(Y15="Insatisfecho",2,"")))))</f>
        <v>5</v>
      </c>
      <c r="AA15" s="2" t="s">
        <v>29</v>
      </c>
      <c r="AB15" s="2">
        <f t="shared" ref="AB15" si="216">IF(AA15="Satisfecho",4,IF(AA15="Muy satisfecho",5,IF(AA15="Medianamente satisfecho",3,IF(AA15="Muy  Insatisfecho",1,IF(AA15="Insatisfecho",2,"")))))</f>
        <v>5</v>
      </c>
      <c r="AC15" s="2" t="s">
        <v>30</v>
      </c>
      <c r="AD15" s="2">
        <f t="shared" ref="AD15" si="217">IF(AC15="Satisfecho",4,IF(AC15="Muy satisfecho",5,IF(AC15="Medianamente satisfecho",3,IF(AC15="Muy  Insatisfecho",1,IF(AC15="Insatisfecho",2,"")))))</f>
        <v>4</v>
      </c>
      <c r="AE15" s="2" t="s">
        <v>30</v>
      </c>
      <c r="AF15" s="2">
        <f t="shared" ref="AF15" si="218">IF(AE15="Satisfecho",4,IF(AE15="Muy satisfecho",5,IF(AE15="Medianamente satisfecho",3,IF(AE15="Muy  Insatisfecho",1,IF(AE15="Insatisfecho",2,"")))))</f>
        <v>4</v>
      </c>
      <c r="AG15" s="2" t="s">
        <v>30</v>
      </c>
      <c r="AH15" s="2">
        <f t="shared" ref="AH15" si="219">IF(AG15="Satisfecho",4,IF(AG15="Muy satisfecho",5,IF(AG15="Medianamente satisfecho",3,IF(AG15="Muy  Insatisfecho",1,IF(AG15="Insatisfecho",2,"")))))</f>
        <v>4</v>
      </c>
      <c r="AI15" s="2" t="s">
        <v>30</v>
      </c>
      <c r="AJ15" s="2">
        <f t="shared" ref="AJ15" si="220">IF(AI15="Satisfecho",4,IF(AI15="Muy satisfecho",5,IF(AI15="Medianamente satisfecho",3,IF(AI15="Muy  Insatisfecho",1,IF(AI15="Insatisfecho",2,"")))))</f>
        <v>4</v>
      </c>
      <c r="AK15" s="2" t="s">
        <v>30</v>
      </c>
      <c r="AL15" s="2">
        <f t="shared" ref="AL15" si="221">IF(AK15="Satisfecho",4,IF(AK15="Muy satisfecho",5,IF(AK15="Medianamente satisfecho",3,IF(AK15="Muy  Insatisfecho",1,IF(AK15="Insatisfecho",2,"")))))</f>
        <v>4</v>
      </c>
      <c r="AM15" s="2" t="s">
        <v>30</v>
      </c>
      <c r="AN15" s="2">
        <f t="shared" ref="AN15" si="222">IF(AM15="Satisfecho",4,IF(AM15="Muy satisfecho",5,IF(AM15="Medianamente satisfecho",3,IF(AM15="Muy  Insatisfecho",1,IF(AM15="Insatisfecho",2,"")))))</f>
        <v>4</v>
      </c>
      <c r="AO15" s="2" t="s">
        <v>30</v>
      </c>
      <c r="AP15" s="2">
        <f t="shared" si="17"/>
        <v>4</v>
      </c>
      <c r="AQ15" s="2" t="s">
        <v>30</v>
      </c>
      <c r="AR15" s="2">
        <f t="shared" si="17"/>
        <v>4</v>
      </c>
      <c r="AT15" s="5">
        <f t="shared" si="18"/>
        <v>4</v>
      </c>
    </row>
    <row r="16" spans="1:46" ht="15.75" customHeight="1" x14ac:dyDescent="0.2">
      <c r="A16">
        <v>30</v>
      </c>
      <c r="B16" s="2" t="s">
        <v>62</v>
      </c>
      <c r="C16" s="2" t="s">
        <v>25</v>
      </c>
      <c r="D16" s="2" t="s">
        <v>33</v>
      </c>
      <c r="E16" s="2" t="s">
        <v>27</v>
      </c>
      <c r="F16" s="2" t="s">
        <v>36</v>
      </c>
      <c r="G16" s="2" t="s">
        <v>29</v>
      </c>
      <c r="H16" s="2">
        <f t="shared" ref="H16" si="223">IF(G16="Satisfecho",4,IF(G16="Muy satisfecho",5,IF(G16="Medianamente satisfecho",3,IF(G16="Muy  Insatisfecho",1,IF(G16="Insatisfecho",2,"")))))</f>
        <v>5</v>
      </c>
      <c r="I16" s="2" t="s">
        <v>30</v>
      </c>
      <c r="J16" s="2">
        <f t="shared" ref="J16" si="224">IF(I16="Satisfecho",4,IF(I16="Muy satisfecho",5,IF(I16="Medianamente satisfecho",3,IF(I16="Muy  Insatisfecho",1,IF(I16="Insatisfecho",2,"")))))</f>
        <v>4</v>
      </c>
      <c r="K16" s="2" t="s">
        <v>29</v>
      </c>
      <c r="L16" s="2">
        <f t="shared" ref="L16" si="225">IF(K16="Satisfecho",4,IF(K16="Muy satisfecho",5,IF(K16="Medianamente satisfecho",3,IF(K16="Muy  Insatisfecho",1,IF(K16="Insatisfecho",2,"")))))</f>
        <v>5</v>
      </c>
      <c r="M16" s="2" t="s">
        <v>30</v>
      </c>
      <c r="N16" s="2">
        <f t="shared" ref="N16" si="226">IF(M16="Satisfecho",4,IF(M16="Muy satisfecho",5,IF(M16="Medianamente satisfecho",3,IF(M16="Muy  Insatisfecho",1,IF(M16="Insatisfecho",2,"")))))</f>
        <v>4</v>
      </c>
      <c r="O16" s="2" t="s">
        <v>30</v>
      </c>
      <c r="P16" s="2">
        <f t="shared" ref="P16" si="227">IF(O16="Satisfecho",4,IF(O16="Muy satisfecho",5,IF(O16="Medianamente satisfecho",3,IF(O16="Muy  Insatisfecho",1,IF(O16="Insatisfecho",2,"")))))</f>
        <v>4</v>
      </c>
      <c r="Q16" s="2" t="s">
        <v>37</v>
      </c>
      <c r="R16" s="2">
        <f t="shared" ref="R16" si="228">IF(Q16="Satisfecho",4,IF(Q16="Muy satisfecho",5,IF(Q16="Medianamente satisfecho",3,IF(Q16="Muy  Insatisfecho",1,IF(Q16="Insatisfecho",2,"")))))</f>
        <v>3</v>
      </c>
      <c r="S16" s="2" t="s">
        <v>29</v>
      </c>
      <c r="T16" s="2">
        <f t="shared" ref="T16" si="229">IF(S16="Satisfecho",4,IF(S16="Muy satisfecho",5,IF(S16="Medianamente satisfecho",3,IF(S16="Muy  Insatisfecho",1,IF(S16="Insatisfecho",2,"")))))</f>
        <v>5</v>
      </c>
      <c r="U16" s="2" t="s">
        <v>48</v>
      </c>
      <c r="V16" s="2">
        <f t="shared" ref="V16" si="230">IF(U16="Satisfecho",4,IF(U16="Muy satisfecho",5,IF(U16="Medianamente satisfecho",3,IF(U16="Muy  Insatisfecho",1,IF(U16="Insatisfecho",2,"")))))</f>
        <v>2</v>
      </c>
      <c r="W16" s="2" t="s">
        <v>29</v>
      </c>
      <c r="X16" s="2">
        <f t="shared" ref="X16" si="231">IF(W16="Satisfecho",4,IF(W16="Muy satisfecho",5,IF(W16="Medianamente satisfecho",3,IF(W16="Muy  Insatisfecho",1,IF(W16="Insatisfecho",2,"")))))</f>
        <v>5</v>
      </c>
      <c r="Y16" s="2" t="s">
        <v>29</v>
      </c>
      <c r="Z16" s="2">
        <f t="shared" ref="Z16" si="232">IF(Y16="Satisfecho",4,IF(Y16="Muy satisfecho",5,IF(Y16="Medianamente satisfecho",3,IF(Y16="Muy  Insatisfecho",1,IF(Y16="Insatisfecho",2,"")))))</f>
        <v>5</v>
      </c>
      <c r="AA16" s="2" t="s">
        <v>37</v>
      </c>
      <c r="AB16" s="2">
        <f t="shared" ref="AB16" si="233">IF(AA16="Satisfecho",4,IF(AA16="Muy satisfecho",5,IF(AA16="Medianamente satisfecho",3,IF(AA16="Muy  Insatisfecho",1,IF(AA16="Insatisfecho",2,"")))))</f>
        <v>3</v>
      </c>
      <c r="AC16" s="2" t="s">
        <v>37</v>
      </c>
      <c r="AD16" s="2">
        <f t="shared" ref="AD16" si="234">IF(AC16="Satisfecho",4,IF(AC16="Muy satisfecho",5,IF(AC16="Medianamente satisfecho",3,IF(AC16="Muy  Insatisfecho",1,IF(AC16="Insatisfecho",2,"")))))</f>
        <v>3</v>
      </c>
      <c r="AE16" s="2" t="s">
        <v>30</v>
      </c>
      <c r="AF16" s="2">
        <f t="shared" ref="AF16" si="235">IF(AE16="Satisfecho",4,IF(AE16="Muy satisfecho",5,IF(AE16="Medianamente satisfecho",3,IF(AE16="Muy  Insatisfecho",1,IF(AE16="Insatisfecho",2,"")))))</f>
        <v>4</v>
      </c>
      <c r="AG16" s="2" t="s">
        <v>37</v>
      </c>
      <c r="AH16" s="2">
        <f t="shared" ref="AH16" si="236">IF(AG16="Satisfecho",4,IF(AG16="Muy satisfecho",5,IF(AG16="Medianamente satisfecho",3,IF(AG16="Muy  Insatisfecho",1,IF(AG16="Insatisfecho",2,"")))))</f>
        <v>3</v>
      </c>
      <c r="AI16" s="2" t="s">
        <v>30</v>
      </c>
      <c r="AJ16" s="2">
        <f t="shared" ref="AJ16" si="237">IF(AI16="Satisfecho",4,IF(AI16="Muy satisfecho",5,IF(AI16="Medianamente satisfecho",3,IF(AI16="Muy  Insatisfecho",1,IF(AI16="Insatisfecho",2,"")))))</f>
        <v>4</v>
      </c>
      <c r="AK16" s="2" t="s">
        <v>37</v>
      </c>
      <c r="AL16" s="2">
        <f t="shared" ref="AL16" si="238">IF(AK16="Satisfecho",4,IF(AK16="Muy satisfecho",5,IF(AK16="Medianamente satisfecho",3,IF(AK16="Muy  Insatisfecho",1,IF(AK16="Insatisfecho",2,"")))))</f>
        <v>3</v>
      </c>
      <c r="AM16" s="2" t="s">
        <v>30</v>
      </c>
      <c r="AN16" s="2">
        <f t="shared" ref="AN16" si="239">IF(AM16="Satisfecho",4,IF(AM16="Muy satisfecho",5,IF(AM16="Medianamente satisfecho",3,IF(AM16="Muy  Insatisfecho",1,IF(AM16="Insatisfecho",2,"")))))</f>
        <v>4</v>
      </c>
      <c r="AO16" s="2" t="s">
        <v>30</v>
      </c>
      <c r="AP16" s="2">
        <f t="shared" si="17"/>
        <v>4</v>
      </c>
      <c r="AQ16" s="2" t="s">
        <v>30</v>
      </c>
      <c r="AR16" s="2">
        <f t="shared" si="17"/>
        <v>4</v>
      </c>
      <c r="AT16" s="5">
        <f t="shared" si="18"/>
        <v>4</v>
      </c>
    </row>
    <row r="17" spans="1:46" ht="15.75" customHeight="1" x14ac:dyDescent="0.2">
      <c r="B17" s="2" t="s">
        <v>43</v>
      </c>
      <c r="C17" s="2" t="s">
        <v>32</v>
      </c>
      <c r="D17" s="2" t="s">
        <v>33</v>
      </c>
      <c r="E17" s="2" t="s">
        <v>27</v>
      </c>
      <c r="F17" s="2" t="s">
        <v>28</v>
      </c>
      <c r="G17" s="2" t="s">
        <v>29</v>
      </c>
      <c r="H17" s="2">
        <f t="shared" ref="H17" si="240">IF(G17="Satisfecho",4,IF(G17="Muy satisfecho",5,IF(G17="Medianamente satisfecho",3,IF(G17="Muy  Insatisfecho",1,IF(G17="Insatisfecho",2,"")))))</f>
        <v>5</v>
      </c>
      <c r="I17" s="2" t="s">
        <v>29</v>
      </c>
      <c r="J17" s="2">
        <f t="shared" ref="J17" si="241">IF(I17="Satisfecho",4,IF(I17="Muy satisfecho",5,IF(I17="Medianamente satisfecho",3,IF(I17="Muy  Insatisfecho",1,IF(I17="Insatisfecho",2,"")))))</f>
        <v>5</v>
      </c>
      <c r="K17" s="2" t="s">
        <v>29</v>
      </c>
      <c r="L17" s="2">
        <f t="shared" ref="L17" si="242">IF(K17="Satisfecho",4,IF(K17="Muy satisfecho",5,IF(K17="Medianamente satisfecho",3,IF(K17="Muy  Insatisfecho",1,IF(K17="Insatisfecho",2,"")))))</f>
        <v>5</v>
      </c>
      <c r="M17" s="2" t="s">
        <v>30</v>
      </c>
      <c r="N17" s="2">
        <f t="shared" ref="N17" si="243">IF(M17="Satisfecho",4,IF(M17="Muy satisfecho",5,IF(M17="Medianamente satisfecho",3,IF(M17="Muy  Insatisfecho",1,IF(M17="Insatisfecho",2,"")))))</f>
        <v>4</v>
      </c>
      <c r="O17" s="2" t="s">
        <v>29</v>
      </c>
      <c r="P17" s="2">
        <f t="shared" ref="P17" si="244">IF(O17="Satisfecho",4,IF(O17="Muy satisfecho",5,IF(O17="Medianamente satisfecho",3,IF(O17="Muy  Insatisfecho",1,IF(O17="Insatisfecho",2,"")))))</f>
        <v>5</v>
      </c>
      <c r="Q17" s="2" t="s">
        <v>29</v>
      </c>
      <c r="R17" s="2">
        <f t="shared" ref="R17" si="245">IF(Q17="Satisfecho",4,IF(Q17="Muy satisfecho",5,IF(Q17="Medianamente satisfecho",3,IF(Q17="Muy  Insatisfecho",1,IF(Q17="Insatisfecho",2,"")))))</f>
        <v>5</v>
      </c>
      <c r="S17" s="2" t="s">
        <v>29</v>
      </c>
      <c r="T17" s="2">
        <f t="shared" ref="T17" si="246">IF(S17="Satisfecho",4,IF(S17="Muy satisfecho",5,IF(S17="Medianamente satisfecho",3,IF(S17="Muy  Insatisfecho",1,IF(S17="Insatisfecho",2,"")))))</f>
        <v>5</v>
      </c>
      <c r="U17" s="2" t="s">
        <v>30</v>
      </c>
      <c r="V17" s="2">
        <f t="shared" ref="V17" si="247">IF(U17="Satisfecho",4,IF(U17="Muy satisfecho",5,IF(U17="Medianamente satisfecho",3,IF(U17="Muy  Insatisfecho",1,IF(U17="Insatisfecho",2,"")))))</f>
        <v>4</v>
      </c>
      <c r="W17" s="2" t="s">
        <v>30</v>
      </c>
      <c r="X17" s="2">
        <f t="shared" ref="X17" si="248">IF(W17="Satisfecho",4,IF(W17="Muy satisfecho",5,IF(W17="Medianamente satisfecho",3,IF(W17="Muy  Insatisfecho",1,IF(W17="Insatisfecho",2,"")))))</f>
        <v>4</v>
      </c>
      <c r="Y17" s="2" t="s">
        <v>30</v>
      </c>
      <c r="Z17" s="2">
        <f t="shared" ref="Z17" si="249">IF(Y17="Satisfecho",4,IF(Y17="Muy satisfecho",5,IF(Y17="Medianamente satisfecho",3,IF(Y17="Muy  Insatisfecho",1,IF(Y17="Insatisfecho",2,"")))))</f>
        <v>4</v>
      </c>
      <c r="AA17" s="2" t="s">
        <v>30</v>
      </c>
      <c r="AB17" s="2">
        <f t="shared" ref="AB17" si="250">IF(AA17="Satisfecho",4,IF(AA17="Muy satisfecho",5,IF(AA17="Medianamente satisfecho",3,IF(AA17="Muy  Insatisfecho",1,IF(AA17="Insatisfecho",2,"")))))</f>
        <v>4</v>
      </c>
      <c r="AC17" s="2" t="s">
        <v>30</v>
      </c>
      <c r="AD17" s="2">
        <f t="shared" ref="AD17" si="251">IF(AC17="Satisfecho",4,IF(AC17="Muy satisfecho",5,IF(AC17="Medianamente satisfecho",3,IF(AC17="Muy  Insatisfecho",1,IF(AC17="Insatisfecho",2,"")))))</f>
        <v>4</v>
      </c>
      <c r="AE17" s="2" t="s">
        <v>30</v>
      </c>
      <c r="AF17" s="2">
        <f t="shared" ref="AF17" si="252">IF(AE17="Satisfecho",4,IF(AE17="Muy satisfecho",5,IF(AE17="Medianamente satisfecho",3,IF(AE17="Muy  Insatisfecho",1,IF(AE17="Insatisfecho",2,"")))))</f>
        <v>4</v>
      </c>
      <c r="AG17" s="2" t="s">
        <v>30</v>
      </c>
      <c r="AH17" s="2">
        <f t="shared" ref="AH17" si="253">IF(AG17="Satisfecho",4,IF(AG17="Muy satisfecho",5,IF(AG17="Medianamente satisfecho",3,IF(AG17="Muy  Insatisfecho",1,IF(AG17="Insatisfecho",2,"")))))</f>
        <v>4</v>
      </c>
      <c r="AI17" s="2" t="s">
        <v>30</v>
      </c>
      <c r="AJ17" s="2">
        <f t="shared" ref="AJ17" si="254">IF(AI17="Satisfecho",4,IF(AI17="Muy satisfecho",5,IF(AI17="Medianamente satisfecho",3,IF(AI17="Muy  Insatisfecho",1,IF(AI17="Insatisfecho",2,"")))))</f>
        <v>4</v>
      </c>
      <c r="AK17" s="2" t="s">
        <v>30</v>
      </c>
      <c r="AL17" s="2">
        <f t="shared" ref="AL17" si="255">IF(AK17="Satisfecho",4,IF(AK17="Muy satisfecho",5,IF(AK17="Medianamente satisfecho",3,IF(AK17="Muy  Insatisfecho",1,IF(AK17="Insatisfecho",2,"")))))</f>
        <v>4</v>
      </c>
      <c r="AM17" s="2" t="s">
        <v>30</v>
      </c>
      <c r="AN17" s="2">
        <f t="shared" ref="AN17" si="256">IF(AM17="Satisfecho",4,IF(AM17="Muy satisfecho",5,IF(AM17="Medianamente satisfecho",3,IF(AM17="Muy  Insatisfecho",1,IF(AM17="Insatisfecho",2,"")))))</f>
        <v>4</v>
      </c>
      <c r="AO17" s="2" t="s">
        <v>30</v>
      </c>
      <c r="AP17" s="2">
        <f t="shared" si="17"/>
        <v>4</v>
      </c>
      <c r="AQ17" s="2" t="s">
        <v>30</v>
      </c>
      <c r="AR17" s="2">
        <f t="shared" si="17"/>
        <v>4</v>
      </c>
      <c r="AT17" s="5">
        <f t="shared" si="18"/>
        <v>4</v>
      </c>
    </row>
    <row r="18" spans="1:46" ht="15.75" customHeight="1" x14ac:dyDescent="0.2">
      <c r="A18">
        <v>22</v>
      </c>
      <c r="B18" s="2" t="s">
        <v>73</v>
      </c>
      <c r="C18" s="2" t="s">
        <v>41</v>
      </c>
      <c r="D18" s="2" t="s">
        <v>26</v>
      </c>
      <c r="E18" s="3" t="s">
        <v>44</v>
      </c>
      <c r="F18" s="2" t="s">
        <v>36</v>
      </c>
      <c r="G18" s="2" t="s">
        <v>29</v>
      </c>
      <c r="H18" s="2">
        <f t="shared" ref="H18" si="257">IF(G18="Satisfecho",4,IF(G18="Muy satisfecho",5,IF(G18="Medianamente satisfecho",3,IF(G18="Muy  Insatisfecho",1,IF(G18="Insatisfecho",2,"")))))</f>
        <v>5</v>
      </c>
      <c r="I18" s="2" t="s">
        <v>30</v>
      </c>
      <c r="J18" s="2">
        <f t="shared" ref="J18" si="258">IF(I18="Satisfecho",4,IF(I18="Muy satisfecho",5,IF(I18="Medianamente satisfecho",3,IF(I18="Muy  Insatisfecho",1,IF(I18="Insatisfecho",2,"")))))</f>
        <v>4</v>
      </c>
      <c r="K18" s="2" t="s">
        <v>30</v>
      </c>
      <c r="L18" s="2">
        <f t="shared" ref="L18" si="259">IF(K18="Satisfecho",4,IF(K18="Muy satisfecho",5,IF(K18="Medianamente satisfecho",3,IF(K18="Muy  Insatisfecho",1,IF(K18="Insatisfecho",2,"")))))</f>
        <v>4</v>
      </c>
      <c r="M18" s="2" t="s">
        <v>30</v>
      </c>
      <c r="N18" s="2">
        <f t="shared" ref="N18" si="260">IF(M18="Satisfecho",4,IF(M18="Muy satisfecho",5,IF(M18="Medianamente satisfecho",3,IF(M18="Muy  Insatisfecho",1,IF(M18="Insatisfecho",2,"")))))</f>
        <v>4</v>
      </c>
      <c r="O18" s="2" t="s">
        <v>29</v>
      </c>
      <c r="P18" s="2">
        <f t="shared" ref="P18" si="261">IF(O18="Satisfecho",4,IF(O18="Muy satisfecho",5,IF(O18="Medianamente satisfecho",3,IF(O18="Muy  Insatisfecho",1,IF(O18="Insatisfecho",2,"")))))</f>
        <v>5</v>
      </c>
      <c r="Q18" s="2" t="s">
        <v>37</v>
      </c>
      <c r="R18" s="2">
        <f t="shared" ref="R18" si="262">IF(Q18="Satisfecho",4,IF(Q18="Muy satisfecho",5,IF(Q18="Medianamente satisfecho",3,IF(Q18="Muy  Insatisfecho",1,IF(Q18="Insatisfecho",2,"")))))</f>
        <v>3</v>
      </c>
      <c r="S18" s="2" t="s">
        <v>29</v>
      </c>
      <c r="T18" s="2">
        <f t="shared" ref="T18" si="263">IF(S18="Satisfecho",4,IF(S18="Muy satisfecho",5,IF(S18="Medianamente satisfecho",3,IF(S18="Muy  Insatisfecho",1,IF(S18="Insatisfecho",2,"")))))</f>
        <v>5</v>
      </c>
      <c r="U18" s="2" t="s">
        <v>37</v>
      </c>
      <c r="V18" s="2">
        <f t="shared" ref="V18" si="264">IF(U18="Satisfecho",4,IF(U18="Muy satisfecho",5,IF(U18="Medianamente satisfecho",3,IF(U18="Muy  Insatisfecho",1,IF(U18="Insatisfecho",2,"")))))</f>
        <v>3</v>
      </c>
      <c r="W18" s="2" t="s">
        <v>29</v>
      </c>
      <c r="X18" s="2">
        <f t="shared" ref="X18" si="265">IF(W18="Satisfecho",4,IF(W18="Muy satisfecho",5,IF(W18="Medianamente satisfecho",3,IF(W18="Muy  Insatisfecho",1,IF(W18="Insatisfecho",2,"")))))</f>
        <v>5</v>
      </c>
      <c r="Y18" s="2" t="s">
        <v>29</v>
      </c>
      <c r="Z18" s="2">
        <f t="shared" ref="Z18" si="266">IF(Y18="Satisfecho",4,IF(Y18="Muy satisfecho",5,IF(Y18="Medianamente satisfecho",3,IF(Y18="Muy  Insatisfecho",1,IF(Y18="Insatisfecho",2,"")))))</f>
        <v>5</v>
      </c>
      <c r="AA18" s="2" t="s">
        <v>30</v>
      </c>
      <c r="AB18" s="2">
        <f t="shared" ref="AB18" si="267">IF(AA18="Satisfecho",4,IF(AA18="Muy satisfecho",5,IF(AA18="Medianamente satisfecho",3,IF(AA18="Muy  Insatisfecho",1,IF(AA18="Insatisfecho",2,"")))))</f>
        <v>4</v>
      </c>
      <c r="AC18" s="2" t="s">
        <v>30</v>
      </c>
      <c r="AD18" s="2">
        <f t="shared" ref="AD18" si="268">IF(AC18="Satisfecho",4,IF(AC18="Muy satisfecho",5,IF(AC18="Medianamente satisfecho",3,IF(AC18="Muy  Insatisfecho",1,IF(AC18="Insatisfecho",2,"")))))</f>
        <v>4</v>
      </c>
      <c r="AE18" s="2" t="s">
        <v>29</v>
      </c>
      <c r="AF18" s="2">
        <f t="shared" ref="AF18" si="269">IF(AE18="Satisfecho",4,IF(AE18="Muy satisfecho",5,IF(AE18="Medianamente satisfecho",3,IF(AE18="Muy  Insatisfecho",1,IF(AE18="Insatisfecho",2,"")))))</f>
        <v>5</v>
      </c>
      <c r="AG18" s="2" t="s">
        <v>30</v>
      </c>
      <c r="AH18" s="2">
        <f t="shared" ref="AH18" si="270">IF(AG18="Satisfecho",4,IF(AG18="Muy satisfecho",5,IF(AG18="Medianamente satisfecho",3,IF(AG18="Muy  Insatisfecho",1,IF(AG18="Insatisfecho",2,"")))))</f>
        <v>4</v>
      </c>
      <c r="AI18" s="2" t="s">
        <v>30</v>
      </c>
      <c r="AJ18" s="2">
        <f t="shared" ref="AJ18" si="271">IF(AI18="Satisfecho",4,IF(AI18="Muy satisfecho",5,IF(AI18="Medianamente satisfecho",3,IF(AI18="Muy  Insatisfecho",1,IF(AI18="Insatisfecho",2,"")))))</f>
        <v>4</v>
      </c>
      <c r="AK18" s="2" t="s">
        <v>29</v>
      </c>
      <c r="AL18" s="2">
        <f t="shared" ref="AL18" si="272">IF(AK18="Satisfecho",4,IF(AK18="Muy satisfecho",5,IF(AK18="Medianamente satisfecho",3,IF(AK18="Muy  Insatisfecho",1,IF(AK18="Insatisfecho",2,"")))))</f>
        <v>5</v>
      </c>
      <c r="AM18" s="2" t="s">
        <v>30</v>
      </c>
      <c r="AN18" s="2">
        <f t="shared" ref="AN18" si="273">IF(AM18="Satisfecho",4,IF(AM18="Muy satisfecho",5,IF(AM18="Medianamente satisfecho",3,IF(AM18="Muy  Insatisfecho",1,IF(AM18="Insatisfecho",2,"")))))</f>
        <v>4</v>
      </c>
      <c r="AO18" s="2" t="s">
        <v>30</v>
      </c>
      <c r="AP18" s="2">
        <f t="shared" si="17"/>
        <v>4</v>
      </c>
      <c r="AQ18" s="2" t="s">
        <v>30</v>
      </c>
      <c r="AR18" s="2">
        <f t="shared" si="17"/>
        <v>4</v>
      </c>
      <c r="AT18" s="5">
        <f t="shared" si="18"/>
        <v>4</v>
      </c>
    </row>
    <row r="19" spans="1:46" ht="15.75" customHeight="1" x14ac:dyDescent="0.2">
      <c r="B19" s="2" t="s">
        <v>45</v>
      </c>
      <c r="C19" s="2" t="s">
        <v>32</v>
      </c>
      <c r="D19" s="2" t="s">
        <v>33</v>
      </c>
      <c r="E19" s="2" t="s">
        <v>27</v>
      </c>
      <c r="F19" s="2" t="s">
        <v>34</v>
      </c>
      <c r="G19" s="2" t="s">
        <v>29</v>
      </c>
      <c r="H19" s="2">
        <f t="shared" ref="H19" si="274">IF(G19="Satisfecho",4,IF(G19="Muy satisfecho",5,IF(G19="Medianamente satisfecho",3,IF(G19="Muy  Insatisfecho",1,IF(G19="Insatisfecho",2,"")))))</f>
        <v>5</v>
      </c>
      <c r="I19" s="2" t="s">
        <v>29</v>
      </c>
      <c r="J19" s="2">
        <f t="shared" ref="J19" si="275">IF(I19="Satisfecho",4,IF(I19="Muy satisfecho",5,IF(I19="Medianamente satisfecho",3,IF(I19="Muy  Insatisfecho",1,IF(I19="Insatisfecho",2,"")))))</f>
        <v>5</v>
      </c>
      <c r="K19" s="2" t="s">
        <v>29</v>
      </c>
      <c r="L19" s="2">
        <f t="shared" ref="L19" si="276">IF(K19="Satisfecho",4,IF(K19="Muy satisfecho",5,IF(K19="Medianamente satisfecho",3,IF(K19="Muy  Insatisfecho",1,IF(K19="Insatisfecho",2,"")))))</f>
        <v>5</v>
      </c>
      <c r="M19" s="2" t="s">
        <v>30</v>
      </c>
      <c r="N19" s="2">
        <f t="shared" ref="N19" si="277">IF(M19="Satisfecho",4,IF(M19="Muy satisfecho",5,IF(M19="Medianamente satisfecho",3,IF(M19="Muy  Insatisfecho",1,IF(M19="Insatisfecho",2,"")))))</f>
        <v>4</v>
      </c>
      <c r="O19" s="2" t="s">
        <v>30</v>
      </c>
      <c r="P19" s="2">
        <f t="shared" ref="P19" si="278">IF(O19="Satisfecho",4,IF(O19="Muy satisfecho",5,IF(O19="Medianamente satisfecho",3,IF(O19="Muy  Insatisfecho",1,IF(O19="Insatisfecho",2,"")))))</f>
        <v>4</v>
      </c>
      <c r="Q19" s="2" t="s">
        <v>30</v>
      </c>
      <c r="R19" s="2">
        <f t="shared" ref="R19" si="279">IF(Q19="Satisfecho",4,IF(Q19="Muy satisfecho",5,IF(Q19="Medianamente satisfecho",3,IF(Q19="Muy  Insatisfecho",1,IF(Q19="Insatisfecho",2,"")))))</f>
        <v>4</v>
      </c>
      <c r="S19" s="2" t="s">
        <v>30</v>
      </c>
      <c r="T19" s="2">
        <f t="shared" ref="T19" si="280">IF(S19="Satisfecho",4,IF(S19="Muy satisfecho",5,IF(S19="Medianamente satisfecho",3,IF(S19="Muy  Insatisfecho",1,IF(S19="Insatisfecho",2,"")))))</f>
        <v>4</v>
      </c>
      <c r="U19" s="2" t="s">
        <v>30</v>
      </c>
      <c r="V19" s="2">
        <f t="shared" ref="V19" si="281">IF(U19="Satisfecho",4,IF(U19="Muy satisfecho",5,IF(U19="Medianamente satisfecho",3,IF(U19="Muy  Insatisfecho",1,IF(U19="Insatisfecho",2,"")))))</f>
        <v>4</v>
      </c>
      <c r="W19" s="2" t="s">
        <v>30</v>
      </c>
      <c r="X19" s="2">
        <f t="shared" ref="X19" si="282">IF(W19="Satisfecho",4,IF(W19="Muy satisfecho",5,IF(W19="Medianamente satisfecho",3,IF(W19="Muy  Insatisfecho",1,IF(W19="Insatisfecho",2,"")))))</f>
        <v>4</v>
      </c>
      <c r="Y19" s="2" t="s">
        <v>30</v>
      </c>
      <c r="Z19" s="2">
        <f t="shared" ref="Z19" si="283">IF(Y19="Satisfecho",4,IF(Y19="Muy satisfecho",5,IF(Y19="Medianamente satisfecho",3,IF(Y19="Muy  Insatisfecho",1,IF(Y19="Insatisfecho",2,"")))))</f>
        <v>4</v>
      </c>
      <c r="AA19" s="2" t="s">
        <v>30</v>
      </c>
      <c r="AB19" s="2">
        <f t="shared" ref="AB19" si="284">IF(AA19="Satisfecho",4,IF(AA19="Muy satisfecho",5,IF(AA19="Medianamente satisfecho",3,IF(AA19="Muy  Insatisfecho",1,IF(AA19="Insatisfecho",2,"")))))</f>
        <v>4</v>
      </c>
      <c r="AC19" s="2" t="s">
        <v>37</v>
      </c>
      <c r="AD19" s="2">
        <f t="shared" ref="AD19" si="285">IF(AC19="Satisfecho",4,IF(AC19="Muy satisfecho",5,IF(AC19="Medianamente satisfecho",3,IF(AC19="Muy  Insatisfecho",1,IF(AC19="Insatisfecho",2,"")))))</f>
        <v>3</v>
      </c>
      <c r="AE19" s="2" t="s">
        <v>30</v>
      </c>
      <c r="AF19" s="2">
        <f t="shared" ref="AF19" si="286">IF(AE19="Satisfecho",4,IF(AE19="Muy satisfecho",5,IF(AE19="Medianamente satisfecho",3,IF(AE19="Muy  Insatisfecho",1,IF(AE19="Insatisfecho",2,"")))))</f>
        <v>4</v>
      </c>
      <c r="AG19" s="2" t="s">
        <v>30</v>
      </c>
      <c r="AH19" s="2">
        <f t="shared" ref="AH19" si="287">IF(AG19="Satisfecho",4,IF(AG19="Muy satisfecho",5,IF(AG19="Medianamente satisfecho",3,IF(AG19="Muy  Insatisfecho",1,IF(AG19="Insatisfecho",2,"")))))</f>
        <v>4</v>
      </c>
      <c r="AI19" s="2" t="s">
        <v>30</v>
      </c>
      <c r="AJ19" s="2">
        <f t="shared" ref="AJ19" si="288">IF(AI19="Satisfecho",4,IF(AI19="Muy satisfecho",5,IF(AI19="Medianamente satisfecho",3,IF(AI19="Muy  Insatisfecho",1,IF(AI19="Insatisfecho",2,"")))))</f>
        <v>4</v>
      </c>
      <c r="AK19" s="2" t="s">
        <v>30</v>
      </c>
      <c r="AL19" s="2">
        <f t="shared" ref="AL19" si="289">IF(AK19="Satisfecho",4,IF(AK19="Muy satisfecho",5,IF(AK19="Medianamente satisfecho",3,IF(AK19="Muy  Insatisfecho",1,IF(AK19="Insatisfecho",2,"")))))</f>
        <v>4</v>
      </c>
      <c r="AM19" s="2" t="s">
        <v>30</v>
      </c>
      <c r="AN19" s="2">
        <f t="shared" ref="AN19" si="290">IF(AM19="Satisfecho",4,IF(AM19="Muy satisfecho",5,IF(AM19="Medianamente satisfecho",3,IF(AM19="Muy  Insatisfecho",1,IF(AM19="Insatisfecho",2,"")))))</f>
        <v>4</v>
      </c>
      <c r="AO19" s="2" t="s">
        <v>30</v>
      </c>
      <c r="AP19" s="2">
        <f t="shared" si="17"/>
        <v>4</v>
      </c>
      <c r="AQ19" s="2" t="s">
        <v>30</v>
      </c>
      <c r="AR19" s="2">
        <f t="shared" si="17"/>
        <v>4</v>
      </c>
      <c r="AT19" s="5">
        <f t="shared" si="18"/>
        <v>4</v>
      </c>
    </row>
    <row r="20" spans="1:46" ht="15.75" customHeight="1" x14ac:dyDescent="0.2">
      <c r="A20">
        <v>2</v>
      </c>
      <c r="B20" s="2" t="s">
        <v>31</v>
      </c>
      <c r="C20" s="2" t="s">
        <v>32</v>
      </c>
      <c r="D20" s="2" t="s">
        <v>33</v>
      </c>
      <c r="E20" s="2" t="s">
        <v>27</v>
      </c>
      <c r="F20" s="2" t="s">
        <v>34</v>
      </c>
      <c r="G20" s="2" t="s">
        <v>29</v>
      </c>
      <c r="H20" s="2">
        <f t="shared" ref="H20" si="291">IF(G20="Satisfecho",4,IF(G20="Muy satisfecho",5,IF(G20="Medianamente satisfecho",3,IF(G20="Muy  Insatisfecho",1,IF(G20="Insatisfecho",2,"")))))</f>
        <v>5</v>
      </c>
      <c r="I20" s="2" t="s">
        <v>29</v>
      </c>
      <c r="J20" s="2">
        <f t="shared" ref="J20" si="292">IF(I20="Satisfecho",4,IF(I20="Muy satisfecho",5,IF(I20="Medianamente satisfecho",3,IF(I20="Muy  Insatisfecho",1,IF(I20="Insatisfecho",2,"")))))</f>
        <v>5</v>
      </c>
      <c r="K20" s="2" t="s">
        <v>29</v>
      </c>
      <c r="L20" s="2">
        <f t="shared" ref="L20" si="293">IF(K20="Satisfecho",4,IF(K20="Muy satisfecho",5,IF(K20="Medianamente satisfecho",3,IF(K20="Muy  Insatisfecho",1,IF(K20="Insatisfecho",2,"")))))</f>
        <v>5</v>
      </c>
      <c r="M20" s="2" t="s">
        <v>29</v>
      </c>
      <c r="N20" s="2">
        <f t="shared" ref="N20" si="294">IF(M20="Satisfecho",4,IF(M20="Muy satisfecho",5,IF(M20="Medianamente satisfecho",3,IF(M20="Muy  Insatisfecho",1,IF(M20="Insatisfecho",2,"")))))</f>
        <v>5</v>
      </c>
      <c r="O20" s="2" t="s">
        <v>29</v>
      </c>
      <c r="P20" s="2">
        <f t="shared" ref="P20" si="295">IF(O20="Satisfecho",4,IF(O20="Muy satisfecho",5,IF(O20="Medianamente satisfecho",3,IF(O20="Muy  Insatisfecho",1,IF(O20="Insatisfecho",2,"")))))</f>
        <v>5</v>
      </c>
      <c r="Q20" s="2" t="s">
        <v>30</v>
      </c>
      <c r="R20" s="2">
        <f t="shared" ref="R20" si="296">IF(Q20="Satisfecho",4,IF(Q20="Muy satisfecho",5,IF(Q20="Medianamente satisfecho",3,IF(Q20="Muy  Insatisfecho",1,IF(Q20="Insatisfecho",2,"")))))</f>
        <v>4</v>
      </c>
      <c r="S20" s="2" t="s">
        <v>29</v>
      </c>
      <c r="T20" s="2">
        <f t="shared" ref="T20" si="297">IF(S20="Satisfecho",4,IF(S20="Muy satisfecho",5,IF(S20="Medianamente satisfecho",3,IF(S20="Muy  Insatisfecho",1,IF(S20="Insatisfecho",2,"")))))</f>
        <v>5</v>
      </c>
      <c r="U20" s="2" t="s">
        <v>30</v>
      </c>
      <c r="V20" s="2">
        <f t="shared" ref="V20" si="298">IF(U20="Satisfecho",4,IF(U20="Muy satisfecho",5,IF(U20="Medianamente satisfecho",3,IF(U20="Muy  Insatisfecho",1,IF(U20="Insatisfecho",2,"")))))</f>
        <v>4</v>
      </c>
      <c r="W20" s="2" t="s">
        <v>30</v>
      </c>
      <c r="X20" s="2">
        <f t="shared" ref="X20" si="299">IF(W20="Satisfecho",4,IF(W20="Muy satisfecho",5,IF(W20="Medianamente satisfecho",3,IF(W20="Muy  Insatisfecho",1,IF(W20="Insatisfecho",2,"")))))</f>
        <v>4</v>
      </c>
      <c r="Y20" s="2" t="s">
        <v>29</v>
      </c>
      <c r="Z20" s="2">
        <f t="shared" ref="Z20" si="300">IF(Y20="Satisfecho",4,IF(Y20="Muy satisfecho",5,IF(Y20="Medianamente satisfecho",3,IF(Y20="Muy  Insatisfecho",1,IF(Y20="Insatisfecho",2,"")))))</f>
        <v>5</v>
      </c>
      <c r="AA20" s="2" t="s">
        <v>29</v>
      </c>
      <c r="AB20" s="2">
        <f t="shared" ref="AB20" si="301">IF(AA20="Satisfecho",4,IF(AA20="Muy satisfecho",5,IF(AA20="Medianamente satisfecho",3,IF(AA20="Muy  Insatisfecho",1,IF(AA20="Insatisfecho",2,"")))))</f>
        <v>5</v>
      </c>
      <c r="AC20" s="2" t="s">
        <v>29</v>
      </c>
      <c r="AD20" s="2">
        <f t="shared" ref="AD20" si="302">IF(AC20="Satisfecho",4,IF(AC20="Muy satisfecho",5,IF(AC20="Medianamente satisfecho",3,IF(AC20="Muy  Insatisfecho",1,IF(AC20="Insatisfecho",2,"")))))</f>
        <v>5</v>
      </c>
      <c r="AE20" s="2" t="s">
        <v>29</v>
      </c>
      <c r="AF20" s="2">
        <f t="shared" ref="AF20" si="303">IF(AE20="Satisfecho",4,IF(AE20="Muy satisfecho",5,IF(AE20="Medianamente satisfecho",3,IF(AE20="Muy  Insatisfecho",1,IF(AE20="Insatisfecho",2,"")))))</f>
        <v>5</v>
      </c>
      <c r="AG20" s="2" t="s">
        <v>29</v>
      </c>
      <c r="AH20" s="2">
        <f t="shared" ref="AH20" si="304">IF(AG20="Satisfecho",4,IF(AG20="Muy satisfecho",5,IF(AG20="Medianamente satisfecho",3,IF(AG20="Muy  Insatisfecho",1,IF(AG20="Insatisfecho",2,"")))))</f>
        <v>5</v>
      </c>
      <c r="AI20" s="2" t="s">
        <v>29</v>
      </c>
      <c r="AJ20" s="2">
        <f t="shared" ref="AJ20" si="305">IF(AI20="Satisfecho",4,IF(AI20="Muy satisfecho",5,IF(AI20="Medianamente satisfecho",3,IF(AI20="Muy  Insatisfecho",1,IF(AI20="Insatisfecho",2,"")))))</f>
        <v>5</v>
      </c>
      <c r="AK20" s="2" t="s">
        <v>29</v>
      </c>
      <c r="AL20" s="2">
        <f t="shared" ref="AL20" si="306">IF(AK20="Satisfecho",4,IF(AK20="Muy satisfecho",5,IF(AK20="Medianamente satisfecho",3,IF(AK20="Muy  Insatisfecho",1,IF(AK20="Insatisfecho",2,"")))))</f>
        <v>5</v>
      </c>
      <c r="AM20" s="2" t="s">
        <v>29</v>
      </c>
      <c r="AN20" s="2">
        <f t="shared" ref="AN20" si="307">IF(AM20="Satisfecho",4,IF(AM20="Muy satisfecho",5,IF(AM20="Medianamente satisfecho",3,IF(AM20="Muy  Insatisfecho",1,IF(AM20="Insatisfecho",2,"")))))</f>
        <v>5</v>
      </c>
      <c r="AO20" s="2" t="s">
        <v>29</v>
      </c>
      <c r="AP20" s="2">
        <f t="shared" si="17"/>
        <v>5</v>
      </c>
      <c r="AQ20" s="2" t="s">
        <v>29</v>
      </c>
      <c r="AR20" s="2">
        <f t="shared" si="17"/>
        <v>5</v>
      </c>
      <c r="AT20" s="5">
        <f t="shared" si="18"/>
        <v>5</v>
      </c>
    </row>
    <row r="21" spans="1:46" ht="12.75" x14ac:dyDescent="0.2">
      <c r="A21">
        <v>27</v>
      </c>
      <c r="B21" s="2" t="s">
        <v>74</v>
      </c>
      <c r="C21" s="2" t="s">
        <v>41</v>
      </c>
      <c r="D21" s="2" t="s">
        <v>33</v>
      </c>
      <c r="E21" s="2" t="s">
        <v>27</v>
      </c>
      <c r="F21" s="2" t="s">
        <v>28</v>
      </c>
      <c r="G21" s="2" t="s">
        <v>30</v>
      </c>
      <c r="H21" s="2">
        <f t="shared" ref="H21" si="308">IF(G21="Satisfecho",4,IF(G21="Muy satisfecho",5,IF(G21="Medianamente satisfecho",3,IF(G21="Muy  Insatisfecho",1,IF(G21="Insatisfecho",2,"")))))</f>
        <v>4</v>
      </c>
      <c r="I21" s="2" t="s">
        <v>30</v>
      </c>
      <c r="J21" s="2">
        <f t="shared" ref="J21" si="309">IF(I21="Satisfecho",4,IF(I21="Muy satisfecho",5,IF(I21="Medianamente satisfecho",3,IF(I21="Muy  Insatisfecho",1,IF(I21="Insatisfecho",2,"")))))</f>
        <v>4</v>
      </c>
      <c r="K21" s="2" t="s">
        <v>29</v>
      </c>
      <c r="L21" s="2">
        <f t="shared" ref="L21" si="310">IF(K21="Satisfecho",4,IF(K21="Muy satisfecho",5,IF(K21="Medianamente satisfecho",3,IF(K21="Muy  Insatisfecho",1,IF(K21="Insatisfecho",2,"")))))</f>
        <v>5</v>
      </c>
      <c r="M21" s="2" t="s">
        <v>37</v>
      </c>
      <c r="N21" s="2">
        <f t="shared" ref="N21" si="311">IF(M21="Satisfecho",4,IF(M21="Muy satisfecho",5,IF(M21="Medianamente satisfecho",3,IF(M21="Muy  Insatisfecho",1,IF(M21="Insatisfecho",2,"")))))</f>
        <v>3</v>
      </c>
      <c r="O21" s="2" t="s">
        <v>30</v>
      </c>
      <c r="P21" s="2">
        <f t="shared" ref="P21" si="312">IF(O21="Satisfecho",4,IF(O21="Muy satisfecho",5,IF(O21="Medianamente satisfecho",3,IF(O21="Muy  Insatisfecho",1,IF(O21="Insatisfecho",2,"")))))</f>
        <v>4</v>
      </c>
      <c r="Q21" s="2" t="s">
        <v>30</v>
      </c>
      <c r="R21" s="2">
        <f t="shared" ref="R21" si="313">IF(Q21="Satisfecho",4,IF(Q21="Muy satisfecho",5,IF(Q21="Medianamente satisfecho",3,IF(Q21="Muy  Insatisfecho",1,IF(Q21="Insatisfecho",2,"")))))</f>
        <v>4</v>
      </c>
      <c r="S21" s="2" t="s">
        <v>30</v>
      </c>
      <c r="T21" s="2">
        <f t="shared" ref="T21" si="314">IF(S21="Satisfecho",4,IF(S21="Muy satisfecho",5,IF(S21="Medianamente satisfecho",3,IF(S21="Muy  Insatisfecho",1,IF(S21="Insatisfecho",2,"")))))</f>
        <v>4</v>
      </c>
      <c r="U21" s="2" t="s">
        <v>37</v>
      </c>
      <c r="V21" s="2">
        <f t="shared" ref="V21" si="315">IF(U21="Satisfecho",4,IF(U21="Muy satisfecho",5,IF(U21="Medianamente satisfecho",3,IF(U21="Muy  Insatisfecho",1,IF(U21="Insatisfecho",2,"")))))</f>
        <v>3</v>
      </c>
      <c r="W21" s="2" t="s">
        <v>30</v>
      </c>
      <c r="X21" s="2">
        <f t="shared" ref="X21" si="316">IF(W21="Satisfecho",4,IF(W21="Muy satisfecho",5,IF(W21="Medianamente satisfecho",3,IF(W21="Muy  Insatisfecho",1,IF(W21="Insatisfecho",2,"")))))</f>
        <v>4</v>
      </c>
      <c r="Y21" s="2" t="s">
        <v>30</v>
      </c>
      <c r="Z21" s="2">
        <f t="shared" ref="Z21" si="317">IF(Y21="Satisfecho",4,IF(Y21="Muy satisfecho",5,IF(Y21="Medianamente satisfecho",3,IF(Y21="Muy  Insatisfecho",1,IF(Y21="Insatisfecho",2,"")))))</f>
        <v>4</v>
      </c>
      <c r="AA21" s="2" t="s">
        <v>37</v>
      </c>
      <c r="AB21" s="2">
        <f t="shared" ref="AB21" si="318">IF(AA21="Satisfecho",4,IF(AA21="Muy satisfecho",5,IF(AA21="Medianamente satisfecho",3,IF(AA21="Muy  Insatisfecho",1,IF(AA21="Insatisfecho",2,"")))))</f>
        <v>3</v>
      </c>
      <c r="AC21" s="2" t="s">
        <v>30</v>
      </c>
      <c r="AD21" s="2">
        <f t="shared" ref="AD21" si="319">IF(AC21="Satisfecho",4,IF(AC21="Muy satisfecho",5,IF(AC21="Medianamente satisfecho",3,IF(AC21="Muy  Insatisfecho",1,IF(AC21="Insatisfecho",2,"")))))</f>
        <v>4</v>
      </c>
      <c r="AE21" s="2" t="s">
        <v>30</v>
      </c>
      <c r="AF21" s="2">
        <f t="shared" ref="AF21" si="320">IF(AE21="Satisfecho",4,IF(AE21="Muy satisfecho",5,IF(AE21="Medianamente satisfecho",3,IF(AE21="Muy  Insatisfecho",1,IF(AE21="Insatisfecho",2,"")))))</f>
        <v>4</v>
      </c>
      <c r="AG21" s="2" t="s">
        <v>37</v>
      </c>
      <c r="AH21" s="2">
        <f t="shared" ref="AH21" si="321">IF(AG21="Satisfecho",4,IF(AG21="Muy satisfecho",5,IF(AG21="Medianamente satisfecho",3,IF(AG21="Muy  Insatisfecho",1,IF(AG21="Insatisfecho",2,"")))))</f>
        <v>3</v>
      </c>
      <c r="AI21" s="2" t="s">
        <v>30</v>
      </c>
      <c r="AJ21" s="2">
        <f t="shared" ref="AJ21" si="322">IF(AI21="Satisfecho",4,IF(AI21="Muy satisfecho",5,IF(AI21="Medianamente satisfecho",3,IF(AI21="Muy  Insatisfecho",1,IF(AI21="Insatisfecho",2,"")))))</f>
        <v>4</v>
      </c>
      <c r="AK21" s="2" t="s">
        <v>29</v>
      </c>
      <c r="AL21" s="2">
        <f t="shared" ref="AL21" si="323">IF(AK21="Satisfecho",4,IF(AK21="Muy satisfecho",5,IF(AK21="Medianamente satisfecho",3,IF(AK21="Muy  Insatisfecho",1,IF(AK21="Insatisfecho",2,"")))))</f>
        <v>5</v>
      </c>
      <c r="AM21" s="2" t="s">
        <v>37</v>
      </c>
      <c r="AN21" s="2">
        <f t="shared" ref="AN21" si="324">IF(AM21="Satisfecho",4,IF(AM21="Muy satisfecho",5,IF(AM21="Medianamente satisfecho",3,IF(AM21="Muy  Insatisfecho",1,IF(AM21="Insatisfecho",2,"")))))</f>
        <v>3</v>
      </c>
      <c r="AO21" s="2" t="s">
        <v>37</v>
      </c>
      <c r="AP21" s="2">
        <f t="shared" si="17"/>
        <v>3</v>
      </c>
      <c r="AQ21" s="2" t="s">
        <v>30</v>
      </c>
      <c r="AR21" s="2">
        <f t="shared" si="17"/>
        <v>4</v>
      </c>
      <c r="AT21" s="5">
        <f t="shared" si="18"/>
        <v>4</v>
      </c>
    </row>
    <row r="22" spans="1:46" ht="12.75" x14ac:dyDescent="0.2">
      <c r="A22">
        <v>31</v>
      </c>
      <c r="B22" s="2" t="s">
        <v>63</v>
      </c>
      <c r="C22" s="2" t="s">
        <v>25</v>
      </c>
      <c r="D22" s="2" t="s">
        <v>33</v>
      </c>
      <c r="E22" s="2" t="s">
        <v>27</v>
      </c>
      <c r="F22" s="2" t="s">
        <v>34</v>
      </c>
      <c r="G22" s="2" t="s">
        <v>30</v>
      </c>
      <c r="H22" s="2">
        <f t="shared" ref="H22" si="325">IF(G22="Satisfecho",4,IF(G22="Muy satisfecho",5,IF(G22="Medianamente satisfecho",3,IF(G22="Muy  Insatisfecho",1,IF(G22="Insatisfecho",2,"")))))</f>
        <v>4</v>
      </c>
      <c r="I22" s="2" t="s">
        <v>37</v>
      </c>
      <c r="J22" s="2">
        <f t="shared" ref="J22" si="326">IF(I22="Satisfecho",4,IF(I22="Muy satisfecho",5,IF(I22="Medianamente satisfecho",3,IF(I22="Muy  Insatisfecho",1,IF(I22="Insatisfecho",2,"")))))</f>
        <v>3</v>
      </c>
      <c r="K22" s="2" t="s">
        <v>30</v>
      </c>
      <c r="L22" s="2">
        <f t="shared" ref="L22" si="327">IF(K22="Satisfecho",4,IF(K22="Muy satisfecho",5,IF(K22="Medianamente satisfecho",3,IF(K22="Muy  Insatisfecho",1,IF(K22="Insatisfecho",2,"")))))</f>
        <v>4</v>
      </c>
      <c r="M22" s="2" t="s">
        <v>37</v>
      </c>
      <c r="N22" s="2">
        <f t="shared" ref="N22" si="328">IF(M22="Satisfecho",4,IF(M22="Muy satisfecho",5,IF(M22="Medianamente satisfecho",3,IF(M22="Muy  Insatisfecho",1,IF(M22="Insatisfecho",2,"")))))</f>
        <v>3</v>
      </c>
      <c r="O22" s="2" t="s">
        <v>30</v>
      </c>
      <c r="P22" s="2">
        <f t="shared" ref="P22" si="329">IF(O22="Satisfecho",4,IF(O22="Muy satisfecho",5,IF(O22="Medianamente satisfecho",3,IF(O22="Muy  Insatisfecho",1,IF(O22="Insatisfecho",2,"")))))</f>
        <v>4</v>
      </c>
      <c r="Q22" s="2" t="s">
        <v>37</v>
      </c>
      <c r="R22" s="2">
        <f t="shared" ref="R22" si="330">IF(Q22="Satisfecho",4,IF(Q22="Muy satisfecho",5,IF(Q22="Medianamente satisfecho",3,IF(Q22="Muy  Insatisfecho",1,IF(Q22="Insatisfecho",2,"")))))</f>
        <v>3</v>
      </c>
      <c r="S22" s="2" t="s">
        <v>29</v>
      </c>
      <c r="T22" s="2">
        <f t="shared" ref="T22" si="331">IF(S22="Satisfecho",4,IF(S22="Muy satisfecho",5,IF(S22="Medianamente satisfecho",3,IF(S22="Muy  Insatisfecho",1,IF(S22="Insatisfecho",2,"")))))</f>
        <v>5</v>
      </c>
      <c r="U22" s="2" t="s">
        <v>37</v>
      </c>
      <c r="V22" s="2">
        <f t="shared" ref="V22" si="332">IF(U22="Satisfecho",4,IF(U22="Muy satisfecho",5,IF(U22="Medianamente satisfecho",3,IF(U22="Muy  Insatisfecho",1,IF(U22="Insatisfecho",2,"")))))</f>
        <v>3</v>
      </c>
      <c r="W22" s="2" t="s">
        <v>29</v>
      </c>
      <c r="X22" s="2">
        <f t="shared" ref="X22" si="333">IF(W22="Satisfecho",4,IF(W22="Muy satisfecho",5,IF(W22="Medianamente satisfecho",3,IF(W22="Muy  Insatisfecho",1,IF(W22="Insatisfecho",2,"")))))</f>
        <v>5</v>
      </c>
      <c r="Y22" s="2" t="s">
        <v>30</v>
      </c>
      <c r="Z22" s="2">
        <f t="shared" ref="Z22" si="334">IF(Y22="Satisfecho",4,IF(Y22="Muy satisfecho",5,IF(Y22="Medianamente satisfecho",3,IF(Y22="Muy  Insatisfecho",1,IF(Y22="Insatisfecho",2,"")))))</f>
        <v>4</v>
      </c>
      <c r="AA22" s="2" t="s">
        <v>30</v>
      </c>
      <c r="AB22" s="2">
        <f t="shared" ref="AB22" si="335">IF(AA22="Satisfecho",4,IF(AA22="Muy satisfecho",5,IF(AA22="Medianamente satisfecho",3,IF(AA22="Muy  Insatisfecho",1,IF(AA22="Insatisfecho",2,"")))))</f>
        <v>4</v>
      </c>
      <c r="AC22" s="2" t="s">
        <v>37</v>
      </c>
      <c r="AD22" s="2">
        <f t="shared" ref="AD22" si="336">IF(AC22="Satisfecho",4,IF(AC22="Muy satisfecho",5,IF(AC22="Medianamente satisfecho",3,IF(AC22="Muy  Insatisfecho",1,IF(AC22="Insatisfecho",2,"")))))</f>
        <v>3</v>
      </c>
      <c r="AE22" s="2" t="s">
        <v>30</v>
      </c>
      <c r="AF22" s="2">
        <f t="shared" ref="AF22" si="337">IF(AE22="Satisfecho",4,IF(AE22="Muy satisfecho",5,IF(AE22="Medianamente satisfecho",3,IF(AE22="Muy  Insatisfecho",1,IF(AE22="Insatisfecho",2,"")))))</f>
        <v>4</v>
      </c>
      <c r="AG22" s="2" t="s">
        <v>37</v>
      </c>
      <c r="AH22" s="2">
        <f t="shared" ref="AH22" si="338">IF(AG22="Satisfecho",4,IF(AG22="Muy satisfecho",5,IF(AG22="Medianamente satisfecho",3,IF(AG22="Muy  Insatisfecho",1,IF(AG22="Insatisfecho",2,"")))))</f>
        <v>3</v>
      </c>
      <c r="AI22" s="2" t="s">
        <v>37</v>
      </c>
      <c r="AJ22" s="2">
        <f t="shared" ref="AJ22" si="339">IF(AI22="Satisfecho",4,IF(AI22="Muy satisfecho",5,IF(AI22="Medianamente satisfecho",3,IF(AI22="Muy  Insatisfecho",1,IF(AI22="Insatisfecho",2,"")))))</f>
        <v>3</v>
      </c>
      <c r="AK22" s="2" t="s">
        <v>30</v>
      </c>
      <c r="AL22" s="2">
        <f t="shared" ref="AL22" si="340">IF(AK22="Satisfecho",4,IF(AK22="Muy satisfecho",5,IF(AK22="Medianamente satisfecho",3,IF(AK22="Muy  Insatisfecho",1,IF(AK22="Insatisfecho",2,"")))))</f>
        <v>4</v>
      </c>
      <c r="AM22" s="2" t="s">
        <v>37</v>
      </c>
      <c r="AN22" s="2">
        <f t="shared" ref="AN22" si="341">IF(AM22="Satisfecho",4,IF(AM22="Muy satisfecho",5,IF(AM22="Medianamente satisfecho",3,IF(AM22="Muy  Insatisfecho",1,IF(AM22="Insatisfecho",2,"")))))</f>
        <v>3</v>
      </c>
      <c r="AO22" s="2" t="s">
        <v>30</v>
      </c>
      <c r="AP22" s="2">
        <f t="shared" si="17"/>
        <v>4</v>
      </c>
      <c r="AQ22" s="2" t="s">
        <v>30</v>
      </c>
      <c r="AR22" s="2">
        <f t="shared" si="17"/>
        <v>4</v>
      </c>
      <c r="AT22" s="5">
        <f t="shared" si="18"/>
        <v>4</v>
      </c>
    </row>
    <row r="23" spans="1:46" ht="12.75" x14ac:dyDescent="0.2">
      <c r="A23">
        <v>14</v>
      </c>
      <c r="B23" s="2" t="s">
        <v>75</v>
      </c>
      <c r="C23" s="2" t="s">
        <v>25</v>
      </c>
      <c r="D23" s="2" t="s">
        <v>33</v>
      </c>
      <c r="E23" s="2" t="s">
        <v>44</v>
      </c>
      <c r="F23" s="2" t="s">
        <v>34</v>
      </c>
      <c r="G23" s="2" t="s">
        <v>30</v>
      </c>
      <c r="H23" s="2">
        <f t="shared" ref="H23" si="342">IF(G23="Satisfecho",4,IF(G23="Muy satisfecho",5,IF(G23="Medianamente satisfecho",3,IF(G23="Muy  Insatisfecho",1,IF(G23="Insatisfecho",2,"")))))</f>
        <v>4</v>
      </c>
      <c r="I23" s="2" t="s">
        <v>30</v>
      </c>
      <c r="J23" s="2">
        <f t="shared" ref="J23" si="343">IF(I23="Satisfecho",4,IF(I23="Muy satisfecho",5,IF(I23="Medianamente satisfecho",3,IF(I23="Muy  Insatisfecho",1,IF(I23="Insatisfecho",2,"")))))</f>
        <v>4</v>
      </c>
      <c r="K23" s="2" t="s">
        <v>29</v>
      </c>
      <c r="L23" s="2">
        <f t="shared" ref="L23" si="344">IF(K23="Satisfecho",4,IF(K23="Muy satisfecho",5,IF(K23="Medianamente satisfecho",3,IF(K23="Muy  Insatisfecho",1,IF(K23="Insatisfecho",2,"")))))</f>
        <v>5</v>
      </c>
      <c r="M23" s="2" t="s">
        <v>30</v>
      </c>
      <c r="N23" s="2">
        <f t="shared" ref="N23" si="345">IF(M23="Satisfecho",4,IF(M23="Muy satisfecho",5,IF(M23="Medianamente satisfecho",3,IF(M23="Muy  Insatisfecho",1,IF(M23="Insatisfecho",2,"")))))</f>
        <v>4</v>
      </c>
      <c r="O23" s="2" t="s">
        <v>30</v>
      </c>
      <c r="P23" s="2">
        <f t="shared" ref="P23" si="346">IF(O23="Satisfecho",4,IF(O23="Muy satisfecho",5,IF(O23="Medianamente satisfecho",3,IF(O23="Muy  Insatisfecho",1,IF(O23="Insatisfecho",2,"")))))</f>
        <v>4</v>
      </c>
      <c r="Q23" s="2" t="s">
        <v>30</v>
      </c>
      <c r="R23" s="2">
        <f t="shared" ref="R23" si="347">IF(Q23="Satisfecho",4,IF(Q23="Muy satisfecho",5,IF(Q23="Medianamente satisfecho",3,IF(Q23="Muy  Insatisfecho",1,IF(Q23="Insatisfecho",2,"")))))</f>
        <v>4</v>
      </c>
      <c r="S23" s="2" t="s">
        <v>30</v>
      </c>
      <c r="T23" s="2">
        <f t="shared" ref="T23" si="348">IF(S23="Satisfecho",4,IF(S23="Muy satisfecho",5,IF(S23="Medianamente satisfecho",3,IF(S23="Muy  Insatisfecho",1,IF(S23="Insatisfecho",2,"")))))</f>
        <v>4</v>
      </c>
      <c r="U23" s="2" t="s">
        <v>48</v>
      </c>
      <c r="V23" s="2">
        <f t="shared" ref="V23" si="349">IF(U23="Satisfecho",4,IF(U23="Muy satisfecho",5,IF(U23="Medianamente satisfecho",3,IF(U23="Muy  Insatisfecho",1,IF(U23="Insatisfecho",2,"")))))</f>
        <v>2</v>
      </c>
      <c r="W23" s="2" t="s">
        <v>30</v>
      </c>
      <c r="X23" s="2">
        <f t="shared" ref="X23" si="350">IF(W23="Satisfecho",4,IF(W23="Muy satisfecho",5,IF(W23="Medianamente satisfecho",3,IF(W23="Muy  Insatisfecho",1,IF(W23="Insatisfecho",2,"")))))</f>
        <v>4</v>
      </c>
      <c r="Y23" s="2" t="s">
        <v>37</v>
      </c>
      <c r="Z23" s="2">
        <f t="shared" ref="Z23" si="351">IF(Y23="Satisfecho",4,IF(Y23="Muy satisfecho",5,IF(Y23="Medianamente satisfecho",3,IF(Y23="Muy  Insatisfecho",1,IF(Y23="Insatisfecho",2,"")))))</f>
        <v>3</v>
      </c>
      <c r="AA23" s="2" t="s">
        <v>30</v>
      </c>
      <c r="AB23" s="2">
        <f t="shared" ref="AB23" si="352">IF(AA23="Satisfecho",4,IF(AA23="Muy satisfecho",5,IF(AA23="Medianamente satisfecho",3,IF(AA23="Muy  Insatisfecho",1,IF(AA23="Insatisfecho",2,"")))))</f>
        <v>4</v>
      </c>
      <c r="AC23" s="2" t="s">
        <v>30</v>
      </c>
      <c r="AD23" s="2">
        <f t="shared" ref="AD23" si="353">IF(AC23="Satisfecho",4,IF(AC23="Muy satisfecho",5,IF(AC23="Medianamente satisfecho",3,IF(AC23="Muy  Insatisfecho",1,IF(AC23="Insatisfecho",2,"")))))</f>
        <v>4</v>
      </c>
      <c r="AE23" s="2" t="s">
        <v>30</v>
      </c>
      <c r="AF23" s="2">
        <f t="shared" ref="AF23" si="354">IF(AE23="Satisfecho",4,IF(AE23="Muy satisfecho",5,IF(AE23="Medianamente satisfecho",3,IF(AE23="Muy  Insatisfecho",1,IF(AE23="Insatisfecho",2,"")))))</f>
        <v>4</v>
      </c>
      <c r="AG23" s="2" t="s">
        <v>37</v>
      </c>
      <c r="AH23" s="2">
        <f t="shared" ref="AH23" si="355">IF(AG23="Satisfecho",4,IF(AG23="Muy satisfecho",5,IF(AG23="Medianamente satisfecho",3,IF(AG23="Muy  Insatisfecho",1,IF(AG23="Insatisfecho",2,"")))))</f>
        <v>3</v>
      </c>
      <c r="AI23" s="2" t="s">
        <v>30</v>
      </c>
      <c r="AJ23" s="2">
        <f t="shared" ref="AJ23" si="356">IF(AI23="Satisfecho",4,IF(AI23="Muy satisfecho",5,IF(AI23="Medianamente satisfecho",3,IF(AI23="Muy  Insatisfecho",1,IF(AI23="Insatisfecho",2,"")))))</f>
        <v>4</v>
      </c>
      <c r="AK23" s="2" t="s">
        <v>30</v>
      </c>
      <c r="AL23" s="2">
        <f t="shared" ref="AL23" si="357">IF(AK23="Satisfecho",4,IF(AK23="Muy satisfecho",5,IF(AK23="Medianamente satisfecho",3,IF(AK23="Muy  Insatisfecho",1,IF(AK23="Insatisfecho",2,"")))))</f>
        <v>4</v>
      </c>
      <c r="AM23" s="2" t="s">
        <v>30</v>
      </c>
      <c r="AN23" s="2">
        <f t="shared" ref="AN23" si="358">IF(AM23="Satisfecho",4,IF(AM23="Muy satisfecho",5,IF(AM23="Medianamente satisfecho",3,IF(AM23="Muy  Insatisfecho",1,IF(AM23="Insatisfecho",2,"")))))</f>
        <v>4</v>
      </c>
      <c r="AO23" s="2" t="s">
        <v>30</v>
      </c>
      <c r="AP23" s="2">
        <f t="shared" si="17"/>
        <v>4</v>
      </c>
      <c r="AQ23" s="2" t="s">
        <v>30</v>
      </c>
      <c r="AR23" s="2">
        <f t="shared" si="17"/>
        <v>4</v>
      </c>
      <c r="AT23" s="5">
        <f t="shared" si="18"/>
        <v>4</v>
      </c>
    </row>
    <row r="24" spans="1:46" ht="12.75" x14ac:dyDescent="0.2">
      <c r="A24">
        <v>11</v>
      </c>
      <c r="B24" s="2" t="s">
        <v>54</v>
      </c>
      <c r="C24" s="2" t="s">
        <v>32</v>
      </c>
      <c r="D24" s="2" t="s">
        <v>26</v>
      </c>
      <c r="E24" s="2" t="s">
        <v>27</v>
      </c>
      <c r="F24" s="2" t="s">
        <v>28</v>
      </c>
      <c r="G24" s="2" t="s">
        <v>29</v>
      </c>
      <c r="H24" s="2">
        <f t="shared" ref="H24" si="359">IF(G24="Satisfecho",4,IF(G24="Muy satisfecho",5,IF(G24="Medianamente satisfecho",3,IF(G24="Muy  Insatisfecho",1,IF(G24="Insatisfecho",2,"")))))</f>
        <v>5</v>
      </c>
      <c r="I24" s="2" t="s">
        <v>30</v>
      </c>
      <c r="J24" s="2">
        <f t="shared" ref="J24" si="360">IF(I24="Satisfecho",4,IF(I24="Muy satisfecho",5,IF(I24="Medianamente satisfecho",3,IF(I24="Muy  Insatisfecho",1,IF(I24="Insatisfecho",2,"")))))</f>
        <v>4</v>
      </c>
      <c r="K24" s="2" t="s">
        <v>29</v>
      </c>
      <c r="L24" s="2">
        <f t="shared" ref="L24" si="361">IF(K24="Satisfecho",4,IF(K24="Muy satisfecho",5,IF(K24="Medianamente satisfecho",3,IF(K24="Muy  Insatisfecho",1,IF(K24="Insatisfecho",2,"")))))</f>
        <v>5</v>
      </c>
      <c r="M24" s="2" t="s">
        <v>30</v>
      </c>
      <c r="N24" s="2">
        <f t="shared" ref="N24" si="362">IF(M24="Satisfecho",4,IF(M24="Muy satisfecho",5,IF(M24="Medianamente satisfecho",3,IF(M24="Muy  Insatisfecho",1,IF(M24="Insatisfecho",2,"")))))</f>
        <v>4</v>
      </c>
      <c r="O24" s="2" t="s">
        <v>30</v>
      </c>
      <c r="P24" s="2">
        <f t="shared" ref="P24" si="363">IF(O24="Satisfecho",4,IF(O24="Muy satisfecho",5,IF(O24="Medianamente satisfecho",3,IF(O24="Muy  Insatisfecho",1,IF(O24="Insatisfecho",2,"")))))</f>
        <v>4</v>
      </c>
      <c r="Q24" s="2" t="s">
        <v>30</v>
      </c>
      <c r="R24" s="2">
        <f t="shared" ref="R24" si="364">IF(Q24="Satisfecho",4,IF(Q24="Muy satisfecho",5,IF(Q24="Medianamente satisfecho",3,IF(Q24="Muy  Insatisfecho",1,IF(Q24="Insatisfecho",2,"")))))</f>
        <v>4</v>
      </c>
      <c r="S24" s="2" t="s">
        <v>37</v>
      </c>
      <c r="T24" s="2">
        <f t="shared" ref="T24" si="365">IF(S24="Satisfecho",4,IF(S24="Muy satisfecho",5,IF(S24="Medianamente satisfecho",3,IF(S24="Muy  Insatisfecho",1,IF(S24="Insatisfecho",2,"")))))</f>
        <v>3</v>
      </c>
      <c r="U24" s="2" t="s">
        <v>37</v>
      </c>
      <c r="V24" s="2">
        <f t="shared" ref="V24" si="366">IF(U24="Satisfecho",4,IF(U24="Muy satisfecho",5,IF(U24="Medianamente satisfecho",3,IF(U24="Muy  Insatisfecho",1,IF(U24="Insatisfecho",2,"")))))</f>
        <v>3</v>
      </c>
      <c r="W24" s="2" t="s">
        <v>30</v>
      </c>
      <c r="X24" s="2">
        <f t="shared" ref="X24" si="367">IF(W24="Satisfecho",4,IF(W24="Muy satisfecho",5,IF(W24="Medianamente satisfecho",3,IF(W24="Muy  Insatisfecho",1,IF(W24="Insatisfecho",2,"")))))</f>
        <v>4</v>
      </c>
      <c r="Y24" s="2" t="s">
        <v>37</v>
      </c>
      <c r="Z24" s="2">
        <f t="shared" ref="Z24" si="368">IF(Y24="Satisfecho",4,IF(Y24="Muy satisfecho",5,IF(Y24="Medianamente satisfecho",3,IF(Y24="Muy  Insatisfecho",1,IF(Y24="Insatisfecho",2,"")))))</f>
        <v>3</v>
      </c>
      <c r="AA24" s="2" t="s">
        <v>30</v>
      </c>
      <c r="AB24" s="2">
        <f t="shared" ref="AB24" si="369">IF(AA24="Satisfecho",4,IF(AA24="Muy satisfecho",5,IF(AA24="Medianamente satisfecho",3,IF(AA24="Muy  Insatisfecho",1,IF(AA24="Insatisfecho",2,"")))))</f>
        <v>4</v>
      </c>
      <c r="AC24" s="2" t="s">
        <v>37</v>
      </c>
      <c r="AD24" s="2">
        <f t="shared" ref="AD24" si="370">IF(AC24="Satisfecho",4,IF(AC24="Muy satisfecho",5,IF(AC24="Medianamente satisfecho",3,IF(AC24="Muy  Insatisfecho",1,IF(AC24="Insatisfecho",2,"")))))</f>
        <v>3</v>
      </c>
      <c r="AE24" s="2" t="s">
        <v>30</v>
      </c>
      <c r="AF24" s="2">
        <f t="shared" ref="AF24" si="371">IF(AE24="Satisfecho",4,IF(AE24="Muy satisfecho",5,IF(AE24="Medianamente satisfecho",3,IF(AE24="Muy  Insatisfecho",1,IF(AE24="Insatisfecho",2,"")))))</f>
        <v>4</v>
      </c>
      <c r="AG24" s="2" t="s">
        <v>30</v>
      </c>
      <c r="AH24" s="2">
        <f t="shared" ref="AH24" si="372">IF(AG24="Satisfecho",4,IF(AG24="Muy satisfecho",5,IF(AG24="Medianamente satisfecho",3,IF(AG24="Muy  Insatisfecho",1,IF(AG24="Insatisfecho",2,"")))))</f>
        <v>4</v>
      </c>
      <c r="AI24" s="2" t="s">
        <v>30</v>
      </c>
      <c r="AJ24" s="2">
        <f t="shared" ref="AJ24" si="373">IF(AI24="Satisfecho",4,IF(AI24="Muy satisfecho",5,IF(AI24="Medianamente satisfecho",3,IF(AI24="Muy  Insatisfecho",1,IF(AI24="Insatisfecho",2,"")))))</f>
        <v>4</v>
      </c>
      <c r="AK24" s="2" t="s">
        <v>29</v>
      </c>
      <c r="AL24" s="2">
        <f t="shared" ref="AL24" si="374">IF(AK24="Satisfecho",4,IF(AK24="Muy satisfecho",5,IF(AK24="Medianamente satisfecho",3,IF(AK24="Muy  Insatisfecho",1,IF(AK24="Insatisfecho",2,"")))))</f>
        <v>5</v>
      </c>
      <c r="AM24" s="2" t="s">
        <v>30</v>
      </c>
      <c r="AN24" s="2">
        <f t="shared" ref="AN24" si="375">IF(AM24="Satisfecho",4,IF(AM24="Muy satisfecho",5,IF(AM24="Medianamente satisfecho",3,IF(AM24="Muy  Insatisfecho",1,IF(AM24="Insatisfecho",2,"")))))</f>
        <v>4</v>
      </c>
      <c r="AO24" s="2" t="s">
        <v>30</v>
      </c>
      <c r="AP24" s="2">
        <f t="shared" si="17"/>
        <v>4</v>
      </c>
      <c r="AQ24" s="2" t="s">
        <v>30</v>
      </c>
      <c r="AR24" s="2">
        <f t="shared" si="17"/>
        <v>4</v>
      </c>
      <c r="AT24" s="5">
        <f t="shared" si="18"/>
        <v>4</v>
      </c>
    </row>
    <row r="25" spans="1:46" ht="12.75" x14ac:dyDescent="0.2">
      <c r="A25">
        <v>20</v>
      </c>
      <c r="B25" s="2" t="s">
        <v>61</v>
      </c>
      <c r="C25" s="2" t="s">
        <v>32</v>
      </c>
      <c r="D25" s="2" t="s">
        <v>33</v>
      </c>
      <c r="E25" s="2" t="s">
        <v>27</v>
      </c>
      <c r="F25" s="2" t="s">
        <v>36</v>
      </c>
      <c r="G25" s="2" t="s">
        <v>30</v>
      </c>
      <c r="H25" s="2">
        <f t="shared" ref="H25" si="376">IF(G25="Satisfecho",4,IF(G25="Muy satisfecho",5,IF(G25="Medianamente satisfecho",3,IF(G25="Muy  Insatisfecho",1,IF(G25="Insatisfecho",2,"")))))</f>
        <v>4</v>
      </c>
      <c r="I25" s="2" t="s">
        <v>30</v>
      </c>
      <c r="J25" s="2">
        <f t="shared" ref="J25" si="377">IF(I25="Satisfecho",4,IF(I25="Muy satisfecho",5,IF(I25="Medianamente satisfecho",3,IF(I25="Muy  Insatisfecho",1,IF(I25="Insatisfecho",2,"")))))</f>
        <v>4</v>
      </c>
      <c r="K25" s="2" t="s">
        <v>30</v>
      </c>
      <c r="L25" s="2">
        <f t="shared" ref="L25" si="378">IF(K25="Satisfecho",4,IF(K25="Muy satisfecho",5,IF(K25="Medianamente satisfecho",3,IF(K25="Muy  Insatisfecho",1,IF(K25="Insatisfecho",2,"")))))</f>
        <v>4</v>
      </c>
      <c r="M25" s="2" t="s">
        <v>30</v>
      </c>
      <c r="N25" s="2">
        <f t="shared" ref="N25" si="379">IF(M25="Satisfecho",4,IF(M25="Muy satisfecho",5,IF(M25="Medianamente satisfecho",3,IF(M25="Muy  Insatisfecho",1,IF(M25="Insatisfecho",2,"")))))</f>
        <v>4</v>
      </c>
      <c r="O25" s="2" t="s">
        <v>29</v>
      </c>
      <c r="P25" s="2">
        <f t="shared" ref="P25" si="380">IF(O25="Satisfecho",4,IF(O25="Muy satisfecho",5,IF(O25="Medianamente satisfecho",3,IF(O25="Muy  Insatisfecho",1,IF(O25="Insatisfecho",2,"")))))</f>
        <v>5</v>
      </c>
      <c r="Q25" s="2" t="s">
        <v>37</v>
      </c>
      <c r="R25" s="2">
        <f t="shared" ref="R25" si="381">IF(Q25="Satisfecho",4,IF(Q25="Muy satisfecho",5,IF(Q25="Medianamente satisfecho",3,IF(Q25="Muy  Insatisfecho",1,IF(Q25="Insatisfecho",2,"")))))</f>
        <v>3</v>
      </c>
      <c r="S25" s="2" t="s">
        <v>37</v>
      </c>
      <c r="T25" s="2">
        <f t="shared" ref="T25" si="382">IF(S25="Satisfecho",4,IF(S25="Muy satisfecho",5,IF(S25="Medianamente satisfecho",3,IF(S25="Muy  Insatisfecho",1,IF(S25="Insatisfecho",2,"")))))</f>
        <v>3</v>
      </c>
      <c r="U25" s="2" t="s">
        <v>37</v>
      </c>
      <c r="V25" s="2">
        <f t="shared" ref="V25" si="383">IF(U25="Satisfecho",4,IF(U25="Muy satisfecho",5,IF(U25="Medianamente satisfecho",3,IF(U25="Muy  Insatisfecho",1,IF(U25="Insatisfecho",2,"")))))</f>
        <v>3</v>
      </c>
      <c r="W25" s="2" t="s">
        <v>30</v>
      </c>
      <c r="X25" s="2">
        <f t="shared" ref="X25" si="384">IF(W25="Satisfecho",4,IF(W25="Muy satisfecho",5,IF(W25="Medianamente satisfecho",3,IF(W25="Muy  Insatisfecho",1,IF(W25="Insatisfecho",2,"")))))</f>
        <v>4</v>
      </c>
      <c r="Y25" s="2" t="s">
        <v>30</v>
      </c>
      <c r="Z25" s="2">
        <f t="shared" ref="Z25" si="385">IF(Y25="Satisfecho",4,IF(Y25="Muy satisfecho",5,IF(Y25="Medianamente satisfecho",3,IF(Y25="Muy  Insatisfecho",1,IF(Y25="Insatisfecho",2,"")))))</f>
        <v>4</v>
      </c>
      <c r="AA25" s="2" t="s">
        <v>37</v>
      </c>
      <c r="AB25" s="2">
        <f t="shared" ref="AB25" si="386">IF(AA25="Satisfecho",4,IF(AA25="Muy satisfecho",5,IF(AA25="Medianamente satisfecho",3,IF(AA25="Muy  Insatisfecho",1,IF(AA25="Insatisfecho",2,"")))))</f>
        <v>3</v>
      </c>
      <c r="AC25" s="2" t="s">
        <v>30</v>
      </c>
      <c r="AD25" s="2">
        <f t="shared" ref="AD25" si="387">IF(AC25="Satisfecho",4,IF(AC25="Muy satisfecho",5,IF(AC25="Medianamente satisfecho",3,IF(AC25="Muy  Insatisfecho",1,IF(AC25="Insatisfecho",2,"")))))</f>
        <v>4</v>
      </c>
      <c r="AE25" s="2" t="s">
        <v>30</v>
      </c>
      <c r="AF25" s="2">
        <f t="shared" ref="AF25" si="388">IF(AE25="Satisfecho",4,IF(AE25="Muy satisfecho",5,IF(AE25="Medianamente satisfecho",3,IF(AE25="Muy  Insatisfecho",1,IF(AE25="Insatisfecho",2,"")))))</f>
        <v>4</v>
      </c>
      <c r="AG25" s="2" t="s">
        <v>48</v>
      </c>
      <c r="AH25" s="2">
        <f t="shared" ref="AH25" si="389">IF(AG25="Satisfecho",4,IF(AG25="Muy satisfecho",5,IF(AG25="Medianamente satisfecho",3,IF(AG25="Muy  Insatisfecho",1,IF(AG25="Insatisfecho",2,"")))))</f>
        <v>2</v>
      </c>
      <c r="AI25" s="2" t="s">
        <v>30</v>
      </c>
      <c r="AJ25" s="2">
        <f t="shared" ref="AJ25" si="390">IF(AI25="Satisfecho",4,IF(AI25="Muy satisfecho",5,IF(AI25="Medianamente satisfecho",3,IF(AI25="Muy  Insatisfecho",1,IF(AI25="Insatisfecho",2,"")))))</f>
        <v>4</v>
      </c>
      <c r="AK25" s="2" t="s">
        <v>30</v>
      </c>
      <c r="AL25" s="2">
        <f t="shared" ref="AL25" si="391">IF(AK25="Satisfecho",4,IF(AK25="Muy satisfecho",5,IF(AK25="Medianamente satisfecho",3,IF(AK25="Muy  Insatisfecho",1,IF(AK25="Insatisfecho",2,"")))))</f>
        <v>4</v>
      </c>
      <c r="AM25" s="2" t="s">
        <v>30</v>
      </c>
      <c r="AN25" s="2">
        <f t="shared" ref="AN25" si="392">IF(AM25="Satisfecho",4,IF(AM25="Muy satisfecho",5,IF(AM25="Medianamente satisfecho",3,IF(AM25="Muy  Insatisfecho",1,IF(AM25="Insatisfecho",2,"")))))</f>
        <v>4</v>
      </c>
      <c r="AO25" s="2" t="s">
        <v>37</v>
      </c>
      <c r="AP25" s="2">
        <f t="shared" si="17"/>
        <v>3</v>
      </c>
      <c r="AQ25" s="2" t="s">
        <v>37</v>
      </c>
      <c r="AR25" s="2">
        <f t="shared" si="17"/>
        <v>3</v>
      </c>
      <c r="AT25" s="5">
        <f t="shared" si="18"/>
        <v>4</v>
      </c>
    </row>
    <row r="26" spans="1:46" ht="12.75" x14ac:dyDescent="0.2">
      <c r="A26">
        <v>10</v>
      </c>
      <c r="B26" s="2" t="s">
        <v>53</v>
      </c>
      <c r="C26" s="2" t="s">
        <v>25</v>
      </c>
      <c r="D26" s="2" t="s">
        <v>33</v>
      </c>
      <c r="E26" s="2" t="s">
        <v>44</v>
      </c>
      <c r="F26" s="2" t="s">
        <v>34</v>
      </c>
      <c r="G26" s="2" t="s">
        <v>29</v>
      </c>
      <c r="H26" s="2">
        <f t="shared" ref="H26" si="393">IF(G26="Satisfecho",4,IF(G26="Muy satisfecho",5,IF(G26="Medianamente satisfecho",3,IF(G26="Muy  Insatisfecho",1,IF(G26="Insatisfecho",2,"")))))</f>
        <v>5</v>
      </c>
      <c r="I26" s="2" t="s">
        <v>30</v>
      </c>
      <c r="J26" s="2">
        <f t="shared" ref="J26" si="394">IF(I26="Satisfecho",4,IF(I26="Muy satisfecho",5,IF(I26="Medianamente satisfecho",3,IF(I26="Muy  Insatisfecho",1,IF(I26="Insatisfecho",2,"")))))</f>
        <v>4</v>
      </c>
      <c r="K26" s="2" t="s">
        <v>29</v>
      </c>
      <c r="L26" s="2">
        <f t="shared" ref="L26" si="395">IF(K26="Satisfecho",4,IF(K26="Muy satisfecho",5,IF(K26="Medianamente satisfecho",3,IF(K26="Muy  Insatisfecho",1,IF(K26="Insatisfecho",2,"")))))</f>
        <v>5</v>
      </c>
      <c r="M26" s="2" t="s">
        <v>30</v>
      </c>
      <c r="N26" s="2">
        <f t="shared" ref="N26" si="396">IF(M26="Satisfecho",4,IF(M26="Muy satisfecho",5,IF(M26="Medianamente satisfecho",3,IF(M26="Muy  Insatisfecho",1,IF(M26="Insatisfecho",2,"")))))</f>
        <v>4</v>
      </c>
      <c r="O26" s="2" t="s">
        <v>30</v>
      </c>
      <c r="P26" s="2">
        <f t="shared" ref="P26" si="397">IF(O26="Satisfecho",4,IF(O26="Muy satisfecho",5,IF(O26="Medianamente satisfecho",3,IF(O26="Muy  Insatisfecho",1,IF(O26="Insatisfecho",2,"")))))</f>
        <v>4</v>
      </c>
      <c r="Q26" s="2" t="s">
        <v>37</v>
      </c>
      <c r="R26" s="2">
        <f t="shared" ref="R26" si="398">IF(Q26="Satisfecho",4,IF(Q26="Muy satisfecho",5,IF(Q26="Medianamente satisfecho",3,IF(Q26="Muy  Insatisfecho",1,IF(Q26="Insatisfecho",2,"")))))</f>
        <v>3</v>
      </c>
      <c r="S26" s="2" t="s">
        <v>29</v>
      </c>
      <c r="T26" s="2">
        <f t="shared" ref="T26" si="399">IF(S26="Satisfecho",4,IF(S26="Muy satisfecho",5,IF(S26="Medianamente satisfecho",3,IF(S26="Muy  Insatisfecho",1,IF(S26="Insatisfecho",2,"")))))</f>
        <v>5</v>
      </c>
      <c r="U26" s="2" t="s">
        <v>37</v>
      </c>
      <c r="V26" s="2">
        <f t="shared" ref="V26" si="400">IF(U26="Satisfecho",4,IF(U26="Muy satisfecho",5,IF(U26="Medianamente satisfecho",3,IF(U26="Muy  Insatisfecho",1,IF(U26="Insatisfecho",2,"")))))</f>
        <v>3</v>
      </c>
      <c r="W26" s="2" t="s">
        <v>30</v>
      </c>
      <c r="X26" s="2">
        <f t="shared" ref="X26" si="401">IF(W26="Satisfecho",4,IF(W26="Muy satisfecho",5,IF(W26="Medianamente satisfecho",3,IF(W26="Muy  Insatisfecho",1,IF(W26="Insatisfecho",2,"")))))</f>
        <v>4</v>
      </c>
      <c r="Y26" s="2" t="s">
        <v>30</v>
      </c>
      <c r="Z26" s="2">
        <f t="shared" ref="Z26" si="402">IF(Y26="Satisfecho",4,IF(Y26="Muy satisfecho",5,IF(Y26="Medianamente satisfecho",3,IF(Y26="Muy  Insatisfecho",1,IF(Y26="Insatisfecho",2,"")))))</f>
        <v>4</v>
      </c>
      <c r="AA26" s="2" t="s">
        <v>37</v>
      </c>
      <c r="AB26" s="2">
        <f t="shared" ref="AB26" si="403">IF(AA26="Satisfecho",4,IF(AA26="Muy satisfecho",5,IF(AA26="Medianamente satisfecho",3,IF(AA26="Muy  Insatisfecho",1,IF(AA26="Insatisfecho",2,"")))))</f>
        <v>3</v>
      </c>
      <c r="AC26" s="2" t="s">
        <v>37</v>
      </c>
      <c r="AD26" s="2">
        <f t="shared" ref="AD26" si="404">IF(AC26="Satisfecho",4,IF(AC26="Muy satisfecho",5,IF(AC26="Medianamente satisfecho",3,IF(AC26="Muy  Insatisfecho",1,IF(AC26="Insatisfecho",2,"")))))</f>
        <v>3</v>
      </c>
      <c r="AE26" s="2" t="s">
        <v>30</v>
      </c>
      <c r="AF26" s="2">
        <f t="shared" ref="AF26" si="405">IF(AE26="Satisfecho",4,IF(AE26="Muy satisfecho",5,IF(AE26="Medianamente satisfecho",3,IF(AE26="Muy  Insatisfecho",1,IF(AE26="Insatisfecho",2,"")))))</f>
        <v>4</v>
      </c>
      <c r="AG26" s="2" t="s">
        <v>48</v>
      </c>
      <c r="AH26" s="2">
        <f t="shared" ref="AH26" si="406">IF(AG26="Satisfecho",4,IF(AG26="Muy satisfecho",5,IF(AG26="Medianamente satisfecho",3,IF(AG26="Muy  Insatisfecho",1,IF(AG26="Insatisfecho",2,"")))))</f>
        <v>2</v>
      </c>
      <c r="AI26" s="2" t="s">
        <v>30</v>
      </c>
      <c r="AJ26" s="2">
        <f t="shared" ref="AJ26" si="407">IF(AI26="Satisfecho",4,IF(AI26="Muy satisfecho",5,IF(AI26="Medianamente satisfecho",3,IF(AI26="Muy  Insatisfecho",1,IF(AI26="Insatisfecho",2,"")))))</f>
        <v>4</v>
      </c>
      <c r="AK26" s="2" t="s">
        <v>30</v>
      </c>
      <c r="AL26" s="2">
        <f t="shared" ref="AL26" si="408">IF(AK26="Satisfecho",4,IF(AK26="Muy satisfecho",5,IF(AK26="Medianamente satisfecho",3,IF(AK26="Muy  Insatisfecho",1,IF(AK26="Insatisfecho",2,"")))))</f>
        <v>4</v>
      </c>
      <c r="AM26" s="2" t="s">
        <v>30</v>
      </c>
      <c r="AN26" s="2">
        <f t="shared" ref="AN26" si="409">IF(AM26="Satisfecho",4,IF(AM26="Muy satisfecho",5,IF(AM26="Medianamente satisfecho",3,IF(AM26="Muy  Insatisfecho",1,IF(AM26="Insatisfecho",2,"")))))</f>
        <v>4</v>
      </c>
      <c r="AO26" s="2" t="s">
        <v>30</v>
      </c>
      <c r="AP26" s="2">
        <f t="shared" si="17"/>
        <v>4</v>
      </c>
      <c r="AQ26" s="2" t="s">
        <v>30</v>
      </c>
      <c r="AR26" s="2">
        <f t="shared" si="17"/>
        <v>4</v>
      </c>
      <c r="AT26" s="5">
        <f t="shared" si="18"/>
        <v>4</v>
      </c>
    </row>
    <row r="27" spans="1:46" ht="12.75" x14ac:dyDescent="0.2">
      <c r="B27" s="2" t="s">
        <v>60</v>
      </c>
      <c r="C27" s="2" t="s">
        <v>32</v>
      </c>
      <c r="D27" s="2" t="s">
        <v>26</v>
      </c>
      <c r="E27" s="2" t="s">
        <v>27</v>
      </c>
      <c r="F27" s="2" t="s">
        <v>34</v>
      </c>
      <c r="G27" s="2" t="s">
        <v>29</v>
      </c>
      <c r="H27" s="2">
        <f t="shared" ref="H27" si="410">IF(G27="Satisfecho",4,IF(G27="Muy satisfecho",5,IF(G27="Medianamente satisfecho",3,IF(G27="Muy  Insatisfecho",1,IF(G27="Insatisfecho",2,"")))))</f>
        <v>5</v>
      </c>
      <c r="I27" s="2" t="s">
        <v>29</v>
      </c>
      <c r="J27" s="2">
        <f t="shared" ref="J27" si="411">IF(I27="Satisfecho",4,IF(I27="Muy satisfecho",5,IF(I27="Medianamente satisfecho",3,IF(I27="Muy  Insatisfecho",1,IF(I27="Insatisfecho",2,"")))))</f>
        <v>5</v>
      </c>
      <c r="K27" s="2" t="s">
        <v>29</v>
      </c>
      <c r="L27" s="2">
        <f t="shared" ref="L27" si="412">IF(K27="Satisfecho",4,IF(K27="Muy satisfecho",5,IF(K27="Medianamente satisfecho",3,IF(K27="Muy  Insatisfecho",1,IF(K27="Insatisfecho",2,"")))))</f>
        <v>5</v>
      </c>
      <c r="M27" s="2" t="s">
        <v>30</v>
      </c>
      <c r="N27" s="2">
        <f t="shared" ref="N27" si="413">IF(M27="Satisfecho",4,IF(M27="Muy satisfecho",5,IF(M27="Medianamente satisfecho",3,IF(M27="Muy  Insatisfecho",1,IF(M27="Insatisfecho",2,"")))))</f>
        <v>4</v>
      </c>
      <c r="O27" s="2" t="s">
        <v>29</v>
      </c>
      <c r="P27" s="2">
        <f t="shared" ref="P27" si="414">IF(O27="Satisfecho",4,IF(O27="Muy satisfecho",5,IF(O27="Medianamente satisfecho",3,IF(O27="Muy  Insatisfecho",1,IF(O27="Insatisfecho",2,"")))))</f>
        <v>5</v>
      </c>
      <c r="Q27" s="2" t="s">
        <v>29</v>
      </c>
      <c r="R27" s="2">
        <f t="shared" ref="R27" si="415">IF(Q27="Satisfecho",4,IF(Q27="Muy satisfecho",5,IF(Q27="Medianamente satisfecho",3,IF(Q27="Muy  Insatisfecho",1,IF(Q27="Insatisfecho",2,"")))))</f>
        <v>5</v>
      </c>
      <c r="S27" s="2" t="s">
        <v>37</v>
      </c>
      <c r="T27" s="2">
        <f t="shared" ref="T27" si="416">IF(S27="Satisfecho",4,IF(S27="Muy satisfecho",5,IF(S27="Medianamente satisfecho",3,IF(S27="Muy  Insatisfecho",1,IF(S27="Insatisfecho",2,"")))))</f>
        <v>3</v>
      </c>
      <c r="U27" s="2" t="s">
        <v>30</v>
      </c>
      <c r="V27" s="2">
        <f t="shared" ref="V27" si="417">IF(U27="Satisfecho",4,IF(U27="Muy satisfecho",5,IF(U27="Medianamente satisfecho",3,IF(U27="Muy  Insatisfecho",1,IF(U27="Insatisfecho",2,"")))))</f>
        <v>4</v>
      </c>
      <c r="W27" s="2" t="s">
        <v>30</v>
      </c>
      <c r="X27" s="2">
        <f t="shared" ref="X27" si="418">IF(W27="Satisfecho",4,IF(W27="Muy satisfecho",5,IF(W27="Medianamente satisfecho",3,IF(W27="Muy  Insatisfecho",1,IF(W27="Insatisfecho",2,"")))))</f>
        <v>4</v>
      </c>
      <c r="Y27" s="2" t="s">
        <v>30</v>
      </c>
      <c r="Z27" s="2">
        <f t="shared" ref="Z27" si="419">IF(Y27="Satisfecho",4,IF(Y27="Muy satisfecho",5,IF(Y27="Medianamente satisfecho",3,IF(Y27="Muy  Insatisfecho",1,IF(Y27="Insatisfecho",2,"")))))</f>
        <v>4</v>
      </c>
      <c r="AA27" s="2" t="s">
        <v>30</v>
      </c>
      <c r="AB27" s="2">
        <f t="shared" ref="AB27" si="420">IF(AA27="Satisfecho",4,IF(AA27="Muy satisfecho",5,IF(AA27="Medianamente satisfecho",3,IF(AA27="Muy  Insatisfecho",1,IF(AA27="Insatisfecho",2,"")))))</f>
        <v>4</v>
      </c>
      <c r="AC27" s="2" t="s">
        <v>30</v>
      </c>
      <c r="AD27" s="2">
        <f t="shared" ref="AD27" si="421">IF(AC27="Satisfecho",4,IF(AC27="Muy satisfecho",5,IF(AC27="Medianamente satisfecho",3,IF(AC27="Muy  Insatisfecho",1,IF(AC27="Insatisfecho",2,"")))))</f>
        <v>4</v>
      </c>
      <c r="AE27" s="2" t="s">
        <v>30</v>
      </c>
      <c r="AF27" s="2">
        <f t="shared" ref="AF27" si="422">IF(AE27="Satisfecho",4,IF(AE27="Muy satisfecho",5,IF(AE27="Medianamente satisfecho",3,IF(AE27="Muy  Insatisfecho",1,IF(AE27="Insatisfecho",2,"")))))</f>
        <v>4</v>
      </c>
      <c r="AG27" s="2" t="s">
        <v>37</v>
      </c>
      <c r="AH27" s="2">
        <f t="shared" ref="AH27" si="423">IF(AG27="Satisfecho",4,IF(AG27="Muy satisfecho",5,IF(AG27="Medianamente satisfecho",3,IF(AG27="Muy  Insatisfecho",1,IF(AG27="Insatisfecho",2,"")))))</f>
        <v>3</v>
      </c>
      <c r="AI27" s="2" t="s">
        <v>30</v>
      </c>
      <c r="AJ27" s="2">
        <f t="shared" ref="AJ27" si="424">IF(AI27="Satisfecho",4,IF(AI27="Muy satisfecho",5,IF(AI27="Medianamente satisfecho",3,IF(AI27="Muy  Insatisfecho",1,IF(AI27="Insatisfecho",2,"")))))</f>
        <v>4</v>
      </c>
      <c r="AK27" s="2" t="s">
        <v>30</v>
      </c>
      <c r="AL27" s="2">
        <f t="shared" ref="AL27" si="425">IF(AK27="Satisfecho",4,IF(AK27="Muy satisfecho",5,IF(AK27="Medianamente satisfecho",3,IF(AK27="Muy  Insatisfecho",1,IF(AK27="Insatisfecho",2,"")))))</f>
        <v>4</v>
      </c>
      <c r="AM27" s="2" t="s">
        <v>48</v>
      </c>
      <c r="AN27" s="2">
        <f t="shared" ref="AN27" si="426">IF(AM27="Satisfecho",4,IF(AM27="Muy satisfecho",5,IF(AM27="Medianamente satisfecho",3,IF(AM27="Muy  Insatisfecho",1,IF(AM27="Insatisfecho",2,"")))))</f>
        <v>2</v>
      </c>
      <c r="AO27" s="2" t="s">
        <v>30</v>
      </c>
      <c r="AP27" s="2">
        <f t="shared" si="17"/>
        <v>4</v>
      </c>
      <c r="AQ27" s="2" t="s">
        <v>30</v>
      </c>
      <c r="AR27" s="2">
        <f t="shared" si="17"/>
        <v>4</v>
      </c>
      <c r="AT27" s="5">
        <f t="shared" si="18"/>
        <v>4</v>
      </c>
    </row>
    <row r="28" spans="1:46" ht="12.75" x14ac:dyDescent="0.2">
      <c r="A28">
        <v>23</v>
      </c>
      <c r="B28" s="2" t="s">
        <v>67</v>
      </c>
      <c r="C28" s="2" t="s">
        <v>41</v>
      </c>
      <c r="D28" s="2" t="s">
        <v>33</v>
      </c>
      <c r="E28" s="2" t="s">
        <v>44</v>
      </c>
      <c r="F28" s="2" t="s">
        <v>36</v>
      </c>
      <c r="G28" s="2" t="s">
        <v>30</v>
      </c>
      <c r="H28" s="2">
        <f t="shared" ref="H28" si="427">IF(G28="Satisfecho",4,IF(G28="Muy satisfecho",5,IF(G28="Medianamente satisfecho",3,IF(G28="Muy  Insatisfecho",1,IF(G28="Insatisfecho",2,"")))))</f>
        <v>4</v>
      </c>
      <c r="I28" s="2" t="s">
        <v>29</v>
      </c>
      <c r="J28" s="2">
        <f t="shared" ref="J28" si="428">IF(I28="Satisfecho",4,IF(I28="Muy satisfecho",5,IF(I28="Medianamente satisfecho",3,IF(I28="Muy  Insatisfecho",1,IF(I28="Insatisfecho",2,"")))))</f>
        <v>5</v>
      </c>
      <c r="K28" s="2" t="s">
        <v>29</v>
      </c>
      <c r="L28" s="2">
        <f t="shared" ref="L28" si="429">IF(K28="Satisfecho",4,IF(K28="Muy satisfecho",5,IF(K28="Medianamente satisfecho",3,IF(K28="Muy  Insatisfecho",1,IF(K28="Insatisfecho",2,"")))))</f>
        <v>5</v>
      </c>
      <c r="M28" s="2" t="s">
        <v>29</v>
      </c>
      <c r="N28" s="2">
        <f t="shared" ref="N28" si="430">IF(M28="Satisfecho",4,IF(M28="Muy satisfecho",5,IF(M28="Medianamente satisfecho",3,IF(M28="Muy  Insatisfecho",1,IF(M28="Insatisfecho",2,"")))))</f>
        <v>5</v>
      </c>
      <c r="O28" s="2" t="s">
        <v>30</v>
      </c>
      <c r="P28" s="2">
        <f t="shared" ref="P28" si="431">IF(O28="Satisfecho",4,IF(O28="Muy satisfecho",5,IF(O28="Medianamente satisfecho",3,IF(O28="Muy  Insatisfecho",1,IF(O28="Insatisfecho",2,"")))))</f>
        <v>4</v>
      </c>
      <c r="Q28" s="2" t="s">
        <v>30</v>
      </c>
      <c r="R28" s="2">
        <f t="shared" ref="R28" si="432">IF(Q28="Satisfecho",4,IF(Q28="Muy satisfecho",5,IF(Q28="Medianamente satisfecho",3,IF(Q28="Muy  Insatisfecho",1,IF(Q28="Insatisfecho",2,"")))))</f>
        <v>4</v>
      </c>
      <c r="S28" s="2" t="s">
        <v>29</v>
      </c>
      <c r="T28" s="2">
        <f t="shared" ref="T28" si="433">IF(S28="Satisfecho",4,IF(S28="Muy satisfecho",5,IF(S28="Medianamente satisfecho",3,IF(S28="Muy  Insatisfecho",1,IF(S28="Insatisfecho",2,"")))))</f>
        <v>5</v>
      </c>
      <c r="U28" s="2" t="s">
        <v>37</v>
      </c>
      <c r="V28" s="2">
        <f t="shared" ref="V28" si="434">IF(U28="Satisfecho",4,IF(U28="Muy satisfecho",5,IF(U28="Medianamente satisfecho",3,IF(U28="Muy  Insatisfecho",1,IF(U28="Insatisfecho",2,"")))))</f>
        <v>3</v>
      </c>
      <c r="W28" s="2" t="s">
        <v>30</v>
      </c>
      <c r="X28" s="2">
        <f t="shared" ref="X28" si="435">IF(W28="Satisfecho",4,IF(W28="Muy satisfecho",5,IF(W28="Medianamente satisfecho",3,IF(W28="Muy  Insatisfecho",1,IF(W28="Insatisfecho",2,"")))))</f>
        <v>4</v>
      </c>
      <c r="Y28" s="2" t="s">
        <v>29</v>
      </c>
      <c r="Z28" s="2">
        <f t="shared" ref="Z28" si="436">IF(Y28="Satisfecho",4,IF(Y28="Muy satisfecho",5,IF(Y28="Medianamente satisfecho",3,IF(Y28="Muy  Insatisfecho",1,IF(Y28="Insatisfecho",2,"")))))</f>
        <v>5</v>
      </c>
      <c r="AA28" s="2" t="s">
        <v>30</v>
      </c>
      <c r="AB28" s="2">
        <f t="shared" ref="AB28" si="437">IF(AA28="Satisfecho",4,IF(AA28="Muy satisfecho",5,IF(AA28="Medianamente satisfecho",3,IF(AA28="Muy  Insatisfecho",1,IF(AA28="Insatisfecho",2,"")))))</f>
        <v>4</v>
      </c>
      <c r="AC28" s="2" t="s">
        <v>29</v>
      </c>
      <c r="AD28" s="2">
        <f t="shared" ref="AD28" si="438">IF(AC28="Satisfecho",4,IF(AC28="Muy satisfecho",5,IF(AC28="Medianamente satisfecho",3,IF(AC28="Muy  Insatisfecho",1,IF(AC28="Insatisfecho",2,"")))))</f>
        <v>5</v>
      </c>
      <c r="AE28" s="2" t="s">
        <v>30</v>
      </c>
      <c r="AF28" s="2">
        <f t="shared" ref="AF28" si="439">IF(AE28="Satisfecho",4,IF(AE28="Muy satisfecho",5,IF(AE28="Medianamente satisfecho",3,IF(AE28="Muy  Insatisfecho",1,IF(AE28="Insatisfecho",2,"")))))</f>
        <v>4</v>
      </c>
      <c r="AG28" s="2" t="s">
        <v>30</v>
      </c>
      <c r="AH28" s="2">
        <f t="shared" ref="AH28" si="440">IF(AG28="Satisfecho",4,IF(AG28="Muy satisfecho",5,IF(AG28="Medianamente satisfecho",3,IF(AG28="Muy  Insatisfecho",1,IF(AG28="Insatisfecho",2,"")))))</f>
        <v>4</v>
      </c>
      <c r="AI28" s="2" t="s">
        <v>29</v>
      </c>
      <c r="AJ28" s="2">
        <f t="shared" ref="AJ28" si="441">IF(AI28="Satisfecho",4,IF(AI28="Muy satisfecho",5,IF(AI28="Medianamente satisfecho",3,IF(AI28="Muy  Insatisfecho",1,IF(AI28="Insatisfecho",2,"")))))</f>
        <v>5</v>
      </c>
      <c r="AK28" s="2" t="s">
        <v>37</v>
      </c>
      <c r="AL28" s="2">
        <f t="shared" ref="AL28" si="442">IF(AK28="Satisfecho",4,IF(AK28="Muy satisfecho",5,IF(AK28="Medianamente satisfecho",3,IF(AK28="Muy  Insatisfecho",1,IF(AK28="Insatisfecho",2,"")))))</f>
        <v>3</v>
      </c>
      <c r="AM28" s="2" t="s">
        <v>29</v>
      </c>
      <c r="AN28" s="2">
        <f t="shared" ref="AN28" si="443">IF(AM28="Satisfecho",4,IF(AM28="Muy satisfecho",5,IF(AM28="Medianamente satisfecho",3,IF(AM28="Muy  Insatisfecho",1,IF(AM28="Insatisfecho",2,"")))))</f>
        <v>5</v>
      </c>
      <c r="AO28" s="2" t="s">
        <v>30</v>
      </c>
      <c r="AP28" s="2">
        <f t="shared" si="17"/>
        <v>4</v>
      </c>
      <c r="AQ28" s="2" t="s">
        <v>29</v>
      </c>
      <c r="AR28" s="2">
        <f t="shared" si="17"/>
        <v>5</v>
      </c>
      <c r="AT28" s="5">
        <f t="shared" si="18"/>
        <v>5</v>
      </c>
    </row>
    <row r="29" spans="1:46" ht="12.75" x14ac:dyDescent="0.2">
      <c r="A29">
        <v>16</v>
      </c>
      <c r="B29" s="2" t="s">
        <v>50</v>
      </c>
      <c r="C29" s="2" t="s">
        <v>32</v>
      </c>
      <c r="D29" s="2" t="s">
        <v>33</v>
      </c>
      <c r="E29" s="2" t="s">
        <v>27</v>
      </c>
      <c r="F29" s="2" t="s">
        <v>36</v>
      </c>
      <c r="G29" s="2" t="s">
        <v>30</v>
      </c>
      <c r="H29" s="2">
        <f t="shared" ref="H29" si="444">IF(G29="Satisfecho",4,IF(G29="Muy satisfecho",5,IF(G29="Medianamente satisfecho",3,IF(G29="Muy  Insatisfecho",1,IF(G29="Insatisfecho",2,"")))))</f>
        <v>4</v>
      </c>
      <c r="I29" s="2" t="s">
        <v>30</v>
      </c>
      <c r="J29" s="2">
        <f t="shared" ref="J29" si="445">IF(I29="Satisfecho",4,IF(I29="Muy satisfecho",5,IF(I29="Medianamente satisfecho",3,IF(I29="Muy  Insatisfecho",1,IF(I29="Insatisfecho",2,"")))))</f>
        <v>4</v>
      </c>
      <c r="K29" s="2" t="s">
        <v>37</v>
      </c>
      <c r="L29" s="2">
        <f t="shared" ref="L29" si="446">IF(K29="Satisfecho",4,IF(K29="Muy satisfecho",5,IF(K29="Medianamente satisfecho",3,IF(K29="Muy  Insatisfecho",1,IF(K29="Insatisfecho",2,"")))))</f>
        <v>3</v>
      </c>
      <c r="M29" s="2" t="s">
        <v>37</v>
      </c>
      <c r="N29" s="2">
        <f t="shared" ref="N29" si="447">IF(M29="Satisfecho",4,IF(M29="Muy satisfecho",5,IF(M29="Medianamente satisfecho",3,IF(M29="Muy  Insatisfecho",1,IF(M29="Insatisfecho",2,"")))))</f>
        <v>3</v>
      </c>
      <c r="O29" s="2" t="s">
        <v>30</v>
      </c>
      <c r="P29" s="2">
        <f t="shared" ref="P29" si="448">IF(O29="Satisfecho",4,IF(O29="Muy satisfecho",5,IF(O29="Medianamente satisfecho",3,IF(O29="Muy  Insatisfecho",1,IF(O29="Insatisfecho",2,"")))))</f>
        <v>4</v>
      </c>
      <c r="Q29" s="2" t="s">
        <v>37</v>
      </c>
      <c r="R29" s="2">
        <f t="shared" ref="R29" si="449">IF(Q29="Satisfecho",4,IF(Q29="Muy satisfecho",5,IF(Q29="Medianamente satisfecho",3,IF(Q29="Muy  Insatisfecho",1,IF(Q29="Insatisfecho",2,"")))))</f>
        <v>3</v>
      </c>
      <c r="S29" s="2" t="s">
        <v>30</v>
      </c>
      <c r="T29" s="2">
        <f t="shared" ref="T29" si="450">IF(S29="Satisfecho",4,IF(S29="Muy satisfecho",5,IF(S29="Medianamente satisfecho",3,IF(S29="Muy  Insatisfecho",1,IF(S29="Insatisfecho",2,"")))))</f>
        <v>4</v>
      </c>
      <c r="U29" s="2" t="s">
        <v>37</v>
      </c>
      <c r="V29" s="2">
        <f t="shared" ref="V29" si="451">IF(U29="Satisfecho",4,IF(U29="Muy satisfecho",5,IF(U29="Medianamente satisfecho",3,IF(U29="Muy  Insatisfecho",1,IF(U29="Insatisfecho",2,"")))))</f>
        <v>3</v>
      </c>
      <c r="W29" s="2" t="s">
        <v>30</v>
      </c>
      <c r="X29" s="2">
        <f t="shared" ref="X29" si="452">IF(W29="Satisfecho",4,IF(W29="Muy satisfecho",5,IF(W29="Medianamente satisfecho",3,IF(W29="Muy  Insatisfecho",1,IF(W29="Insatisfecho",2,"")))))</f>
        <v>4</v>
      </c>
      <c r="Y29" s="2" t="s">
        <v>30</v>
      </c>
      <c r="Z29" s="2">
        <f t="shared" ref="Z29" si="453">IF(Y29="Satisfecho",4,IF(Y29="Muy satisfecho",5,IF(Y29="Medianamente satisfecho",3,IF(Y29="Muy  Insatisfecho",1,IF(Y29="Insatisfecho",2,"")))))</f>
        <v>4</v>
      </c>
      <c r="AA29" s="2" t="s">
        <v>30</v>
      </c>
      <c r="AB29" s="2">
        <f t="shared" ref="AB29" si="454">IF(AA29="Satisfecho",4,IF(AA29="Muy satisfecho",5,IF(AA29="Medianamente satisfecho",3,IF(AA29="Muy  Insatisfecho",1,IF(AA29="Insatisfecho",2,"")))))</f>
        <v>4</v>
      </c>
      <c r="AC29" s="2" t="s">
        <v>30</v>
      </c>
      <c r="AD29" s="2">
        <f t="shared" ref="AD29" si="455">IF(AC29="Satisfecho",4,IF(AC29="Muy satisfecho",5,IF(AC29="Medianamente satisfecho",3,IF(AC29="Muy  Insatisfecho",1,IF(AC29="Insatisfecho",2,"")))))</f>
        <v>4</v>
      </c>
      <c r="AE29" s="2" t="s">
        <v>30</v>
      </c>
      <c r="AF29" s="2">
        <f t="shared" ref="AF29" si="456">IF(AE29="Satisfecho",4,IF(AE29="Muy satisfecho",5,IF(AE29="Medianamente satisfecho",3,IF(AE29="Muy  Insatisfecho",1,IF(AE29="Insatisfecho",2,"")))))</f>
        <v>4</v>
      </c>
      <c r="AG29" s="2" t="s">
        <v>37</v>
      </c>
      <c r="AH29" s="2">
        <f t="shared" ref="AH29" si="457">IF(AG29="Satisfecho",4,IF(AG29="Muy satisfecho",5,IF(AG29="Medianamente satisfecho",3,IF(AG29="Muy  Insatisfecho",1,IF(AG29="Insatisfecho",2,"")))))</f>
        <v>3</v>
      </c>
      <c r="AI29" s="2" t="s">
        <v>30</v>
      </c>
      <c r="AJ29" s="2">
        <f t="shared" ref="AJ29" si="458">IF(AI29="Satisfecho",4,IF(AI29="Muy satisfecho",5,IF(AI29="Medianamente satisfecho",3,IF(AI29="Muy  Insatisfecho",1,IF(AI29="Insatisfecho",2,"")))))</f>
        <v>4</v>
      </c>
      <c r="AK29" s="2" t="s">
        <v>30</v>
      </c>
      <c r="AL29" s="2">
        <f t="shared" ref="AL29" si="459">IF(AK29="Satisfecho",4,IF(AK29="Muy satisfecho",5,IF(AK29="Medianamente satisfecho",3,IF(AK29="Muy  Insatisfecho",1,IF(AK29="Insatisfecho",2,"")))))</f>
        <v>4</v>
      </c>
      <c r="AM29" s="2" t="s">
        <v>37</v>
      </c>
      <c r="AN29" s="2">
        <f t="shared" ref="AN29" si="460">IF(AM29="Satisfecho",4,IF(AM29="Muy satisfecho",5,IF(AM29="Medianamente satisfecho",3,IF(AM29="Muy  Insatisfecho",1,IF(AM29="Insatisfecho",2,"")))))</f>
        <v>3</v>
      </c>
      <c r="AO29" s="2" t="s">
        <v>30</v>
      </c>
      <c r="AP29" s="2">
        <f t="shared" si="17"/>
        <v>4</v>
      </c>
      <c r="AQ29" s="2" t="s">
        <v>37</v>
      </c>
      <c r="AR29" s="2">
        <f t="shared" si="17"/>
        <v>3</v>
      </c>
      <c r="AT29" s="5">
        <f t="shared" si="18"/>
        <v>4</v>
      </c>
    </row>
    <row r="30" spans="1:46" ht="12.75" x14ac:dyDescent="0.2">
      <c r="A30">
        <v>32</v>
      </c>
      <c r="B30" s="2" t="s">
        <v>66</v>
      </c>
      <c r="C30" s="2" t="s">
        <v>32</v>
      </c>
      <c r="D30" s="2" t="s">
        <v>26</v>
      </c>
      <c r="E30" s="2" t="s">
        <v>27</v>
      </c>
      <c r="F30" s="2" t="s">
        <v>28</v>
      </c>
      <c r="G30" s="2" t="s">
        <v>30</v>
      </c>
      <c r="H30" s="2">
        <f t="shared" ref="H30" si="461">IF(G30="Satisfecho",4,IF(G30="Muy satisfecho",5,IF(G30="Medianamente satisfecho",3,IF(G30="Muy  Insatisfecho",1,IF(G30="Insatisfecho",2,"")))))</f>
        <v>4</v>
      </c>
      <c r="I30" s="2" t="s">
        <v>37</v>
      </c>
      <c r="J30" s="2">
        <f t="shared" ref="J30" si="462">IF(I30="Satisfecho",4,IF(I30="Muy satisfecho",5,IF(I30="Medianamente satisfecho",3,IF(I30="Muy  Insatisfecho",1,IF(I30="Insatisfecho",2,"")))))</f>
        <v>3</v>
      </c>
      <c r="K30" s="2" t="s">
        <v>29</v>
      </c>
      <c r="L30" s="2">
        <f t="shared" ref="L30" si="463">IF(K30="Satisfecho",4,IF(K30="Muy satisfecho",5,IF(K30="Medianamente satisfecho",3,IF(K30="Muy  Insatisfecho",1,IF(K30="Insatisfecho",2,"")))))</f>
        <v>5</v>
      </c>
      <c r="M30" s="2" t="s">
        <v>37</v>
      </c>
      <c r="N30" s="2">
        <f t="shared" ref="N30" si="464">IF(M30="Satisfecho",4,IF(M30="Muy satisfecho",5,IF(M30="Medianamente satisfecho",3,IF(M30="Muy  Insatisfecho",1,IF(M30="Insatisfecho",2,"")))))</f>
        <v>3</v>
      </c>
      <c r="O30" s="2" t="s">
        <v>37</v>
      </c>
      <c r="P30" s="2">
        <f t="shared" ref="P30" si="465">IF(O30="Satisfecho",4,IF(O30="Muy satisfecho",5,IF(O30="Medianamente satisfecho",3,IF(O30="Muy  Insatisfecho",1,IF(O30="Insatisfecho",2,"")))))</f>
        <v>3</v>
      </c>
      <c r="Q30" s="2" t="s">
        <v>52</v>
      </c>
      <c r="R30" s="2">
        <f t="shared" ref="R30" si="466">IF(Q30="Satisfecho",4,IF(Q30="Muy satisfecho",5,IF(Q30="Medianamente satisfecho",3,IF(Q30="Muy  Insatisfecho",1,IF(Q30="Insatisfecho",2,"")))))</f>
        <v>1</v>
      </c>
      <c r="S30" s="2" t="s">
        <v>37</v>
      </c>
      <c r="T30" s="2">
        <f t="shared" ref="T30" si="467">IF(S30="Satisfecho",4,IF(S30="Muy satisfecho",5,IF(S30="Medianamente satisfecho",3,IF(S30="Muy  Insatisfecho",1,IF(S30="Insatisfecho",2,"")))))</f>
        <v>3</v>
      </c>
      <c r="U30" s="2" t="s">
        <v>52</v>
      </c>
      <c r="V30" s="2">
        <f t="shared" ref="V30" si="468">IF(U30="Satisfecho",4,IF(U30="Muy satisfecho",5,IF(U30="Medianamente satisfecho",3,IF(U30="Muy  Insatisfecho",1,IF(U30="Insatisfecho",2,"")))))</f>
        <v>1</v>
      </c>
      <c r="W30" s="2" t="s">
        <v>30</v>
      </c>
      <c r="X30" s="2">
        <f t="shared" ref="X30" si="469">IF(W30="Satisfecho",4,IF(W30="Muy satisfecho",5,IF(W30="Medianamente satisfecho",3,IF(W30="Muy  Insatisfecho",1,IF(W30="Insatisfecho",2,"")))))</f>
        <v>4</v>
      </c>
      <c r="Y30" s="2" t="s">
        <v>30</v>
      </c>
      <c r="Z30" s="2">
        <f t="shared" ref="Z30" si="470">IF(Y30="Satisfecho",4,IF(Y30="Muy satisfecho",5,IF(Y30="Medianamente satisfecho",3,IF(Y30="Muy  Insatisfecho",1,IF(Y30="Insatisfecho",2,"")))))</f>
        <v>4</v>
      </c>
      <c r="AA30" s="2" t="s">
        <v>30</v>
      </c>
      <c r="AB30" s="2">
        <f t="shared" ref="AB30" si="471">IF(AA30="Satisfecho",4,IF(AA30="Muy satisfecho",5,IF(AA30="Medianamente satisfecho",3,IF(AA30="Muy  Insatisfecho",1,IF(AA30="Insatisfecho",2,"")))))</f>
        <v>4</v>
      </c>
      <c r="AC30" s="2" t="s">
        <v>30</v>
      </c>
      <c r="AD30" s="2">
        <f t="shared" ref="AD30" si="472">IF(AC30="Satisfecho",4,IF(AC30="Muy satisfecho",5,IF(AC30="Medianamente satisfecho",3,IF(AC30="Muy  Insatisfecho",1,IF(AC30="Insatisfecho",2,"")))))</f>
        <v>4</v>
      </c>
      <c r="AE30" s="2" t="s">
        <v>29</v>
      </c>
      <c r="AF30" s="2">
        <f t="shared" ref="AF30" si="473">IF(AE30="Satisfecho",4,IF(AE30="Muy satisfecho",5,IF(AE30="Medianamente satisfecho",3,IF(AE30="Muy  Insatisfecho",1,IF(AE30="Insatisfecho",2,"")))))</f>
        <v>5</v>
      </c>
      <c r="AG30" s="2" t="s">
        <v>48</v>
      </c>
      <c r="AH30" s="2">
        <f t="shared" ref="AH30" si="474">IF(AG30="Satisfecho",4,IF(AG30="Muy satisfecho",5,IF(AG30="Medianamente satisfecho",3,IF(AG30="Muy  Insatisfecho",1,IF(AG30="Insatisfecho",2,"")))))</f>
        <v>2</v>
      </c>
      <c r="AI30" s="2" t="s">
        <v>37</v>
      </c>
      <c r="AJ30" s="2">
        <f t="shared" ref="AJ30" si="475">IF(AI30="Satisfecho",4,IF(AI30="Muy satisfecho",5,IF(AI30="Medianamente satisfecho",3,IF(AI30="Muy  Insatisfecho",1,IF(AI30="Insatisfecho",2,"")))))</f>
        <v>3</v>
      </c>
      <c r="AK30" s="2" t="s">
        <v>37</v>
      </c>
      <c r="AL30" s="2">
        <f t="shared" ref="AL30" si="476">IF(AK30="Satisfecho",4,IF(AK30="Muy satisfecho",5,IF(AK30="Medianamente satisfecho",3,IF(AK30="Muy  Insatisfecho",1,IF(AK30="Insatisfecho",2,"")))))</f>
        <v>3</v>
      </c>
      <c r="AM30" s="2" t="s">
        <v>52</v>
      </c>
      <c r="AN30" s="2">
        <f t="shared" ref="AN30" si="477">IF(AM30="Satisfecho",4,IF(AM30="Muy satisfecho",5,IF(AM30="Medianamente satisfecho",3,IF(AM30="Muy  Insatisfecho",1,IF(AM30="Insatisfecho",2,"")))))</f>
        <v>1</v>
      </c>
      <c r="AO30" s="2" t="s">
        <v>48</v>
      </c>
      <c r="AP30" s="2">
        <f t="shared" si="17"/>
        <v>2</v>
      </c>
      <c r="AQ30" s="2" t="s">
        <v>37</v>
      </c>
      <c r="AR30" s="2">
        <f t="shared" si="17"/>
        <v>3</v>
      </c>
      <c r="AT30" s="5">
        <f t="shared" si="18"/>
        <v>3</v>
      </c>
    </row>
    <row r="31" spans="1:46" ht="12.75" x14ac:dyDescent="0.2">
      <c r="A31">
        <v>6</v>
      </c>
      <c r="B31" s="2" t="s">
        <v>40</v>
      </c>
      <c r="C31" s="2" t="s">
        <v>41</v>
      </c>
      <c r="D31" s="2" t="s">
        <v>33</v>
      </c>
      <c r="E31" s="2" t="s">
        <v>27</v>
      </c>
      <c r="F31" s="2" t="s">
        <v>28</v>
      </c>
      <c r="G31" s="2" t="s">
        <v>29</v>
      </c>
      <c r="H31" s="2">
        <f t="shared" ref="H31" si="478">IF(G31="Satisfecho",4,IF(G31="Muy satisfecho",5,IF(G31="Medianamente satisfecho",3,IF(G31="Muy  Insatisfecho",1,IF(G31="Insatisfecho",2,"")))))</f>
        <v>5</v>
      </c>
      <c r="I31" s="2" t="s">
        <v>29</v>
      </c>
      <c r="J31" s="2">
        <f t="shared" ref="J31" si="479">IF(I31="Satisfecho",4,IF(I31="Muy satisfecho",5,IF(I31="Medianamente satisfecho",3,IF(I31="Muy  Insatisfecho",1,IF(I31="Insatisfecho",2,"")))))</f>
        <v>5</v>
      </c>
      <c r="K31" s="2" t="s">
        <v>29</v>
      </c>
      <c r="L31" s="2">
        <f t="shared" ref="L31" si="480">IF(K31="Satisfecho",4,IF(K31="Muy satisfecho",5,IF(K31="Medianamente satisfecho",3,IF(K31="Muy  Insatisfecho",1,IF(K31="Insatisfecho",2,"")))))</f>
        <v>5</v>
      </c>
      <c r="M31" s="2" t="s">
        <v>29</v>
      </c>
      <c r="N31" s="2">
        <f t="shared" ref="N31" si="481">IF(M31="Satisfecho",4,IF(M31="Muy satisfecho",5,IF(M31="Medianamente satisfecho",3,IF(M31="Muy  Insatisfecho",1,IF(M31="Insatisfecho",2,"")))))</f>
        <v>5</v>
      </c>
      <c r="O31" s="2" t="s">
        <v>29</v>
      </c>
      <c r="P31" s="2">
        <f t="shared" ref="P31" si="482">IF(O31="Satisfecho",4,IF(O31="Muy satisfecho",5,IF(O31="Medianamente satisfecho",3,IF(O31="Muy  Insatisfecho",1,IF(O31="Insatisfecho",2,"")))))</f>
        <v>5</v>
      </c>
      <c r="Q31" s="2" t="s">
        <v>29</v>
      </c>
      <c r="R31" s="2">
        <f t="shared" ref="R31" si="483">IF(Q31="Satisfecho",4,IF(Q31="Muy satisfecho",5,IF(Q31="Medianamente satisfecho",3,IF(Q31="Muy  Insatisfecho",1,IF(Q31="Insatisfecho",2,"")))))</f>
        <v>5</v>
      </c>
      <c r="S31" s="2" t="s">
        <v>29</v>
      </c>
      <c r="T31" s="2">
        <f t="shared" ref="T31" si="484">IF(S31="Satisfecho",4,IF(S31="Muy satisfecho",5,IF(S31="Medianamente satisfecho",3,IF(S31="Muy  Insatisfecho",1,IF(S31="Insatisfecho",2,"")))))</f>
        <v>5</v>
      </c>
      <c r="U31" s="2" t="s">
        <v>30</v>
      </c>
      <c r="V31" s="2">
        <f t="shared" ref="V31" si="485">IF(U31="Satisfecho",4,IF(U31="Muy satisfecho",5,IF(U31="Medianamente satisfecho",3,IF(U31="Muy  Insatisfecho",1,IF(U31="Insatisfecho",2,"")))))</f>
        <v>4</v>
      </c>
      <c r="W31" s="2" t="s">
        <v>29</v>
      </c>
      <c r="X31" s="2">
        <f t="shared" ref="X31" si="486">IF(W31="Satisfecho",4,IF(W31="Muy satisfecho",5,IF(W31="Medianamente satisfecho",3,IF(W31="Muy  Insatisfecho",1,IF(W31="Insatisfecho",2,"")))))</f>
        <v>5</v>
      </c>
      <c r="Y31" s="2" t="s">
        <v>30</v>
      </c>
      <c r="Z31" s="2">
        <f t="shared" ref="Z31" si="487">IF(Y31="Satisfecho",4,IF(Y31="Muy satisfecho",5,IF(Y31="Medianamente satisfecho",3,IF(Y31="Muy  Insatisfecho",1,IF(Y31="Insatisfecho",2,"")))))</f>
        <v>4</v>
      </c>
      <c r="AA31" s="2" t="s">
        <v>30</v>
      </c>
      <c r="AB31" s="2">
        <f t="shared" ref="AB31" si="488">IF(AA31="Satisfecho",4,IF(AA31="Muy satisfecho",5,IF(AA31="Medianamente satisfecho",3,IF(AA31="Muy  Insatisfecho",1,IF(AA31="Insatisfecho",2,"")))))</f>
        <v>4</v>
      </c>
      <c r="AC31" s="2" t="s">
        <v>37</v>
      </c>
      <c r="AD31" s="2">
        <f t="shared" ref="AD31" si="489">IF(AC31="Satisfecho",4,IF(AC31="Muy satisfecho",5,IF(AC31="Medianamente satisfecho",3,IF(AC31="Muy  Insatisfecho",1,IF(AC31="Insatisfecho",2,"")))))</f>
        <v>3</v>
      </c>
      <c r="AE31" s="2" t="s">
        <v>30</v>
      </c>
      <c r="AF31" s="2">
        <f t="shared" ref="AF31" si="490">IF(AE31="Satisfecho",4,IF(AE31="Muy satisfecho",5,IF(AE31="Medianamente satisfecho",3,IF(AE31="Muy  Insatisfecho",1,IF(AE31="Insatisfecho",2,"")))))</f>
        <v>4</v>
      </c>
      <c r="AG31" s="2" t="s">
        <v>30</v>
      </c>
      <c r="AH31" s="2">
        <f t="shared" ref="AH31" si="491">IF(AG31="Satisfecho",4,IF(AG31="Muy satisfecho",5,IF(AG31="Medianamente satisfecho",3,IF(AG31="Muy  Insatisfecho",1,IF(AG31="Insatisfecho",2,"")))))</f>
        <v>4</v>
      </c>
      <c r="AI31" s="2" t="s">
        <v>30</v>
      </c>
      <c r="AJ31" s="2">
        <f t="shared" ref="AJ31" si="492">IF(AI31="Satisfecho",4,IF(AI31="Muy satisfecho",5,IF(AI31="Medianamente satisfecho",3,IF(AI31="Muy  Insatisfecho",1,IF(AI31="Insatisfecho",2,"")))))</f>
        <v>4</v>
      </c>
      <c r="AK31" s="2" t="s">
        <v>30</v>
      </c>
      <c r="AL31" s="2">
        <f t="shared" ref="AL31" si="493">IF(AK31="Satisfecho",4,IF(AK31="Muy satisfecho",5,IF(AK31="Medianamente satisfecho",3,IF(AK31="Muy  Insatisfecho",1,IF(AK31="Insatisfecho",2,"")))))</f>
        <v>4</v>
      </c>
      <c r="AM31" s="2" t="s">
        <v>30</v>
      </c>
      <c r="AN31" s="2">
        <f t="shared" ref="AN31" si="494">IF(AM31="Satisfecho",4,IF(AM31="Muy satisfecho",5,IF(AM31="Medianamente satisfecho",3,IF(AM31="Muy  Insatisfecho",1,IF(AM31="Insatisfecho",2,"")))))</f>
        <v>4</v>
      </c>
      <c r="AO31" s="2" t="s">
        <v>29</v>
      </c>
      <c r="AP31" s="2">
        <f t="shared" si="17"/>
        <v>5</v>
      </c>
      <c r="AQ31" s="2" t="s">
        <v>30</v>
      </c>
      <c r="AR31" s="2">
        <f t="shared" si="17"/>
        <v>4</v>
      </c>
      <c r="AT31" s="5">
        <f t="shared" si="18"/>
        <v>5</v>
      </c>
    </row>
    <row r="32" spans="1:46" ht="12.75" x14ac:dyDescent="0.2">
      <c r="B32" s="2" t="s">
        <v>71</v>
      </c>
      <c r="C32" s="2" t="s">
        <v>41</v>
      </c>
      <c r="D32" s="2" t="s">
        <v>33</v>
      </c>
      <c r="E32" s="2" t="s">
        <v>44</v>
      </c>
      <c r="F32" s="2" t="s">
        <v>36</v>
      </c>
      <c r="G32" s="2" t="s">
        <v>29</v>
      </c>
      <c r="H32" s="2">
        <f t="shared" ref="H32" si="495">IF(G32="Satisfecho",4,IF(G32="Muy satisfecho",5,IF(G32="Medianamente satisfecho",3,IF(G32="Muy  Insatisfecho",1,IF(G32="Insatisfecho",2,"")))))</f>
        <v>5</v>
      </c>
      <c r="I32" s="2" t="s">
        <v>29</v>
      </c>
      <c r="J32" s="2">
        <f t="shared" ref="J32" si="496">IF(I32="Satisfecho",4,IF(I32="Muy satisfecho",5,IF(I32="Medianamente satisfecho",3,IF(I32="Muy  Insatisfecho",1,IF(I32="Insatisfecho",2,"")))))</f>
        <v>5</v>
      </c>
      <c r="K32" s="2" t="s">
        <v>29</v>
      </c>
      <c r="L32" s="2">
        <f t="shared" ref="L32" si="497">IF(K32="Satisfecho",4,IF(K32="Muy satisfecho",5,IF(K32="Medianamente satisfecho",3,IF(K32="Muy  Insatisfecho",1,IF(K32="Insatisfecho",2,"")))))</f>
        <v>5</v>
      </c>
      <c r="M32" s="2" t="s">
        <v>29</v>
      </c>
      <c r="N32" s="2">
        <f t="shared" ref="N32" si="498">IF(M32="Satisfecho",4,IF(M32="Muy satisfecho",5,IF(M32="Medianamente satisfecho",3,IF(M32="Muy  Insatisfecho",1,IF(M32="Insatisfecho",2,"")))))</f>
        <v>5</v>
      </c>
      <c r="O32" s="2" t="s">
        <v>29</v>
      </c>
      <c r="P32" s="2">
        <f t="shared" ref="P32" si="499">IF(O32="Satisfecho",4,IF(O32="Muy satisfecho",5,IF(O32="Medianamente satisfecho",3,IF(O32="Muy  Insatisfecho",1,IF(O32="Insatisfecho",2,"")))))</f>
        <v>5</v>
      </c>
      <c r="Q32" s="2" t="s">
        <v>30</v>
      </c>
      <c r="R32" s="2">
        <f t="shared" ref="R32" si="500">IF(Q32="Satisfecho",4,IF(Q32="Muy satisfecho",5,IF(Q32="Medianamente satisfecho",3,IF(Q32="Muy  Insatisfecho",1,IF(Q32="Insatisfecho",2,"")))))</f>
        <v>4</v>
      </c>
      <c r="S32" s="2" t="s">
        <v>29</v>
      </c>
      <c r="T32" s="2">
        <f t="shared" ref="T32" si="501">IF(S32="Satisfecho",4,IF(S32="Muy satisfecho",5,IF(S32="Medianamente satisfecho",3,IF(S32="Muy  Insatisfecho",1,IF(S32="Insatisfecho",2,"")))))</f>
        <v>5</v>
      </c>
      <c r="U32" s="2" t="s">
        <v>30</v>
      </c>
      <c r="V32" s="2">
        <f t="shared" ref="V32" si="502">IF(U32="Satisfecho",4,IF(U32="Muy satisfecho",5,IF(U32="Medianamente satisfecho",3,IF(U32="Muy  Insatisfecho",1,IF(U32="Insatisfecho",2,"")))))</f>
        <v>4</v>
      </c>
      <c r="W32" s="2" t="s">
        <v>30</v>
      </c>
      <c r="X32" s="2">
        <f t="shared" ref="X32" si="503">IF(W32="Satisfecho",4,IF(W32="Muy satisfecho",5,IF(W32="Medianamente satisfecho",3,IF(W32="Muy  Insatisfecho",1,IF(W32="Insatisfecho",2,"")))))</f>
        <v>4</v>
      </c>
      <c r="Y32" s="2" t="s">
        <v>30</v>
      </c>
      <c r="Z32" s="2">
        <f t="shared" ref="Z32" si="504">IF(Y32="Satisfecho",4,IF(Y32="Muy satisfecho",5,IF(Y32="Medianamente satisfecho",3,IF(Y32="Muy  Insatisfecho",1,IF(Y32="Insatisfecho",2,"")))))</f>
        <v>4</v>
      </c>
      <c r="AA32" s="2" t="s">
        <v>30</v>
      </c>
      <c r="AB32" s="2">
        <f t="shared" ref="AB32" si="505">IF(AA32="Satisfecho",4,IF(AA32="Muy satisfecho",5,IF(AA32="Medianamente satisfecho",3,IF(AA32="Muy  Insatisfecho",1,IF(AA32="Insatisfecho",2,"")))))</f>
        <v>4</v>
      </c>
      <c r="AC32" s="2" t="s">
        <v>30</v>
      </c>
      <c r="AD32" s="2">
        <f t="shared" ref="AD32" si="506">IF(AC32="Satisfecho",4,IF(AC32="Muy satisfecho",5,IF(AC32="Medianamente satisfecho",3,IF(AC32="Muy  Insatisfecho",1,IF(AC32="Insatisfecho",2,"")))))</f>
        <v>4</v>
      </c>
      <c r="AE32" s="2" t="s">
        <v>30</v>
      </c>
      <c r="AF32" s="2">
        <f t="shared" ref="AF32" si="507">IF(AE32="Satisfecho",4,IF(AE32="Muy satisfecho",5,IF(AE32="Medianamente satisfecho",3,IF(AE32="Muy  Insatisfecho",1,IF(AE32="Insatisfecho",2,"")))))</f>
        <v>4</v>
      </c>
      <c r="AG32" s="2" t="s">
        <v>29</v>
      </c>
      <c r="AH32" s="2">
        <f t="shared" ref="AH32" si="508">IF(AG32="Satisfecho",4,IF(AG32="Muy satisfecho",5,IF(AG32="Medianamente satisfecho",3,IF(AG32="Muy  Insatisfecho",1,IF(AG32="Insatisfecho",2,"")))))</f>
        <v>5</v>
      </c>
      <c r="AI32" s="2" t="s">
        <v>30</v>
      </c>
      <c r="AJ32" s="2">
        <f t="shared" ref="AJ32" si="509">IF(AI32="Satisfecho",4,IF(AI32="Muy satisfecho",5,IF(AI32="Medianamente satisfecho",3,IF(AI32="Muy  Insatisfecho",1,IF(AI32="Insatisfecho",2,"")))))</f>
        <v>4</v>
      </c>
      <c r="AK32" s="2" t="s">
        <v>30</v>
      </c>
      <c r="AL32" s="2">
        <f t="shared" ref="AL32" si="510">IF(AK32="Satisfecho",4,IF(AK32="Muy satisfecho",5,IF(AK32="Medianamente satisfecho",3,IF(AK32="Muy  Insatisfecho",1,IF(AK32="Insatisfecho",2,"")))))</f>
        <v>4</v>
      </c>
      <c r="AM32" s="2" t="s">
        <v>29</v>
      </c>
      <c r="AN32" s="2">
        <f t="shared" ref="AN32" si="511">IF(AM32="Satisfecho",4,IF(AM32="Muy satisfecho",5,IF(AM32="Medianamente satisfecho",3,IF(AM32="Muy  Insatisfecho",1,IF(AM32="Insatisfecho",2,"")))))</f>
        <v>5</v>
      </c>
      <c r="AO32" s="2" t="s">
        <v>29</v>
      </c>
      <c r="AP32" s="2">
        <f t="shared" si="17"/>
        <v>5</v>
      </c>
      <c r="AQ32" s="2" t="s">
        <v>29</v>
      </c>
      <c r="AR32" s="2">
        <f t="shared" si="17"/>
        <v>5</v>
      </c>
      <c r="AT32" s="5">
        <f t="shared" si="18"/>
        <v>5</v>
      </c>
    </row>
    <row r="33" spans="1:46" ht="12.75" x14ac:dyDescent="0.2">
      <c r="A33">
        <v>25</v>
      </c>
      <c r="B33" s="2" t="s">
        <v>69</v>
      </c>
      <c r="C33" s="2" t="s">
        <v>32</v>
      </c>
      <c r="D33" s="2" t="s">
        <v>33</v>
      </c>
      <c r="E33" s="2" t="s">
        <v>27</v>
      </c>
      <c r="F33" s="2" t="s">
        <v>34</v>
      </c>
      <c r="G33" s="2" t="s">
        <v>30</v>
      </c>
      <c r="H33" s="2">
        <f t="shared" ref="H33" si="512">IF(G33="Satisfecho",4,IF(G33="Muy satisfecho",5,IF(G33="Medianamente satisfecho",3,IF(G33="Muy  Insatisfecho",1,IF(G33="Insatisfecho",2,"")))))</f>
        <v>4</v>
      </c>
      <c r="I33" s="2" t="s">
        <v>37</v>
      </c>
      <c r="J33" s="2">
        <f t="shared" ref="J33" si="513">IF(I33="Satisfecho",4,IF(I33="Muy satisfecho",5,IF(I33="Medianamente satisfecho",3,IF(I33="Muy  Insatisfecho",1,IF(I33="Insatisfecho",2,"")))))</f>
        <v>3</v>
      </c>
      <c r="K33" s="2" t="s">
        <v>30</v>
      </c>
      <c r="L33" s="2">
        <f t="shared" ref="L33" si="514">IF(K33="Satisfecho",4,IF(K33="Muy satisfecho",5,IF(K33="Medianamente satisfecho",3,IF(K33="Muy  Insatisfecho",1,IF(K33="Insatisfecho",2,"")))))</f>
        <v>4</v>
      </c>
      <c r="M33" s="2" t="s">
        <v>37</v>
      </c>
      <c r="N33" s="2">
        <f t="shared" ref="N33" si="515">IF(M33="Satisfecho",4,IF(M33="Muy satisfecho",5,IF(M33="Medianamente satisfecho",3,IF(M33="Muy  Insatisfecho",1,IF(M33="Insatisfecho",2,"")))))</f>
        <v>3</v>
      </c>
      <c r="O33" s="2" t="s">
        <v>30</v>
      </c>
      <c r="P33" s="2">
        <f t="shared" ref="P33" si="516">IF(O33="Satisfecho",4,IF(O33="Muy satisfecho",5,IF(O33="Medianamente satisfecho",3,IF(O33="Muy  Insatisfecho",1,IF(O33="Insatisfecho",2,"")))))</f>
        <v>4</v>
      </c>
      <c r="Q33" s="2" t="s">
        <v>37</v>
      </c>
      <c r="R33" s="2">
        <f t="shared" ref="R33" si="517">IF(Q33="Satisfecho",4,IF(Q33="Muy satisfecho",5,IF(Q33="Medianamente satisfecho",3,IF(Q33="Muy  Insatisfecho",1,IF(Q33="Insatisfecho",2,"")))))</f>
        <v>3</v>
      </c>
      <c r="S33" s="2" t="s">
        <v>30</v>
      </c>
      <c r="T33" s="2">
        <f t="shared" ref="T33" si="518">IF(S33="Satisfecho",4,IF(S33="Muy satisfecho",5,IF(S33="Medianamente satisfecho",3,IF(S33="Muy  Insatisfecho",1,IF(S33="Insatisfecho",2,"")))))</f>
        <v>4</v>
      </c>
      <c r="U33" s="2" t="s">
        <v>48</v>
      </c>
      <c r="V33" s="2">
        <f t="shared" ref="V33" si="519">IF(U33="Satisfecho",4,IF(U33="Muy satisfecho",5,IF(U33="Medianamente satisfecho",3,IF(U33="Muy  Insatisfecho",1,IF(U33="Insatisfecho",2,"")))))</f>
        <v>2</v>
      </c>
      <c r="W33" s="2" t="s">
        <v>29</v>
      </c>
      <c r="X33" s="2">
        <f t="shared" ref="X33" si="520">IF(W33="Satisfecho",4,IF(W33="Muy satisfecho",5,IF(W33="Medianamente satisfecho",3,IF(W33="Muy  Insatisfecho",1,IF(W33="Insatisfecho",2,"")))))</f>
        <v>5</v>
      </c>
      <c r="Y33" s="2" t="s">
        <v>30</v>
      </c>
      <c r="Z33" s="2">
        <f t="shared" ref="Z33" si="521">IF(Y33="Satisfecho",4,IF(Y33="Muy satisfecho",5,IF(Y33="Medianamente satisfecho",3,IF(Y33="Muy  Insatisfecho",1,IF(Y33="Insatisfecho",2,"")))))</f>
        <v>4</v>
      </c>
      <c r="AA33" s="2" t="s">
        <v>37</v>
      </c>
      <c r="AB33" s="2">
        <f t="shared" ref="AB33" si="522">IF(AA33="Satisfecho",4,IF(AA33="Muy satisfecho",5,IF(AA33="Medianamente satisfecho",3,IF(AA33="Muy  Insatisfecho",1,IF(AA33="Insatisfecho",2,"")))))</f>
        <v>3</v>
      </c>
      <c r="AC33" s="2" t="s">
        <v>30</v>
      </c>
      <c r="AD33" s="2">
        <f t="shared" ref="AD33" si="523">IF(AC33="Satisfecho",4,IF(AC33="Muy satisfecho",5,IF(AC33="Medianamente satisfecho",3,IF(AC33="Muy  Insatisfecho",1,IF(AC33="Insatisfecho",2,"")))))</f>
        <v>4</v>
      </c>
      <c r="AE33" s="2" t="s">
        <v>30</v>
      </c>
      <c r="AF33" s="2">
        <f t="shared" ref="AF33" si="524">IF(AE33="Satisfecho",4,IF(AE33="Muy satisfecho",5,IF(AE33="Medianamente satisfecho",3,IF(AE33="Muy  Insatisfecho",1,IF(AE33="Insatisfecho",2,"")))))</f>
        <v>4</v>
      </c>
      <c r="AG33" s="2" t="s">
        <v>30</v>
      </c>
      <c r="AH33" s="2">
        <f t="shared" ref="AH33" si="525">IF(AG33="Satisfecho",4,IF(AG33="Muy satisfecho",5,IF(AG33="Medianamente satisfecho",3,IF(AG33="Muy  Insatisfecho",1,IF(AG33="Insatisfecho",2,"")))))</f>
        <v>4</v>
      </c>
      <c r="AI33" s="2" t="s">
        <v>30</v>
      </c>
      <c r="AJ33" s="2">
        <f t="shared" ref="AJ33" si="526">IF(AI33="Satisfecho",4,IF(AI33="Muy satisfecho",5,IF(AI33="Medianamente satisfecho",3,IF(AI33="Muy  Insatisfecho",1,IF(AI33="Insatisfecho",2,"")))))</f>
        <v>4</v>
      </c>
      <c r="AK33" s="2" t="s">
        <v>29</v>
      </c>
      <c r="AL33" s="2">
        <f t="shared" ref="AL33" si="527">IF(AK33="Satisfecho",4,IF(AK33="Muy satisfecho",5,IF(AK33="Medianamente satisfecho",3,IF(AK33="Muy  Insatisfecho",1,IF(AK33="Insatisfecho",2,"")))))</f>
        <v>5</v>
      </c>
      <c r="AM33" s="2" t="s">
        <v>48</v>
      </c>
      <c r="AN33" s="2">
        <f t="shared" ref="AN33" si="528">IF(AM33="Satisfecho",4,IF(AM33="Muy satisfecho",5,IF(AM33="Medianamente satisfecho",3,IF(AM33="Muy  Insatisfecho",1,IF(AM33="Insatisfecho",2,"")))))</f>
        <v>2</v>
      </c>
      <c r="AO33" s="2" t="s">
        <v>37</v>
      </c>
      <c r="AP33" s="2">
        <f t="shared" si="17"/>
        <v>3</v>
      </c>
      <c r="AQ33" s="2" t="s">
        <v>30</v>
      </c>
      <c r="AR33" s="2">
        <f t="shared" si="17"/>
        <v>4</v>
      </c>
      <c r="AT33" s="5">
        <f t="shared" si="18"/>
        <v>4</v>
      </c>
    </row>
    <row r="34" spans="1:46" ht="12.75" x14ac:dyDescent="0.2">
      <c r="A34">
        <v>21</v>
      </c>
      <c r="B34" s="2" t="s">
        <v>64</v>
      </c>
      <c r="C34" s="2" t="s">
        <v>25</v>
      </c>
      <c r="D34" s="2" t="s">
        <v>33</v>
      </c>
      <c r="E34" s="2" t="s">
        <v>27</v>
      </c>
      <c r="F34" s="2" t="s">
        <v>36</v>
      </c>
      <c r="G34" s="2" t="s">
        <v>29</v>
      </c>
      <c r="H34" s="2">
        <f t="shared" ref="H34" si="529">IF(G34="Satisfecho",4,IF(G34="Muy satisfecho",5,IF(G34="Medianamente satisfecho",3,IF(G34="Muy  Insatisfecho",1,IF(G34="Insatisfecho",2,"")))))</f>
        <v>5</v>
      </c>
      <c r="I34" s="2" t="s">
        <v>30</v>
      </c>
      <c r="J34" s="2">
        <f t="shared" ref="J34" si="530">IF(I34="Satisfecho",4,IF(I34="Muy satisfecho",5,IF(I34="Medianamente satisfecho",3,IF(I34="Muy  Insatisfecho",1,IF(I34="Insatisfecho",2,"")))))</f>
        <v>4</v>
      </c>
      <c r="K34" s="2" t="s">
        <v>29</v>
      </c>
      <c r="L34" s="2">
        <f t="shared" ref="L34" si="531">IF(K34="Satisfecho",4,IF(K34="Muy satisfecho",5,IF(K34="Medianamente satisfecho",3,IF(K34="Muy  Insatisfecho",1,IF(K34="Insatisfecho",2,"")))))</f>
        <v>5</v>
      </c>
      <c r="M34" s="2" t="s">
        <v>37</v>
      </c>
      <c r="N34" s="2">
        <f t="shared" ref="N34" si="532">IF(M34="Satisfecho",4,IF(M34="Muy satisfecho",5,IF(M34="Medianamente satisfecho",3,IF(M34="Muy  Insatisfecho",1,IF(M34="Insatisfecho",2,"")))))</f>
        <v>3</v>
      </c>
      <c r="O34" s="2" t="s">
        <v>30</v>
      </c>
      <c r="P34" s="2">
        <f t="shared" ref="P34" si="533">IF(O34="Satisfecho",4,IF(O34="Muy satisfecho",5,IF(O34="Medianamente satisfecho",3,IF(O34="Muy  Insatisfecho",1,IF(O34="Insatisfecho",2,"")))))</f>
        <v>4</v>
      </c>
      <c r="Q34" s="2" t="s">
        <v>30</v>
      </c>
      <c r="R34" s="2">
        <f t="shared" ref="R34" si="534">IF(Q34="Satisfecho",4,IF(Q34="Muy satisfecho",5,IF(Q34="Medianamente satisfecho",3,IF(Q34="Muy  Insatisfecho",1,IF(Q34="Insatisfecho",2,"")))))</f>
        <v>4</v>
      </c>
      <c r="S34" s="2" t="s">
        <v>30</v>
      </c>
      <c r="T34" s="2">
        <f t="shared" ref="T34" si="535">IF(S34="Satisfecho",4,IF(S34="Muy satisfecho",5,IF(S34="Medianamente satisfecho",3,IF(S34="Muy  Insatisfecho",1,IF(S34="Insatisfecho",2,"")))))</f>
        <v>4</v>
      </c>
      <c r="U34" s="2" t="s">
        <v>37</v>
      </c>
      <c r="V34" s="2">
        <f t="shared" ref="V34" si="536">IF(U34="Satisfecho",4,IF(U34="Muy satisfecho",5,IF(U34="Medianamente satisfecho",3,IF(U34="Muy  Insatisfecho",1,IF(U34="Insatisfecho",2,"")))))</f>
        <v>3</v>
      </c>
      <c r="W34" s="2" t="s">
        <v>30</v>
      </c>
      <c r="X34" s="2">
        <f t="shared" ref="X34" si="537">IF(W34="Satisfecho",4,IF(W34="Muy satisfecho",5,IF(W34="Medianamente satisfecho",3,IF(W34="Muy  Insatisfecho",1,IF(W34="Insatisfecho",2,"")))))</f>
        <v>4</v>
      </c>
      <c r="Y34" s="2" t="s">
        <v>30</v>
      </c>
      <c r="Z34" s="2">
        <f t="shared" ref="Z34" si="538">IF(Y34="Satisfecho",4,IF(Y34="Muy satisfecho",5,IF(Y34="Medianamente satisfecho",3,IF(Y34="Muy  Insatisfecho",1,IF(Y34="Insatisfecho",2,"")))))</f>
        <v>4</v>
      </c>
      <c r="AA34" s="2" t="s">
        <v>37</v>
      </c>
      <c r="AB34" s="2">
        <f t="shared" ref="AB34" si="539">IF(AA34="Satisfecho",4,IF(AA34="Muy satisfecho",5,IF(AA34="Medianamente satisfecho",3,IF(AA34="Muy  Insatisfecho",1,IF(AA34="Insatisfecho",2,"")))))</f>
        <v>3</v>
      </c>
      <c r="AC34" s="2" t="s">
        <v>29</v>
      </c>
      <c r="AD34" s="2">
        <f t="shared" ref="AD34" si="540">IF(AC34="Satisfecho",4,IF(AC34="Muy satisfecho",5,IF(AC34="Medianamente satisfecho",3,IF(AC34="Muy  Insatisfecho",1,IF(AC34="Insatisfecho",2,"")))))</f>
        <v>5</v>
      </c>
      <c r="AE34" s="2" t="s">
        <v>29</v>
      </c>
      <c r="AF34" s="2">
        <f t="shared" ref="AF34" si="541">IF(AE34="Satisfecho",4,IF(AE34="Muy satisfecho",5,IF(AE34="Medianamente satisfecho",3,IF(AE34="Muy  Insatisfecho",1,IF(AE34="Insatisfecho",2,"")))))</f>
        <v>5</v>
      </c>
      <c r="AG34" s="2" t="s">
        <v>30</v>
      </c>
      <c r="AH34" s="2">
        <f t="shared" ref="AH34" si="542">IF(AG34="Satisfecho",4,IF(AG34="Muy satisfecho",5,IF(AG34="Medianamente satisfecho",3,IF(AG34="Muy  Insatisfecho",1,IF(AG34="Insatisfecho",2,"")))))</f>
        <v>4</v>
      </c>
      <c r="AI34" s="2" t="s">
        <v>30</v>
      </c>
      <c r="AJ34" s="2">
        <f t="shared" ref="AJ34" si="543">IF(AI34="Satisfecho",4,IF(AI34="Muy satisfecho",5,IF(AI34="Medianamente satisfecho",3,IF(AI34="Muy  Insatisfecho",1,IF(AI34="Insatisfecho",2,"")))))</f>
        <v>4</v>
      </c>
      <c r="AK34" s="2" t="s">
        <v>37</v>
      </c>
      <c r="AL34" s="2">
        <f t="shared" ref="AL34" si="544">IF(AK34="Satisfecho",4,IF(AK34="Muy satisfecho",5,IF(AK34="Medianamente satisfecho",3,IF(AK34="Muy  Insatisfecho",1,IF(AK34="Insatisfecho",2,"")))))</f>
        <v>3</v>
      </c>
      <c r="AM34" s="2" t="s">
        <v>30</v>
      </c>
      <c r="AN34" s="2">
        <f t="shared" ref="AN34" si="545">IF(AM34="Satisfecho",4,IF(AM34="Muy satisfecho",5,IF(AM34="Medianamente satisfecho",3,IF(AM34="Muy  Insatisfecho",1,IF(AM34="Insatisfecho",2,"")))))</f>
        <v>4</v>
      </c>
      <c r="AO34" s="2" t="s">
        <v>30</v>
      </c>
      <c r="AP34" s="2">
        <f t="shared" si="17"/>
        <v>4</v>
      </c>
      <c r="AQ34" s="2" t="s">
        <v>30</v>
      </c>
      <c r="AR34" s="2">
        <f t="shared" si="17"/>
        <v>4</v>
      </c>
      <c r="AT34" s="5">
        <f t="shared" si="18"/>
        <v>4</v>
      </c>
    </row>
    <row r="35" spans="1:46" ht="12.75" x14ac:dyDescent="0.2">
      <c r="A35">
        <v>8</v>
      </c>
      <c r="B35" s="2" t="s">
        <v>46</v>
      </c>
      <c r="C35" s="2" t="s">
        <v>25</v>
      </c>
      <c r="D35" s="2" t="s">
        <v>26</v>
      </c>
      <c r="E35" s="2" t="s">
        <v>27</v>
      </c>
      <c r="F35" s="2" t="s">
        <v>28</v>
      </c>
      <c r="G35" s="2" t="s">
        <v>29</v>
      </c>
      <c r="H35" s="2">
        <f t="shared" ref="H35" si="546">IF(G35="Satisfecho",4,IF(G35="Muy satisfecho",5,IF(G35="Medianamente satisfecho",3,IF(G35="Muy  Insatisfecho",1,IF(G35="Insatisfecho",2,"")))))</f>
        <v>5</v>
      </c>
      <c r="I35" s="2" t="s">
        <v>30</v>
      </c>
      <c r="J35" s="2">
        <f t="shared" ref="J35" si="547">IF(I35="Satisfecho",4,IF(I35="Muy satisfecho",5,IF(I35="Medianamente satisfecho",3,IF(I35="Muy  Insatisfecho",1,IF(I35="Insatisfecho",2,"")))))</f>
        <v>4</v>
      </c>
      <c r="K35" s="2" t="s">
        <v>29</v>
      </c>
      <c r="L35" s="2">
        <f t="shared" ref="L35" si="548">IF(K35="Satisfecho",4,IF(K35="Muy satisfecho",5,IF(K35="Medianamente satisfecho",3,IF(K35="Muy  Insatisfecho",1,IF(K35="Insatisfecho",2,"")))))</f>
        <v>5</v>
      </c>
      <c r="M35" s="2" t="s">
        <v>30</v>
      </c>
      <c r="N35" s="2">
        <f t="shared" ref="N35" si="549">IF(M35="Satisfecho",4,IF(M35="Muy satisfecho",5,IF(M35="Medianamente satisfecho",3,IF(M35="Muy  Insatisfecho",1,IF(M35="Insatisfecho",2,"")))))</f>
        <v>4</v>
      </c>
      <c r="O35" s="2" t="s">
        <v>30</v>
      </c>
      <c r="P35" s="2">
        <f t="shared" ref="P35" si="550">IF(O35="Satisfecho",4,IF(O35="Muy satisfecho",5,IF(O35="Medianamente satisfecho",3,IF(O35="Muy  Insatisfecho",1,IF(O35="Insatisfecho",2,"")))))</f>
        <v>4</v>
      </c>
      <c r="Q35" s="2" t="s">
        <v>37</v>
      </c>
      <c r="R35" s="2">
        <f t="shared" ref="R35" si="551">IF(Q35="Satisfecho",4,IF(Q35="Muy satisfecho",5,IF(Q35="Medianamente satisfecho",3,IF(Q35="Muy  Insatisfecho",1,IF(Q35="Insatisfecho",2,"")))))</f>
        <v>3</v>
      </c>
      <c r="S35" s="2" t="s">
        <v>30</v>
      </c>
      <c r="T35" s="2">
        <f t="shared" ref="T35" si="552">IF(S35="Satisfecho",4,IF(S35="Muy satisfecho",5,IF(S35="Medianamente satisfecho",3,IF(S35="Muy  Insatisfecho",1,IF(S35="Insatisfecho",2,"")))))</f>
        <v>4</v>
      </c>
      <c r="U35" s="2" t="s">
        <v>37</v>
      </c>
      <c r="V35" s="2">
        <f t="shared" ref="V35" si="553">IF(U35="Satisfecho",4,IF(U35="Muy satisfecho",5,IF(U35="Medianamente satisfecho",3,IF(U35="Muy  Insatisfecho",1,IF(U35="Insatisfecho",2,"")))))</f>
        <v>3</v>
      </c>
      <c r="W35" s="2" t="s">
        <v>29</v>
      </c>
      <c r="X35" s="2">
        <f t="shared" ref="X35" si="554">IF(W35="Satisfecho",4,IF(W35="Muy satisfecho",5,IF(W35="Medianamente satisfecho",3,IF(W35="Muy  Insatisfecho",1,IF(W35="Insatisfecho",2,"")))))</f>
        <v>5</v>
      </c>
      <c r="Y35" s="2" t="s">
        <v>29</v>
      </c>
      <c r="Z35" s="2">
        <f t="shared" ref="Z35" si="555">IF(Y35="Satisfecho",4,IF(Y35="Muy satisfecho",5,IF(Y35="Medianamente satisfecho",3,IF(Y35="Muy  Insatisfecho",1,IF(Y35="Insatisfecho",2,"")))))</f>
        <v>5</v>
      </c>
      <c r="AA35" s="2" t="s">
        <v>30</v>
      </c>
      <c r="AB35" s="2">
        <f t="shared" ref="AB35" si="556">IF(AA35="Satisfecho",4,IF(AA35="Muy satisfecho",5,IF(AA35="Medianamente satisfecho",3,IF(AA35="Muy  Insatisfecho",1,IF(AA35="Insatisfecho",2,"")))))</f>
        <v>4</v>
      </c>
      <c r="AC35" s="2" t="s">
        <v>30</v>
      </c>
      <c r="AD35" s="2">
        <f t="shared" ref="AD35" si="557">IF(AC35="Satisfecho",4,IF(AC35="Muy satisfecho",5,IF(AC35="Medianamente satisfecho",3,IF(AC35="Muy  Insatisfecho",1,IF(AC35="Insatisfecho",2,"")))))</f>
        <v>4</v>
      </c>
      <c r="AE35" s="2" t="s">
        <v>30</v>
      </c>
      <c r="AF35" s="2">
        <f t="shared" ref="AF35" si="558">IF(AE35="Satisfecho",4,IF(AE35="Muy satisfecho",5,IF(AE35="Medianamente satisfecho",3,IF(AE35="Muy  Insatisfecho",1,IF(AE35="Insatisfecho",2,"")))))</f>
        <v>4</v>
      </c>
      <c r="AG35" s="2" t="s">
        <v>30</v>
      </c>
      <c r="AH35" s="2">
        <f t="shared" ref="AH35" si="559">IF(AG35="Satisfecho",4,IF(AG35="Muy satisfecho",5,IF(AG35="Medianamente satisfecho",3,IF(AG35="Muy  Insatisfecho",1,IF(AG35="Insatisfecho",2,"")))))</f>
        <v>4</v>
      </c>
      <c r="AI35" s="2" t="s">
        <v>30</v>
      </c>
      <c r="AJ35" s="2">
        <f t="shared" ref="AJ35" si="560">IF(AI35="Satisfecho",4,IF(AI35="Muy satisfecho",5,IF(AI35="Medianamente satisfecho",3,IF(AI35="Muy  Insatisfecho",1,IF(AI35="Insatisfecho",2,"")))))</f>
        <v>4</v>
      </c>
      <c r="AK35" s="2" t="s">
        <v>29</v>
      </c>
      <c r="AL35" s="2">
        <f t="shared" ref="AL35" si="561">IF(AK35="Satisfecho",4,IF(AK35="Muy satisfecho",5,IF(AK35="Medianamente satisfecho",3,IF(AK35="Muy  Insatisfecho",1,IF(AK35="Insatisfecho",2,"")))))</f>
        <v>5</v>
      </c>
      <c r="AM35" s="2" t="s">
        <v>30</v>
      </c>
      <c r="AN35" s="2">
        <f t="shared" ref="AN35" si="562">IF(AM35="Satisfecho",4,IF(AM35="Muy satisfecho",5,IF(AM35="Medianamente satisfecho",3,IF(AM35="Muy  Insatisfecho",1,IF(AM35="Insatisfecho",2,"")))))</f>
        <v>4</v>
      </c>
      <c r="AO35" s="2" t="s">
        <v>29</v>
      </c>
      <c r="AP35" s="2">
        <f t="shared" si="17"/>
        <v>5</v>
      </c>
      <c r="AQ35" s="2" t="s">
        <v>29</v>
      </c>
      <c r="AR35" s="2">
        <f t="shared" si="17"/>
        <v>5</v>
      </c>
      <c r="AT35" s="5">
        <f t="shared" si="18"/>
        <v>4</v>
      </c>
    </row>
    <row r="36" spans="1:46" ht="12.75" x14ac:dyDescent="0.2">
      <c r="A36">
        <v>12</v>
      </c>
      <c r="B36" s="2" t="s">
        <v>57</v>
      </c>
      <c r="C36" s="2" t="s">
        <v>58</v>
      </c>
      <c r="D36" s="2" t="s">
        <v>33</v>
      </c>
      <c r="E36" s="2" t="s">
        <v>27</v>
      </c>
      <c r="F36" s="2" t="s">
        <v>28</v>
      </c>
      <c r="G36" s="2" t="s">
        <v>29</v>
      </c>
      <c r="H36" s="2">
        <f t="shared" ref="H36" si="563">IF(G36="Satisfecho",4,IF(G36="Muy satisfecho",5,IF(G36="Medianamente satisfecho",3,IF(G36="Muy  Insatisfecho",1,IF(G36="Insatisfecho",2,"")))))</f>
        <v>5</v>
      </c>
      <c r="I36" s="2" t="s">
        <v>30</v>
      </c>
      <c r="J36" s="2">
        <f t="shared" ref="J36" si="564">IF(I36="Satisfecho",4,IF(I36="Muy satisfecho",5,IF(I36="Medianamente satisfecho",3,IF(I36="Muy  Insatisfecho",1,IF(I36="Insatisfecho",2,"")))))</f>
        <v>4</v>
      </c>
      <c r="K36" s="2" t="s">
        <v>29</v>
      </c>
      <c r="L36" s="2">
        <f t="shared" ref="L36" si="565">IF(K36="Satisfecho",4,IF(K36="Muy satisfecho",5,IF(K36="Medianamente satisfecho",3,IF(K36="Muy  Insatisfecho",1,IF(K36="Insatisfecho",2,"")))))</f>
        <v>5</v>
      </c>
      <c r="M36" s="2" t="s">
        <v>30</v>
      </c>
      <c r="N36" s="2">
        <f t="shared" ref="N36" si="566">IF(M36="Satisfecho",4,IF(M36="Muy satisfecho",5,IF(M36="Medianamente satisfecho",3,IF(M36="Muy  Insatisfecho",1,IF(M36="Insatisfecho",2,"")))))</f>
        <v>4</v>
      </c>
      <c r="O36" s="2" t="s">
        <v>30</v>
      </c>
      <c r="P36" s="2">
        <f t="shared" ref="P36" si="567">IF(O36="Satisfecho",4,IF(O36="Muy satisfecho",5,IF(O36="Medianamente satisfecho",3,IF(O36="Muy  Insatisfecho",1,IF(O36="Insatisfecho",2,"")))))</f>
        <v>4</v>
      </c>
      <c r="Q36" s="2" t="s">
        <v>30</v>
      </c>
      <c r="R36" s="2">
        <f t="shared" ref="R36" si="568">IF(Q36="Satisfecho",4,IF(Q36="Muy satisfecho",5,IF(Q36="Medianamente satisfecho",3,IF(Q36="Muy  Insatisfecho",1,IF(Q36="Insatisfecho",2,"")))))</f>
        <v>4</v>
      </c>
      <c r="S36" s="2" t="s">
        <v>30</v>
      </c>
      <c r="T36" s="2">
        <f t="shared" ref="T36" si="569">IF(S36="Satisfecho",4,IF(S36="Muy satisfecho",5,IF(S36="Medianamente satisfecho",3,IF(S36="Muy  Insatisfecho",1,IF(S36="Insatisfecho",2,"")))))</f>
        <v>4</v>
      </c>
      <c r="U36" s="2" t="s">
        <v>30</v>
      </c>
      <c r="V36" s="2">
        <f t="shared" ref="V36" si="570">IF(U36="Satisfecho",4,IF(U36="Muy satisfecho",5,IF(U36="Medianamente satisfecho",3,IF(U36="Muy  Insatisfecho",1,IF(U36="Insatisfecho",2,"")))))</f>
        <v>4</v>
      </c>
      <c r="W36" s="2" t="s">
        <v>30</v>
      </c>
      <c r="X36" s="2">
        <f t="shared" ref="X36" si="571">IF(W36="Satisfecho",4,IF(W36="Muy satisfecho",5,IF(W36="Medianamente satisfecho",3,IF(W36="Muy  Insatisfecho",1,IF(W36="Insatisfecho",2,"")))))</f>
        <v>4</v>
      </c>
      <c r="Y36" s="2" t="s">
        <v>30</v>
      </c>
      <c r="Z36" s="2">
        <f t="shared" ref="Z36" si="572">IF(Y36="Satisfecho",4,IF(Y36="Muy satisfecho",5,IF(Y36="Medianamente satisfecho",3,IF(Y36="Muy  Insatisfecho",1,IF(Y36="Insatisfecho",2,"")))))</f>
        <v>4</v>
      </c>
      <c r="AA36" s="2" t="s">
        <v>30</v>
      </c>
      <c r="AB36" s="2">
        <f t="shared" ref="AB36" si="573">IF(AA36="Satisfecho",4,IF(AA36="Muy satisfecho",5,IF(AA36="Medianamente satisfecho",3,IF(AA36="Muy  Insatisfecho",1,IF(AA36="Insatisfecho",2,"")))))</f>
        <v>4</v>
      </c>
      <c r="AC36" s="2" t="s">
        <v>30</v>
      </c>
      <c r="AD36" s="2">
        <f t="shared" ref="AD36" si="574">IF(AC36="Satisfecho",4,IF(AC36="Muy satisfecho",5,IF(AC36="Medianamente satisfecho",3,IF(AC36="Muy  Insatisfecho",1,IF(AC36="Insatisfecho",2,"")))))</f>
        <v>4</v>
      </c>
      <c r="AE36" s="2" t="s">
        <v>30</v>
      </c>
      <c r="AF36" s="2">
        <f t="shared" ref="AF36" si="575">IF(AE36="Satisfecho",4,IF(AE36="Muy satisfecho",5,IF(AE36="Medianamente satisfecho",3,IF(AE36="Muy  Insatisfecho",1,IF(AE36="Insatisfecho",2,"")))))</f>
        <v>4</v>
      </c>
      <c r="AG36" s="2" t="s">
        <v>30</v>
      </c>
      <c r="AH36" s="2">
        <f t="shared" ref="AH36" si="576">IF(AG36="Satisfecho",4,IF(AG36="Muy satisfecho",5,IF(AG36="Medianamente satisfecho",3,IF(AG36="Muy  Insatisfecho",1,IF(AG36="Insatisfecho",2,"")))))</f>
        <v>4</v>
      </c>
      <c r="AI36" s="2" t="s">
        <v>37</v>
      </c>
      <c r="AJ36" s="2">
        <f t="shared" ref="AJ36" si="577">IF(AI36="Satisfecho",4,IF(AI36="Muy satisfecho",5,IF(AI36="Medianamente satisfecho",3,IF(AI36="Muy  Insatisfecho",1,IF(AI36="Insatisfecho",2,"")))))</f>
        <v>3</v>
      </c>
      <c r="AK36" s="2" t="s">
        <v>30</v>
      </c>
      <c r="AL36" s="2">
        <f t="shared" ref="AL36" si="578">IF(AK36="Satisfecho",4,IF(AK36="Muy satisfecho",5,IF(AK36="Medianamente satisfecho",3,IF(AK36="Muy  Insatisfecho",1,IF(AK36="Insatisfecho",2,"")))))</f>
        <v>4</v>
      </c>
      <c r="AM36" s="2" t="s">
        <v>37</v>
      </c>
      <c r="AN36" s="2">
        <f t="shared" ref="AN36" si="579">IF(AM36="Satisfecho",4,IF(AM36="Muy satisfecho",5,IF(AM36="Medianamente satisfecho",3,IF(AM36="Muy  Insatisfecho",1,IF(AM36="Insatisfecho",2,"")))))</f>
        <v>3</v>
      </c>
      <c r="AO36" s="2" t="s">
        <v>30</v>
      </c>
      <c r="AP36" s="2">
        <f t="shared" si="17"/>
        <v>4</v>
      </c>
      <c r="AQ36" s="2" t="s">
        <v>30</v>
      </c>
      <c r="AR36" s="2">
        <f t="shared" si="17"/>
        <v>4</v>
      </c>
      <c r="AT36" s="5">
        <f t="shared" si="18"/>
        <v>4</v>
      </c>
    </row>
    <row r="37" spans="1:46" ht="12.75" x14ac:dyDescent="0.2">
      <c r="A37">
        <v>3</v>
      </c>
      <c r="B37" s="2" t="s">
        <v>35</v>
      </c>
      <c r="C37" s="2" t="s">
        <v>32</v>
      </c>
      <c r="D37" s="2" t="s">
        <v>26</v>
      </c>
      <c r="E37" s="2" t="s">
        <v>27</v>
      </c>
      <c r="F37" s="2" t="s">
        <v>36</v>
      </c>
      <c r="G37" s="2" t="s">
        <v>29</v>
      </c>
      <c r="H37" s="2">
        <f t="shared" ref="H37" si="580">IF(G37="Satisfecho",4,IF(G37="Muy satisfecho",5,IF(G37="Medianamente satisfecho",3,IF(G37="Muy  Insatisfecho",1,IF(G37="Insatisfecho",2,"")))))</f>
        <v>5</v>
      </c>
      <c r="I37" s="2" t="s">
        <v>30</v>
      </c>
      <c r="J37" s="2">
        <f t="shared" ref="J37" si="581">IF(I37="Satisfecho",4,IF(I37="Muy satisfecho",5,IF(I37="Medianamente satisfecho",3,IF(I37="Muy  Insatisfecho",1,IF(I37="Insatisfecho",2,"")))))</f>
        <v>4</v>
      </c>
      <c r="K37" s="2" t="s">
        <v>30</v>
      </c>
      <c r="L37" s="2">
        <f t="shared" ref="L37" si="582">IF(K37="Satisfecho",4,IF(K37="Muy satisfecho",5,IF(K37="Medianamente satisfecho",3,IF(K37="Muy  Insatisfecho",1,IF(K37="Insatisfecho",2,"")))))</f>
        <v>4</v>
      </c>
      <c r="M37" s="2" t="s">
        <v>30</v>
      </c>
      <c r="N37" s="2">
        <f t="shared" ref="N37" si="583">IF(M37="Satisfecho",4,IF(M37="Muy satisfecho",5,IF(M37="Medianamente satisfecho",3,IF(M37="Muy  Insatisfecho",1,IF(M37="Insatisfecho",2,"")))))</f>
        <v>4</v>
      </c>
      <c r="O37" s="2" t="s">
        <v>29</v>
      </c>
      <c r="P37" s="2">
        <f t="shared" ref="P37" si="584">IF(O37="Satisfecho",4,IF(O37="Muy satisfecho",5,IF(O37="Medianamente satisfecho",3,IF(O37="Muy  Insatisfecho",1,IF(O37="Insatisfecho",2,"")))))</f>
        <v>5</v>
      </c>
      <c r="Q37" s="2" t="s">
        <v>30</v>
      </c>
      <c r="R37" s="2">
        <f t="shared" ref="R37" si="585">IF(Q37="Satisfecho",4,IF(Q37="Muy satisfecho",5,IF(Q37="Medianamente satisfecho",3,IF(Q37="Muy  Insatisfecho",1,IF(Q37="Insatisfecho",2,"")))))</f>
        <v>4</v>
      </c>
      <c r="S37" s="2" t="s">
        <v>30</v>
      </c>
      <c r="T37" s="2">
        <f t="shared" ref="T37" si="586">IF(S37="Satisfecho",4,IF(S37="Muy satisfecho",5,IF(S37="Medianamente satisfecho",3,IF(S37="Muy  Insatisfecho",1,IF(S37="Insatisfecho",2,"")))))</f>
        <v>4</v>
      </c>
      <c r="U37" s="2" t="s">
        <v>30</v>
      </c>
      <c r="V37" s="2">
        <f t="shared" ref="V37" si="587">IF(U37="Satisfecho",4,IF(U37="Muy satisfecho",5,IF(U37="Medianamente satisfecho",3,IF(U37="Muy  Insatisfecho",1,IF(U37="Insatisfecho",2,"")))))</f>
        <v>4</v>
      </c>
      <c r="W37" s="2" t="s">
        <v>30</v>
      </c>
      <c r="X37" s="2">
        <f t="shared" ref="X37" si="588">IF(W37="Satisfecho",4,IF(W37="Muy satisfecho",5,IF(W37="Medianamente satisfecho",3,IF(W37="Muy  Insatisfecho",1,IF(W37="Insatisfecho",2,"")))))</f>
        <v>4</v>
      </c>
      <c r="Y37" s="2" t="s">
        <v>30</v>
      </c>
      <c r="Z37" s="2">
        <f t="shared" ref="Z37" si="589">IF(Y37="Satisfecho",4,IF(Y37="Muy satisfecho",5,IF(Y37="Medianamente satisfecho",3,IF(Y37="Muy  Insatisfecho",1,IF(Y37="Insatisfecho",2,"")))))</f>
        <v>4</v>
      </c>
      <c r="AA37" s="2" t="s">
        <v>30</v>
      </c>
      <c r="AB37" s="2">
        <f t="shared" ref="AB37" si="590">IF(AA37="Satisfecho",4,IF(AA37="Muy satisfecho",5,IF(AA37="Medianamente satisfecho",3,IF(AA37="Muy  Insatisfecho",1,IF(AA37="Insatisfecho",2,"")))))</f>
        <v>4</v>
      </c>
      <c r="AC37" s="2" t="s">
        <v>37</v>
      </c>
      <c r="AD37" s="2">
        <f t="shared" ref="AD37" si="591">IF(AC37="Satisfecho",4,IF(AC37="Muy satisfecho",5,IF(AC37="Medianamente satisfecho",3,IF(AC37="Muy  Insatisfecho",1,IF(AC37="Insatisfecho",2,"")))))</f>
        <v>3</v>
      </c>
      <c r="AE37" s="2" t="s">
        <v>30</v>
      </c>
      <c r="AF37" s="2">
        <f t="shared" ref="AF37" si="592">IF(AE37="Satisfecho",4,IF(AE37="Muy satisfecho",5,IF(AE37="Medianamente satisfecho",3,IF(AE37="Muy  Insatisfecho",1,IF(AE37="Insatisfecho",2,"")))))</f>
        <v>4</v>
      </c>
      <c r="AG37" s="2" t="s">
        <v>29</v>
      </c>
      <c r="AH37" s="2">
        <f t="shared" ref="AH37" si="593">IF(AG37="Satisfecho",4,IF(AG37="Muy satisfecho",5,IF(AG37="Medianamente satisfecho",3,IF(AG37="Muy  Insatisfecho",1,IF(AG37="Insatisfecho",2,"")))))</f>
        <v>5</v>
      </c>
      <c r="AI37" s="2" t="s">
        <v>30</v>
      </c>
      <c r="AJ37" s="2">
        <f t="shared" ref="AJ37" si="594">IF(AI37="Satisfecho",4,IF(AI37="Muy satisfecho",5,IF(AI37="Medianamente satisfecho",3,IF(AI37="Muy  Insatisfecho",1,IF(AI37="Insatisfecho",2,"")))))</f>
        <v>4</v>
      </c>
      <c r="AK37" s="2" t="s">
        <v>30</v>
      </c>
      <c r="AL37" s="2">
        <f t="shared" ref="AL37" si="595">IF(AK37="Satisfecho",4,IF(AK37="Muy satisfecho",5,IF(AK37="Medianamente satisfecho",3,IF(AK37="Muy  Insatisfecho",1,IF(AK37="Insatisfecho",2,"")))))</f>
        <v>4</v>
      </c>
      <c r="AM37" s="2" t="s">
        <v>29</v>
      </c>
      <c r="AN37" s="2">
        <f t="shared" ref="AN37" si="596">IF(AM37="Satisfecho",4,IF(AM37="Muy satisfecho",5,IF(AM37="Medianamente satisfecho",3,IF(AM37="Muy  Insatisfecho",1,IF(AM37="Insatisfecho",2,"")))))</f>
        <v>5</v>
      </c>
      <c r="AO37" s="2" t="s">
        <v>30</v>
      </c>
      <c r="AP37" s="2">
        <f t="shared" si="17"/>
        <v>4</v>
      </c>
      <c r="AQ37" s="2" t="s">
        <v>30</v>
      </c>
      <c r="AR37" s="2">
        <f t="shared" si="17"/>
        <v>4</v>
      </c>
      <c r="AT37" s="5">
        <f t="shared" si="18"/>
        <v>4</v>
      </c>
    </row>
    <row r="38" spans="1:46" ht="15.75" customHeight="1" x14ac:dyDescent="0.2">
      <c r="H38" s="2" t="str">
        <f t="shared" ref="H38" si="597">IF(G38="Satisfecho",4,IF(G38="Muy satisfecho",5,IF(G38="Medianamente satisfecho",3,IF(G38="Muy  Insatisfecho",1,IF(G38="Insatisfecho",2,"")))))</f>
        <v/>
      </c>
      <c r="J38" s="2" t="str">
        <f t="shared" ref="J38" si="598">IF(I38="Satisfecho",4,IF(I38="Muy satisfecho",5,IF(I38="Medianamente satisfecho",3,IF(I38="Muy  Insatisfecho",1,IF(I38="Insatisfecho",2,"")))))</f>
        <v/>
      </c>
      <c r="L38" s="2" t="str">
        <f t="shared" ref="L38" si="599">IF(K38="Satisfecho",4,IF(K38="Muy satisfecho",5,IF(K38="Medianamente satisfecho",3,IF(K38="Muy  Insatisfecho",1,IF(K38="Insatisfecho",2,"")))))</f>
        <v/>
      </c>
      <c r="N38" s="2" t="str">
        <f t="shared" ref="N38" si="600">IF(M38="Satisfecho",4,IF(M38="Muy satisfecho",5,IF(M38="Medianamente satisfecho",3,IF(M38="Muy  Insatisfecho",1,IF(M38="Insatisfecho",2,"")))))</f>
        <v/>
      </c>
      <c r="P38" s="2" t="str">
        <f t="shared" ref="P38" si="601">IF(O38="Satisfecho",4,IF(O38="Muy satisfecho",5,IF(O38="Medianamente satisfecho",3,IF(O38="Muy  Insatisfecho",1,IF(O38="Insatisfecho",2,"")))))</f>
        <v/>
      </c>
      <c r="R38" s="2" t="str">
        <f t="shared" ref="R38" si="602">IF(Q38="Satisfecho",4,IF(Q38="Muy satisfecho",5,IF(Q38="Medianamente satisfecho",3,IF(Q38="Muy  Insatisfecho",1,IF(Q38="Insatisfecho",2,"")))))</f>
        <v/>
      </c>
      <c r="T38" s="2" t="str">
        <f t="shared" ref="T38" si="603">IF(S38="Satisfecho",4,IF(S38="Muy satisfecho",5,IF(S38="Medianamente satisfecho",3,IF(S38="Muy  Insatisfecho",1,IF(S38="Insatisfecho",2,"")))))</f>
        <v/>
      </c>
      <c r="V38" s="2" t="str">
        <f t="shared" ref="V38" si="604">IF(U38="Satisfecho",4,IF(U38="Muy satisfecho",5,IF(U38="Medianamente satisfecho",3,IF(U38="Muy  Insatisfecho",1,IF(U38="Insatisfecho",2,"")))))</f>
        <v/>
      </c>
      <c r="X38" s="2" t="str">
        <f t="shared" ref="X38" si="605">IF(W38="Satisfecho",4,IF(W38="Muy satisfecho",5,IF(W38="Medianamente satisfecho",3,IF(W38="Muy  Insatisfecho",1,IF(W38="Insatisfecho",2,"")))))</f>
        <v/>
      </c>
      <c r="Z38" s="2" t="str">
        <f t="shared" ref="Z38" si="606">IF(Y38="Satisfecho",4,IF(Y38="Muy satisfecho",5,IF(Y38="Medianamente satisfecho",3,IF(Y38="Muy  Insatisfecho",1,IF(Y38="Insatisfecho",2,"")))))</f>
        <v/>
      </c>
      <c r="AB38" s="2" t="str">
        <f t="shared" ref="AB38" si="607">IF(AA38="Satisfecho",4,IF(AA38="Muy satisfecho",5,IF(AA38="Medianamente satisfecho",3,IF(AA38="Muy  Insatisfecho",1,IF(AA38="Insatisfecho",2,"")))))</f>
        <v/>
      </c>
      <c r="AD38" s="2" t="str">
        <f t="shared" ref="AD38" si="608">IF(AC38="Satisfecho",4,IF(AC38="Muy satisfecho",5,IF(AC38="Medianamente satisfecho",3,IF(AC38="Muy  Insatisfecho",1,IF(AC38="Insatisfecho",2,"")))))</f>
        <v/>
      </c>
      <c r="AF38" s="2" t="str">
        <f t="shared" ref="AF38" si="609">IF(AE38="Satisfecho",4,IF(AE38="Muy satisfecho",5,IF(AE38="Medianamente satisfecho",3,IF(AE38="Muy  Insatisfecho",1,IF(AE38="Insatisfecho",2,"")))))</f>
        <v/>
      </c>
      <c r="AH38" s="2" t="str">
        <f t="shared" ref="AH38" si="610">IF(AG38="Satisfecho",4,IF(AG38="Muy satisfecho",5,IF(AG38="Medianamente satisfecho",3,IF(AG38="Muy  Insatisfecho",1,IF(AG38="Insatisfecho",2,"")))))</f>
        <v/>
      </c>
      <c r="AJ38" s="2" t="str">
        <f t="shared" ref="AJ38" si="611">IF(AI38="Satisfecho",4,IF(AI38="Muy satisfecho",5,IF(AI38="Medianamente satisfecho",3,IF(AI38="Muy  Insatisfecho",1,IF(AI38="Insatisfecho",2,"")))))</f>
        <v/>
      </c>
      <c r="AL38" s="2" t="str">
        <f t="shared" ref="AL38" si="612">IF(AK38="Satisfecho",4,IF(AK38="Muy satisfecho",5,IF(AK38="Medianamente satisfecho",3,IF(AK38="Muy  Insatisfecho",1,IF(AK38="Insatisfecho",2,"")))))</f>
        <v/>
      </c>
      <c r="AN38" s="2" t="str">
        <f t="shared" ref="AN38" si="613">IF(AM38="Satisfecho",4,IF(AM38="Muy satisfecho",5,IF(AM38="Medianamente satisfecho",3,IF(AM38="Muy  Insatisfecho",1,IF(AM38="Insatisfecho",2,"")))))</f>
        <v/>
      </c>
      <c r="AP38" s="2" t="str">
        <f t="shared" si="17"/>
        <v/>
      </c>
      <c r="AR38" s="2" t="str">
        <f t="shared" si="17"/>
        <v/>
      </c>
      <c r="AT38" s="5" t="e">
        <f t="shared" si="18"/>
        <v>#VALUE!</v>
      </c>
    </row>
  </sheetData>
  <conditionalFormatting sqref="D2:AR37 AR3:AR38 AP2:AP38 AN2:AN38 AL2:AL38 AJ2:AJ38 AH2:AH38 AF2:AF38 AD2:AD38 AB2:AB38 Z2:Z38 X2:X38 V2:V38 T2:T38 R2:R38 P2:P38 N2:N38 L2:L38 J2:J38 H2:H38">
    <cfRule type="cellIs" dxfId="3" priority="4" operator="between">
      <formula>4</formula>
      <formula>5</formula>
    </cfRule>
  </conditionalFormatting>
  <conditionalFormatting sqref="F1:AR38">
    <cfRule type="cellIs" dxfId="2" priority="1" operator="between">
      <formula>3</formula>
      <formula>3</formula>
    </cfRule>
    <cfRule type="cellIs" dxfId="1" priority="2" operator="between">
      <formula>2</formula>
      <formula>2</formula>
    </cfRule>
    <cfRule type="cellIs" dxfId="0" priority="3" operator="between">
      <formula>1</formula>
      <formula>1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56DE-24DC-47C1-9CE7-6BC21E717460}">
  <dimension ref="A1:AH44"/>
  <sheetViews>
    <sheetView workbookViewId="0">
      <selection activeCell="A3" sqref="A3:A12"/>
    </sheetView>
  </sheetViews>
  <sheetFormatPr baseColWidth="10" defaultColWidth="14.42578125" defaultRowHeight="15.75" customHeight="1" x14ac:dyDescent="0.2"/>
  <cols>
    <col min="1" max="1" width="41" customWidth="1"/>
    <col min="2" max="2" width="36" hidden="1" customWidth="1"/>
    <col min="3" max="5" width="21.5703125" hidden="1" customWidth="1"/>
    <col min="6" max="24" width="21.5703125" style="5" customWidth="1"/>
    <col min="25" max="25" width="21.5703125" style="70" customWidth="1"/>
    <col min="26" max="26" width="18.7109375" style="70" customWidth="1"/>
    <col min="27" max="31" width="21.5703125" customWidth="1"/>
  </cols>
  <sheetData>
    <row r="1" spans="1:34" ht="39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1" t="s">
        <v>87</v>
      </c>
      <c r="G1" s="21" t="s">
        <v>88</v>
      </c>
      <c r="H1" s="21" t="s">
        <v>89</v>
      </c>
      <c r="I1" s="21" t="s">
        <v>89</v>
      </c>
      <c r="J1" s="21" t="s">
        <v>90</v>
      </c>
      <c r="K1" s="21" t="s">
        <v>91</v>
      </c>
      <c r="L1" s="21" t="s">
        <v>92</v>
      </c>
      <c r="M1" s="21" t="s">
        <v>93</v>
      </c>
      <c r="N1" s="21" t="s">
        <v>94</v>
      </c>
      <c r="O1" s="21" t="s">
        <v>95</v>
      </c>
      <c r="P1" s="21" t="s">
        <v>96</v>
      </c>
      <c r="Q1" s="21" t="s">
        <v>97</v>
      </c>
      <c r="R1" s="21" t="s">
        <v>98</v>
      </c>
      <c r="S1" s="21" t="s">
        <v>99</v>
      </c>
      <c r="T1" s="21" t="s">
        <v>100</v>
      </c>
      <c r="U1" s="21" t="s">
        <v>101</v>
      </c>
      <c r="V1" s="21" t="s">
        <v>102</v>
      </c>
      <c r="W1" s="21" t="s">
        <v>103</v>
      </c>
      <c r="X1" s="21" t="s">
        <v>104</v>
      </c>
      <c r="Y1" s="22" t="s">
        <v>105</v>
      </c>
      <c r="Z1" s="22" t="s">
        <v>106</v>
      </c>
      <c r="AA1" s="23"/>
    </row>
    <row r="2" spans="1:34" ht="15.75" customHeight="1" thickBot="1" x14ac:dyDescent="0.25">
      <c r="A2" s="2" t="s">
        <v>51</v>
      </c>
      <c r="B2" s="2" t="s">
        <v>32</v>
      </c>
      <c r="C2" s="2" t="s">
        <v>26</v>
      </c>
      <c r="D2" s="2" t="s">
        <v>27</v>
      </c>
      <c r="E2" s="2" t="s">
        <v>34</v>
      </c>
      <c r="F2" s="73">
        <v>4</v>
      </c>
      <c r="G2" s="73">
        <v>3</v>
      </c>
      <c r="H2" s="73">
        <v>3</v>
      </c>
      <c r="I2" s="73">
        <v>3</v>
      </c>
      <c r="J2" s="73">
        <v>4</v>
      </c>
      <c r="K2" s="73">
        <v>1</v>
      </c>
      <c r="L2" s="73">
        <v>3</v>
      </c>
      <c r="M2" s="73">
        <v>1</v>
      </c>
      <c r="N2" s="73">
        <v>5</v>
      </c>
      <c r="O2" s="73">
        <v>4</v>
      </c>
      <c r="P2" s="73">
        <v>3</v>
      </c>
      <c r="Q2" s="73">
        <v>4</v>
      </c>
      <c r="R2" s="73">
        <v>3</v>
      </c>
      <c r="S2" s="73">
        <v>2</v>
      </c>
      <c r="T2" s="73">
        <v>3</v>
      </c>
      <c r="U2" s="73">
        <v>3</v>
      </c>
      <c r="V2" s="73">
        <v>2</v>
      </c>
      <c r="W2" s="73">
        <v>1</v>
      </c>
      <c r="X2" s="73">
        <v>2</v>
      </c>
      <c r="Y2" s="24">
        <f>(SUM(F2:X2))/95</f>
        <v>0.56842105263157894</v>
      </c>
      <c r="Z2" s="24">
        <v>0.84</v>
      </c>
      <c r="AA2" s="25"/>
      <c r="AB2" s="26" t="s">
        <v>107</v>
      </c>
      <c r="AC2" s="27" t="s">
        <v>108</v>
      </c>
      <c r="AD2" s="28" t="s">
        <v>109</v>
      </c>
      <c r="AE2" s="29" t="s">
        <v>110</v>
      </c>
      <c r="AG2" s="30" t="s">
        <v>5</v>
      </c>
      <c r="AH2" s="31">
        <v>1</v>
      </c>
    </row>
    <row r="3" spans="1:34" ht="15.75" customHeight="1" x14ac:dyDescent="0.2">
      <c r="A3" s="2" t="s">
        <v>47</v>
      </c>
      <c r="B3" s="2" t="s">
        <v>32</v>
      </c>
      <c r="C3" s="2" t="s">
        <v>33</v>
      </c>
      <c r="D3" s="2" t="s">
        <v>27</v>
      </c>
      <c r="E3" s="2" t="s">
        <v>28</v>
      </c>
      <c r="F3" s="73">
        <v>4</v>
      </c>
      <c r="G3" s="73">
        <v>3</v>
      </c>
      <c r="H3" s="73">
        <v>3</v>
      </c>
      <c r="I3" s="73">
        <v>4</v>
      </c>
      <c r="J3" s="73">
        <v>4</v>
      </c>
      <c r="K3" s="73">
        <v>3</v>
      </c>
      <c r="L3" s="73">
        <v>4</v>
      </c>
      <c r="M3" s="73">
        <v>2</v>
      </c>
      <c r="N3" s="73">
        <v>5</v>
      </c>
      <c r="O3" s="73">
        <v>5</v>
      </c>
      <c r="P3" s="73">
        <v>2</v>
      </c>
      <c r="Q3" s="73">
        <v>4</v>
      </c>
      <c r="R3" s="73">
        <v>4</v>
      </c>
      <c r="S3" s="73">
        <v>3</v>
      </c>
      <c r="T3" s="73">
        <v>4</v>
      </c>
      <c r="U3" s="73">
        <v>3</v>
      </c>
      <c r="V3" s="73">
        <v>3</v>
      </c>
      <c r="W3" s="73">
        <v>3</v>
      </c>
      <c r="X3" s="73">
        <v>3</v>
      </c>
      <c r="Y3" s="24">
        <f t="shared" ref="Y3:Y31" si="0">(SUM(F3:X3))/95</f>
        <v>0.69473684210526321</v>
      </c>
      <c r="Z3" s="24">
        <v>0.34</v>
      </c>
      <c r="AA3" s="25"/>
      <c r="AB3" s="32" t="s">
        <v>111</v>
      </c>
      <c r="AC3" s="33">
        <v>5</v>
      </c>
      <c r="AD3" s="34">
        <v>138</v>
      </c>
      <c r="AE3" s="35">
        <v>0.24210526315789474</v>
      </c>
      <c r="AG3" s="36" t="s">
        <v>6</v>
      </c>
      <c r="AH3" s="37">
        <v>2</v>
      </c>
    </row>
    <row r="4" spans="1:34" ht="15.75" customHeight="1" x14ac:dyDescent="0.2">
      <c r="A4" s="2" t="s">
        <v>59</v>
      </c>
      <c r="B4" s="2" t="s">
        <v>32</v>
      </c>
      <c r="C4" s="2" t="s">
        <v>26</v>
      </c>
      <c r="D4" s="2" t="s">
        <v>68</v>
      </c>
      <c r="E4" s="2" t="s">
        <v>28</v>
      </c>
      <c r="F4" s="73">
        <v>4</v>
      </c>
      <c r="G4" s="73">
        <v>4</v>
      </c>
      <c r="H4" s="73">
        <v>4</v>
      </c>
      <c r="I4" s="73">
        <v>3</v>
      </c>
      <c r="J4" s="73">
        <v>4</v>
      </c>
      <c r="K4" s="73">
        <v>3</v>
      </c>
      <c r="L4" s="73">
        <v>3</v>
      </c>
      <c r="M4" s="73">
        <v>2</v>
      </c>
      <c r="N4" s="73">
        <v>4</v>
      </c>
      <c r="O4" s="73">
        <v>3</v>
      </c>
      <c r="P4" s="73">
        <v>3</v>
      </c>
      <c r="Q4" s="73">
        <v>4</v>
      </c>
      <c r="R4" s="73">
        <v>4</v>
      </c>
      <c r="S4" s="73">
        <v>3</v>
      </c>
      <c r="T4" s="73">
        <v>4</v>
      </c>
      <c r="U4" s="73">
        <v>3</v>
      </c>
      <c r="V4" s="73">
        <v>4</v>
      </c>
      <c r="W4" s="73">
        <v>4</v>
      </c>
      <c r="X4" s="73">
        <v>4</v>
      </c>
      <c r="Y4" s="24">
        <f t="shared" si="0"/>
        <v>0.70526315789473681</v>
      </c>
      <c r="Z4" s="24">
        <v>0.35</v>
      </c>
      <c r="AA4" s="25"/>
      <c r="AB4" s="38" t="s">
        <v>30</v>
      </c>
      <c r="AC4" s="39">
        <v>4</v>
      </c>
      <c r="AD4" s="40">
        <v>313</v>
      </c>
      <c r="AE4" s="41">
        <v>0.5491228070175439</v>
      </c>
      <c r="AG4" s="36" t="s">
        <v>7</v>
      </c>
      <c r="AH4" s="37">
        <v>3</v>
      </c>
    </row>
    <row r="5" spans="1:34" ht="15.75" customHeight="1" x14ac:dyDescent="0.2">
      <c r="A5" s="2" t="s">
        <v>61</v>
      </c>
      <c r="B5" s="2" t="s">
        <v>32</v>
      </c>
      <c r="C5" s="2" t="s">
        <v>33</v>
      </c>
      <c r="D5" s="2" t="s">
        <v>27</v>
      </c>
      <c r="E5" s="2" t="s">
        <v>36</v>
      </c>
      <c r="F5" s="73">
        <v>4</v>
      </c>
      <c r="G5" s="73">
        <v>4</v>
      </c>
      <c r="H5" s="73">
        <v>4</v>
      </c>
      <c r="I5" s="73">
        <v>4</v>
      </c>
      <c r="J5" s="73">
        <v>5</v>
      </c>
      <c r="K5" s="73">
        <v>3</v>
      </c>
      <c r="L5" s="73">
        <v>3</v>
      </c>
      <c r="M5" s="73">
        <v>3</v>
      </c>
      <c r="N5" s="73">
        <v>4</v>
      </c>
      <c r="O5" s="73">
        <v>4</v>
      </c>
      <c r="P5" s="73">
        <v>3</v>
      </c>
      <c r="Q5" s="73">
        <v>4</v>
      </c>
      <c r="R5" s="73">
        <v>4</v>
      </c>
      <c r="S5" s="73">
        <v>2</v>
      </c>
      <c r="T5" s="73">
        <v>4</v>
      </c>
      <c r="U5" s="73">
        <v>4</v>
      </c>
      <c r="V5" s="73">
        <v>4</v>
      </c>
      <c r="W5" s="73">
        <v>3</v>
      </c>
      <c r="X5" s="73">
        <v>3</v>
      </c>
      <c r="Y5" s="24">
        <f t="shared" si="0"/>
        <v>0.72631578947368425</v>
      </c>
      <c r="Z5" s="24">
        <v>0.7</v>
      </c>
      <c r="AA5" s="25"/>
      <c r="AB5" s="38" t="s">
        <v>112</v>
      </c>
      <c r="AC5" s="39">
        <v>3</v>
      </c>
      <c r="AD5" s="40">
        <v>99</v>
      </c>
      <c r="AE5" s="41">
        <v>0.1736842105263158</v>
      </c>
      <c r="AG5" s="36" t="s">
        <v>8</v>
      </c>
      <c r="AH5" s="37">
        <v>4</v>
      </c>
    </row>
    <row r="6" spans="1:34" ht="15.75" customHeight="1" x14ac:dyDescent="0.2">
      <c r="A6" s="2" t="s">
        <v>50</v>
      </c>
      <c r="B6" s="2" t="s">
        <v>32</v>
      </c>
      <c r="C6" s="2" t="s">
        <v>33</v>
      </c>
      <c r="D6" s="2" t="s">
        <v>27</v>
      </c>
      <c r="E6" s="2" t="s">
        <v>36</v>
      </c>
      <c r="F6" s="73">
        <v>4</v>
      </c>
      <c r="G6" s="73">
        <v>4</v>
      </c>
      <c r="H6" s="73">
        <v>3</v>
      </c>
      <c r="I6" s="73">
        <v>3</v>
      </c>
      <c r="J6" s="73">
        <v>4</v>
      </c>
      <c r="K6" s="73">
        <v>3</v>
      </c>
      <c r="L6" s="73">
        <v>4</v>
      </c>
      <c r="M6" s="73">
        <v>3</v>
      </c>
      <c r="N6" s="73">
        <v>4</v>
      </c>
      <c r="O6" s="73">
        <v>4</v>
      </c>
      <c r="P6" s="73">
        <v>4</v>
      </c>
      <c r="Q6" s="73">
        <v>4</v>
      </c>
      <c r="R6" s="73">
        <v>4</v>
      </c>
      <c r="S6" s="73">
        <v>3</v>
      </c>
      <c r="T6" s="73">
        <v>4</v>
      </c>
      <c r="U6" s="73">
        <v>4</v>
      </c>
      <c r="V6" s="73">
        <v>3</v>
      </c>
      <c r="W6" s="73">
        <v>4</v>
      </c>
      <c r="X6" s="73">
        <v>3</v>
      </c>
      <c r="Y6" s="24">
        <f t="shared" si="0"/>
        <v>0.72631578947368425</v>
      </c>
      <c r="Z6" s="24">
        <v>0.45</v>
      </c>
      <c r="AA6" s="25"/>
      <c r="AB6" s="38" t="s">
        <v>48</v>
      </c>
      <c r="AC6" s="39">
        <v>2</v>
      </c>
      <c r="AD6" s="40">
        <v>17</v>
      </c>
      <c r="AE6" s="41">
        <v>2.9824561403508771E-2</v>
      </c>
      <c r="AG6" s="36" t="s">
        <v>9</v>
      </c>
      <c r="AH6" s="37">
        <v>5</v>
      </c>
    </row>
    <row r="7" spans="1:34" ht="15.75" customHeight="1" thickBot="1" x14ac:dyDescent="0.25">
      <c r="A7" s="2" t="s">
        <v>69</v>
      </c>
      <c r="B7" s="2" t="s">
        <v>32</v>
      </c>
      <c r="C7" s="2" t="s">
        <v>33</v>
      </c>
      <c r="D7" s="2" t="s">
        <v>27</v>
      </c>
      <c r="E7" s="2" t="s">
        <v>34</v>
      </c>
      <c r="F7" s="73">
        <v>4</v>
      </c>
      <c r="G7" s="73">
        <v>3</v>
      </c>
      <c r="H7" s="73">
        <v>4</v>
      </c>
      <c r="I7" s="73">
        <v>3</v>
      </c>
      <c r="J7" s="73">
        <v>4</v>
      </c>
      <c r="K7" s="73">
        <v>3</v>
      </c>
      <c r="L7" s="73">
        <v>4</v>
      </c>
      <c r="M7" s="73">
        <v>2</v>
      </c>
      <c r="N7" s="73">
        <v>5</v>
      </c>
      <c r="O7" s="73">
        <v>4</v>
      </c>
      <c r="P7" s="73">
        <v>3</v>
      </c>
      <c r="Q7" s="73">
        <v>4</v>
      </c>
      <c r="R7" s="73">
        <v>4</v>
      </c>
      <c r="S7" s="73">
        <v>4</v>
      </c>
      <c r="T7" s="73">
        <v>4</v>
      </c>
      <c r="U7" s="73">
        <v>5</v>
      </c>
      <c r="V7" s="73">
        <v>2</v>
      </c>
      <c r="W7" s="73">
        <v>3</v>
      </c>
      <c r="X7" s="73">
        <v>4</v>
      </c>
      <c r="Y7" s="24">
        <f t="shared" si="0"/>
        <v>0.72631578947368425</v>
      </c>
      <c r="Z7" s="24">
        <v>0.89</v>
      </c>
      <c r="AA7" s="25"/>
      <c r="AB7" s="42" t="s">
        <v>111</v>
      </c>
      <c r="AC7" s="43">
        <v>1</v>
      </c>
      <c r="AD7" s="44">
        <v>3</v>
      </c>
      <c r="AE7" s="45">
        <v>5.263157894736842E-3</v>
      </c>
      <c r="AG7" s="36" t="s">
        <v>10</v>
      </c>
      <c r="AH7" s="37">
        <v>6</v>
      </c>
    </row>
    <row r="8" spans="1:34" ht="15.75" customHeight="1" thickBot="1" x14ac:dyDescent="0.25">
      <c r="A8" s="2" t="s">
        <v>55</v>
      </c>
      <c r="B8" s="2" t="s">
        <v>41</v>
      </c>
      <c r="C8" s="2" t="s">
        <v>26</v>
      </c>
      <c r="D8" s="2" t="s">
        <v>44</v>
      </c>
      <c r="E8" s="2" t="s">
        <v>28</v>
      </c>
      <c r="F8" s="73">
        <v>4</v>
      </c>
      <c r="G8" s="73">
        <v>4</v>
      </c>
      <c r="H8" s="73">
        <v>4</v>
      </c>
      <c r="I8" s="73">
        <v>3</v>
      </c>
      <c r="J8" s="73">
        <v>4</v>
      </c>
      <c r="K8" s="73">
        <v>2</v>
      </c>
      <c r="L8" s="73">
        <v>4</v>
      </c>
      <c r="M8" s="73">
        <v>3</v>
      </c>
      <c r="N8" s="73">
        <v>4</v>
      </c>
      <c r="O8" s="73">
        <v>3</v>
      </c>
      <c r="P8" s="73">
        <v>3</v>
      </c>
      <c r="Q8" s="73">
        <v>5</v>
      </c>
      <c r="R8" s="73">
        <v>4</v>
      </c>
      <c r="S8" s="73">
        <v>3</v>
      </c>
      <c r="T8" s="73">
        <v>4</v>
      </c>
      <c r="U8" s="73">
        <v>4</v>
      </c>
      <c r="V8" s="73">
        <v>4</v>
      </c>
      <c r="W8" s="73">
        <v>4</v>
      </c>
      <c r="X8" s="73">
        <v>4</v>
      </c>
      <c r="Y8" s="24">
        <f t="shared" si="0"/>
        <v>0.73684210526315785</v>
      </c>
      <c r="Z8" s="24">
        <v>0.19</v>
      </c>
      <c r="AA8" s="25"/>
      <c r="AB8" s="26" t="s">
        <v>113</v>
      </c>
      <c r="AC8" s="27"/>
      <c r="AD8" s="28">
        <v>570</v>
      </c>
      <c r="AE8" s="46">
        <v>1</v>
      </c>
      <c r="AG8" s="36" t="s">
        <v>11</v>
      </c>
      <c r="AH8" s="37">
        <v>7</v>
      </c>
    </row>
    <row r="9" spans="1:34" ht="15.75" customHeight="1" thickBot="1" x14ac:dyDescent="0.25">
      <c r="A9" s="2" t="s">
        <v>63</v>
      </c>
      <c r="B9" s="2" t="s">
        <v>25</v>
      </c>
      <c r="C9" s="2" t="s">
        <v>33</v>
      </c>
      <c r="D9" s="2" t="s">
        <v>27</v>
      </c>
      <c r="E9" s="2" t="s">
        <v>34</v>
      </c>
      <c r="F9" s="73">
        <v>4</v>
      </c>
      <c r="G9" s="73">
        <v>3</v>
      </c>
      <c r="H9" s="73">
        <v>4</v>
      </c>
      <c r="I9" s="73">
        <v>3</v>
      </c>
      <c r="J9" s="73">
        <v>4</v>
      </c>
      <c r="K9" s="73">
        <v>3</v>
      </c>
      <c r="L9" s="73">
        <v>5</v>
      </c>
      <c r="M9" s="73">
        <v>3</v>
      </c>
      <c r="N9" s="73">
        <v>5</v>
      </c>
      <c r="O9" s="73">
        <v>4</v>
      </c>
      <c r="P9" s="73">
        <v>4</v>
      </c>
      <c r="Q9" s="73">
        <v>3</v>
      </c>
      <c r="R9" s="73">
        <v>4</v>
      </c>
      <c r="S9" s="73">
        <v>3</v>
      </c>
      <c r="T9" s="73">
        <v>3</v>
      </c>
      <c r="U9" s="73">
        <v>4</v>
      </c>
      <c r="V9" s="73">
        <v>3</v>
      </c>
      <c r="W9" s="73">
        <v>4</v>
      </c>
      <c r="X9" s="73">
        <v>4</v>
      </c>
      <c r="Y9" s="24">
        <f t="shared" si="0"/>
        <v>0.73684210526315785</v>
      </c>
      <c r="Z9" s="24">
        <v>0.34</v>
      </c>
      <c r="AA9" s="25"/>
      <c r="AG9" s="36" t="s">
        <v>12</v>
      </c>
      <c r="AH9" s="37">
        <v>8</v>
      </c>
    </row>
    <row r="10" spans="1:34" ht="15.75" customHeight="1" x14ac:dyDescent="0.2">
      <c r="A10" s="2" t="s">
        <v>74</v>
      </c>
      <c r="B10" s="2" t="s">
        <v>41</v>
      </c>
      <c r="C10" s="2" t="s">
        <v>33</v>
      </c>
      <c r="D10" s="2" t="s">
        <v>27</v>
      </c>
      <c r="E10" s="2" t="s">
        <v>28</v>
      </c>
      <c r="F10" s="73">
        <v>4</v>
      </c>
      <c r="G10" s="73">
        <v>4</v>
      </c>
      <c r="H10" s="73">
        <v>5</v>
      </c>
      <c r="I10" s="73">
        <v>3</v>
      </c>
      <c r="J10" s="73">
        <v>4</v>
      </c>
      <c r="K10" s="73">
        <v>4</v>
      </c>
      <c r="L10" s="73">
        <v>4</v>
      </c>
      <c r="M10" s="73">
        <v>3</v>
      </c>
      <c r="N10" s="73">
        <v>4</v>
      </c>
      <c r="O10" s="73">
        <v>4</v>
      </c>
      <c r="P10" s="73">
        <v>3</v>
      </c>
      <c r="Q10" s="73">
        <v>4</v>
      </c>
      <c r="R10" s="73">
        <v>4</v>
      </c>
      <c r="S10" s="73">
        <v>3</v>
      </c>
      <c r="T10" s="73">
        <v>4</v>
      </c>
      <c r="U10" s="73">
        <v>5</v>
      </c>
      <c r="V10" s="73">
        <v>3</v>
      </c>
      <c r="W10" s="73">
        <v>3</v>
      </c>
      <c r="X10" s="73">
        <v>4</v>
      </c>
      <c r="Y10" s="24">
        <f t="shared" si="0"/>
        <v>0.75789473684210529</v>
      </c>
      <c r="Z10" s="24">
        <v>0.78</v>
      </c>
      <c r="AA10" s="25"/>
      <c r="AB10" s="47" t="s">
        <v>114</v>
      </c>
      <c r="AC10" s="47"/>
      <c r="AD10" s="31">
        <f>STDEV(F2:X31)</f>
        <v>0.76382619530471485</v>
      </c>
      <c r="AG10" s="36" t="s">
        <v>13</v>
      </c>
      <c r="AH10" s="37">
        <v>9</v>
      </c>
    </row>
    <row r="11" spans="1:34" ht="15.75" customHeight="1" x14ac:dyDescent="0.2">
      <c r="A11" s="2" t="s">
        <v>49</v>
      </c>
      <c r="B11" s="2" t="s">
        <v>41</v>
      </c>
      <c r="C11" s="2" t="s">
        <v>26</v>
      </c>
      <c r="D11" s="2" t="s">
        <v>27</v>
      </c>
      <c r="E11" s="2" t="s">
        <v>36</v>
      </c>
      <c r="F11" s="73">
        <v>4</v>
      </c>
      <c r="G11" s="73">
        <v>4</v>
      </c>
      <c r="H11" s="73">
        <v>4</v>
      </c>
      <c r="I11" s="73">
        <v>4</v>
      </c>
      <c r="J11" s="73">
        <v>4</v>
      </c>
      <c r="K11" s="73">
        <v>3</v>
      </c>
      <c r="L11" s="73">
        <v>4</v>
      </c>
      <c r="M11" s="73">
        <v>4</v>
      </c>
      <c r="N11" s="73">
        <v>4</v>
      </c>
      <c r="O11" s="73">
        <v>5</v>
      </c>
      <c r="P11" s="73">
        <v>3</v>
      </c>
      <c r="Q11" s="73">
        <v>4</v>
      </c>
      <c r="R11" s="73">
        <v>4</v>
      </c>
      <c r="S11" s="73">
        <v>4</v>
      </c>
      <c r="T11" s="73">
        <v>4</v>
      </c>
      <c r="U11" s="73">
        <v>4</v>
      </c>
      <c r="V11" s="73">
        <v>2</v>
      </c>
      <c r="W11" s="73">
        <v>4</v>
      </c>
      <c r="X11" s="73">
        <v>4</v>
      </c>
      <c r="Y11" s="24">
        <f t="shared" si="0"/>
        <v>0.76842105263157889</v>
      </c>
      <c r="Z11" s="24">
        <v>0.85</v>
      </c>
      <c r="AA11" s="25"/>
      <c r="AB11" s="48" t="s">
        <v>115</v>
      </c>
      <c r="AC11" s="48"/>
      <c r="AD11" s="37">
        <f>VAR(F2:X31)</f>
        <v>0.58343045663367632</v>
      </c>
      <c r="AG11" s="36" t="s">
        <v>14</v>
      </c>
      <c r="AH11" s="37">
        <v>10</v>
      </c>
    </row>
    <row r="12" spans="1:34" ht="15.75" customHeight="1" x14ac:dyDescent="0.2">
      <c r="A12" s="2" t="s">
        <v>75</v>
      </c>
      <c r="B12" s="2" t="s">
        <v>25</v>
      </c>
      <c r="C12" s="2" t="s">
        <v>33</v>
      </c>
      <c r="D12" s="2" t="s">
        <v>44</v>
      </c>
      <c r="E12" s="2" t="s">
        <v>34</v>
      </c>
      <c r="F12" s="73">
        <v>4</v>
      </c>
      <c r="G12" s="73">
        <v>4</v>
      </c>
      <c r="H12" s="73">
        <v>5</v>
      </c>
      <c r="I12" s="73">
        <v>4</v>
      </c>
      <c r="J12" s="73">
        <v>4</v>
      </c>
      <c r="K12" s="73">
        <v>4</v>
      </c>
      <c r="L12" s="73">
        <v>4</v>
      </c>
      <c r="M12" s="73">
        <v>2</v>
      </c>
      <c r="N12" s="73">
        <v>4</v>
      </c>
      <c r="O12" s="73">
        <v>3</v>
      </c>
      <c r="P12" s="73">
        <v>4</v>
      </c>
      <c r="Q12" s="73">
        <v>4</v>
      </c>
      <c r="R12" s="73">
        <v>4</v>
      </c>
      <c r="S12" s="73">
        <v>3</v>
      </c>
      <c r="T12" s="73">
        <v>4</v>
      </c>
      <c r="U12" s="73">
        <v>4</v>
      </c>
      <c r="V12" s="73">
        <v>4</v>
      </c>
      <c r="W12" s="73">
        <v>4</v>
      </c>
      <c r="X12" s="73">
        <v>4</v>
      </c>
      <c r="Y12" s="24">
        <f t="shared" si="0"/>
        <v>0.76842105263157889</v>
      </c>
      <c r="Z12" s="24">
        <v>0.56000000000000005</v>
      </c>
      <c r="AA12" s="25"/>
      <c r="AB12" s="48" t="s">
        <v>116</v>
      </c>
      <c r="AC12" s="48"/>
      <c r="AD12" s="37">
        <f>MODE(F2:X31)</f>
        <v>4</v>
      </c>
      <c r="AG12" s="36" t="s">
        <v>15</v>
      </c>
      <c r="AH12" s="37">
        <v>11</v>
      </c>
    </row>
    <row r="13" spans="1:34" ht="15.75" customHeight="1" x14ac:dyDescent="0.2">
      <c r="A13" s="2" t="s">
        <v>53</v>
      </c>
      <c r="B13" s="2" t="s">
        <v>25</v>
      </c>
      <c r="C13" s="2" t="s">
        <v>33</v>
      </c>
      <c r="D13" s="2" t="s">
        <v>44</v>
      </c>
      <c r="E13" s="2" t="s">
        <v>34</v>
      </c>
      <c r="F13" s="73">
        <v>5</v>
      </c>
      <c r="G13" s="73">
        <v>4</v>
      </c>
      <c r="H13" s="73">
        <v>5</v>
      </c>
      <c r="I13" s="73">
        <v>4</v>
      </c>
      <c r="J13" s="73">
        <v>4</v>
      </c>
      <c r="K13" s="73">
        <v>3</v>
      </c>
      <c r="L13" s="73">
        <v>5</v>
      </c>
      <c r="M13" s="73">
        <v>3</v>
      </c>
      <c r="N13" s="73">
        <v>4</v>
      </c>
      <c r="O13" s="73">
        <v>4</v>
      </c>
      <c r="P13" s="73">
        <v>3</v>
      </c>
      <c r="Q13" s="73">
        <v>3</v>
      </c>
      <c r="R13" s="73">
        <v>4</v>
      </c>
      <c r="S13" s="73">
        <v>2</v>
      </c>
      <c r="T13" s="73">
        <v>4</v>
      </c>
      <c r="U13" s="73">
        <v>4</v>
      </c>
      <c r="V13" s="73">
        <v>4</v>
      </c>
      <c r="W13" s="73">
        <v>4</v>
      </c>
      <c r="X13" s="73">
        <v>4</v>
      </c>
      <c r="Y13" s="24">
        <f t="shared" si="0"/>
        <v>0.76842105263157889</v>
      </c>
      <c r="Z13" s="24">
        <v>0.67</v>
      </c>
      <c r="AA13" s="25"/>
      <c r="AB13" s="48" t="s">
        <v>117</v>
      </c>
      <c r="AC13" s="48"/>
      <c r="AD13" s="37">
        <f>AVERAGE(F2:X31)</f>
        <v>3.9929824561403509</v>
      </c>
      <c r="AG13" s="36" t="s">
        <v>16</v>
      </c>
      <c r="AH13" s="37">
        <v>12</v>
      </c>
    </row>
    <row r="14" spans="1:34" ht="15.75" customHeight="1" thickBot="1" x14ac:dyDescent="0.25">
      <c r="A14" s="2" t="s">
        <v>70</v>
      </c>
      <c r="B14" s="2" t="s">
        <v>58</v>
      </c>
      <c r="C14" s="2" t="s">
        <v>26</v>
      </c>
      <c r="D14" s="2" t="s">
        <v>44</v>
      </c>
      <c r="E14" s="2" t="s">
        <v>34</v>
      </c>
      <c r="F14" s="73">
        <v>4</v>
      </c>
      <c r="G14" s="73">
        <v>4</v>
      </c>
      <c r="H14" s="73">
        <v>5</v>
      </c>
      <c r="I14" s="73">
        <v>4</v>
      </c>
      <c r="J14" s="73">
        <v>4</v>
      </c>
      <c r="K14" s="73">
        <v>3</v>
      </c>
      <c r="L14" s="73">
        <v>5</v>
      </c>
      <c r="M14" s="73">
        <v>2</v>
      </c>
      <c r="N14" s="73">
        <v>5</v>
      </c>
      <c r="O14" s="73">
        <v>4</v>
      </c>
      <c r="P14" s="73">
        <v>3</v>
      </c>
      <c r="Q14" s="73">
        <v>4</v>
      </c>
      <c r="R14" s="73">
        <v>5</v>
      </c>
      <c r="S14" s="73">
        <v>4</v>
      </c>
      <c r="T14" s="73">
        <v>3</v>
      </c>
      <c r="U14" s="73">
        <v>4</v>
      </c>
      <c r="V14" s="73">
        <v>3</v>
      </c>
      <c r="W14" s="73">
        <v>4</v>
      </c>
      <c r="X14" s="73">
        <v>4</v>
      </c>
      <c r="Y14" s="24">
        <f t="shared" si="0"/>
        <v>0.77894736842105261</v>
      </c>
      <c r="Z14" s="24">
        <v>0.56000000000000005</v>
      </c>
      <c r="AA14" s="25"/>
      <c r="AB14" s="49" t="s">
        <v>118</v>
      </c>
      <c r="AC14" s="49"/>
      <c r="AD14" s="50">
        <f>MEDIAN(F2:X31)</f>
        <v>4</v>
      </c>
      <c r="AG14" s="36" t="s">
        <v>17</v>
      </c>
      <c r="AH14" s="37">
        <v>13</v>
      </c>
    </row>
    <row r="15" spans="1:34" ht="15.75" customHeight="1" x14ac:dyDescent="0.2">
      <c r="A15" s="2" t="s">
        <v>62</v>
      </c>
      <c r="B15" s="2" t="s">
        <v>25</v>
      </c>
      <c r="C15" s="2" t="s">
        <v>33</v>
      </c>
      <c r="D15" s="2" t="s">
        <v>27</v>
      </c>
      <c r="E15" s="2" t="s">
        <v>36</v>
      </c>
      <c r="F15" s="73">
        <v>5</v>
      </c>
      <c r="G15" s="73">
        <v>4</v>
      </c>
      <c r="H15" s="73">
        <v>5</v>
      </c>
      <c r="I15" s="73">
        <v>4</v>
      </c>
      <c r="J15" s="73">
        <v>4</v>
      </c>
      <c r="K15" s="73">
        <v>3</v>
      </c>
      <c r="L15" s="73">
        <v>5</v>
      </c>
      <c r="M15" s="73">
        <v>2</v>
      </c>
      <c r="N15" s="73">
        <v>5</v>
      </c>
      <c r="O15" s="73">
        <v>5</v>
      </c>
      <c r="P15" s="73">
        <v>3</v>
      </c>
      <c r="Q15" s="73">
        <v>3</v>
      </c>
      <c r="R15" s="73">
        <v>4</v>
      </c>
      <c r="S15" s="73">
        <v>3</v>
      </c>
      <c r="T15" s="73">
        <v>4</v>
      </c>
      <c r="U15" s="73">
        <v>3</v>
      </c>
      <c r="V15" s="73">
        <v>4</v>
      </c>
      <c r="W15" s="73">
        <v>4</v>
      </c>
      <c r="X15" s="73">
        <v>4</v>
      </c>
      <c r="Y15" s="24">
        <f t="shared" si="0"/>
        <v>0.77894736842105261</v>
      </c>
      <c r="Z15" s="24">
        <v>0.78</v>
      </c>
      <c r="AA15" s="25"/>
      <c r="AG15" s="36" t="s">
        <v>18</v>
      </c>
      <c r="AH15" s="37">
        <v>14</v>
      </c>
    </row>
    <row r="16" spans="1:34" ht="15.75" customHeight="1" x14ac:dyDescent="0.2">
      <c r="A16" s="2" t="s">
        <v>54</v>
      </c>
      <c r="B16" s="2" t="s">
        <v>32</v>
      </c>
      <c r="C16" s="2" t="s">
        <v>26</v>
      </c>
      <c r="D16" s="2" t="s">
        <v>27</v>
      </c>
      <c r="E16" s="2" t="s">
        <v>28</v>
      </c>
      <c r="F16" s="73">
        <v>5</v>
      </c>
      <c r="G16" s="73">
        <v>4</v>
      </c>
      <c r="H16" s="73">
        <v>5</v>
      </c>
      <c r="I16" s="73">
        <v>4</v>
      </c>
      <c r="J16" s="73">
        <v>4</v>
      </c>
      <c r="K16" s="73">
        <v>4</v>
      </c>
      <c r="L16" s="73">
        <v>3</v>
      </c>
      <c r="M16" s="73">
        <v>3</v>
      </c>
      <c r="N16" s="73">
        <v>4</v>
      </c>
      <c r="O16" s="73">
        <v>3</v>
      </c>
      <c r="P16" s="73">
        <v>4</v>
      </c>
      <c r="Q16" s="73">
        <v>3</v>
      </c>
      <c r="R16" s="73">
        <v>4</v>
      </c>
      <c r="S16" s="73">
        <v>4</v>
      </c>
      <c r="T16" s="73">
        <v>4</v>
      </c>
      <c r="U16" s="73">
        <v>5</v>
      </c>
      <c r="V16" s="73">
        <v>4</v>
      </c>
      <c r="W16" s="73">
        <v>4</v>
      </c>
      <c r="X16" s="73">
        <v>4</v>
      </c>
      <c r="Y16" s="24">
        <f t="shared" si="0"/>
        <v>0.78947368421052633</v>
      </c>
      <c r="Z16" s="24">
        <v>0.78</v>
      </c>
      <c r="AA16" s="25"/>
      <c r="AB16" s="51" t="s">
        <v>85</v>
      </c>
      <c r="AC16" s="52">
        <f>CORREL(Y2:Y31,Z2:Z31)</f>
        <v>0.60981414960500457</v>
      </c>
      <c r="AG16" s="36" t="s">
        <v>19</v>
      </c>
      <c r="AH16" s="37">
        <v>15</v>
      </c>
    </row>
    <row r="17" spans="1:34" ht="15.75" customHeight="1" x14ac:dyDescent="0.2">
      <c r="A17" s="2" t="s">
        <v>56</v>
      </c>
      <c r="B17" s="2" t="s">
        <v>32</v>
      </c>
      <c r="C17" s="2" t="s">
        <v>26</v>
      </c>
      <c r="D17" s="2" t="s">
        <v>27</v>
      </c>
      <c r="E17" s="2" t="s">
        <v>34</v>
      </c>
      <c r="F17" s="73">
        <v>4</v>
      </c>
      <c r="G17" s="73">
        <v>5</v>
      </c>
      <c r="H17" s="73">
        <v>4</v>
      </c>
      <c r="I17" s="73">
        <v>3</v>
      </c>
      <c r="J17" s="73">
        <v>5</v>
      </c>
      <c r="K17" s="73">
        <v>4</v>
      </c>
      <c r="L17" s="73">
        <v>4</v>
      </c>
      <c r="M17" s="73">
        <v>3</v>
      </c>
      <c r="N17" s="73">
        <v>4</v>
      </c>
      <c r="O17" s="73">
        <v>4</v>
      </c>
      <c r="P17" s="73">
        <v>4</v>
      </c>
      <c r="Q17" s="73">
        <v>4</v>
      </c>
      <c r="R17" s="73">
        <v>4</v>
      </c>
      <c r="S17" s="73">
        <v>4</v>
      </c>
      <c r="T17" s="73">
        <v>4</v>
      </c>
      <c r="U17" s="73">
        <v>4</v>
      </c>
      <c r="V17" s="73">
        <v>4</v>
      </c>
      <c r="W17" s="73">
        <v>4</v>
      </c>
      <c r="X17" s="73">
        <v>4</v>
      </c>
      <c r="Y17" s="24">
        <f t="shared" si="0"/>
        <v>0.8</v>
      </c>
      <c r="Z17" s="24">
        <v>0.78</v>
      </c>
      <c r="AA17" s="25"/>
      <c r="AG17" s="36" t="s">
        <v>20</v>
      </c>
      <c r="AH17" s="37">
        <v>16</v>
      </c>
    </row>
    <row r="18" spans="1:34" ht="15.75" customHeight="1" x14ac:dyDescent="0.2">
      <c r="A18" s="2" t="s">
        <v>64</v>
      </c>
      <c r="B18" s="2" t="s">
        <v>25</v>
      </c>
      <c r="C18" s="2" t="s">
        <v>33</v>
      </c>
      <c r="D18" s="2" t="s">
        <v>27</v>
      </c>
      <c r="E18" s="2" t="s">
        <v>36</v>
      </c>
      <c r="F18" s="73">
        <v>5</v>
      </c>
      <c r="G18" s="73">
        <v>4</v>
      </c>
      <c r="H18" s="73">
        <v>5</v>
      </c>
      <c r="I18" s="73">
        <v>3</v>
      </c>
      <c r="J18" s="73">
        <v>4</v>
      </c>
      <c r="K18" s="73">
        <v>4</v>
      </c>
      <c r="L18" s="73">
        <v>4</v>
      </c>
      <c r="M18" s="73">
        <v>3</v>
      </c>
      <c r="N18" s="73">
        <v>4</v>
      </c>
      <c r="O18" s="73">
        <v>4</v>
      </c>
      <c r="P18" s="73">
        <v>3</v>
      </c>
      <c r="Q18" s="73">
        <v>5</v>
      </c>
      <c r="R18" s="73">
        <v>5</v>
      </c>
      <c r="S18" s="73">
        <v>4</v>
      </c>
      <c r="T18" s="73">
        <v>4</v>
      </c>
      <c r="U18" s="73">
        <v>3</v>
      </c>
      <c r="V18" s="73">
        <v>4</v>
      </c>
      <c r="W18" s="73">
        <v>4</v>
      </c>
      <c r="X18" s="73">
        <v>4</v>
      </c>
      <c r="Y18" s="24">
        <f t="shared" si="0"/>
        <v>0.8</v>
      </c>
      <c r="Z18" s="24">
        <v>0.69</v>
      </c>
      <c r="AA18" s="25"/>
      <c r="AG18" s="36" t="s">
        <v>21</v>
      </c>
      <c r="AH18" s="37">
        <v>17</v>
      </c>
    </row>
    <row r="19" spans="1:34" ht="15.75" customHeight="1" x14ac:dyDescent="0.2">
      <c r="A19" s="2" t="s">
        <v>57</v>
      </c>
      <c r="B19" s="2" t="s">
        <v>58</v>
      </c>
      <c r="C19" s="2" t="s">
        <v>33</v>
      </c>
      <c r="D19" s="2" t="s">
        <v>27</v>
      </c>
      <c r="E19" s="2" t="s">
        <v>28</v>
      </c>
      <c r="F19" s="73">
        <v>5</v>
      </c>
      <c r="G19" s="73">
        <v>4</v>
      </c>
      <c r="H19" s="73">
        <v>5</v>
      </c>
      <c r="I19" s="73">
        <v>4</v>
      </c>
      <c r="J19" s="73">
        <v>4</v>
      </c>
      <c r="K19" s="73">
        <v>4</v>
      </c>
      <c r="L19" s="73">
        <v>4</v>
      </c>
      <c r="M19" s="73">
        <v>4</v>
      </c>
      <c r="N19" s="73">
        <v>4</v>
      </c>
      <c r="O19" s="73">
        <v>4</v>
      </c>
      <c r="P19" s="73">
        <v>4</v>
      </c>
      <c r="Q19" s="73">
        <v>4</v>
      </c>
      <c r="R19" s="73">
        <v>4</v>
      </c>
      <c r="S19" s="73">
        <v>4</v>
      </c>
      <c r="T19" s="73">
        <v>3</v>
      </c>
      <c r="U19" s="73">
        <v>4</v>
      </c>
      <c r="V19" s="73">
        <v>3</v>
      </c>
      <c r="W19" s="73">
        <v>4</v>
      </c>
      <c r="X19" s="73">
        <v>4</v>
      </c>
      <c r="Y19" s="24">
        <f t="shared" si="0"/>
        <v>0.8</v>
      </c>
      <c r="Z19" s="24">
        <v>0.98</v>
      </c>
      <c r="AA19" s="25"/>
      <c r="AG19" s="36" t="s">
        <v>22</v>
      </c>
      <c r="AH19" s="37">
        <v>18</v>
      </c>
    </row>
    <row r="20" spans="1:34" ht="15.75" customHeight="1" thickBot="1" x14ac:dyDescent="0.25">
      <c r="A20" s="2" t="s">
        <v>60</v>
      </c>
      <c r="B20" s="2" t="s">
        <v>32</v>
      </c>
      <c r="C20" s="2" t="s">
        <v>26</v>
      </c>
      <c r="D20" s="2" t="s">
        <v>27</v>
      </c>
      <c r="E20" s="2" t="s">
        <v>34</v>
      </c>
      <c r="F20" s="73">
        <v>5</v>
      </c>
      <c r="G20" s="73">
        <v>5</v>
      </c>
      <c r="H20" s="73">
        <v>5</v>
      </c>
      <c r="I20" s="73">
        <v>4</v>
      </c>
      <c r="J20" s="73">
        <v>5</v>
      </c>
      <c r="K20" s="73">
        <v>5</v>
      </c>
      <c r="L20" s="73">
        <v>3</v>
      </c>
      <c r="M20" s="73">
        <v>4</v>
      </c>
      <c r="N20" s="73">
        <v>4</v>
      </c>
      <c r="O20" s="73">
        <v>4</v>
      </c>
      <c r="P20" s="73">
        <v>4</v>
      </c>
      <c r="Q20" s="73">
        <v>4</v>
      </c>
      <c r="R20" s="73">
        <v>4</v>
      </c>
      <c r="S20" s="73">
        <v>3</v>
      </c>
      <c r="T20" s="73">
        <v>4</v>
      </c>
      <c r="U20" s="73">
        <v>4</v>
      </c>
      <c r="V20" s="73">
        <v>2</v>
      </c>
      <c r="W20" s="73">
        <v>4</v>
      </c>
      <c r="X20" s="73">
        <v>4</v>
      </c>
      <c r="Y20" s="24">
        <f t="shared" si="0"/>
        <v>0.81052631578947365</v>
      </c>
      <c r="Z20" s="24">
        <v>0.67</v>
      </c>
      <c r="AA20" s="25"/>
      <c r="AB20" s="10" t="s">
        <v>119</v>
      </c>
      <c r="AC20">
        <f>COUNT(F2:X31)</f>
        <v>570</v>
      </c>
      <c r="AG20" s="53" t="s">
        <v>23</v>
      </c>
      <c r="AH20" s="50">
        <v>19</v>
      </c>
    </row>
    <row r="21" spans="1:34" ht="12.75" x14ac:dyDescent="0.2">
      <c r="A21" s="2" t="s">
        <v>42</v>
      </c>
      <c r="B21" s="2" t="s">
        <v>32</v>
      </c>
      <c r="C21" s="2" t="s">
        <v>26</v>
      </c>
      <c r="D21" s="2" t="s">
        <v>27</v>
      </c>
      <c r="E21" s="2" t="s">
        <v>36</v>
      </c>
      <c r="F21" s="73">
        <v>4</v>
      </c>
      <c r="G21" s="73">
        <v>4</v>
      </c>
      <c r="H21" s="73">
        <v>5</v>
      </c>
      <c r="I21" s="73">
        <v>4</v>
      </c>
      <c r="J21" s="73">
        <v>5</v>
      </c>
      <c r="K21" s="73">
        <v>4</v>
      </c>
      <c r="L21" s="73">
        <v>5</v>
      </c>
      <c r="M21" s="73">
        <v>2</v>
      </c>
      <c r="N21" s="73">
        <v>5</v>
      </c>
      <c r="O21" s="73">
        <v>4</v>
      </c>
      <c r="P21" s="73">
        <v>4</v>
      </c>
      <c r="Q21" s="73">
        <v>4</v>
      </c>
      <c r="R21" s="73">
        <v>4</v>
      </c>
      <c r="S21" s="73">
        <v>4</v>
      </c>
      <c r="T21" s="73">
        <v>4</v>
      </c>
      <c r="U21" s="73">
        <v>5</v>
      </c>
      <c r="V21" s="73">
        <v>4</v>
      </c>
      <c r="W21" s="73">
        <v>4</v>
      </c>
      <c r="X21" s="73">
        <v>4</v>
      </c>
      <c r="Y21" s="24">
        <f t="shared" si="0"/>
        <v>0.83157894736842108</v>
      </c>
      <c r="Z21" s="24">
        <v>0.79</v>
      </c>
      <c r="AA21" s="25"/>
      <c r="AB21" s="10" t="s">
        <v>117</v>
      </c>
      <c r="AC21" s="54">
        <v>3.9853801169590644</v>
      </c>
    </row>
    <row r="22" spans="1:34" ht="12.75" x14ac:dyDescent="0.2">
      <c r="A22" s="2" t="s">
        <v>35</v>
      </c>
      <c r="B22" s="2" t="s">
        <v>32</v>
      </c>
      <c r="C22" s="2" t="s">
        <v>26</v>
      </c>
      <c r="D22" s="2" t="s">
        <v>27</v>
      </c>
      <c r="E22" s="2" t="s">
        <v>36</v>
      </c>
      <c r="F22" s="73">
        <v>5</v>
      </c>
      <c r="G22" s="73">
        <v>4</v>
      </c>
      <c r="H22" s="73">
        <v>4</v>
      </c>
      <c r="I22" s="73">
        <v>4</v>
      </c>
      <c r="J22" s="73">
        <v>5</v>
      </c>
      <c r="K22" s="73">
        <v>4</v>
      </c>
      <c r="L22" s="73">
        <v>4</v>
      </c>
      <c r="M22" s="73">
        <v>4</v>
      </c>
      <c r="N22" s="73">
        <v>4</v>
      </c>
      <c r="O22" s="73">
        <v>4</v>
      </c>
      <c r="P22" s="73">
        <v>4</v>
      </c>
      <c r="Q22" s="73">
        <v>3</v>
      </c>
      <c r="R22" s="73">
        <v>4</v>
      </c>
      <c r="S22" s="73">
        <v>5</v>
      </c>
      <c r="T22" s="73">
        <v>4</v>
      </c>
      <c r="U22" s="73">
        <v>4</v>
      </c>
      <c r="V22" s="73">
        <v>5</v>
      </c>
      <c r="W22" s="73">
        <v>4</v>
      </c>
      <c r="X22" s="73">
        <v>4</v>
      </c>
      <c r="Y22" s="24">
        <f t="shared" si="0"/>
        <v>0.83157894736842108</v>
      </c>
      <c r="Z22" s="24">
        <v>0.98</v>
      </c>
      <c r="AA22" s="25"/>
      <c r="AB22" s="10" t="s">
        <v>120</v>
      </c>
      <c r="AC22" s="54">
        <f>_xlfn.STDEV.P(F2:X31)</f>
        <v>0.7631558781985861</v>
      </c>
    </row>
    <row r="23" spans="1:34" ht="12.75" x14ac:dyDescent="0.2">
      <c r="A23" s="2" t="s">
        <v>73</v>
      </c>
      <c r="B23" s="2" t="s">
        <v>41</v>
      </c>
      <c r="C23" s="2" t="s">
        <v>26</v>
      </c>
      <c r="D23" s="3" t="s">
        <v>44</v>
      </c>
      <c r="E23" s="2" t="s">
        <v>36</v>
      </c>
      <c r="F23" s="73">
        <v>5</v>
      </c>
      <c r="G23" s="73">
        <v>4</v>
      </c>
      <c r="H23" s="73">
        <v>4</v>
      </c>
      <c r="I23" s="73">
        <v>4</v>
      </c>
      <c r="J23" s="73">
        <v>5</v>
      </c>
      <c r="K23" s="73">
        <v>3</v>
      </c>
      <c r="L23" s="73">
        <v>5</v>
      </c>
      <c r="M23" s="73">
        <v>3</v>
      </c>
      <c r="N23" s="73">
        <v>5</v>
      </c>
      <c r="O23" s="73">
        <v>5</v>
      </c>
      <c r="P23" s="73">
        <v>4</v>
      </c>
      <c r="Q23" s="73">
        <v>4</v>
      </c>
      <c r="R23" s="73">
        <v>5</v>
      </c>
      <c r="S23" s="73">
        <v>4</v>
      </c>
      <c r="T23" s="73">
        <v>4</v>
      </c>
      <c r="U23" s="73">
        <v>5</v>
      </c>
      <c r="V23" s="73">
        <v>4</v>
      </c>
      <c r="W23" s="73">
        <v>4</v>
      </c>
      <c r="X23" s="73">
        <v>4</v>
      </c>
      <c r="Y23" s="24">
        <f t="shared" si="0"/>
        <v>0.85263157894736841</v>
      </c>
      <c r="Z23" s="24">
        <v>0.96</v>
      </c>
      <c r="AA23" s="25"/>
      <c r="AB23" s="10" t="s">
        <v>114</v>
      </c>
      <c r="AC23" s="54">
        <f>STDEV(F2:X31)</f>
        <v>0.76382619530471485</v>
      </c>
    </row>
    <row r="24" spans="1:34" ht="12.75" x14ac:dyDescent="0.2">
      <c r="A24" s="2" t="s">
        <v>46</v>
      </c>
      <c r="B24" s="2" t="s">
        <v>25</v>
      </c>
      <c r="C24" s="2" t="s">
        <v>26</v>
      </c>
      <c r="D24" s="2" t="s">
        <v>27</v>
      </c>
      <c r="E24" s="2" t="s">
        <v>28</v>
      </c>
      <c r="F24" s="73">
        <v>5</v>
      </c>
      <c r="G24" s="73">
        <v>4</v>
      </c>
      <c r="H24" s="73">
        <v>5</v>
      </c>
      <c r="I24" s="73">
        <v>4</v>
      </c>
      <c r="J24" s="73">
        <v>4</v>
      </c>
      <c r="K24" s="73">
        <v>3</v>
      </c>
      <c r="L24" s="73">
        <v>4</v>
      </c>
      <c r="M24" s="73">
        <v>3</v>
      </c>
      <c r="N24" s="73">
        <v>5</v>
      </c>
      <c r="O24" s="73">
        <v>5</v>
      </c>
      <c r="P24" s="73">
        <v>4</v>
      </c>
      <c r="Q24" s="73">
        <v>4</v>
      </c>
      <c r="R24" s="73">
        <v>4</v>
      </c>
      <c r="S24" s="73">
        <v>4</v>
      </c>
      <c r="T24" s="73">
        <v>4</v>
      </c>
      <c r="U24" s="73">
        <v>5</v>
      </c>
      <c r="V24" s="73">
        <v>4</v>
      </c>
      <c r="W24" s="73">
        <v>5</v>
      </c>
      <c r="X24" s="73">
        <v>5</v>
      </c>
      <c r="Y24" s="24">
        <f t="shared" si="0"/>
        <v>0.85263157894736841</v>
      </c>
      <c r="Z24" s="24">
        <v>0.96</v>
      </c>
      <c r="AA24" s="25"/>
      <c r="AB24" s="10" t="s">
        <v>121</v>
      </c>
      <c r="AC24">
        <f>SUM(F2:X31)</f>
        <v>2276</v>
      </c>
    </row>
    <row r="25" spans="1:34" ht="12.75" x14ac:dyDescent="0.2">
      <c r="A25" s="2" t="s">
        <v>24</v>
      </c>
      <c r="B25" s="2" t="s">
        <v>25</v>
      </c>
      <c r="C25" s="2" t="s">
        <v>26</v>
      </c>
      <c r="D25" s="2" t="s">
        <v>27</v>
      </c>
      <c r="E25" s="2" t="s">
        <v>28</v>
      </c>
      <c r="F25" s="73">
        <v>5</v>
      </c>
      <c r="G25" s="73">
        <v>5</v>
      </c>
      <c r="H25" s="73">
        <v>5</v>
      </c>
      <c r="I25" s="73">
        <v>4</v>
      </c>
      <c r="J25" s="73">
        <v>5</v>
      </c>
      <c r="K25" s="73">
        <v>5</v>
      </c>
      <c r="L25" s="73">
        <v>4</v>
      </c>
      <c r="M25" s="73">
        <v>5</v>
      </c>
      <c r="N25" s="73">
        <v>4</v>
      </c>
      <c r="O25" s="73">
        <v>4</v>
      </c>
      <c r="P25" s="73">
        <v>4</v>
      </c>
      <c r="Q25" s="73">
        <v>4</v>
      </c>
      <c r="R25" s="73">
        <v>4</v>
      </c>
      <c r="S25" s="73">
        <v>4</v>
      </c>
      <c r="T25" s="73">
        <v>4</v>
      </c>
      <c r="U25" s="73">
        <v>5</v>
      </c>
      <c r="V25" s="73">
        <v>4</v>
      </c>
      <c r="W25" s="73">
        <v>4</v>
      </c>
      <c r="X25" s="73">
        <v>4</v>
      </c>
      <c r="Y25" s="24">
        <f t="shared" si="0"/>
        <v>0.87368421052631584</v>
      </c>
      <c r="Z25" s="24">
        <v>0.92</v>
      </c>
      <c r="AA25" s="25"/>
      <c r="AB25" s="10" t="s">
        <v>122</v>
      </c>
      <c r="AC25">
        <f>SUMSQ(F2:X31)</f>
        <v>9420</v>
      </c>
    </row>
    <row r="26" spans="1:34" ht="12.75" x14ac:dyDescent="0.2">
      <c r="A26" s="2" t="s">
        <v>38</v>
      </c>
      <c r="B26" s="2" t="s">
        <v>32</v>
      </c>
      <c r="C26" s="2" t="s">
        <v>26</v>
      </c>
      <c r="D26" s="2" t="s">
        <v>27</v>
      </c>
      <c r="E26" s="2" t="s">
        <v>28</v>
      </c>
      <c r="F26" s="73">
        <v>5</v>
      </c>
      <c r="G26" s="73">
        <v>5</v>
      </c>
      <c r="H26" s="73">
        <v>5</v>
      </c>
      <c r="I26" s="73">
        <v>4</v>
      </c>
      <c r="J26" s="73">
        <v>5</v>
      </c>
      <c r="K26" s="73">
        <v>4</v>
      </c>
      <c r="L26" s="73">
        <v>4</v>
      </c>
      <c r="M26" s="73">
        <v>4</v>
      </c>
      <c r="N26" s="73">
        <v>5</v>
      </c>
      <c r="O26" s="73">
        <v>5</v>
      </c>
      <c r="P26" s="73">
        <v>5</v>
      </c>
      <c r="Q26" s="73">
        <v>4</v>
      </c>
      <c r="R26" s="73">
        <v>4</v>
      </c>
      <c r="S26" s="73">
        <v>4</v>
      </c>
      <c r="T26" s="73">
        <v>4</v>
      </c>
      <c r="U26" s="73">
        <v>4</v>
      </c>
      <c r="V26" s="73">
        <v>4</v>
      </c>
      <c r="W26" s="73">
        <v>4</v>
      </c>
      <c r="X26" s="73">
        <v>4</v>
      </c>
      <c r="Y26" s="24">
        <f t="shared" si="0"/>
        <v>0.87368421052631584</v>
      </c>
      <c r="Z26" s="24">
        <v>0.98</v>
      </c>
      <c r="AA26" s="25"/>
      <c r="AB26" s="10" t="s">
        <v>123</v>
      </c>
      <c r="AC26">
        <v>1</v>
      </c>
    </row>
    <row r="27" spans="1:34" ht="12.75" x14ac:dyDescent="0.2">
      <c r="A27" s="2" t="s">
        <v>67</v>
      </c>
      <c r="B27" s="2" t="s">
        <v>41</v>
      </c>
      <c r="C27" s="2" t="s">
        <v>33</v>
      </c>
      <c r="D27" s="2" t="s">
        <v>44</v>
      </c>
      <c r="E27" s="2" t="s">
        <v>36</v>
      </c>
      <c r="F27" s="73">
        <v>4</v>
      </c>
      <c r="G27" s="73">
        <v>5</v>
      </c>
      <c r="H27" s="73">
        <v>5</v>
      </c>
      <c r="I27" s="73">
        <v>5</v>
      </c>
      <c r="J27" s="73">
        <v>4</v>
      </c>
      <c r="K27" s="73">
        <v>4</v>
      </c>
      <c r="L27" s="73">
        <v>5</v>
      </c>
      <c r="M27" s="73">
        <v>3</v>
      </c>
      <c r="N27" s="73">
        <v>4</v>
      </c>
      <c r="O27" s="73">
        <v>5</v>
      </c>
      <c r="P27" s="73">
        <v>4</v>
      </c>
      <c r="Q27" s="73">
        <v>5</v>
      </c>
      <c r="R27" s="73">
        <v>4</v>
      </c>
      <c r="S27" s="73">
        <v>4</v>
      </c>
      <c r="T27" s="73">
        <v>5</v>
      </c>
      <c r="U27" s="73">
        <v>3</v>
      </c>
      <c r="V27" s="73">
        <v>5</v>
      </c>
      <c r="W27" s="73">
        <v>4</v>
      </c>
      <c r="X27" s="73">
        <v>5</v>
      </c>
      <c r="Y27" s="24">
        <f t="shared" si="0"/>
        <v>0.87368421052631584</v>
      </c>
      <c r="Z27" s="24">
        <v>1.03</v>
      </c>
      <c r="AA27" s="25"/>
      <c r="AB27" s="10" t="s">
        <v>124</v>
      </c>
      <c r="AC27">
        <f>QUARTILE(F2:X31,1)</f>
        <v>4</v>
      </c>
    </row>
    <row r="28" spans="1:34" ht="12.75" x14ac:dyDescent="0.2">
      <c r="A28" s="2" t="s">
        <v>40</v>
      </c>
      <c r="B28" s="2" t="s">
        <v>41</v>
      </c>
      <c r="C28" s="2" t="s">
        <v>33</v>
      </c>
      <c r="D28" s="2" t="s">
        <v>27</v>
      </c>
      <c r="E28" s="2" t="s">
        <v>28</v>
      </c>
      <c r="F28" s="73">
        <v>5</v>
      </c>
      <c r="G28" s="73">
        <v>5</v>
      </c>
      <c r="H28" s="73">
        <v>5</v>
      </c>
      <c r="I28" s="73">
        <v>5</v>
      </c>
      <c r="J28" s="73">
        <v>5</v>
      </c>
      <c r="K28" s="73">
        <v>5</v>
      </c>
      <c r="L28" s="73">
        <v>5</v>
      </c>
      <c r="M28" s="73">
        <v>4</v>
      </c>
      <c r="N28" s="73">
        <v>5</v>
      </c>
      <c r="O28" s="73">
        <v>4</v>
      </c>
      <c r="P28" s="73">
        <v>4</v>
      </c>
      <c r="Q28" s="73">
        <v>3</v>
      </c>
      <c r="R28" s="73">
        <v>4</v>
      </c>
      <c r="S28" s="73">
        <v>4</v>
      </c>
      <c r="T28" s="73">
        <v>4</v>
      </c>
      <c r="U28" s="73">
        <v>4</v>
      </c>
      <c r="V28" s="73">
        <v>4</v>
      </c>
      <c r="W28" s="73">
        <v>5</v>
      </c>
      <c r="X28" s="73">
        <v>4</v>
      </c>
      <c r="Y28" s="24">
        <f t="shared" si="0"/>
        <v>0.88421052631578945</v>
      </c>
      <c r="Z28" s="24">
        <v>1.03</v>
      </c>
      <c r="AA28" s="25"/>
      <c r="AB28" s="10" t="s">
        <v>118</v>
      </c>
      <c r="AC28">
        <f>MEDIAN(F2:X31)</f>
        <v>4</v>
      </c>
    </row>
    <row r="29" spans="1:34" ht="12.75" x14ac:dyDescent="0.2">
      <c r="A29" s="2" t="s">
        <v>72</v>
      </c>
      <c r="B29" s="2" t="s">
        <v>32</v>
      </c>
      <c r="C29" s="2" t="s">
        <v>26</v>
      </c>
      <c r="D29" s="2" t="s">
        <v>27</v>
      </c>
      <c r="E29" s="2" t="s">
        <v>28</v>
      </c>
      <c r="F29" s="73">
        <v>5</v>
      </c>
      <c r="G29" s="73">
        <v>5</v>
      </c>
      <c r="H29" s="73">
        <v>5</v>
      </c>
      <c r="I29" s="73">
        <v>5</v>
      </c>
      <c r="J29" s="73">
        <v>5</v>
      </c>
      <c r="K29" s="73">
        <v>4</v>
      </c>
      <c r="L29" s="73">
        <v>5</v>
      </c>
      <c r="M29" s="73">
        <v>4</v>
      </c>
      <c r="N29" s="73">
        <v>5</v>
      </c>
      <c r="O29" s="73">
        <v>5</v>
      </c>
      <c r="P29" s="73">
        <v>4</v>
      </c>
      <c r="Q29" s="73">
        <v>4</v>
      </c>
      <c r="R29" s="73">
        <v>5</v>
      </c>
      <c r="S29" s="73">
        <v>5</v>
      </c>
      <c r="T29" s="73">
        <v>5</v>
      </c>
      <c r="U29" s="73">
        <v>5</v>
      </c>
      <c r="V29" s="73">
        <v>4</v>
      </c>
      <c r="W29" s="73">
        <v>4</v>
      </c>
      <c r="X29" s="73">
        <v>5</v>
      </c>
      <c r="Y29" s="24">
        <f t="shared" si="0"/>
        <v>0.93684210526315792</v>
      </c>
      <c r="Z29" s="24">
        <v>0.86</v>
      </c>
      <c r="AA29" s="25"/>
      <c r="AB29" s="10" t="s">
        <v>125</v>
      </c>
      <c r="AC29">
        <f>QUARTILE(F4:X35,3)</f>
        <v>5</v>
      </c>
    </row>
    <row r="30" spans="1:34" ht="12.75" x14ac:dyDescent="0.2">
      <c r="A30" s="2" t="s">
        <v>39</v>
      </c>
      <c r="B30" s="2" t="s">
        <v>32</v>
      </c>
      <c r="C30" s="2" t="s">
        <v>26</v>
      </c>
      <c r="D30" s="2" t="s">
        <v>27</v>
      </c>
      <c r="E30" s="2" t="s">
        <v>34</v>
      </c>
      <c r="F30" s="73">
        <v>5</v>
      </c>
      <c r="G30" s="73">
        <v>5</v>
      </c>
      <c r="H30" s="73">
        <v>5</v>
      </c>
      <c r="I30" s="73">
        <v>5</v>
      </c>
      <c r="J30" s="73">
        <v>5</v>
      </c>
      <c r="K30" s="73">
        <v>5</v>
      </c>
      <c r="L30" s="73">
        <v>5</v>
      </c>
      <c r="M30" s="73">
        <v>4</v>
      </c>
      <c r="N30" s="73">
        <v>4</v>
      </c>
      <c r="O30" s="73">
        <v>4</v>
      </c>
      <c r="P30" s="73">
        <v>4</v>
      </c>
      <c r="Q30" s="73">
        <v>4</v>
      </c>
      <c r="R30" s="73">
        <v>5</v>
      </c>
      <c r="S30" s="73">
        <v>5</v>
      </c>
      <c r="T30" s="73">
        <v>5</v>
      </c>
      <c r="U30" s="73">
        <v>4</v>
      </c>
      <c r="V30" s="73">
        <v>5</v>
      </c>
      <c r="W30" s="73">
        <v>5</v>
      </c>
      <c r="X30" s="73">
        <v>5</v>
      </c>
      <c r="Y30" s="24">
        <f t="shared" si="0"/>
        <v>0.93684210526315792</v>
      </c>
      <c r="Z30" s="24">
        <v>1.05</v>
      </c>
      <c r="AA30" s="25"/>
      <c r="AB30" s="10" t="s">
        <v>126</v>
      </c>
      <c r="AC30">
        <v>5</v>
      </c>
    </row>
    <row r="31" spans="1:34" ht="12.75" x14ac:dyDescent="0.2">
      <c r="A31" s="2" t="s">
        <v>31</v>
      </c>
      <c r="B31" s="2" t="s">
        <v>32</v>
      </c>
      <c r="C31" s="2" t="s">
        <v>33</v>
      </c>
      <c r="D31" s="2" t="s">
        <v>27</v>
      </c>
      <c r="E31" s="2" t="s">
        <v>34</v>
      </c>
      <c r="F31" s="73">
        <v>5</v>
      </c>
      <c r="G31" s="73">
        <v>5</v>
      </c>
      <c r="H31" s="73">
        <v>5</v>
      </c>
      <c r="I31" s="73">
        <v>5</v>
      </c>
      <c r="J31" s="73">
        <v>5</v>
      </c>
      <c r="K31" s="73">
        <v>4</v>
      </c>
      <c r="L31" s="73">
        <v>5</v>
      </c>
      <c r="M31" s="73">
        <v>4</v>
      </c>
      <c r="N31" s="73">
        <v>4</v>
      </c>
      <c r="O31" s="73">
        <v>5</v>
      </c>
      <c r="P31" s="73">
        <v>5</v>
      </c>
      <c r="Q31" s="73">
        <v>5</v>
      </c>
      <c r="R31" s="73">
        <v>5</v>
      </c>
      <c r="S31" s="73">
        <v>5</v>
      </c>
      <c r="T31" s="73">
        <v>5</v>
      </c>
      <c r="U31" s="73">
        <v>5</v>
      </c>
      <c r="V31" s="73">
        <v>5</v>
      </c>
      <c r="W31" s="73">
        <v>5</v>
      </c>
      <c r="X31" s="73">
        <v>5</v>
      </c>
      <c r="Y31" s="24">
        <f t="shared" si="0"/>
        <v>0.96842105263157896</v>
      </c>
      <c r="Z31" s="24">
        <v>1.02</v>
      </c>
      <c r="AA31" s="25"/>
    </row>
    <row r="32" spans="1:34" ht="13.5" thickBot="1" x14ac:dyDescent="0.25">
      <c r="A32" s="25"/>
      <c r="B32" s="25"/>
      <c r="C32" s="25"/>
      <c r="D32" s="25"/>
      <c r="E32" s="25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24"/>
      <c r="Z32" s="24"/>
      <c r="AA32" s="25"/>
    </row>
    <row r="33" spans="1:27" ht="13.5" thickBot="1" x14ac:dyDescent="0.25">
      <c r="A33" s="55" t="s">
        <v>127</v>
      </c>
      <c r="B33" s="56"/>
      <c r="C33" s="56"/>
      <c r="D33" s="56"/>
      <c r="E33" s="56"/>
      <c r="F33" s="57" t="s">
        <v>128</v>
      </c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9"/>
      <c r="Y33" s="60" t="s">
        <v>129</v>
      </c>
      <c r="Z33" s="61" t="s">
        <v>130</v>
      </c>
      <c r="AA33" s="25"/>
    </row>
    <row r="34" spans="1:27" ht="12.75" x14ac:dyDescent="0.2">
      <c r="A34" s="62" t="s">
        <v>111</v>
      </c>
      <c r="B34" s="63"/>
      <c r="C34" s="63"/>
      <c r="D34" s="63"/>
      <c r="E34" s="63"/>
      <c r="F34" s="75">
        <f t="shared" ref="F34:X34" si="1">COUNTIF(F$2:F$31,5)</f>
        <v>15</v>
      </c>
      <c r="G34" s="75">
        <f t="shared" si="1"/>
        <v>9</v>
      </c>
      <c r="H34" s="75">
        <f t="shared" si="1"/>
        <v>18</v>
      </c>
      <c r="I34" s="75">
        <f t="shared" si="1"/>
        <v>5</v>
      </c>
      <c r="J34" s="75">
        <f t="shared" si="1"/>
        <v>12</v>
      </c>
      <c r="K34" s="75">
        <f t="shared" si="1"/>
        <v>4</v>
      </c>
      <c r="L34" s="75">
        <f t="shared" si="1"/>
        <v>11</v>
      </c>
      <c r="M34" s="75">
        <f t="shared" si="1"/>
        <v>1</v>
      </c>
      <c r="N34" s="75">
        <f t="shared" si="1"/>
        <v>12</v>
      </c>
      <c r="O34" s="75">
        <f t="shared" si="1"/>
        <v>9</v>
      </c>
      <c r="P34" s="75">
        <f t="shared" si="1"/>
        <v>2</v>
      </c>
      <c r="Q34" s="75">
        <f t="shared" si="1"/>
        <v>4</v>
      </c>
      <c r="R34" s="75">
        <f t="shared" si="1"/>
        <v>6</v>
      </c>
      <c r="S34" s="75">
        <f t="shared" si="1"/>
        <v>4</v>
      </c>
      <c r="T34" s="75">
        <f t="shared" si="1"/>
        <v>4</v>
      </c>
      <c r="U34" s="75">
        <f t="shared" si="1"/>
        <v>9</v>
      </c>
      <c r="V34" s="75">
        <f t="shared" si="1"/>
        <v>4</v>
      </c>
      <c r="W34" s="75">
        <f t="shared" si="1"/>
        <v>4</v>
      </c>
      <c r="X34" s="75">
        <f t="shared" si="1"/>
        <v>5</v>
      </c>
      <c r="Y34" s="34">
        <f>SUM(F34:X34)</f>
        <v>138</v>
      </c>
      <c r="Z34" s="64">
        <f>Y34/Y39</f>
        <v>0.24210526315789474</v>
      </c>
      <c r="AA34" s="25"/>
    </row>
    <row r="35" spans="1:27" ht="12.75" x14ac:dyDescent="0.2">
      <c r="A35" s="65" t="s">
        <v>30</v>
      </c>
      <c r="B35" s="63"/>
      <c r="C35" s="63"/>
      <c r="D35" s="63"/>
      <c r="E35" s="63"/>
      <c r="F35" s="76">
        <f t="shared" ref="F35:X35" si="2">COUNTIF(F$2:F$31,4)</f>
        <v>15</v>
      </c>
      <c r="G35" s="76">
        <f t="shared" si="2"/>
        <v>17</v>
      </c>
      <c r="H35" s="76">
        <f t="shared" si="2"/>
        <v>9</v>
      </c>
      <c r="I35" s="76">
        <f t="shared" si="2"/>
        <v>16</v>
      </c>
      <c r="J35" s="76">
        <f t="shared" si="2"/>
        <v>18</v>
      </c>
      <c r="K35" s="76">
        <f t="shared" si="2"/>
        <v>12</v>
      </c>
      <c r="L35" s="76">
        <f t="shared" si="2"/>
        <v>14</v>
      </c>
      <c r="M35" s="76">
        <f t="shared" si="2"/>
        <v>9</v>
      </c>
      <c r="N35" s="76">
        <f t="shared" si="2"/>
        <v>18</v>
      </c>
      <c r="O35" s="76">
        <f t="shared" si="2"/>
        <v>17</v>
      </c>
      <c r="P35" s="76">
        <f t="shared" si="2"/>
        <v>16</v>
      </c>
      <c r="Q35" s="76">
        <f t="shared" si="2"/>
        <v>20</v>
      </c>
      <c r="R35" s="76">
        <f t="shared" si="2"/>
        <v>23</v>
      </c>
      <c r="S35" s="76">
        <f t="shared" si="2"/>
        <v>14</v>
      </c>
      <c r="T35" s="76">
        <f t="shared" si="2"/>
        <v>22</v>
      </c>
      <c r="U35" s="76">
        <f t="shared" si="2"/>
        <v>15</v>
      </c>
      <c r="V35" s="76">
        <f t="shared" si="2"/>
        <v>16</v>
      </c>
      <c r="W35" s="76">
        <f t="shared" si="2"/>
        <v>21</v>
      </c>
      <c r="X35" s="76">
        <f t="shared" si="2"/>
        <v>21</v>
      </c>
      <c r="Y35" s="40">
        <f t="shared" ref="Y35:Y38" si="3">SUM(F35:X35)</f>
        <v>313</v>
      </c>
      <c r="Z35" s="66">
        <f>Y35/Y39</f>
        <v>0.5491228070175439</v>
      </c>
      <c r="AA35" s="25"/>
    </row>
    <row r="36" spans="1:27" ht="12.75" x14ac:dyDescent="0.2">
      <c r="A36" s="65" t="s">
        <v>112</v>
      </c>
      <c r="B36" s="63"/>
      <c r="C36" s="63"/>
      <c r="D36" s="63"/>
      <c r="E36" s="63"/>
      <c r="F36" s="76">
        <f t="shared" ref="F36:X36" si="4">COUNTIF(F$2:F$31,3)</f>
        <v>0</v>
      </c>
      <c r="G36" s="76">
        <f t="shared" si="4"/>
        <v>4</v>
      </c>
      <c r="H36" s="76">
        <f t="shared" si="4"/>
        <v>3</v>
      </c>
      <c r="I36" s="76">
        <f t="shared" si="4"/>
        <v>9</v>
      </c>
      <c r="J36" s="76">
        <f t="shared" si="4"/>
        <v>0</v>
      </c>
      <c r="K36" s="76">
        <f t="shared" si="4"/>
        <v>12</v>
      </c>
      <c r="L36" s="76">
        <f t="shared" si="4"/>
        <v>5</v>
      </c>
      <c r="M36" s="76">
        <f t="shared" si="4"/>
        <v>12</v>
      </c>
      <c r="N36" s="76">
        <f t="shared" si="4"/>
        <v>0</v>
      </c>
      <c r="O36" s="76">
        <f t="shared" si="4"/>
        <v>4</v>
      </c>
      <c r="P36" s="76">
        <f t="shared" si="4"/>
        <v>11</v>
      </c>
      <c r="Q36" s="76">
        <f t="shared" si="4"/>
        <v>6</v>
      </c>
      <c r="R36" s="76">
        <f t="shared" si="4"/>
        <v>1</v>
      </c>
      <c r="S36" s="76">
        <f t="shared" si="4"/>
        <v>9</v>
      </c>
      <c r="T36" s="76">
        <f t="shared" si="4"/>
        <v>4</v>
      </c>
      <c r="U36" s="76">
        <f t="shared" si="4"/>
        <v>6</v>
      </c>
      <c r="V36" s="76">
        <f t="shared" si="4"/>
        <v>6</v>
      </c>
      <c r="W36" s="76">
        <f t="shared" si="4"/>
        <v>4</v>
      </c>
      <c r="X36" s="76">
        <f t="shared" si="4"/>
        <v>3</v>
      </c>
      <c r="Y36" s="40">
        <f t="shared" si="3"/>
        <v>99</v>
      </c>
      <c r="Z36" s="67">
        <f>Y36/Y39</f>
        <v>0.1736842105263158</v>
      </c>
      <c r="AA36" s="25"/>
    </row>
    <row r="37" spans="1:27" ht="12.75" x14ac:dyDescent="0.2">
      <c r="A37" s="65" t="s">
        <v>48</v>
      </c>
      <c r="B37" s="63"/>
      <c r="C37" s="63"/>
      <c r="D37" s="63"/>
      <c r="E37" s="63"/>
      <c r="F37" s="76">
        <f t="shared" ref="F37:X37" si="5">COUNTIF(F$2:F$31,2)</f>
        <v>0</v>
      </c>
      <c r="G37" s="76">
        <f t="shared" si="5"/>
        <v>0</v>
      </c>
      <c r="H37" s="76">
        <f t="shared" si="5"/>
        <v>0</v>
      </c>
      <c r="I37" s="76">
        <f t="shared" si="5"/>
        <v>0</v>
      </c>
      <c r="J37" s="76">
        <f t="shared" si="5"/>
        <v>0</v>
      </c>
      <c r="K37" s="76">
        <f t="shared" si="5"/>
        <v>1</v>
      </c>
      <c r="L37" s="76">
        <f t="shared" si="5"/>
        <v>0</v>
      </c>
      <c r="M37" s="76">
        <f t="shared" si="5"/>
        <v>7</v>
      </c>
      <c r="N37" s="76">
        <f t="shared" si="5"/>
        <v>0</v>
      </c>
      <c r="O37" s="76">
        <f t="shared" si="5"/>
        <v>0</v>
      </c>
      <c r="P37" s="76">
        <f t="shared" si="5"/>
        <v>1</v>
      </c>
      <c r="Q37" s="76">
        <f t="shared" si="5"/>
        <v>0</v>
      </c>
      <c r="R37" s="76">
        <f t="shared" si="5"/>
        <v>0</v>
      </c>
      <c r="S37" s="76">
        <f t="shared" si="5"/>
        <v>3</v>
      </c>
      <c r="T37" s="76">
        <f t="shared" si="5"/>
        <v>0</v>
      </c>
      <c r="U37" s="76">
        <f t="shared" si="5"/>
        <v>0</v>
      </c>
      <c r="V37" s="76">
        <f t="shared" si="5"/>
        <v>4</v>
      </c>
      <c r="W37" s="76">
        <f t="shared" si="5"/>
        <v>0</v>
      </c>
      <c r="X37" s="76">
        <f t="shared" si="5"/>
        <v>1</v>
      </c>
      <c r="Y37" s="40">
        <f t="shared" si="3"/>
        <v>17</v>
      </c>
      <c r="Z37" s="67">
        <f>Y37/Y39</f>
        <v>2.9824561403508771E-2</v>
      </c>
      <c r="AA37" s="25"/>
    </row>
    <row r="38" spans="1:27" ht="13.5" thickBot="1" x14ac:dyDescent="0.25">
      <c r="A38" s="68" t="s">
        <v>111</v>
      </c>
      <c r="B38" s="63"/>
      <c r="C38" s="63"/>
      <c r="D38" s="63"/>
      <c r="E38" s="63"/>
      <c r="F38" s="76">
        <f t="shared" ref="F38:X38" si="6">COUNTIF(F$2:F$31,1)</f>
        <v>0</v>
      </c>
      <c r="G38" s="76">
        <f t="shared" si="6"/>
        <v>0</v>
      </c>
      <c r="H38" s="76">
        <f t="shared" si="6"/>
        <v>0</v>
      </c>
      <c r="I38" s="76">
        <f t="shared" si="6"/>
        <v>0</v>
      </c>
      <c r="J38" s="76">
        <f t="shared" si="6"/>
        <v>0</v>
      </c>
      <c r="K38" s="76">
        <f t="shared" si="6"/>
        <v>1</v>
      </c>
      <c r="L38" s="76">
        <f t="shared" si="6"/>
        <v>0</v>
      </c>
      <c r="M38" s="76">
        <f t="shared" si="6"/>
        <v>1</v>
      </c>
      <c r="N38" s="76">
        <f t="shared" si="6"/>
        <v>0</v>
      </c>
      <c r="O38" s="76">
        <f t="shared" si="6"/>
        <v>0</v>
      </c>
      <c r="P38" s="76">
        <f t="shared" si="6"/>
        <v>0</v>
      </c>
      <c r="Q38" s="76">
        <f t="shared" si="6"/>
        <v>0</v>
      </c>
      <c r="R38" s="76">
        <f t="shared" si="6"/>
        <v>0</v>
      </c>
      <c r="S38" s="76">
        <f t="shared" si="6"/>
        <v>0</v>
      </c>
      <c r="T38" s="76">
        <f t="shared" si="6"/>
        <v>0</v>
      </c>
      <c r="U38" s="76">
        <f t="shared" si="6"/>
        <v>0</v>
      </c>
      <c r="V38" s="76">
        <f t="shared" si="6"/>
        <v>0</v>
      </c>
      <c r="W38" s="76">
        <f t="shared" si="6"/>
        <v>1</v>
      </c>
      <c r="X38" s="77">
        <f t="shared" si="6"/>
        <v>0</v>
      </c>
      <c r="Y38" s="40">
        <f t="shared" si="3"/>
        <v>3</v>
      </c>
      <c r="Z38" s="67">
        <f>Y38/Y39</f>
        <v>5.263157894736842E-3</v>
      </c>
      <c r="AA38" s="25"/>
    </row>
    <row r="39" spans="1:27" ht="13.5" thickBot="1" x14ac:dyDescent="0.25">
      <c r="X39" s="60" t="s">
        <v>129</v>
      </c>
      <c r="Y39" s="61">
        <f>SUM(Y34:Y38)</f>
        <v>570</v>
      </c>
      <c r="Z39" s="69">
        <v>1</v>
      </c>
      <c r="AA39" s="25"/>
    </row>
    <row r="40" spans="1:27" ht="15.75" customHeight="1" x14ac:dyDescent="0.2">
      <c r="AA40" s="25"/>
    </row>
    <row r="41" spans="1:27" ht="15.75" customHeight="1" x14ac:dyDescent="0.2">
      <c r="AA41" s="25"/>
    </row>
    <row r="42" spans="1:27" ht="15.75" customHeight="1" x14ac:dyDescent="0.2">
      <c r="AA42" s="25"/>
    </row>
    <row r="43" spans="1:27" ht="15.75" customHeight="1" x14ac:dyDescent="0.2">
      <c r="AA43" s="25"/>
    </row>
    <row r="44" spans="1:27" ht="15.75" customHeight="1" x14ac:dyDescent="0.2">
      <c r="AA44" s="25"/>
    </row>
  </sheetData>
  <mergeCells count="1">
    <mergeCell ref="F33:X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Análisis de cumplimiento</vt:lpstr>
      <vt:lpstr>Respuestas encuesta</vt:lpstr>
      <vt:lpstr>Mapa de calor y procesamiento</vt:lpstr>
      <vt:lpstr>Análisis productividad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Styven Aguirre</dc:creator>
  <cp:lastModifiedBy>Lucho Fernández</cp:lastModifiedBy>
  <dcterms:created xsi:type="dcterms:W3CDTF">2019-05-12T18:10:19Z</dcterms:created>
  <dcterms:modified xsi:type="dcterms:W3CDTF">2019-06-02T19:32:19Z</dcterms:modified>
</cp:coreProperties>
</file>