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4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6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letrabajo\Desktop\"/>
    </mc:Choice>
  </mc:AlternateContent>
  <bookViews>
    <workbookView xWindow="-105" yWindow="-105" windowWidth="19425" windowHeight="10425" tabRatio="816" activeTab="1"/>
  </bookViews>
  <sheets>
    <sheet name="INDICE" sheetId="29" r:id="rId1"/>
    <sheet name="IDENTIFICACION" sheetId="1" r:id="rId2"/>
    <sheet name="DATOS FINANCIEROS" sheetId="2" r:id="rId3"/>
    <sheet name="INNOV.DIAGRAM" sheetId="14" r:id="rId4"/>
    <sheet name="1. INNOVACIÓN" sheetId="3" r:id="rId5"/>
    <sheet name="2. PRODUCCIÓN SOSTENIBLE" sheetId="4" r:id="rId6"/>
    <sheet name="PROD.SOS.DIAGRAM" sheetId="16" r:id="rId7"/>
    <sheet name="3. LIDER.DIR.ESTRA" sheetId="6" r:id="rId8"/>
    <sheet name="4. CULTURA ORGANIZACIONAL" sheetId="7" r:id="rId9"/>
    <sheet name="LIDER.DIREST.DIAGRAM" sheetId="18" r:id="rId10"/>
    <sheet name="CULTOR.DIAGRAM" sheetId="19" r:id="rId11"/>
    <sheet name="5. RECONOCIMIENTO" sheetId="8" r:id="rId12"/>
    <sheet name="RECONO.DIAGRAM" sheetId="20" r:id="rId13"/>
    <sheet name="6. PROCESOS COLABORATIVOS" sheetId="9" r:id="rId14"/>
    <sheet name="PROC.COLAB.DIAGRAM" sheetId="21" r:id="rId15"/>
    <sheet name="7. NUEVOS MERCADOS" sheetId="11" r:id="rId16"/>
    <sheet name="NUEVMERC DIAGRAM" sheetId="24" r:id="rId17"/>
    <sheet name="8. TECNOLOGÍA" sheetId="12" r:id="rId18"/>
    <sheet name="TECNOLOGIA DIAGRAM" sheetId="25" r:id="rId19"/>
    <sheet name="9. INDICADORES FINANCIEROS" sheetId="13" r:id="rId20"/>
    <sheet name="INDFINAN DIAGRAM" sheetId="26" r:id="rId21"/>
    <sheet name="CONSOL.FACTORES.RADAR Y BARRAS" sheetId="15" r:id="rId22"/>
    <sheet name="CONSOL.DIM.FACT.RADAR.BARRAS" sheetId="31" r:id="rId23"/>
    <sheet name="CONS.BARRAS DESCRIP.FACT." sheetId="27" r:id="rId24"/>
    <sheet name="EJEMPLO PLAN RISE" sheetId="33" r:id="rId25"/>
    <sheet name="CRONOGRAMA RISE" sheetId="34" r:id="rId26"/>
    <sheet name="PLAN RISE" sheetId="32" r:id="rId27"/>
  </sheets>
  <definedNames>
    <definedName name="_xlnm._FilterDatabase" localSheetId="26" hidden="1">'PLAN RISE'!$A$2:$H$3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32" l="1"/>
  <c r="E9" i="32"/>
  <c r="C19" i="34"/>
  <c r="B19" i="34"/>
  <c r="A19" i="34"/>
  <c r="C18" i="34"/>
  <c r="B18" i="34"/>
  <c r="A18" i="34"/>
  <c r="C17" i="34"/>
  <c r="B17" i="34"/>
  <c r="A17" i="34"/>
  <c r="C16" i="34"/>
  <c r="B16" i="34"/>
  <c r="A16" i="34"/>
  <c r="C15" i="34"/>
  <c r="B15" i="34"/>
  <c r="A15" i="34"/>
  <c r="C14" i="34"/>
  <c r="B14" i="34"/>
  <c r="A14" i="34"/>
  <c r="C13" i="34"/>
  <c r="B13" i="34"/>
  <c r="A13" i="34"/>
  <c r="C12" i="34"/>
  <c r="B12" i="34"/>
  <c r="A12" i="34"/>
  <c r="C11" i="34"/>
  <c r="B11" i="34"/>
  <c r="A11" i="34"/>
  <c r="C10" i="34"/>
  <c r="B10" i="34"/>
  <c r="A10" i="34"/>
  <c r="C9" i="34"/>
  <c r="B9" i="34"/>
  <c r="A9" i="34"/>
  <c r="B8" i="34"/>
  <c r="C8" i="34"/>
  <c r="A7" i="34"/>
  <c r="B7" i="34"/>
  <c r="C7" i="34"/>
  <c r="B3" i="34"/>
  <c r="C3" i="34"/>
  <c r="B4" i="34"/>
  <c r="C4" i="34"/>
  <c r="B5" i="34"/>
  <c r="C5" i="34"/>
  <c r="C6" i="34"/>
  <c r="B6" i="34"/>
  <c r="A6" i="34"/>
  <c r="A8" i="34"/>
  <c r="I8" i="4" l="1"/>
  <c r="I7" i="4"/>
  <c r="I6" i="4"/>
  <c r="I11" i="4"/>
  <c r="I10" i="4"/>
  <c r="C4" i="14" l="1"/>
  <c r="I12" i="6" l="1"/>
  <c r="D25" i="27" s="1"/>
  <c r="I11" i="6"/>
  <c r="D11" i="18" s="1"/>
  <c r="I10" i="6"/>
  <c r="D23" i="27" s="1"/>
  <c r="I9" i="6"/>
  <c r="D22" i="27" s="1"/>
  <c r="I8" i="6"/>
  <c r="D8" i="18" s="1"/>
  <c r="I7" i="6"/>
  <c r="D7" i="18" s="1"/>
  <c r="I6" i="6"/>
  <c r="D19" i="27" s="1"/>
  <c r="D21" i="27" l="1"/>
  <c r="D12" i="18"/>
  <c r="D24" i="27"/>
  <c r="D20" i="27"/>
  <c r="D9" i="18"/>
  <c r="D6" i="18"/>
  <c r="D10" i="18"/>
  <c r="I4" i="6"/>
  <c r="I5" i="6"/>
  <c r="I3" i="6"/>
  <c r="I5" i="4"/>
  <c r="C12" i="27" s="1"/>
  <c r="I4" i="4"/>
  <c r="C11" i="27" s="1"/>
  <c r="C9" i="27"/>
  <c r="C14" i="27"/>
  <c r="C15" i="27"/>
  <c r="C13" i="27"/>
  <c r="I5" i="3"/>
  <c r="B6" i="27" s="1"/>
  <c r="I4" i="3"/>
  <c r="B5" i="27" s="1"/>
  <c r="D16" i="27" l="1"/>
  <c r="D3" i="18"/>
  <c r="D18" i="27"/>
  <c r="D5" i="18"/>
  <c r="D7" i="16"/>
  <c r="D10" i="16"/>
  <c r="C8" i="27"/>
  <c r="D4" i="16"/>
  <c r="D8" i="16"/>
  <c r="D6" i="16"/>
  <c r="D5" i="16"/>
  <c r="D11" i="16"/>
  <c r="D17" i="27"/>
  <c r="D4" i="18"/>
  <c r="J7" i="3"/>
  <c r="J6" i="3"/>
  <c r="J4" i="3"/>
  <c r="J3" i="3"/>
  <c r="C6" i="21" l="1"/>
  <c r="C5" i="21"/>
  <c r="C4" i="21"/>
  <c r="C3" i="21"/>
  <c r="G4" i="2" l="1"/>
  <c r="H4" i="2"/>
  <c r="I4" i="2"/>
  <c r="J4" i="2"/>
  <c r="E14" i="33"/>
  <c r="C4" i="25" l="1"/>
  <c r="C5" i="25"/>
  <c r="C6" i="25"/>
  <c r="C3" i="25"/>
  <c r="C4" i="20"/>
  <c r="C5" i="20"/>
  <c r="C6" i="20"/>
  <c r="C3" i="20"/>
  <c r="C4" i="19"/>
  <c r="C5" i="19"/>
  <c r="C6" i="19"/>
  <c r="C3" i="19"/>
  <c r="H11" i="2" l="1"/>
  <c r="I11" i="2"/>
  <c r="J11" i="2"/>
  <c r="G11" i="2"/>
  <c r="A25" i="27" l="1"/>
  <c r="A23" i="27"/>
  <c r="A22" i="27"/>
  <c r="A21" i="27"/>
  <c r="A20" i="27"/>
  <c r="A18" i="27"/>
  <c r="A17" i="27"/>
  <c r="C12" i="18" l="1"/>
  <c r="C11" i="18"/>
  <c r="C10" i="18"/>
  <c r="C9" i="18"/>
  <c r="C8" i="18"/>
  <c r="C7" i="18"/>
  <c r="C6" i="18"/>
  <c r="C3" i="18"/>
  <c r="C5" i="18"/>
  <c r="C4" i="18"/>
  <c r="J8" i="6" l="1"/>
  <c r="E8" i="18" s="1"/>
  <c r="J11" i="6" l="1"/>
  <c r="E11" i="18" s="1"/>
  <c r="J6" i="6"/>
  <c r="E6" i="18" s="1"/>
  <c r="J3" i="6"/>
  <c r="E3" i="18" l="1"/>
  <c r="K3" i="6"/>
  <c r="F3" i="18" s="1"/>
  <c r="A1" i="18"/>
  <c r="D1" i="31" s="1"/>
  <c r="J1" i="31" l="1"/>
  <c r="I1" i="31"/>
  <c r="H1" i="31"/>
  <c r="G1" i="31"/>
  <c r="F1" i="31"/>
  <c r="E1" i="31"/>
  <c r="C1" i="31"/>
  <c r="B1" i="31"/>
  <c r="J3" i="4" l="1"/>
  <c r="A49" i="27" l="1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19" i="27"/>
  <c r="A24" i="27"/>
  <c r="A16" i="27"/>
  <c r="A15" i="27"/>
  <c r="A14" i="27"/>
  <c r="A13" i="27"/>
  <c r="A12" i="27"/>
  <c r="A11" i="27"/>
  <c r="A10" i="27"/>
  <c r="A9" i="27"/>
  <c r="A8" i="27"/>
  <c r="A7" i="27"/>
  <c r="A6" i="27"/>
  <c r="A5" i="27"/>
  <c r="A4" i="27"/>
  <c r="A3" i="27"/>
  <c r="A2" i="27"/>
  <c r="J1" i="27"/>
  <c r="I1" i="27"/>
  <c r="H1" i="27"/>
  <c r="G1" i="27"/>
  <c r="F1" i="27"/>
  <c r="E1" i="27"/>
  <c r="D1" i="27"/>
  <c r="C1" i="27"/>
  <c r="B1" i="27"/>
  <c r="A9" i="21"/>
  <c r="A7" i="15"/>
  <c r="A6" i="15"/>
  <c r="A5" i="15" l="1"/>
  <c r="A4" i="15"/>
  <c r="A11" i="15" l="1"/>
  <c r="C4" i="26"/>
  <c r="D4" i="26" s="1"/>
  <c r="J3" i="31" s="1"/>
  <c r="C5" i="26"/>
  <c r="D5" i="26" s="1"/>
  <c r="J4" i="31" s="1"/>
  <c r="C6" i="26"/>
  <c r="D6" i="26" s="1"/>
  <c r="J5" i="31" s="1"/>
  <c r="C3" i="26"/>
  <c r="D3" i="26" s="1"/>
  <c r="J2" i="31" s="1"/>
  <c r="A10" i="15"/>
  <c r="D4" i="25"/>
  <c r="I3" i="31" s="1"/>
  <c r="D5" i="25"/>
  <c r="I4" i="31" s="1"/>
  <c r="D6" i="25"/>
  <c r="I5" i="31" s="1"/>
  <c r="D3" i="25"/>
  <c r="I2" i="31" s="1"/>
  <c r="A9" i="15"/>
  <c r="C4" i="24"/>
  <c r="D4" i="24" s="1"/>
  <c r="H3" i="31" s="1"/>
  <c r="C5" i="24"/>
  <c r="D5" i="24" s="1"/>
  <c r="H4" i="31" s="1"/>
  <c r="C6" i="24"/>
  <c r="D6" i="24" s="1"/>
  <c r="H5" i="31" s="1"/>
  <c r="C3" i="24"/>
  <c r="D3" i="24" s="1"/>
  <c r="H2" i="31" s="1"/>
  <c r="I43" i="27" l="1"/>
  <c r="I44" i="27"/>
  <c r="I45" i="27"/>
  <c r="E3" i="25"/>
  <c r="B10" i="15" s="1"/>
  <c r="I42" i="27"/>
  <c r="J47" i="27"/>
  <c r="J49" i="27"/>
  <c r="J46" i="27"/>
  <c r="J48" i="27"/>
  <c r="H41" i="27"/>
  <c r="H38" i="27"/>
  <c r="H40" i="27"/>
  <c r="H39" i="27"/>
  <c r="E3" i="26"/>
  <c r="B11" i="15" s="1"/>
  <c r="E3" i="24"/>
  <c r="B9" i="15" s="1"/>
  <c r="A8" i="15"/>
  <c r="D4" i="21"/>
  <c r="G3" i="31" s="1"/>
  <c r="D5" i="21"/>
  <c r="G4" i="31" s="1"/>
  <c r="D6" i="21"/>
  <c r="G5" i="31" s="1"/>
  <c r="D3" i="21"/>
  <c r="G2" i="31" s="1"/>
  <c r="G37" i="27" l="1"/>
  <c r="E3" i="21"/>
  <c r="B8" i="15" s="1"/>
  <c r="G34" i="27"/>
  <c r="G35" i="27"/>
  <c r="G36" i="27"/>
  <c r="D4" i="20"/>
  <c r="F3" i="31" s="1"/>
  <c r="D5" i="20"/>
  <c r="F4" i="31" s="1"/>
  <c r="D6" i="20"/>
  <c r="F5" i="31" s="1"/>
  <c r="D3" i="20"/>
  <c r="F2" i="31" s="1"/>
  <c r="D4" i="19"/>
  <c r="D5" i="19"/>
  <c r="D6" i="19"/>
  <c r="D3" i="19"/>
  <c r="D3" i="31"/>
  <c r="D4" i="31"/>
  <c r="D5" i="31"/>
  <c r="D2" i="31"/>
  <c r="C8" i="16"/>
  <c r="C7" i="16"/>
  <c r="C6" i="16"/>
  <c r="C5" i="16"/>
  <c r="C4" i="16"/>
  <c r="C9" i="16"/>
  <c r="E9" i="16" s="1"/>
  <c r="C4" i="31" s="1"/>
  <c r="C11" i="16"/>
  <c r="C10" i="16"/>
  <c r="C3" i="16"/>
  <c r="E3" i="16" s="1"/>
  <c r="C2" i="31" s="1"/>
  <c r="A3" i="15"/>
  <c r="C5" i="14"/>
  <c r="C6" i="14"/>
  <c r="D6" i="14" s="1"/>
  <c r="B4" i="31" s="1"/>
  <c r="C7" i="14"/>
  <c r="D7" i="14" s="1"/>
  <c r="B5" i="31" s="1"/>
  <c r="C3" i="14"/>
  <c r="D3" i="14" s="1"/>
  <c r="B2" i="31" s="1"/>
  <c r="D4" i="14" l="1"/>
  <c r="B3" i="31" s="1"/>
  <c r="E5" i="31"/>
  <c r="E27" i="27"/>
  <c r="E3" i="31"/>
  <c r="E29" i="27"/>
  <c r="E4" i="31"/>
  <c r="E28" i="27"/>
  <c r="E2" i="31"/>
  <c r="E26" i="27"/>
  <c r="E3" i="20"/>
  <c r="B7" i="15" s="1"/>
  <c r="F30" i="27"/>
  <c r="F31" i="27"/>
  <c r="F32" i="27"/>
  <c r="F33" i="27"/>
  <c r="B5" i="15"/>
  <c r="E10" i="16"/>
  <c r="C5" i="31" s="1"/>
  <c r="E4" i="16"/>
  <c r="C3" i="31" s="1"/>
  <c r="B2" i="27"/>
  <c r="B3" i="27"/>
  <c r="B4" i="27"/>
  <c r="C10" i="27"/>
  <c r="C7" i="27"/>
  <c r="E3" i="19"/>
  <c r="B6" i="15" s="1"/>
  <c r="E3" i="14" l="1"/>
  <c r="F3" i="16"/>
  <c r="B4" i="15" s="1"/>
  <c r="H6" i="2"/>
  <c r="I6" i="2"/>
  <c r="J6" i="2"/>
  <c r="H7" i="2"/>
  <c r="I7" i="2"/>
  <c r="J7" i="2"/>
  <c r="H8" i="2"/>
  <c r="I8" i="2"/>
  <c r="J8" i="2"/>
  <c r="H9" i="2"/>
  <c r="I9" i="2"/>
  <c r="J9" i="2"/>
  <c r="H10" i="2"/>
  <c r="I10" i="2"/>
  <c r="J10" i="2"/>
  <c r="G10" i="2"/>
  <c r="G9" i="2"/>
  <c r="G8" i="2"/>
  <c r="G7" i="2"/>
  <c r="G6" i="2"/>
  <c r="J10" i="4"/>
  <c r="J4" i="4"/>
  <c r="I4" i="13" l="1"/>
  <c r="I5" i="13"/>
  <c r="I6" i="13"/>
  <c r="I3" i="13"/>
  <c r="I4" i="12"/>
  <c r="I5" i="12"/>
  <c r="I6" i="12"/>
  <c r="I3" i="12"/>
  <c r="I4" i="11"/>
  <c r="I5" i="11"/>
  <c r="I6" i="11"/>
  <c r="I3" i="11"/>
  <c r="I4" i="9"/>
  <c r="I5" i="9"/>
  <c r="I6" i="9"/>
  <c r="I3" i="9"/>
  <c r="I4" i="8"/>
  <c r="I5" i="8"/>
  <c r="I6" i="8"/>
  <c r="I3" i="8"/>
  <c r="I4" i="7"/>
  <c r="I5" i="7"/>
  <c r="I6" i="7"/>
  <c r="I3" i="7"/>
  <c r="J9" i="4"/>
  <c r="K3" i="4" s="1"/>
  <c r="J3" i="11" l="1"/>
  <c r="J3" i="13"/>
  <c r="J3" i="9"/>
  <c r="J3" i="8"/>
  <c r="J3" i="12"/>
  <c r="J3" i="7"/>
  <c r="K3" i="3"/>
  <c r="B3" i="15" s="1"/>
  <c r="B12" i="15" l="1"/>
</calcChain>
</file>

<file path=xl/comments1.xml><?xml version="1.0" encoding="utf-8"?>
<comments xmlns="http://schemas.openxmlformats.org/spreadsheetml/2006/main">
  <authors>
    <author>tc={89858AD0-459E-469F-AA61-F71B62CE3274}</author>
    <author>tc={66BBDF6C-EC65-47DA-9843-FF748113028B}</author>
    <author>tc={F65312C4-0F9A-446C-BC5B-2F7F4F28763A}</author>
  </authors>
  <commentList>
    <comment ref="H3" authorId="0" shapeId="0">
      <text>
        <r>
          <rPr>
            <sz val="11"/>
            <color rgb="FF000000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Los preocesos de innovación son sencillos y buscan optimizar / automatizar el trabajo. Lo realizan al interior de la empresa. el director de Marketing ha sido el de mayor contribución automatizando procesos sencillos en plantillas de excel.</t>
        </r>
      </text>
    </comment>
    <comment ref="H4" authorId="1" shapeId="0">
      <text>
        <r>
          <rPr>
            <sz val="11"/>
            <color rgb="FF000000"/>
            <rFont val="Calibri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la empresa no realiza innovaciones ambientales, sin embargo buscan la manera de reducir el impacto ambiental al minimo. Utilizan unicamente documentos electronicos y no tienen impacto en medio impreso. </t>
        </r>
      </text>
    </comment>
    <comment ref="H6" authorId="2" shapeId="0">
      <text>
        <r>
          <rPr>
            <sz val="11"/>
            <color rgb="FF000000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Al ser un agente de seguros, a empresa no crea productos nuevos. por lo tanto no estan en ningun tipo de innovación.</t>
        </r>
      </text>
    </comment>
  </commentList>
</comments>
</file>

<file path=xl/comments2.xml><?xml version="1.0" encoding="utf-8"?>
<comments xmlns="http://schemas.openxmlformats.org/spreadsheetml/2006/main">
  <authors>
    <author>tc={05088A6B-4CB0-41E9-B800-B858E87A0A26}</author>
    <author>tc={CD2BBE64-F27E-47EF-AA49-A7C9C7A8DEF4}</author>
    <author>tc={AC15E844-77D5-4195-BC29-3CAC26A74526}</author>
  </authors>
  <commentList>
    <comment ref="H5" authorId="0" shapeId="0">
      <text>
        <r>
          <rPr>
            <sz val="11"/>
            <color rgb="FF000000"/>
            <rFont val="Calibri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aunque cuentan con gobierno corporativo y valores, no se miden en indicadores 
</t>
        </r>
      </text>
    </comment>
    <comment ref="H7" authorId="1" shapeId="0">
      <text>
        <r>
          <rPr>
            <sz val="11"/>
            <color rgb="FF000000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El no uso de papel es la principal acción de impacto ambiental, sin embargo no hay nada documentado para medir el impacto. Es informal</t>
        </r>
      </text>
    </comment>
    <comment ref="H9" authorId="2" shapeId="0">
      <text>
        <r>
          <rPr>
            <sz val="11"/>
            <color rgb="FF000000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La compañia ha desarrollado su primer ejercicio de planeación estrategica, de el nacio toda su unidad visionaria y objetivos estrategicos. Del resultado de la planeaión estrategica se establecen los planes de trabajo.</t>
        </r>
      </text>
    </comment>
  </commentList>
</comments>
</file>

<file path=xl/comments3.xml><?xml version="1.0" encoding="utf-8"?>
<comments xmlns="http://schemas.openxmlformats.org/spreadsheetml/2006/main">
  <authors>
    <author>tc={2982D230-6608-47B5-8CC5-D7B67E08A7F8}</author>
    <author>tc={2003030B-8E60-4038-9949-3A7313256DE4}</author>
  </authors>
  <commentList>
    <comment ref="H4" authorId="0" shapeId="0">
      <text>
        <r>
          <rPr>
            <sz val="11"/>
            <color rgb="FF000000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La organización tiene interese, considera que el no impacto en medios impresos apotar, sin embaro no sabe como desarrollarlo siendo una empresa de servicios de intermediación en seguros.</t>
        </r>
      </text>
    </comment>
    <comment ref="H6" authorId="1" shapeId="0">
      <text>
        <r>
          <rPr>
            <sz val="11"/>
            <color rgb="FF000000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No sabe como hacerlo y no cuenta con recursos economicos para invertirlos. Adicionalmente no cuenta con personal suficiente para hacer frente a esta responsabilidad</t>
        </r>
      </text>
    </comment>
  </commentList>
</comments>
</file>

<file path=xl/comments4.xml><?xml version="1.0" encoding="utf-8"?>
<comments xmlns="http://schemas.openxmlformats.org/spreadsheetml/2006/main">
  <authors>
    <author>tc={9E5C4452-CF0E-4EB3-8D7B-3A4A88E16194}</author>
  </authors>
  <commentList>
    <comment ref="H6" authorId="0" shapeId="0">
      <text>
        <r>
          <rPr>
            <sz val="11"/>
            <color rgb="FF000000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Por us tamaño actual la organización no esta interesada, su enfoque esta en crecer en faturación</t>
        </r>
      </text>
    </comment>
  </commentList>
</comments>
</file>

<file path=xl/comments5.xml><?xml version="1.0" encoding="utf-8"?>
<comments xmlns="http://schemas.openxmlformats.org/spreadsheetml/2006/main">
  <authors>
    <author>Garzon Soto, Carlos Alberto, Enel Colombia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1) Urgente (1)
2) Muy importante (2)
3) Importante (3)
4) Relativo (4)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En millones de pesos</t>
        </r>
      </text>
    </comment>
  </commentList>
</comments>
</file>

<file path=xl/sharedStrings.xml><?xml version="1.0" encoding="utf-8"?>
<sst xmlns="http://schemas.openxmlformats.org/spreadsheetml/2006/main" count="958" uniqueCount="491">
  <si>
    <t xml:space="preserve">RISE (RUTA PARA LA INNOVACION Y SOSTENIBILIDAD EMPRESARIAL) </t>
  </si>
  <si>
    <t>INDICE</t>
  </si>
  <si>
    <t xml:space="preserve">    VERSION 6: ENERO 17.2021</t>
  </si>
  <si>
    <t>FACTORES</t>
  </si>
  <si>
    <t>DIMENSIONES</t>
  </si>
  <si>
    <t>DESCRIPTORES</t>
  </si>
  <si>
    <t>IDENTIFICACION DE LA EMPRESA</t>
  </si>
  <si>
    <t>1. INNOVACIÓN</t>
  </si>
  <si>
    <t>SOCIAL</t>
  </si>
  <si>
    <t>Modo de innovar</t>
  </si>
  <si>
    <t>AMBIENTAL</t>
  </si>
  <si>
    <t>Ecodiseño</t>
  </si>
  <si>
    <t>DATOS FINANCIEROS</t>
  </si>
  <si>
    <t>Economía circular</t>
  </si>
  <si>
    <t xml:space="preserve">GERENCIAL </t>
  </si>
  <si>
    <t>Tipo de innovación</t>
  </si>
  <si>
    <t>CONSOLIDADO  FACTORES.RADAR-BARRAS</t>
  </si>
  <si>
    <t>ECONOMICA</t>
  </si>
  <si>
    <t>Creación de Valor</t>
  </si>
  <si>
    <t>2. PRODUCCION SOSTENIBLE</t>
  </si>
  <si>
    <t>Proveedores- Materias primas y/ o insumos para la operación</t>
  </si>
  <si>
    <t>CONSOLIDADO  FACTORES Y  DIMENSIONES.RADAR-BARRAS</t>
  </si>
  <si>
    <t>Aguas residuales</t>
  </si>
  <si>
    <t>Energía</t>
  </si>
  <si>
    <t>CONSOLIDADO FACTORES Y DESCRIPTORES.BARRAS</t>
  </si>
  <si>
    <t>Emisiones Atmosféricas</t>
  </si>
  <si>
    <t>Residuos sólidos</t>
  </si>
  <si>
    <t>PLAN RISE FORMATO</t>
  </si>
  <si>
    <t>Agua uso eficiente</t>
  </si>
  <si>
    <t>Planes, sellos y certificaciones ambientales</t>
  </si>
  <si>
    <t>PLAN RISE EJEMPLO</t>
  </si>
  <si>
    <t>Presupuesto asignado a un programa de gestión  Ambiental</t>
  </si>
  <si>
    <t>Modelo de negocio que incluye Economía circular</t>
  </si>
  <si>
    <t>Elaborado por:</t>
  </si>
  <si>
    <t xml:space="preserve">3. LIDERAZGO Y DIRECCIONAMIENTO ESTRATÉGICO </t>
  </si>
  <si>
    <t>Tendencias sociales</t>
  </si>
  <si>
    <t>Rafael Perez-Uribe PhD</t>
  </si>
  <si>
    <t>Capacidad de movilización</t>
  </si>
  <si>
    <t>Maria del Pilar Ramirez-Salazar PhD</t>
  </si>
  <si>
    <t>Ética, Valores y Política Anticorrupción</t>
  </si>
  <si>
    <t>Jose Alejandro Martinez Mgs.</t>
  </si>
  <si>
    <t>Rendición de cuentas  en Desarrollo Sostenible</t>
  </si>
  <si>
    <t>Carlos Fernando Ramirez-Salazar PhD ( c )</t>
  </si>
  <si>
    <t>Valor de la Sostenibilidad</t>
  </si>
  <si>
    <t>Gobierno  Corporativo</t>
  </si>
  <si>
    <t xml:space="preserve">Gestión del Conocimiento </t>
  </si>
  <si>
    <t>Estrategias corporativas</t>
  </si>
  <si>
    <t>Análisis de entornos</t>
  </si>
  <si>
    <t>Toma de Decisiones</t>
  </si>
  <si>
    <t>4. CULTURA ORGANIZACIONAL</t>
  </si>
  <si>
    <t>Ambiente Laboral</t>
  </si>
  <si>
    <t>Cambio de paradigmas</t>
  </si>
  <si>
    <t>Comunicación</t>
  </si>
  <si>
    <t>Valor Compartido</t>
  </si>
  <si>
    <t>5. RECONOCIMIENTO</t>
  </si>
  <si>
    <t>Felicidad en el trabajo</t>
  </si>
  <si>
    <t>Trabajador con consciencia ambiental</t>
  </si>
  <si>
    <t>Practicas de motivación</t>
  </si>
  <si>
    <t>Valoración en el trabajo</t>
  </si>
  <si>
    <t>6. PROCESOS COLABORATIVOS</t>
  </si>
  <si>
    <t>Asociatividad</t>
  </si>
  <si>
    <t>Seguridad en el Trabajo</t>
  </si>
  <si>
    <t>Acuerdos- Negociación- Consensos</t>
  </si>
  <si>
    <t>Voluntariado corporativo</t>
  </si>
  <si>
    <t>7. NUEVOS MERCADOS</t>
  </si>
  <si>
    <t>Grado de Influencia en otros mercados de los Bienes y o Servicios.</t>
  </si>
  <si>
    <t>Mercados Verdes</t>
  </si>
  <si>
    <t>Plan Estratégico para entrar en nuevos mercados</t>
  </si>
  <si>
    <t>Estrategia comercial</t>
  </si>
  <si>
    <t>8. TECNOLOGÍA</t>
  </si>
  <si>
    <t>Democratización de la Tecnología</t>
  </si>
  <si>
    <t>Tecnologías limpias</t>
  </si>
  <si>
    <t>Prospectiva</t>
  </si>
  <si>
    <t>Transferencia tecnológica</t>
  </si>
  <si>
    <t>9. INDICADORES FINANCIEROS</t>
  </si>
  <si>
    <t>Impacto en la Sociedad</t>
  </si>
  <si>
    <t>Protección y/o recuperación del entorno</t>
  </si>
  <si>
    <t>Valor Agregado ( EVA)</t>
  </si>
  <si>
    <t>Desempeño financiero. De Liquidez- Endeudamiento-Rentabilidad- Actividad. En el ultimo año fiscal</t>
  </si>
  <si>
    <t>RUTA PARA LA INNOVACION Y SOSTENIBILIDAD EMPRESARIAL (RISE)</t>
  </si>
  <si>
    <t>© FICHA - INFORMACIÓN Y PERFIL EMPRESARIAL</t>
  </si>
  <si>
    <t xml:space="preserve"> VERSION 6: ENERO 17.2021</t>
  </si>
  <si>
    <t>Herramienta para el análisis situacional preliminar de la empresa.</t>
  </si>
  <si>
    <t>Datos básicos de la empresa</t>
  </si>
  <si>
    <t>IDENTIFICACIÓN</t>
  </si>
  <si>
    <t>Detalle informativo de la empresa</t>
  </si>
  <si>
    <t>Nombre empresa :</t>
  </si>
  <si>
    <t>Grupo G Consultores en Seguros LTDA</t>
  </si>
  <si>
    <t>Nombre comercial reconocido</t>
  </si>
  <si>
    <t>Grupo G Seguros</t>
  </si>
  <si>
    <t>Fecha de creación :</t>
  </si>
  <si>
    <t>15 de diciembre del 2014</t>
  </si>
  <si>
    <t>Nit :</t>
  </si>
  <si>
    <t>900799649-3</t>
  </si>
  <si>
    <t>Código CIIU :</t>
  </si>
  <si>
    <t>Actividad principal :</t>
  </si>
  <si>
    <t>Actividades de agentes y corredores de seguros</t>
  </si>
  <si>
    <t>Empresa familiar (Si / No) (51% o mas de propiedad de una o varias familias reconocidas; y los miembros de la familia trabajan en ella)</t>
  </si>
  <si>
    <t>Si</t>
  </si>
  <si>
    <t>Nombre Representante legal</t>
  </si>
  <si>
    <t>Fabio Andres Soler Camargo</t>
  </si>
  <si>
    <t>Nombre Contacto:</t>
  </si>
  <si>
    <t>Gabriel Eduardo Lopez</t>
  </si>
  <si>
    <t>Datos Contacto (correo, celular)</t>
  </si>
  <si>
    <t>3108561764  -  gabriel.lopez@grupogseguros.com</t>
  </si>
  <si>
    <t>Número  Total de  trabajadores de planta y contrato definido</t>
  </si>
  <si>
    <t>Número de Trabajadores por áreas .</t>
  </si>
  <si>
    <t>Comercial</t>
  </si>
  <si>
    <t>Administrativo</t>
  </si>
  <si>
    <t>Misional</t>
  </si>
  <si>
    <t>otra área</t>
  </si>
  <si>
    <t>Dirección y Ciudad :</t>
  </si>
  <si>
    <t>Calle 79A # 18 - 23, Bogotá</t>
  </si>
  <si>
    <t>Teléfonos, fijo y movil</t>
  </si>
  <si>
    <t>Página Web :</t>
  </si>
  <si>
    <t>https://grupogseguros.com/</t>
  </si>
  <si>
    <t>Marcar con un x la cobertura mercado atendido</t>
  </si>
  <si>
    <t>x</t>
  </si>
  <si>
    <t>Local</t>
  </si>
  <si>
    <t>Regional</t>
  </si>
  <si>
    <t>Nacional</t>
  </si>
  <si>
    <t>Internacional</t>
  </si>
  <si>
    <t>Descripción de las tres líneas representativas de Productos/Servicios:</t>
  </si>
  <si>
    <t>Corretaje de seguros de los ramos auto, vida, salud, hogar, vida grupo, colectivas de autos, multiriesgo, RC, Complimiento, ARL</t>
  </si>
  <si>
    <t>Nombre de las empresas competidoras Directas de las tres Líneas representativas de Productos o servicios</t>
  </si>
  <si>
    <t>Competidores grandes (corredores de seguros): Delima Marsh, Correcol, AON risk, Proseguros.
Competidores medianos (agencias de seguros): Nacional colombiana, Lual seguros, Wallet consultores en seguros, SG Seguros.</t>
  </si>
  <si>
    <t>HERRAMIENTA PARA LA CAPTURA Y ANÁLISIS DE LA INFORMACIÓN FINANCIERA.</t>
  </si>
  <si>
    <t xml:space="preserve">EMPRESA:   </t>
  </si>
  <si>
    <t>PERFIL FINANCIERO</t>
  </si>
  <si>
    <t xml:space="preserve">NIT:   </t>
  </si>
  <si>
    <r>
      <t>Estados financieros cortados a 31 Dic. (</t>
    </r>
    <r>
      <rPr>
        <b/>
        <sz val="8"/>
        <color rgb="FFFF0000"/>
        <rFont val="Arial"/>
        <family val="2"/>
      </rPr>
      <t>En miles</t>
    </r>
    <r>
      <rPr>
        <b/>
        <sz val="8"/>
        <rFont val="Arial"/>
        <family val="2"/>
      </rPr>
      <t xml:space="preserve"> o Millones de COP. </t>
    </r>
    <r>
      <rPr>
        <b/>
        <sz val="8"/>
        <color rgb="FFFF0000"/>
        <rFont val="Arial"/>
        <family val="2"/>
      </rPr>
      <t>MARCAR EN ROJO CUAL</t>
    </r>
    <r>
      <rPr>
        <b/>
        <sz val="8"/>
        <rFont val="Arial"/>
        <family val="2"/>
      </rPr>
      <t>)</t>
    </r>
  </si>
  <si>
    <t>INDICADORES</t>
  </si>
  <si>
    <t>INFORMACION INICIAL (INGRESE EN ESTOS ESPACIOS LOS DATOS SOLICITADOS)</t>
  </si>
  <si>
    <t>CIFRAS DE NEGOCIO E INDICADORES</t>
  </si>
  <si>
    <t>TOTAL ACTIVOS</t>
  </si>
  <si>
    <t>RETORNO SOBRE ACTIVOS (ROA)</t>
  </si>
  <si>
    <t>PATRIMONIO</t>
  </si>
  <si>
    <t>RETORNO SOBRE EL CAPITAL (RSC) (ROE-RETURN ON EQUITY)</t>
  </si>
  <si>
    <t>INGRESOS OPERACIONALES</t>
  </si>
  <si>
    <t>MARGEN NETO</t>
  </si>
  <si>
    <t>UTILIDAD BRUTA</t>
  </si>
  <si>
    <t>MARGEN BRUTO</t>
  </si>
  <si>
    <t>UTILIDAD OPERACIONAL</t>
  </si>
  <si>
    <t>MARGEN OPERACIONAL</t>
  </si>
  <si>
    <t>GANANCIAS Y PERDIDAS</t>
  </si>
  <si>
    <t>MARGEN EBITDA</t>
  </si>
  <si>
    <t>COSTOS</t>
  </si>
  <si>
    <t>GASTOS</t>
  </si>
  <si>
    <t>EBITDA</t>
  </si>
  <si>
    <t>INNOVACIÓN</t>
  </si>
  <si>
    <t>Calificaciones</t>
  </si>
  <si>
    <t>MATRIZ INNOVACION</t>
  </si>
  <si>
    <t>Dimensión</t>
  </si>
  <si>
    <t>Descriptor</t>
  </si>
  <si>
    <t>Nivel</t>
  </si>
  <si>
    <t>Factor</t>
  </si>
  <si>
    <t>Social</t>
  </si>
  <si>
    <t>Ambiental</t>
  </si>
  <si>
    <t>Gerencial</t>
  </si>
  <si>
    <t>Económica</t>
  </si>
  <si>
    <t>Nivel 1</t>
  </si>
  <si>
    <t>Nivel 2</t>
  </si>
  <si>
    <t>Nivel 3</t>
  </si>
  <si>
    <t>Nivel 4</t>
  </si>
  <si>
    <t>Nivel 5</t>
  </si>
  <si>
    <t>El concepto de innovacion no se maneja.</t>
  </si>
  <si>
    <t>Los procesos de innovación de la organizacion se trabajan de manera informal.</t>
  </si>
  <si>
    <t>Los problemas, necesidades u oportunidades de innovación se resuelven en trabajo colaborativo al interior de la organizacion.</t>
  </si>
  <si>
    <t>Los problemas, necesidades u oportunidades de innovación se  resuelven mediante técnicas de pensamiento de diseño o afines con el apoyo de expertos del entorno.</t>
  </si>
  <si>
    <t>La organizacion integra los procesos de innovación  internos con los del entorno, mediante modelos de pensamiento de diseño  para generar valor agregado a sus stakeholders</t>
  </si>
  <si>
    <t>Se desconoce sobre los impactos ambientales que tienen sus productos y servicios</t>
  </si>
  <si>
    <t>El factor ambiental empieza a  ser importante para el desarrollo de proyectos de innovación enfocados a la entrega de  de productos (bienes y servicios) que respetan el medio ambiente.</t>
  </si>
  <si>
    <t xml:space="preserve">La organizacion innova en proyectos que mejoran sus procesos, productos (bienes y servicios) y el medio ambiente </t>
  </si>
  <si>
    <t>La organizacion innova en proyectos que mejoran sus procesos, productos (bienes y servcicios), el medio ambiente y les ha permitido la utilizacion  de  energías alternativas</t>
  </si>
  <si>
    <t>La Innovación que se trabaja le permite a la organización  una producción sostenible de productos (bienes y servicios) y un consumo más racional de recursos  incluyendo  la utilizacion  de  energías alternativas.</t>
  </si>
  <si>
    <t>No se conoce la iniciativa de economía circular</t>
  </si>
  <si>
    <t>La organizacion quiere trabajar en economia circular pero no sabe cómo hacerlo de manera eficiente</t>
  </si>
  <si>
    <t>La organizacion ha descubierto en algunas innovaciones el beneficio de trabajar en economia circular en sus procesos</t>
  </si>
  <si>
    <t>La organizacion demuestra su trabajo en economia circular en sus procesos, y productos (bienes y servicios)</t>
  </si>
  <si>
    <t>La organizacion se diferencia de las demás de su sector por la creación de nuevos productos y servicios bajo el concepto de economia circular. Maneja certificados para evidenciar este hecho.</t>
  </si>
  <si>
    <t>No se maneja ningun tipo de innovación</t>
  </si>
  <si>
    <t>La organizacion centra su actividad en la creación de nuevos productos y/o servicios de manera intuitiva. Se encuentra en la fase de testeo de sus productos y / servicios</t>
  </si>
  <si>
    <t>La organizacion se preocupa por mejorar y desarrollar proyectos de innovación. Busca apoyos externos para  crear o mejorar procesos en su operación.</t>
  </si>
  <si>
    <t>La organización maneja formalmente  una cultura hacia la innovación. Se evidencia la innovación como un valor de la Institución.</t>
  </si>
  <si>
    <t>La organizacion sobresale de otras organizacions por sus innovaciones creando negocios en nuevos mercados a nivel nacional e internacional.</t>
  </si>
  <si>
    <t>No se maneja el concepto formalmente</t>
  </si>
  <si>
    <t>Se estan creando  políticas y diseñando prácticas operacionales para mejorar la competitividad de la organizacion</t>
  </si>
  <si>
    <t>Se manejan  políticas y prácticas operacionales que mejoran la competitividad de la organizacion</t>
  </si>
  <si>
    <t>La organizacion desarrolla sus productos (bienes y servicios)  y estrategias en concordancia con las necesidades de una sociedad cambiante</t>
  </si>
  <si>
    <t>La organizacion sobresale en el desarrollo de clústeres locales yha redefinido los indicadores de productividad en la cadena de valor con los stakeholders</t>
  </si>
  <si>
    <t>PRODUCCIÓN SOSTENIBLE</t>
  </si>
  <si>
    <t>No tienen protocolo de compras o manejo de proveedores</t>
  </si>
  <si>
    <t>Las materias primas  y/ o insumos para la operación se compran según criterio de menor costo</t>
  </si>
  <si>
    <t>La organización conoce el origen de las materias primas  y/ o insumos para la operación utilizadas en la producción y o operaciones diarias con estándares ambientales</t>
  </si>
  <si>
    <t>Se aplica a un programa de selección de proveedores que incluyen aspectos ambientales y se tiene en cuenta la información para el proceso de compra</t>
  </si>
  <si>
    <t>Se implementan Programas para el desarrollo de Proveedores en búsqueda de mejoramiento ambiental de los mismos y se trabaja en la cadena de valor de dichos proveedores</t>
  </si>
  <si>
    <t>Agua- uso eficiente</t>
  </si>
  <si>
    <t>No guardan registros ni tienen procesos para manejo de agua</t>
  </si>
  <si>
    <t>No se conoce la cantidad que se usa en los procesos. Ahorra agua para bajar costos.</t>
  </si>
  <si>
    <t>Se conoce la cantidad que se usa en los procesos, plantea propuestas para mejorar ahorros.</t>
  </si>
  <si>
    <t>Se maneja un Plan de Uso y Ahorro Eficiente (PUAE)</t>
  </si>
  <si>
    <t>Existe un sistema integrado para cálculo de la huella hídrica de los productos y procesos. El PUAE funciona de manera excelente.</t>
  </si>
  <si>
    <t>No guardan registros ni tienen procesos para manejo de vertimientos</t>
  </si>
  <si>
    <t>Se desconoce el origen y la composición de las aguas residuales.</t>
  </si>
  <si>
    <t>Se conoce el origen y composición de las aguas residuales y se tiene una solicitud de vertimientos aprobada o en trámite</t>
  </si>
  <si>
    <t>Existe un sistema de gestión de las aguas residuales; se cuenta con licencia de vertimiento y se obtienen resultados por encima de la norma.</t>
  </si>
  <si>
    <t>Se cuenta con un programa de reuso de aguas que tiende al vertimiento cero</t>
  </si>
  <si>
    <t>No guardan registros ni tienen procesos para manejo de energía</t>
  </si>
  <si>
    <t>No se conoce la energía usada, ni las emisiones generadas por esta. Ahorra energía para bajar costos.</t>
  </si>
  <si>
    <t>Se conoce las energías usadas y las emisiones que generan, pero no se controlan. Existe un plan de energías renovables.</t>
  </si>
  <si>
    <t>Se utilizan  energías renovables  y se muestran beneficios debido a su uso.</t>
  </si>
  <si>
    <t>Existe un sistema integrado para cálculo de la huella de carbono. Se utilizan energías renovables no convencionales.</t>
  </si>
  <si>
    <t>No guardan registros ni tienen procesos para manejo de emisiones atmosféricas</t>
  </si>
  <si>
    <t>Se desconoce el origen y la composición de las emisiones atmosféricas, olores y ruido</t>
  </si>
  <si>
    <t>Se conoce el origen y composición de las emisiones atmosféricas, olores y ruido y se cumple la normativa (incluido permiso de emisiones)</t>
  </si>
  <si>
    <t>Cumple la normativa; se mide la huella de carbono y se desarrollan sistemas para prevenir ruidos y olores.</t>
  </si>
  <si>
    <t>Existe un programa para mitigar/ compensar la huella de carbono (carbono neutralidad) y tienen programas de reducción de olores y ruido. (Si  este descriptor no aplica califique este nivel  en 5).</t>
  </si>
  <si>
    <t>Residuos sólidos y o basuras</t>
  </si>
  <si>
    <t>No guardan registros ni tienen procesos para manejo de residuos y / o basuras</t>
  </si>
  <si>
    <t>Se miden y se realiza separación en la fuente de manera básica.</t>
  </si>
  <si>
    <t>Se conoce el origen y composición de los residuos y basuras generados (as)  y se separan y pesan de acuerdo a sus características en la fuente</t>
  </si>
  <si>
    <t>Se conoce el origen y composición de los residuosy/ o basuras  generados. Se separan y se pesan, y se cuenta con un programa para su manejo</t>
  </si>
  <si>
    <t xml:space="preserve">Existe un sistema integrado para el diseño de productos y servicios tendientes a  la no generación de residuos y/ o basuras cero. </t>
  </si>
  <si>
    <t>No cuenta ni le interesa los  planes, sellos o certificaciones ambientales</t>
  </si>
  <si>
    <t>Se interesa en involucrar la empresa en las actividades para obtener un sello ambiental</t>
  </si>
  <si>
    <t>Existen criterios que conlleven a obtención de sello ambiental, cuenta con planes internos en temas ambientales</t>
  </si>
  <si>
    <t>Los criterios para la obtención de sello y certificaciones, se implementan y evalúan en el proceso. Se hace control de planes a través de indicadores</t>
  </si>
  <si>
    <t>Se tiene sellos y certificaciones con sus respectivos indicadores de sostenibilidad vinculados a sus programas ambientales internos</t>
  </si>
  <si>
    <t>No realizan Presupuesto asignado a un programa de gestión Ambiental</t>
  </si>
  <si>
    <t>Existe  un diagnostico para asignar presupuesto  para un programa de gestión Ambiental</t>
  </si>
  <si>
    <t>Existe  un presupuesto  para un programa de gestión Ambiental, pero no están ejecutándolo</t>
  </si>
  <si>
    <t>Se está ejecutando y evaluando el presupuestopara un  programa de gestión ambiental.</t>
  </si>
  <si>
    <t>Se hace seguimiento a través de indicadores de las acciones en las cuales se invierte para prevención, control y mitigación de impactos ambientales negativos.</t>
  </si>
  <si>
    <t>Preguntar</t>
  </si>
  <si>
    <t>No conoce los beneficios  de la economía circular</t>
  </si>
  <si>
    <t>Conoce los beneficios  de la economía circular pero no lo incluye en su modelo de negocio</t>
  </si>
  <si>
    <t>La organización tiene un área encargada de implementar economía circular, y posee información de sostenibilidad de productos o servicios</t>
  </si>
  <si>
    <t>La organización tiene un área encargada, tiene un análisis de Ciclo de vida del producto y/o servicio y trabaja en rediseño de productos /servicios hacia una Economía circular</t>
  </si>
  <si>
    <t xml:space="preserve">La organización tiene productos (bienes y /o servicios)  certificados en Economía Circular </t>
  </si>
  <si>
    <t>PRODUCCION SOSTENIBLE</t>
  </si>
  <si>
    <t>MATRIZ PROD.SOST.</t>
  </si>
  <si>
    <t>Residuos sólidos y/o Basuras</t>
  </si>
  <si>
    <t>LIDERAZGO Y DIRECCIONAMIENTO ESTRATÉGICO</t>
  </si>
  <si>
    <t>No se realizan análisis de las tendencias sociales, políticas, culturales, legales y tecnológicas del entorno meta, macro, meso y micro para identificar oportunidades y amenazas</t>
  </si>
  <si>
    <t>El gerente y algunos ejecutivos consultan esporádicamente bibliografía y documentación sobre el comportamiento actual y esperado de las variables relacionadas con el entorno social, político, cultural, legal y tecnológico y las toman en cuenta en el diseño y revisión periódica de sus estrategias.</t>
  </si>
  <si>
    <t>El gerente y algunos ejecutivos consultan con frecuencia bibliografía y documentación sobre el comportamiento actual y esperado de las variables relacionadas con el entorno social, político, cultural, legal y tecnológico y las toman en cuenta en el diseño y revisión periódica de sus estrategias.</t>
  </si>
  <si>
    <t>Se contratan consultores, organizaciones especializadas o universidades para el análisis del comportamiento actual y esperado de las variables relacionadas con el entorno social, político, cultural, legal y tecnológico e incluye los resultados de estas asesorías en el diseño y revisión periódica de sus estrategias.</t>
  </si>
  <si>
    <t>Se consulta información especializada, se contrata asesores o universidades (individualmente o en grupo) y se ha desarrollado y tiene en operación un grupo(s) y metodologías claras para analizar las tendencias del entorno meta, macro, meso y micro en lo social, político, cultural, legal y tecnológico para identificar oportunidades y amenazas de mediano y largo plazo para la organización.</t>
  </si>
  <si>
    <t>No se evidencian actividades sobre el papel y la participación de la gerencia como líder en la creación, promoción y mantenimiento de una cultura de armonía de trabajo.</t>
  </si>
  <si>
    <t>La gerencia esta trabajando de manera informal como líder en la creación, promoción y mantenimiento de una cultura de armonía de trabajo.</t>
  </si>
  <si>
    <t>El papel y la participación de la gerencia como líder en la creación, promoción y mantenimiento de una cultura de armonía de trabajo se evidencia parcialmente.</t>
  </si>
  <si>
    <t>Se desarrollan actividades visibles y explicitas sobre el papel y la participación de la gerencia como líder en la creación, promoción y mantenimiento de una cultura de armonía de trabajo.</t>
  </si>
  <si>
    <t>El papel y la participación de la gerencia como líder en la creación, promoción y mantenimiento de una cultura de armonía de trabajo se evidencia en toda la empresa . Este hecho se evidencia con indicadores .</t>
  </si>
  <si>
    <t>La dirección no considera como prioritario el desarrollo, ni la incorporación de un código ético dentro de su organización</t>
  </si>
  <si>
    <t>La organización cuenta con una política de gobierno corporativo, enmarcada en principios y valores éticos</t>
  </si>
  <si>
    <t>Los programas para mantener el código ético y la política anticorrupción hacen parte del direccionamiento estratégico y la cultura organizacional, pero permea solamente a algunos stakeholders.</t>
  </si>
  <si>
    <t>Los programas para mantener el código ético y la política anticorrupción hacen parte del direccionamiento estratégico y la cultura organizacional, permea a todos lo stakeholders. Se miden sus resultados que sirven de insumos para los proyectos estratégicos.</t>
  </si>
  <si>
    <t>Los programas para mantener el código ético y la política anticorrupción , están incluidos en el direccionamiento estratégico y la cultura organizacional, permea a todos lo stakeholders. Se miden sus resultados y se comparan con estándares internacionales. Sus resultados sirven de insumo para los proyectos estratégicos.</t>
  </si>
  <si>
    <t>Inexistencia de Informes de desarrollo sostenible</t>
  </si>
  <si>
    <t>Existe de manera informal y no documentado</t>
  </si>
  <si>
    <t>Existe pero no se ha divulgado</t>
  </si>
  <si>
    <t>Se está presentando en el ámbito local</t>
  </si>
  <si>
    <t>Está inscrito ante pacto global y es reconocido en el ámbito internacional</t>
  </si>
  <si>
    <t>El líder no se ha involucrado con el tema  de la sostenibilidad ni da ejemplo de este valor.</t>
  </si>
  <si>
    <t>No posee el valor de la sostenibilidad pero tiene acciones no documentadas conducentes hacia la sostenibilidad dado que es parte de su labor.</t>
  </si>
  <si>
    <t>No posee el valor de la sostenibilidad pero comienza a desarrollar acciones documentadas conducentes hacia la sostenibilidad.</t>
  </si>
  <si>
    <t>Posee el valor de sostenibilidad, da el ejemplo del mismo, desarrolla acciones documentadas, pero no tiene una visión ni mediciones claras.</t>
  </si>
  <si>
    <t>El líder tiene una visión clara, trabaja demostrando valores, da ejemplo y trabaja para generar una organización sostenible. Existen indicadores para medir estas acciones y sirven para la toma de decisiones.</t>
  </si>
  <si>
    <t>No se evidencia en la organización que se de respuesta a las demandas y expectativas de la sociedad y hay inexistencia de normas de Gobierno Corporativo.</t>
  </si>
  <si>
    <t>Se evidencia de manera no documentada un conjunto de normas que permite compartir la responsabilidad de la administración y la toma de decisiones relevantes con la generación de valor, en la empresa.</t>
  </si>
  <si>
    <t>Se desarrollan modelos de Gobierno Corporativo que generen credibilidad en la forma como operan y los servicios que presta la organización</t>
  </si>
  <si>
    <t>En la organización se maximiza el crecimiento y el rendimiento de las inversiones y se minimizan los abusos de poder tales como la información privilegiada interna, la discriminación en detrimento de los accionistas minoritarios y las prácticas contables inadecuadas que debilitan la empresa</t>
  </si>
  <si>
    <t>En la organización se da respuesta a las demandas y expectativas de la sociedad, se superan los estándares internacionales del Gobierno Corporativo, dentro de un proceso dinámico y con un adecuado equilibrio entre la cultura y la calidad</t>
  </si>
  <si>
    <t>Gestión del Conocimiento</t>
  </si>
  <si>
    <t>Se maneja el día a día sin compartir una visión de futuro con su equipo de trabajo.</t>
  </si>
  <si>
    <t>Se trabaja con un proceso gerencial no documentado (planear, organizar, dirigir y controlar) a corto plazo</t>
  </si>
  <si>
    <t>Se trabaja con un proceso gerencial documentado (planear, organizar, dirigir y controlar) a corto  y mediano plazo</t>
  </si>
  <si>
    <t>Se trabaja con un direccionamiento estratégico con el cual se alinean todas las actividades de la organización</t>
  </si>
  <si>
    <t>El líder responde con las mejores practicas de gerencia a las demandas de las personas que les han confiado el liderazgo y les proporciona una visión y un camino por el cual avanzar guiado por un direccionamiento estratégico solido que diferencia a la organización de otras.</t>
  </si>
  <si>
    <t>La organización no ha formulado un direccionamiento estratégico .</t>
  </si>
  <si>
    <t>La organización ha formulado un direccionamiento estratégico pero no de manera documentada.</t>
  </si>
  <si>
    <t>La organización ha planteado un direccionamiento estratégico fruto de un estudio interno y externo de la organización como soporte básico de su formulación, implementación y evaluación.</t>
  </si>
  <si>
    <t>El Direccionamiento estratégico ha sido planteado con base en un estudio interno y externo de la organización, es compartido pero parcialmente utilizado como instrumento de trabajo por los empleados de la organización.</t>
  </si>
  <si>
    <t>El direccionamiento estratégico de la organización es compartido y representa una guía de trabajo para todos los Stakeholders. Además el equipo gerencial fórmula escenarios futuros y evalúa su probabilidad con una visión de largo plazo y retroalimenta este proceso con indicadores de gestión que permiten evaluar el rumbo de la organización.</t>
  </si>
  <si>
    <t>No se realizan análisis de las tendencias del entorno meta, macro, meso y micro para identificar oportunidades y amenazas</t>
  </si>
  <si>
    <t>El gerente y algunos ejecutivos consultan esporádicamente bibliografía y documentación sobre el comportamiento actual y esperado de las variables (PIB, Tasa de cambio, inflación, empleo, etc.) relacionadas con el entorno económico y las toman en cuenta en el diseño y revisión periódica de sus estrategias.</t>
  </si>
  <si>
    <t>El gerente y algunos ejecutivos consultan con frecuencia bibliografía y documentación sobre el comportamiento actual y esperado de las variables económicas (PIB, Tasa de cambio, inflación, empleo, etc.) relacionadas con el entorno económico y las toman en cuenta en el diseño y revisión periódica de sus estrategias.</t>
  </si>
  <si>
    <t>Se contratan consultores, organizaciones especializadas o universidades para el análisis del comportamiento de las variables relacionadas con el entorno económico e incluye los resultados de las asesorías en el diseño y revisión periódica de sus estrategias.</t>
  </si>
  <si>
    <t>Se consulta información especializada, se contrata asesores o universidades (individualmente o en grupo) y se ha desarrollado y tiene en operación un grupo(s) y metodologías claras para analizar las tendencias del entorno meta, macro, meso y micro para identificar oportunidades y amenazas de mediano y largo plazo para la organización.</t>
  </si>
  <si>
    <t>Se manejan de manera empírica los datos financieros básicos del desempeño de la organización</t>
  </si>
  <si>
    <t>Los datos financieros que se manejan muestran el comportamiento histórico de la organización.</t>
  </si>
  <si>
    <t>Se cuenta con indicadores financieros pero se utilizan parcialmente</t>
  </si>
  <si>
    <t>Los métodos y herramientas que utiliza el líder muestran parcialmente la situación económica de la organización.</t>
  </si>
  <si>
    <t>Los métodos y herramientas que utiliza el líder muestran en términos reales la situación económica de la organización y se utilizan para la toma de decisiones.</t>
  </si>
  <si>
    <t>CULTURA ORGANIZACIONAL</t>
  </si>
  <si>
    <t>El ambiente lo promueve la dirección  de la organización</t>
  </si>
  <si>
    <t>Se sugiere a Recursos humanos buscar acciones para mejorar el ambiente laboral de la organización sin planes formalizados ni recursos asignados.</t>
  </si>
  <si>
    <t>Se están trabajando de manera informal acciones para promover el respeto y la dignidad del ser humano y dar respuesta concreta a los sentimientos de desarraigo, angustia y estrés generados por el entorno</t>
  </si>
  <si>
    <t>Se evidencian parcialmente acciones para promover el respeto y la dignidad del ser humano y dar respuesta concreta a los sentimientos de desarraigo, angustia y estrés generados por el entorno. La organización esta trabajando para constituirse en un gran sitio para trabajar.</t>
  </si>
  <si>
    <t>Las acciones desarrolladas para promover el respeto y la dignidad del ser humano funcionan de manera excelente. Dan respuesta concreta a los sentimientos de desarraigo, angustia y estrés generados por el entorno. La organización es un gran sitio para trabajar.</t>
  </si>
  <si>
    <t>No se percibe un interés para cambiar o desarrollar la manera de hacer las cosas en la organización con un énfasis en la innovación y la producción sostenible.</t>
  </si>
  <si>
    <t>Las actividades para promover el desarrollo de capacidades de Innovación y producción sostenible a todo nivel se están trabajando de manera informal.</t>
  </si>
  <si>
    <t>Las actividades para promover el desarrollo de capacidades de innovación y producción sostenible se evidencian parcialmente.</t>
  </si>
  <si>
    <t>Las actividades para promover el desarrollo de capacidades de innovación y producción sostenible se evidencian de manera explicita, pero no cubren a toda la organización. Se evidencian mas en algunos procesos o áreas de la organización.</t>
  </si>
  <si>
    <t>Las actividades para promover el desarrollo de capacidades de innovación y producción sostenible están explicitas a todo nivel en toda la organización.</t>
  </si>
  <si>
    <t>Es básica la comunicación solo para trasmitir decisiones gerenciales</t>
  </si>
  <si>
    <t>Falta o son ocasionales las conversaciones planeadas para comunicar objetivos o planes actuales de la organización en el ámbito interno y externo.</t>
  </si>
  <si>
    <t>Hay algunas conversaciones planeadas para comunicar objetivos o planes actuales de la organización en el ámbito interno y externo</t>
  </si>
  <si>
    <t>Frecuentemente existen conversaciones planeadas para comunicar objetivos o planes actuales de la organización en el ámbito interno y externo</t>
  </si>
  <si>
    <t>Existen continuamente conversaciones planeadas para comunicar objetivos o planes actuales de la organización en el ámbito interno y externo, utilizando tecnología de ultima generación.</t>
  </si>
  <si>
    <t>La organización no ve como invertir en la sociedad le pueda traer beneficios</t>
  </si>
  <si>
    <t>La organización considera importante invertir en proyectos que generen un valor compartido pero no sabe como hacerlo</t>
  </si>
  <si>
    <t>La organización invierte en proyectos que le aseguren un impacto a corto plazo con la sociedad</t>
  </si>
  <si>
    <t>La organización es consciente que la inversión en proyectos con la sociedad generan beneficios a mediano y largo plazo.</t>
  </si>
  <si>
    <t>La organización evidencia un mejor desempeño económico estratégico y continúo al tener un impacto positivo en la sociedad.</t>
  </si>
  <si>
    <t>MATRIZ LIDER.DIR.ESTRA.</t>
  </si>
  <si>
    <t xml:space="preserve"> Estrategias corporativas</t>
  </si>
  <si>
    <t>MATRIZ CULTURA ORGANIZACIONAL</t>
  </si>
  <si>
    <t>RECONOCIMIENTO</t>
  </si>
  <si>
    <t>La empresa no ha establecido este criterio como estrategia de negocio</t>
  </si>
  <si>
    <t>El factor de felicidad para los colaboradores y sus partes interesadas se evidencian de manera informal.</t>
  </si>
  <si>
    <t>Existen criterios claros para evaluar la felicidad en el ámbito laboral</t>
  </si>
  <si>
    <t xml:space="preserve">La organización ha validado frente a sus grupos de interés los procesos de felicidad y los tiene reportados </t>
  </si>
  <si>
    <t>Se  evalúan y ajustan los indicadores de felicidad  en la organización</t>
  </si>
  <si>
    <t>Los trabajadores no son conscientes sobre el aporte que pueden hacer para mejorar su entorno</t>
  </si>
  <si>
    <t>No es claro en que momento se debe reconocer al trabajador cuando plantea soluciones para mejorar su entorno</t>
  </si>
  <si>
    <t>Se reconoce de manera personal al trabajador que se destaca por presentar iniciativas para mejorar su ambiente de trabajo</t>
  </si>
  <si>
    <t>Se estimula al trabajador por medio de un reconocimiento público y financiero por las iniciativas que aportan soluciones creativas para mejorar su entorno. No se asegura la implementación</t>
  </si>
  <si>
    <t>Se implementan las iniciativas de trabajadores que aportan soluciones creativas para mejorar su entorno. Se maneja un proceso de retroalimentación permanente.</t>
  </si>
  <si>
    <t>Se tienen programas de motivación informales reactivos a situaciones que se activan en el entorno sin foco específico.</t>
  </si>
  <si>
    <t>Se tienen programas de motivación informales para el fortalecimiento de la mente, cuerpo y espíritu de los trabajadores</t>
  </si>
  <si>
    <t>Se tiene un programa de motivación estructurado con asignación de recursos deficiente para potenciar el fortalecimiento de la mente, cuerpo y espíritu de los trabajadores.</t>
  </si>
  <si>
    <t>Se tienen programas de motivación estructurados con asignación de recursos insuficientes para potenciar el fortalecimiento de la mente, cuerpo y espíritu de los trabajadores.</t>
  </si>
  <si>
    <t>Se tienen programas de motivación estructurados con asignación de recursos suficientes para potenciar el fortalecimiento de la mente, cuerpo y espíritu de los trabajadores funcionando de manera excelente. Hay referenciación permanente con las mejores practicas.</t>
  </si>
  <si>
    <t>Se valora y reconoce a los trabajadores por decisiones reactivas</t>
  </si>
  <si>
    <t>Existen criterios de manera informal para determinar el salario asignado y los reconocimientos para las personas, la periodicidad de su reajuste y las políticas salariales</t>
  </si>
  <si>
    <t>Los criterios para determinar el salario y los reconocimientos para las personas, la periodicidad de su reajuste y las políticas salariales existen de manera documentada,  pero no se les hace seguimiento.</t>
  </si>
  <si>
    <t>Los criterios con equidad para determinar el salario y los reconocimientos para las personas, la periodicidad de su reajuste y las políticas salariales se utilizan de manera parcial</t>
  </si>
  <si>
    <t>La aplicación de criterios con equidad para determinar el salario y los reconocimientos para las personas, la periodicidad de su reajuste y las políticas salariales, funciona de manera excelente. Hay referenciación permanente con las mejores practicas.</t>
  </si>
  <si>
    <t>MATRIZ RECONOCIMIENTO</t>
  </si>
  <si>
    <t>PROCESOS COLABORATIVOS</t>
  </si>
  <si>
    <t>No hay todavía interés específico de relacionarse con otras organizaciones o actores.</t>
  </si>
  <si>
    <t>Las relaciones comerciales con proveedores, distribuidores y/o competidores son ocasionales, transitorias y dependen del día a día</t>
  </si>
  <si>
    <t>Se establecen acuerdos y convenios en áreas geográficas especializadas</t>
  </si>
  <si>
    <t>La organización cuenta con  actividades principales, a medida que se establecen alianzas que permiten tener una red de apoyo</t>
  </si>
  <si>
    <t>Se trabaja en redes de cooperación horizontal y/o vertical con proyectos y a largo plazo fortaleciendo y maximizando su promesa de valor</t>
  </si>
  <si>
    <t>La organización se encuentra en el proceso de afiliar a sus trabajadores</t>
  </si>
  <si>
    <t>La organización tiene a sus trabajadores con afiliación a EPS , ARP.</t>
  </si>
  <si>
    <t>Los servicios de ARP y EPS son aprovechados por los trabajadores y se cuenta con asesores para su consulta</t>
  </si>
  <si>
    <t>La organización tiene a sus trabajadores con las afiliaciones de ley y cuenta con un área especifica dentro de la organización de salud ocupacional la cual permanentemente se preocupa de la salud de los trabajadores.</t>
  </si>
  <si>
    <t>Se cuenta con servicios de salud y seguridad industrial adicionales y complementarios a los legales, la organización permanentemente evalúa la salud integral de sus trabajadores.</t>
  </si>
  <si>
    <t>La organización decide por nivel jerárquico</t>
  </si>
  <si>
    <t>La organización está legalmente constituida y cumple con todas sus obligaciones legales y tributarias, entraría a acuerdos con otras organizaciones sin compromisos formales</t>
  </si>
  <si>
    <t>Los acuerdos entre las partes son formales y se respeta la legalidad y se manejan con transparencia y honestidad</t>
  </si>
  <si>
    <t>Los acuerdos con las partes se formalizan basados en la confianza, bajo la forma de consorcios, alianzas temporales, franquicias u otras formas</t>
  </si>
  <si>
    <t>La organización desarrolla junto con diferentes stakeholders procesos de innovación, transferencia de conocimiento y sinergias que fortalecen de manera sostenible el consenso entre las partes.</t>
  </si>
  <si>
    <t>La organización no tiene concebido trabajar con voluntariado</t>
  </si>
  <si>
    <t>La organización ha incorporado estrategias de  programas de voluntariado corporativo, en la estrategia organizacional</t>
  </si>
  <si>
    <t>La organización invierte en sensibilización y formación previa para motivar a sus colaboradores y otros grupos de interés a implicarse en acciones de voluntariado</t>
  </si>
  <si>
    <t>La organización tiene establecido dentro de la estrategia de negocios y del liderazgo corporativo las acciones de voluntariado corporativo</t>
  </si>
  <si>
    <t>La organización contribuye al cambio de la sociedad cohesionando a sus partes interesadas y es reconocido por la sociedad.</t>
  </si>
  <si>
    <t>MATRIZ PROCESOS COLABORATIVOS</t>
  </si>
  <si>
    <t>Dimensiones</t>
  </si>
  <si>
    <t>NUEVOS MERCADOS</t>
  </si>
  <si>
    <t>Ausencia de influencia fuera de su mercado primario.</t>
  </si>
  <si>
    <t>Se encuentra escalando en nuevos mercados a nivel local.</t>
  </si>
  <si>
    <t>Influye de manera significativa en varios segmentos de mercado en el ámbito nacional</t>
  </si>
  <si>
    <t>Influye de manera significativa en varios segmentos de mercado en mercados internacionales</t>
  </si>
  <si>
    <t>Influye de manera significativa en varios segmentos de mercado en otros continentes</t>
  </si>
  <si>
    <t>Ausencia de Plan estratégico de sostenibilidad ambiental para entrar en nuevos mercados</t>
  </si>
  <si>
    <t>Diseño de iniciativas aisladas de sostenibilidad ambiental en nuevos mercados</t>
  </si>
  <si>
    <t>Diseño de Plan estratégico de sostenibilidad ambiental en nuevos mercados nacionales</t>
  </si>
  <si>
    <t>Diseño de Plan estratégico de sostenibilidad ambiental en mercado internacionales</t>
  </si>
  <si>
    <t>Diseño de Plan estratégico de sostenibilidad ambiental en otros continentes</t>
  </si>
  <si>
    <t>Ausencia de Plan Estratégico para entrar en nuevos mercados</t>
  </si>
  <si>
    <t>La orientación del mercado se enfoca hacia la sostenibilidad e innovación organizacional  en  nuevos mercados</t>
  </si>
  <si>
    <t>La orientación del mercado se enfoca hacia la sostenibilidad e innovación organizacional  en  Mercado nacional</t>
  </si>
  <si>
    <t xml:space="preserve"> Se han identificado y explorado las diferentes necesidades del entorno para mejorar la estrategia en el Mercado Internacional</t>
  </si>
  <si>
    <t>La organización  reorienta sus productos/servicios  y estrategias en concordancia con las necesidades de los mercados  de otros continentes</t>
  </si>
  <si>
    <t>Ausencia de Estrategia Comercial en mercados nuevos</t>
  </si>
  <si>
    <t>Ofrecimiento y/o comercialización esporádica de productos y/o servicios en nuevos mercados</t>
  </si>
  <si>
    <t>Ofrecimiento y/o comercialización en Mercado nacional &gt; 20%</t>
  </si>
  <si>
    <t>Ofrecimiento y/o comercialización en Mercado Internacional&gt; 20%</t>
  </si>
  <si>
    <t>Ofrecimiento y/o comercialización en otros continentes &gt; 20%</t>
  </si>
  <si>
    <t>nivel 4</t>
  </si>
  <si>
    <t>MATRIZ NUEVOS MERCADOS</t>
  </si>
  <si>
    <t>TECNOLOGÍA</t>
  </si>
  <si>
    <t>La empresa dispone de herramientas tecnológicas solamente para el área de TICS</t>
  </si>
  <si>
    <t>La empresa dispone de herramientas tecnológicas de manera abierta para el  nivel operativo</t>
  </si>
  <si>
    <t>La empresa dispone de herramientas tecnológicas de manera abierta para nivel operativo, táctico y estratégico</t>
  </si>
  <si>
    <t>La empresa dispone de herramientas tecnológicas de manera abierta para algunos  grupos de interés</t>
  </si>
  <si>
    <t>La empresa dispone de herramientas tecnológicas de manera abierta para  todos los grupos de interés.</t>
  </si>
  <si>
    <t>No monitorea</t>
  </si>
  <si>
    <t>La empresa explora sobre el tema de las tecnologías limpias</t>
  </si>
  <si>
    <t>La empresa implementa un esquema de monitoreo.</t>
  </si>
  <si>
    <t>La empresa tiene un equipo destinado al monitoreo y adaptación de tecnologías limpias.</t>
  </si>
  <si>
    <t>La empresa se anticipa ante los cambio tecnológicos y tiene un esquema de monitoreo y prospectiva permanente en busca de las mejores tecnologías limpias.</t>
  </si>
  <si>
    <t>La empresa no hace planeación estratégica tecnológica</t>
  </si>
  <si>
    <t>Hace planeación de tecnología teniendo en cuenta presupuesto y costos.</t>
  </si>
  <si>
    <t>Se realiza Planeacion de tecnologia a  corto plazo (menos de un año)</t>
  </si>
  <si>
    <t>La empresa realiza ejercicios de planeacion tecnologica  a mediano plazo (entre 1 a 3 años)</t>
  </si>
  <si>
    <t>La empresa hace ejercicios de prospectiva y tendencias de tecnología (mas de tres años) y los articula con su planeación estratégica.</t>
  </si>
  <si>
    <t>No hay transferencia de tecnología</t>
  </si>
  <si>
    <t>La empresa transfiere sus tecnologías al interior de su  empresa</t>
  </si>
  <si>
    <t>La empresa participa en congresos y eventos para transferir su tecnología a externos</t>
  </si>
  <si>
    <t>La empresa hace transferencia de tecnologia a sus stakeholders</t>
  </si>
  <si>
    <t xml:space="preserve">La empresa es reconocida por su transferencia de tecnología en ciertos ámbitos científicos y comunidades empresariales por las tecnologías que utiliza </t>
  </si>
  <si>
    <t>buscar transferencia de clientes</t>
  </si>
  <si>
    <t>MATRIZ TECNOLOGIA</t>
  </si>
  <si>
    <t>INDICADORES FINANCIEROS</t>
  </si>
  <si>
    <t>Impacto en los stakeholders</t>
  </si>
  <si>
    <t>No se invierte en los stakeholders</t>
  </si>
  <si>
    <t>Se estan explorando posibilidades para invertir.</t>
  </si>
  <si>
    <t xml:space="preserve">Ya se asigna un presupuesto para invertir </t>
  </si>
  <si>
    <t>Se invierte en acciones  sin dialogar con los  stakeholders</t>
  </si>
  <si>
    <t>Se invierte en acciones  a partir del  dialogo con  los stakeholders</t>
  </si>
  <si>
    <t>No se invierte</t>
  </si>
  <si>
    <t>Se invierte en acciones de proteccion y recuperacion del medio ambiente teniendo en cuenta las necesidades de algunos stakeholders (partes interesadas)</t>
  </si>
  <si>
    <t>Se invierte en  acciones de proteccion y recuperacion del medio ambiente teniendo en cuenta las necesidades de todos los stakeholders (partes interesadas)</t>
  </si>
  <si>
    <t xml:space="preserve">ROA= (Return on Assets = Retorno sobre activos)  </t>
  </si>
  <si>
    <t>Ha tenido crecimiento  negativo en los años analizados</t>
  </si>
  <si>
    <t>No han tenido crecimiento</t>
  </si>
  <si>
    <t>Han tenido crecimiento positivos en los dos ultimos años</t>
  </si>
  <si>
    <t>Han tenido crecimiento positivos en los tres ultimos años</t>
  </si>
  <si>
    <t>Han tenido crecimiento positivos en los cuatro ultimos años</t>
  </si>
  <si>
    <t>Desempeño financiero del Margen EBITDA solicitados por el modelo, en los años fiscales solicitados en los indicadores financieros.</t>
  </si>
  <si>
    <t>MATRIZ INDICADORES FINANCIEROS</t>
  </si>
  <si>
    <t>INFORME CONSOLIDADO FACTORES RISE</t>
  </si>
  <si>
    <t>RESULTADO</t>
  </si>
  <si>
    <t>PROMEDIO</t>
  </si>
  <si>
    <t>INFORME CONSOLIDADO DIMENSIONES Y FACTORES EAN RISE</t>
  </si>
  <si>
    <t>INFORME CONSOLIDADO DESCRIPTORES Y FACTORES RISE</t>
  </si>
  <si>
    <t>RUTA DE INNOVACION Y SOSTENIBILIDAD EMPRESARIAL: PLAN RISE (CORTO PLAZO-MENOS DE UN AÑO-)</t>
  </si>
  <si>
    <t>NOMBRE DEL FACTOR</t>
  </si>
  <si>
    <t>DIMENSIÓN</t>
  </si>
  <si>
    <t>ACTIVIDADES POR DESCRIPTOR</t>
  </si>
  <si>
    <t>PRIORIDAD</t>
  </si>
  <si>
    <t>RECURSOS (por año)</t>
  </si>
  <si>
    <t>DURACION EN MESES</t>
  </si>
  <si>
    <t>RESPONSABLES POR ACTIVIDAD</t>
  </si>
  <si>
    <t>US $</t>
  </si>
  <si>
    <t>HUMANOS</t>
  </si>
  <si>
    <t>Indicadores financieros</t>
  </si>
  <si>
    <t>1.Implementación de  indicadores de Protección y/o recuperación del entorno, cuyos resultados  excedan el estándar nacional dentro de su actividad económica.</t>
  </si>
  <si>
    <t>Comité financiero</t>
  </si>
  <si>
    <t>Gerente Financiero</t>
  </si>
  <si>
    <t>2. Manejo  de  indicadores de desempeño financiero, cuyos resultados  excedan el estándar nacional dentro de su actividad económica.</t>
  </si>
  <si>
    <t>Tecnologia</t>
  </si>
  <si>
    <t>3. Disposición  de herramientas tecnológicas de manera abierta para  todos los grupos de interés.</t>
  </si>
  <si>
    <t>Trabajadores internos</t>
  </si>
  <si>
    <t>Gerente general y Gerente de operaciones</t>
  </si>
  <si>
    <t>GERENCIAL</t>
  </si>
  <si>
    <t>4. Realización de  ejercicios de prospectiva y tendencias de manera periódica, para incorporarlos en su planeación estratégica, incluyendo lo relativo a transferencia tecnológica a sus stakeholders.</t>
  </si>
  <si>
    <t>Nuevos mercados</t>
  </si>
  <si>
    <t>5. Reorientación de   productos/servicios  y estrategias en concordancia con las necesidades de los mercados  Internacionales</t>
  </si>
  <si>
    <t>Gerente General; Gerente de Mercadeo y comité directivo</t>
  </si>
  <si>
    <t>Procesos Colaborativos</t>
  </si>
  <si>
    <t>6. Desarrollo junto con diferentes stakeholders procesos de innovación, transferencia de conocimiento y sinergias que fortalezcan de manera sostenible el consenso entre las partes.</t>
  </si>
  <si>
    <t>Consultor externo</t>
  </si>
  <si>
    <t>Gerente General, Comité directivo y Consultor externo</t>
  </si>
  <si>
    <t>Reconocimiento</t>
  </si>
  <si>
    <t>7. Desarrollo de  programas de motivación estructurados con asignación de recursos suficientes para potenciar el fortalecimiento de la mente, cuerpo y espíritu de los trabajadores, incluyendo una  referenciación permanente con las mejores prácticas.</t>
  </si>
  <si>
    <t>ECONÓMICA</t>
  </si>
  <si>
    <t>8. Aplicación de criterios con equidad para determinar el salario y los reconocimientos para las personas,con periodicidad de su reajuste y  políticas salariales anuales,  incluyendo una  referenciación permanente con las mejores prácticas.</t>
  </si>
  <si>
    <t>Liderazgo y Direccionamiento Estratégico</t>
  </si>
  <si>
    <t xml:space="preserve">9. Desarrollo de sesiones especiales presenciales o virtuales para que el papel y la participación de la gerencia como líder en la creación, promoción y mantenimiento de una cultura de armonía de trabajo se evidencie con indicadores en toda la empresa. </t>
  </si>
  <si>
    <t>Gerente General, Gerente de Gestión Humana y Consultor externo</t>
  </si>
  <si>
    <t>10. Implementación y evaluación de programas para mantener el código ético y la política anticorrupción, que estén incluidos en el direccionamiento estratégico y la cultura organizacional, permeando a todos lo stakeholders. Medición de  sus resultados y comparación  con estándares internacionales, de tal manera que  sus resultados sirvan de insumo para los proyectos estratégicos.</t>
  </si>
  <si>
    <t>TOTAL RISE UN AÑO</t>
  </si>
  <si>
    <t>CRONOGRAMA RISE</t>
  </si>
  <si>
    <t>ACTIVIDADES A IMPLEMENTAR</t>
  </si>
  <si>
    <t>PLAN RISE</t>
  </si>
  <si>
    <t>Implementación plan referidos</t>
  </si>
  <si>
    <t>Relaciones corporativas</t>
  </si>
  <si>
    <t>Posicionamiento de marca</t>
  </si>
  <si>
    <t>RECURSOS</t>
  </si>
  <si>
    <t>$</t>
  </si>
  <si>
    <t xml:space="preserve">Producción sostenible </t>
  </si>
  <si>
    <t>1 trabajador interno</t>
  </si>
  <si>
    <t>DIRECTOR ADMINISTRATIVO</t>
  </si>
  <si>
    <t>Existe un diagnostico para asignar presupuesto para un programa de gestión Ambiental</t>
  </si>
  <si>
    <t>1 Ingeniero consultor</t>
  </si>
  <si>
    <t>Tecnología</t>
  </si>
  <si>
    <t xml:space="preserve">Social </t>
  </si>
  <si>
    <t>1 ingeniero consultor</t>
  </si>
  <si>
    <t>DIRECTOR DE MARKETING</t>
  </si>
  <si>
    <t>1 proveedor externo</t>
  </si>
  <si>
    <t>La empresa realiza ejercicios de planeación tecnológica  a mediano plazo (entre 1 a 3 años)</t>
  </si>
  <si>
    <t>GERENTE GENERAL</t>
  </si>
  <si>
    <t>Nuevos Mercados</t>
  </si>
  <si>
    <t>La orientación del mercado se enfoca hacia la sostenibilidad e innovación organizacional  en  mercado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</si>
</sst>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\ * #,##0_-;\-&quot;$&quot;\ * #,##0_-;_-&quot;$&quot;\ * &quot;-&quot;_-;_-@_-"/>
    <numFmt numFmtId="164" formatCode="0.0%"/>
    <numFmt numFmtId="165" formatCode="#,##0.00_ ;[Red]\-#,##0.00\ "/>
    <numFmt numFmtId="166" formatCode="_-&quot;$&quot;\ * #,##0.00_-;\-&quot;$&quot;\ * #,##0.00_-;_-&quot;$&quot;\ * &quot;-&quot;_-;_-@_-"/>
  </numFmts>
  <fonts count="72" x14ac:knownFonts="1">
    <font>
      <sz val="11"/>
      <color rgb="FF000000"/>
      <name val="Calibri"/>
    </font>
    <font>
      <sz val="11"/>
      <name val="Calibri"/>
      <family val="2"/>
    </font>
    <font>
      <b/>
      <sz val="10"/>
      <color rgb="FF000000"/>
      <name val="Tahoma"/>
      <family val="2"/>
    </font>
    <font>
      <sz val="11"/>
      <name val="Arial"/>
      <family val="2"/>
    </font>
    <font>
      <sz val="10"/>
      <color rgb="FF000000"/>
      <name val="Tahoma"/>
      <family val="2"/>
    </font>
    <font>
      <b/>
      <sz val="12"/>
      <color rgb="FF000000"/>
      <name val="Tahoma"/>
      <family val="2"/>
    </font>
    <font>
      <sz val="11"/>
      <name val="Calibri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u/>
      <sz val="11"/>
      <color theme="0"/>
      <name val="Calibri"/>
      <family val="2"/>
    </font>
    <font>
      <b/>
      <u/>
      <sz val="14"/>
      <color theme="10"/>
      <name val="Calibri"/>
      <family val="2"/>
    </font>
    <font>
      <b/>
      <u/>
      <sz val="11"/>
      <color theme="10"/>
      <name val="Calibri"/>
      <family val="2"/>
    </font>
    <font>
      <b/>
      <u/>
      <sz val="12"/>
      <color theme="10"/>
      <name val="Calibri"/>
      <family val="2"/>
    </font>
    <font>
      <b/>
      <u/>
      <sz val="12"/>
      <color theme="0"/>
      <name val="Calibri"/>
      <family val="2"/>
    </font>
    <font>
      <b/>
      <sz val="11"/>
      <color theme="0"/>
      <name val="Calibri"/>
      <family val="2"/>
    </font>
    <font>
      <b/>
      <u/>
      <sz val="14"/>
      <color theme="0"/>
      <name val="Calibri"/>
      <family val="2"/>
    </font>
    <font>
      <b/>
      <sz val="10"/>
      <color theme="0"/>
      <name val="Tahoma"/>
      <family val="2"/>
    </font>
    <font>
      <sz val="11"/>
      <color rgb="FF000000"/>
      <name val="Calibri"/>
      <family val="2"/>
    </font>
    <font>
      <b/>
      <sz val="11"/>
      <color theme="0"/>
      <name val="Tahoma"/>
      <family val="2"/>
    </font>
    <font>
      <sz val="11"/>
      <color theme="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8"/>
      <color theme="10"/>
      <name val="Calibri"/>
      <family val="2"/>
    </font>
    <font>
      <b/>
      <sz val="16"/>
      <color theme="0"/>
      <name val="Calibri"/>
      <family val="2"/>
    </font>
    <font>
      <b/>
      <u/>
      <sz val="16"/>
      <color theme="0"/>
      <name val="Calibri"/>
      <family val="2"/>
    </font>
    <font>
      <b/>
      <u/>
      <sz val="18"/>
      <color theme="0"/>
      <name val="Calibri"/>
      <family val="2"/>
    </font>
    <font>
      <b/>
      <sz val="14"/>
      <color rgb="FF000000"/>
      <name val="Tahoma"/>
      <family val="2"/>
    </font>
    <font>
      <b/>
      <u/>
      <sz val="22"/>
      <color theme="0"/>
      <name val="Calibri"/>
      <family val="2"/>
    </font>
    <font>
      <b/>
      <sz val="11"/>
      <color rgb="FFFF0000"/>
      <name val="Calibri"/>
      <family val="2"/>
    </font>
    <font>
      <b/>
      <sz val="14"/>
      <color rgb="FF595959"/>
      <name val="Calibri"/>
      <family val="2"/>
    </font>
    <font>
      <b/>
      <u/>
      <sz val="20"/>
      <color theme="10"/>
      <name val="Calibri"/>
      <family val="2"/>
    </font>
    <font>
      <b/>
      <u/>
      <sz val="16"/>
      <color theme="10"/>
      <name val="Calibri"/>
      <family val="2"/>
    </font>
    <font>
      <b/>
      <sz val="8"/>
      <name val="Arial"/>
      <family val="2"/>
    </font>
    <font>
      <b/>
      <sz val="8"/>
      <name val="Calibri"/>
      <family val="2"/>
    </font>
    <font>
      <sz val="8"/>
      <name val="Arial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u/>
      <sz val="20"/>
      <color theme="0"/>
      <name val="Calibri"/>
      <family val="2"/>
    </font>
    <font>
      <b/>
      <sz val="8"/>
      <color rgb="FFFF0000"/>
      <name val="Arial"/>
      <family val="2"/>
    </font>
    <font>
      <sz val="12"/>
      <name val="Calibri"/>
      <family val="2"/>
    </font>
    <font>
      <b/>
      <sz val="12"/>
      <color theme="0"/>
      <name val="Tahoma"/>
      <family val="2"/>
    </font>
    <font>
      <b/>
      <sz val="11"/>
      <color rgb="FF000000"/>
      <name val="Tahoma"/>
      <family val="2"/>
    </font>
    <font>
      <b/>
      <sz val="11"/>
      <color theme="7"/>
      <name val="Calibri"/>
      <family val="2"/>
    </font>
    <font>
      <b/>
      <sz val="11"/>
      <color rgb="FFFF0066"/>
      <name val="Calibri"/>
      <family val="2"/>
    </font>
    <font>
      <b/>
      <sz val="11"/>
      <color rgb="FF000000"/>
      <name val="Calibri"/>
      <family val="2"/>
      <scheme val="minor"/>
    </font>
    <font>
      <b/>
      <u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8"/>
      <color theme="0"/>
      <name val="Arial"/>
      <family val="2"/>
    </font>
    <font>
      <b/>
      <sz val="8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C5D9F1"/>
        <bgColor rgb="FFC5D9F1"/>
      </patternFill>
    </fill>
    <fill>
      <patternFill patternType="solid">
        <fgColor rgb="FF76933C"/>
        <bgColor rgb="FF76933C"/>
      </patternFill>
    </fill>
    <fill>
      <patternFill patternType="solid">
        <fgColor rgb="FF92D050"/>
        <bgColor rgb="FF92D050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</fills>
  <borders count="1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rgb="FF000000"/>
      </top>
      <bottom style="medium">
        <color rgb="FF000000"/>
      </bottom>
      <diagonal/>
    </border>
    <border>
      <left style="hair">
        <color auto="1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9" fontId="22" fillId="0" borderId="0" applyFont="0" applyFill="0" applyBorder="0" applyAlignment="0" applyProtection="0"/>
    <xf numFmtId="42" fontId="41" fillId="0" borderId="0" applyFont="0" applyFill="0" applyBorder="0" applyAlignment="0" applyProtection="0"/>
  </cellStyleXfs>
  <cellXfs count="82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2" fillId="0" borderId="0" xfId="0" applyFont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6" fillId="0" borderId="0" xfId="0" applyFont="1"/>
    <xf numFmtId="0" fontId="9" fillId="3" borderId="0" xfId="0" applyFont="1" applyFill="1"/>
    <xf numFmtId="0" fontId="10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0" fillId="0" borderId="7" xfId="0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2" fillId="0" borderId="0" xfId="0" applyFont="1"/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17" borderId="0" xfId="0" applyFont="1" applyFill="1" applyAlignment="1">
      <alignment horizontal="center" vertical="top"/>
    </xf>
    <xf numFmtId="0" fontId="0" fillId="17" borderId="0" xfId="0" applyFill="1" applyAlignment="1">
      <alignment vertical="center" wrapText="1"/>
    </xf>
    <xf numFmtId="0" fontId="19" fillId="20" borderId="7" xfId="0" applyFont="1" applyFill="1" applyBorder="1"/>
    <xf numFmtId="0" fontId="19" fillId="20" borderId="7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10" fontId="0" fillId="0" borderId="7" xfId="2" applyNumberFormat="1" applyFont="1" applyBorder="1" applyAlignment="1">
      <alignment horizontal="center"/>
    </xf>
    <xf numFmtId="10" fontId="19" fillId="20" borderId="7" xfId="2" applyNumberFormat="1" applyFont="1" applyFill="1" applyBorder="1" applyAlignment="1">
      <alignment horizontal="center"/>
    </xf>
    <xf numFmtId="0" fontId="14" fillId="14" borderId="0" xfId="1" applyFont="1" applyFill="1" applyAlignment="1">
      <alignment horizontal="left" vertical="center"/>
    </xf>
    <xf numFmtId="0" fontId="16" fillId="19" borderId="7" xfId="1" applyFont="1" applyFill="1" applyBorder="1" applyAlignment="1"/>
    <xf numFmtId="10" fontId="0" fillId="0" borderId="7" xfId="0" applyNumberFormat="1" applyBorder="1" applyAlignment="1">
      <alignment horizontal="center" vertical="center"/>
    </xf>
    <xf numFmtId="0" fontId="25" fillId="28" borderId="0" xfId="0" applyFont="1" applyFill="1" applyAlignment="1">
      <alignment vertical="center" wrapText="1"/>
    </xf>
    <xf numFmtId="0" fontId="26" fillId="28" borderId="0" xfId="0" applyFont="1" applyFill="1"/>
    <xf numFmtId="0" fontId="15" fillId="29" borderId="0" xfId="1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11" fillId="16" borderId="7" xfId="0" applyFont="1" applyFill="1" applyBorder="1"/>
    <xf numFmtId="0" fontId="19" fillId="10" borderId="22" xfId="0" applyFont="1" applyFill="1" applyBorder="1"/>
    <xf numFmtId="0" fontId="19" fillId="10" borderId="23" xfId="0" applyFont="1" applyFill="1" applyBorder="1"/>
    <xf numFmtId="0" fontId="12" fillId="21" borderId="23" xfId="0" applyFont="1" applyFill="1" applyBorder="1"/>
    <xf numFmtId="0" fontId="19" fillId="30" borderId="22" xfId="0" applyFont="1" applyFill="1" applyBorder="1"/>
    <xf numFmtId="0" fontId="19" fillId="30" borderId="23" xfId="0" applyFont="1" applyFill="1" applyBorder="1"/>
    <xf numFmtId="0" fontId="19" fillId="14" borderId="22" xfId="0" applyFont="1" applyFill="1" applyBorder="1"/>
    <xf numFmtId="0" fontId="19" fillId="14" borderId="23" xfId="0" applyFont="1" applyFill="1" applyBorder="1"/>
    <xf numFmtId="0" fontId="11" fillId="16" borderId="9" xfId="0" applyFont="1" applyFill="1" applyBorder="1"/>
    <xf numFmtId="0" fontId="11" fillId="15" borderId="22" xfId="0" applyFont="1" applyFill="1" applyBorder="1"/>
    <xf numFmtId="0" fontId="11" fillId="15" borderId="23" xfId="0" applyFont="1" applyFill="1" applyBorder="1"/>
    <xf numFmtId="0" fontId="11" fillId="15" borderId="26" xfId="0" applyFont="1" applyFill="1" applyBorder="1"/>
    <xf numFmtId="0" fontId="11" fillId="16" borderId="8" xfId="0" applyFont="1" applyFill="1" applyBorder="1"/>
    <xf numFmtId="0" fontId="19" fillId="26" borderId="23" xfId="0" applyFont="1" applyFill="1" applyBorder="1"/>
    <xf numFmtId="0" fontId="19" fillId="26" borderId="50" xfId="0" applyFont="1" applyFill="1" applyBorder="1"/>
    <xf numFmtId="0" fontId="11" fillId="19" borderId="22" xfId="0" applyFont="1" applyFill="1" applyBorder="1"/>
    <xf numFmtId="0" fontId="11" fillId="19" borderId="23" xfId="0" applyFont="1" applyFill="1" applyBorder="1"/>
    <xf numFmtId="0" fontId="11" fillId="19" borderId="50" xfId="0" applyFont="1" applyFill="1" applyBorder="1"/>
    <xf numFmtId="0" fontId="19" fillId="24" borderId="22" xfId="0" applyFont="1" applyFill="1" applyBorder="1"/>
    <xf numFmtId="0" fontId="19" fillId="24" borderId="23" xfId="0" applyFont="1" applyFill="1" applyBorder="1"/>
    <xf numFmtId="0" fontId="12" fillId="21" borderId="50" xfId="0" applyFont="1" applyFill="1" applyBorder="1"/>
    <xf numFmtId="0" fontId="19" fillId="10" borderId="50" xfId="0" applyFont="1" applyFill="1" applyBorder="1"/>
    <xf numFmtId="0" fontId="12" fillId="21" borderId="22" xfId="0" applyFont="1" applyFill="1" applyBorder="1"/>
    <xf numFmtId="0" fontId="19" fillId="14" borderId="50" xfId="0" applyFont="1" applyFill="1" applyBorder="1"/>
    <xf numFmtId="0" fontId="19" fillId="26" borderId="51" xfId="0" applyFont="1" applyFill="1" applyBorder="1"/>
    <xf numFmtId="0" fontId="19" fillId="24" borderId="26" xfId="0" applyFont="1" applyFill="1" applyBorder="1" applyAlignment="1">
      <alignment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top" wrapText="1"/>
    </xf>
    <xf numFmtId="0" fontId="2" fillId="0" borderId="56" xfId="0" applyFont="1" applyBorder="1" applyAlignment="1">
      <alignment horizontal="center" vertical="top" wrapText="1"/>
    </xf>
    <xf numFmtId="0" fontId="2" fillId="0" borderId="57" xfId="0" applyFont="1" applyBorder="1" applyAlignment="1">
      <alignment horizontal="center" vertical="top" wrapText="1"/>
    </xf>
    <xf numFmtId="0" fontId="2" fillId="0" borderId="60" xfId="0" applyFont="1" applyBorder="1" applyAlignment="1">
      <alignment horizontal="center" vertical="center" wrapText="1"/>
    </xf>
    <xf numFmtId="9" fontId="2" fillId="0" borderId="43" xfId="0" applyNumberFormat="1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top" wrapText="1"/>
    </xf>
    <xf numFmtId="0" fontId="9" fillId="3" borderId="25" xfId="0" applyFont="1" applyFill="1" applyBorder="1" applyAlignment="1">
      <alignment vertical="center" wrapText="1"/>
    </xf>
    <xf numFmtId="0" fontId="0" fillId="3" borderId="25" xfId="0" applyFill="1" applyBorder="1" applyAlignment="1">
      <alignment vertical="center" wrapText="1"/>
    </xf>
    <xf numFmtId="0" fontId="2" fillId="0" borderId="58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9" fillId="0" borderId="25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67" xfId="0" applyFont="1" applyBorder="1" applyAlignment="1">
      <alignment horizontal="center" vertical="center" wrapText="1"/>
    </xf>
    <xf numFmtId="164" fontId="2" fillId="0" borderId="60" xfId="0" applyNumberFormat="1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8" fillId="17" borderId="0" xfId="1" applyFont="1" applyFill="1" applyAlignment="1">
      <alignment horizontal="center" vertical="center"/>
    </xf>
    <xf numFmtId="0" fontId="20" fillId="12" borderId="0" xfId="1" applyFont="1" applyFill="1" applyAlignment="1">
      <alignment horizontal="center" vertical="center"/>
    </xf>
    <xf numFmtId="0" fontId="32" fillId="12" borderId="0" xfId="1" applyFont="1" applyFill="1" applyAlignment="1">
      <alignment horizontal="center" vertical="center"/>
    </xf>
    <xf numFmtId="0" fontId="30" fillId="12" borderId="0" xfId="1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10" fontId="0" fillId="0" borderId="7" xfId="2" applyNumberFormat="1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readingOrder="1"/>
    </xf>
    <xf numFmtId="0" fontId="15" fillId="17" borderId="0" xfId="1" applyFont="1" applyFill="1" applyAlignment="1">
      <alignment horizontal="center"/>
    </xf>
    <xf numFmtId="0" fontId="19" fillId="30" borderId="51" xfId="0" applyFont="1" applyFill="1" applyBorder="1"/>
    <xf numFmtId="0" fontId="19" fillId="10" borderId="20" xfId="0" applyFont="1" applyFill="1" applyBorder="1"/>
    <xf numFmtId="0" fontId="19" fillId="10" borderId="16" xfId="0" applyFont="1" applyFill="1" applyBorder="1"/>
    <xf numFmtId="0" fontId="19" fillId="10" borderId="48" xfId="0" applyFont="1" applyFill="1" applyBorder="1"/>
    <xf numFmtId="0" fontId="12" fillId="21" borderId="20" xfId="0" applyFont="1" applyFill="1" applyBorder="1"/>
    <xf numFmtId="0" fontId="19" fillId="14" borderId="20" xfId="0" applyFont="1" applyFill="1" applyBorder="1"/>
    <xf numFmtId="0" fontId="19" fillId="14" borderId="16" xfId="0" applyFont="1" applyFill="1" applyBorder="1" applyAlignment="1">
      <alignment vertical="center"/>
    </xf>
    <xf numFmtId="0" fontId="19" fillId="14" borderId="16" xfId="0" applyFont="1" applyFill="1" applyBorder="1"/>
    <xf numFmtId="0" fontId="19" fillId="14" borderId="48" xfId="0" applyFont="1" applyFill="1" applyBorder="1"/>
    <xf numFmtId="0" fontId="11" fillId="15" borderId="20" xfId="0" applyFont="1" applyFill="1" applyBorder="1"/>
    <xf numFmtId="0" fontId="11" fillId="15" borderId="16" xfId="0" applyFont="1" applyFill="1" applyBorder="1" applyAlignment="1">
      <alignment vertical="center"/>
    </xf>
    <xf numFmtId="0" fontId="11" fillId="15" borderId="16" xfId="0" applyFont="1" applyFill="1" applyBorder="1"/>
    <xf numFmtId="0" fontId="11" fillId="15" borderId="24" xfId="0" applyFont="1" applyFill="1" applyBorder="1"/>
    <xf numFmtId="0" fontId="11" fillId="16" borderId="35" xfId="0" applyFont="1" applyFill="1" applyBorder="1"/>
    <xf numFmtId="0" fontId="11" fillId="16" borderId="48" xfId="0" applyFont="1" applyFill="1" applyBorder="1" applyAlignment="1">
      <alignment vertical="center"/>
    </xf>
    <xf numFmtId="0" fontId="11" fillId="16" borderId="16" xfId="0" applyFont="1" applyFill="1" applyBorder="1"/>
    <xf numFmtId="0" fontId="11" fillId="16" borderId="48" xfId="0" applyFont="1" applyFill="1" applyBorder="1"/>
    <xf numFmtId="0" fontId="19" fillId="26" borderId="35" xfId="0" applyFont="1" applyFill="1" applyBorder="1"/>
    <xf numFmtId="0" fontId="19" fillId="26" borderId="48" xfId="0" applyFont="1" applyFill="1" applyBorder="1" applyAlignment="1">
      <alignment vertical="center"/>
    </xf>
    <xf numFmtId="0" fontId="19" fillId="26" borderId="16" xfId="0" applyFont="1" applyFill="1" applyBorder="1"/>
    <xf numFmtId="0" fontId="11" fillId="19" borderId="20" xfId="0" applyFont="1" applyFill="1" applyBorder="1"/>
    <xf numFmtId="0" fontId="11" fillId="19" borderId="48" xfId="0" applyFont="1" applyFill="1" applyBorder="1" applyAlignment="1">
      <alignment vertical="center"/>
    </xf>
    <xf numFmtId="0" fontId="11" fillId="19" borderId="16" xfId="0" applyFont="1" applyFill="1" applyBorder="1"/>
    <xf numFmtId="0" fontId="11" fillId="19" borderId="48" xfId="0" applyFont="1" applyFill="1" applyBorder="1"/>
    <xf numFmtId="0" fontId="19" fillId="24" borderId="20" xfId="0" applyFont="1" applyFill="1" applyBorder="1"/>
    <xf numFmtId="0" fontId="19" fillId="24" borderId="16" xfId="0" applyFont="1" applyFill="1" applyBorder="1" applyAlignment="1">
      <alignment vertical="center"/>
    </xf>
    <xf numFmtId="0" fontId="19" fillId="24" borderId="16" xfId="0" applyFont="1" applyFill="1" applyBorder="1"/>
    <xf numFmtId="0" fontId="19" fillId="24" borderId="24" xfId="0" applyFont="1" applyFill="1" applyBorder="1" applyAlignment="1">
      <alignment vertical="center"/>
    </xf>
    <xf numFmtId="0" fontId="28" fillId="20" borderId="52" xfId="0" applyFont="1" applyFill="1" applyBorder="1" applyAlignment="1">
      <alignment horizontal="center"/>
    </xf>
    <xf numFmtId="0" fontId="19" fillId="30" borderId="34" xfId="0" applyFont="1" applyFill="1" applyBorder="1"/>
    <xf numFmtId="0" fontId="19" fillId="30" borderId="81" xfId="0" applyFont="1" applyFill="1" applyBorder="1"/>
    <xf numFmtId="0" fontId="19" fillId="30" borderId="26" xfId="0" applyFont="1" applyFill="1" applyBorder="1"/>
    <xf numFmtId="0" fontId="14" fillId="13" borderId="7" xfId="1" applyFont="1" applyFill="1" applyBorder="1" applyAlignment="1">
      <alignment horizontal="left" vertical="center"/>
    </xf>
    <xf numFmtId="0" fontId="16" fillId="15" borderId="0" xfId="1" applyFont="1" applyFill="1" applyAlignment="1">
      <alignment horizontal="left" vertical="center"/>
    </xf>
    <xf numFmtId="0" fontId="15" fillId="17" borderId="0" xfId="1" applyFont="1" applyFill="1" applyAlignment="1">
      <alignment horizontal="center" vertical="center"/>
    </xf>
    <xf numFmtId="0" fontId="37" fillId="4" borderId="32" xfId="0" applyFont="1" applyFill="1" applyBorder="1" applyAlignment="1">
      <alignment vertical="center" wrapText="1"/>
    </xf>
    <xf numFmtId="0" fontId="37" fillId="4" borderId="33" xfId="0" applyFont="1" applyFill="1" applyBorder="1" applyAlignment="1">
      <alignment horizontal="center" vertical="center"/>
    </xf>
    <xf numFmtId="0" fontId="37" fillId="4" borderId="34" xfId="0" applyFont="1" applyFill="1" applyBorder="1" applyAlignment="1">
      <alignment horizontal="center" vertical="center"/>
    </xf>
    <xf numFmtId="0" fontId="37" fillId="4" borderId="35" xfId="0" applyFont="1" applyFill="1" applyBorder="1" applyAlignment="1">
      <alignment vertical="center"/>
    </xf>
    <xf numFmtId="0" fontId="37" fillId="0" borderId="17" xfId="0" applyFont="1" applyBorder="1"/>
    <xf numFmtId="0" fontId="37" fillId="0" borderId="29" xfId="0" applyFont="1" applyBorder="1"/>
    <xf numFmtId="2" fontId="39" fillId="0" borderId="21" xfId="0" applyNumberFormat="1" applyFont="1" applyBorder="1" applyAlignment="1">
      <alignment horizontal="center"/>
    </xf>
    <xf numFmtId="2" fontId="39" fillId="0" borderId="22" xfId="0" applyNumberFormat="1" applyFont="1" applyBorder="1" applyAlignment="1">
      <alignment horizontal="center"/>
    </xf>
    <xf numFmtId="0" fontId="37" fillId="0" borderId="18" xfId="0" applyFont="1" applyBorder="1"/>
    <xf numFmtId="0" fontId="37" fillId="0" borderId="30" xfId="0" applyFont="1" applyBorder="1"/>
    <xf numFmtId="2" fontId="39" fillId="0" borderId="7" xfId="0" applyNumberFormat="1" applyFont="1" applyBorder="1" applyAlignment="1">
      <alignment horizontal="center"/>
    </xf>
    <xf numFmtId="2" fontId="39" fillId="0" borderId="23" xfId="0" applyNumberFormat="1" applyFont="1" applyBorder="1" applyAlignment="1">
      <alignment horizontal="center"/>
    </xf>
    <xf numFmtId="0" fontId="37" fillId="0" borderId="83" xfId="0" applyFont="1" applyBorder="1"/>
    <xf numFmtId="2" fontId="39" fillId="0" borderId="8" xfId="0" applyNumberFormat="1" applyFont="1" applyBorder="1" applyAlignment="1">
      <alignment horizontal="center"/>
    </xf>
    <xf numFmtId="2" fontId="39" fillId="0" borderId="50" xfId="0" applyNumberFormat="1" applyFont="1" applyBorder="1" applyAlignment="1">
      <alignment horizontal="center"/>
    </xf>
    <xf numFmtId="0" fontId="37" fillId="0" borderId="78" xfId="0" applyFont="1" applyBorder="1"/>
    <xf numFmtId="0" fontId="37" fillId="0" borderId="31" xfId="0" applyFont="1" applyBorder="1"/>
    <xf numFmtId="2" fontId="39" fillId="0" borderId="25" xfId="0" applyNumberFormat="1" applyFont="1" applyBorder="1" applyAlignment="1">
      <alignment horizontal="center"/>
    </xf>
    <xf numFmtId="0" fontId="39" fillId="0" borderId="0" xfId="0" applyFont="1"/>
    <xf numFmtId="0" fontId="37" fillId="0" borderId="19" xfId="0" applyFont="1" applyBorder="1"/>
    <xf numFmtId="0" fontId="16" fillId="11" borderId="7" xfId="1" applyFont="1" applyFill="1" applyBorder="1" applyAlignment="1"/>
    <xf numFmtId="0" fontId="16" fillId="22" borderId="0" xfId="1" applyFont="1" applyFill="1"/>
    <xf numFmtId="0" fontId="17" fillId="15" borderId="0" xfId="1" applyFont="1" applyFill="1" applyAlignment="1">
      <alignment horizontal="center" vertical="center"/>
    </xf>
    <xf numFmtId="42" fontId="45" fillId="0" borderId="31" xfId="3" applyFont="1" applyBorder="1" applyAlignment="1">
      <alignment horizontal="center" vertical="center" wrapText="1"/>
    </xf>
    <xf numFmtId="0" fontId="44" fillId="0" borderId="82" xfId="0" applyFont="1" applyBorder="1" applyAlignment="1">
      <alignment horizontal="center" wrapText="1"/>
    </xf>
    <xf numFmtId="0" fontId="45" fillId="17" borderId="17" xfId="0" applyFont="1" applyFill="1" applyBorder="1" applyAlignment="1">
      <alignment horizontal="center" vertical="center" wrapText="1"/>
    </xf>
    <xf numFmtId="42" fontId="46" fillId="17" borderId="29" xfId="3" applyFont="1" applyFill="1" applyBorder="1" applyAlignment="1">
      <alignment vertical="center" wrapText="1"/>
    </xf>
    <xf numFmtId="0" fontId="44" fillId="0" borderId="78" xfId="0" applyFont="1" applyBorder="1" applyAlignment="1">
      <alignment horizontal="center" vertical="center" wrapText="1"/>
    </xf>
    <xf numFmtId="42" fontId="47" fillId="0" borderId="31" xfId="3" applyFont="1" applyBorder="1" applyAlignment="1">
      <alignment vertical="center" wrapText="1"/>
    </xf>
    <xf numFmtId="0" fontId="47" fillId="0" borderId="17" xfId="0" applyFont="1" applyBorder="1" applyAlignment="1">
      <alignment horizontal="center" vertical="center" wrapText="1"/>
    </xf>
    <xf numFmtId="0" fontId="44" fillId="0" borderId="93" xfId="0" applyFont="1" applyBorder="1" applyAlignment="1">
      <alignment horizontal="center" vertical="center" wrapText="1"/>
    </xf>
    <xf numFmtId="42" fontId="47" fillId="0" borderId="85" xfId="3" applyFont="1" applyBorder="1" applyAlignment="1">
      <alignment vertical="center" wrapText="1"/>
    </xf>
    <xf numFmtId="0" fontId="44" fillId="0" borderId="94" xfId="0" applyFont="1" applyBorder="1" applyAlignment="1">
      <alignment horizontal="center" vertical="center" wrapText="1"/>
    </xf>
    <xf numFmtId="0" fontId="47" fillId="0" borderId="93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42" fontId="44" fillId="0" borderId="85" xfId="3" applyFont="1" applyBorder="1" applyAlignment="1">
      <alignment vertical="center" wrapText="1"/>
    </xf>
    <xf numFmtId="0" fontId="49" fillId="0" borderId="12" xfId="0" applyFont="1" applyBorder="1" applyAlignment="1">
      <alignment vertical="center" wrapText="1"/>
    </xf>
    <xf numFmtId="0" fontId="44" fillId="0" borderId="77" xfId="0" applyFont="1" applyBorder="1" applyAlignment="1">
      <alignment horizontal="center" vertical="center" wrapText="1"/>
    </xf>
    <xf numFmtId="0" fontId="49" fillId="0" borderId="80" xfId="0" applyFont="1" applyBorder="1" applyAlignment="1">
      <alignment vertical="center" wrapText="1"/>
    </xf>
    <xf numFmtId="0" fontId="49" fillId="0" borderId="20" xfId="0" applyFont="1" applyBorder="1" applyAlignment="1">
      <alignment horizontal="justify" vertical="center" wrapText="1"/>
    </xf>
    <xf numFmtId="0" fontId="44" fillId="0" borderId="21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justify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10" xfId="0" applyFont="1" applyBorder="1" applyAlignment="1">
      <alignment wrapText="1"/>
    </xf>
    <xf numFmtId="0" fontId="44" fillId="0" borderId="11" xfId="0" applyFont="1" applyBorder="1" applyAlignment="1">
      <alignment wrapText="1"/>
    </xf>
    <xf numFmtId="0" fontId="47" fillId="20" borderId="11" xfId="0" applyFont="1" applyFill="1" applyBorder="1" applyAlignment="1">
      <alignment wrapText="1"/>
    </xf>
    <xf numFmtId="42" fontId="44" fillId="0" borderId="11" xfId="3" applyFont="1" applyBorder="1" applyAlignment="1">
      <alignment vertical="center" wrapText="1"/>
    </xf>
    <xf numFmtId="0" fontId="47" fillId="20" borderId="12" xfId="0" applyFont="1" applyFill="1" applyBorder="1" applyAlignment="1">
      <alignment wrapText="1"/>
    </xf>
    <xf numFmtId="0" fontId="46" fillId="17" borderId="72" xfId="0" applyFont="1" applyFill="1" applyBorder="1" applyAlignment="1">
      <alignment vertical="center" wrapText="1"/>
    </xf>
    <xf numFmtId="0" fontId="47" fillId="0" borderId="90" xfId="0" applyFont="1" applyBorder="1" applyAlignment="1">
      <alignment vertical="center" wrapText="1"/>
    </xf>
    <xf numFmtId="0" fontId="47" fillId="0" borderId="72" xfId="0" applyFont="1" applyBorder="1" applyAlignment="1">
      <alignment vertical="center" wrapText="1"/>
    </xf>
    <xf numFmtId="0" fontId="47" fillId="0" borderId="10" xfId="0" applyFont="1" applyBorder="1" applyAlignment="1">
      <alignment vertical="center" wrapText="1"/>
    </xf>
    <xf numFmtId="0" fontId="47" fillId="20" borderId="1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7" fillId="0" borderId="0" xfId="1" applyFont="1" applyAlignment="1">
      <alignment horizontal="center" vertical="center"/>
    </xf>
    <xf numFmtId="0" fontId="37" fillId="4" borderId="9" xfId="0" applyFont="1" applyFill="1" applyBorder="1" applyAlignment="1">
      <alignment horizontal="center" vertical="center"/>
    </xf>
    <xf numFmtId="0" fontId="14" fillId="0" borderId="0" xfId="1" applyFont="1" applyFill="1" applyAlignment="1"/>
    <xf numFmtId="0" fontId="18" fillId="0" borderId="0" xfId="1" applyFont="1" applyFill="1" applyAlignment="1">
      <alignment vertical="center"/>
    </xf>
    <xf numFmtId="0" fontId="14" fillId="10" borderId="7" xfId="1" applyFont="1" applyFill="1" applyBorder="1" applyAlignment="1"/>
    <xf numFmtId="0" fontId="14" fillId="26" borderId="7" xfId="1" applyFont="1" applyFill="1" applyBorder="1" applyAlignment="1"/>
    <xf numFmtId="0" fontId="20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17" fillId="22" borderId="0" xfId="1" applyFont="1" applyFill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2" fontId="39" fillId="0" borderId="2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9" fontId="2" fillId="0" borderId="7" xfId="2" applyFont="1" applyBorder="1" applyAlignment="1">
      <alignment horizontal="center" vertical="center" wrapText="1"/>
    </xf>
    <xf numFmtId="0" fontId="2" fillId="20" borderId="43" xfId="0" applyFont="1" applyFill="1" applyBorder="1" applyAlignment="1">
      <alignment horizontal="center" vertical="center" wrapText="1"/>
    </xf>
    <xf numFmtId="0" fontId="0" fillId="0" borderId="87" xfId="0" applyBorder="1" applyAlignment="1">
      <alignment vertical="center" wrapText="1"/>
    </xf>
    <xf numFmtId="0" fontId="2" fillId="20" borderId="93" xfId="0" applyFont="1" applyFill="1" applyBorder="1" applyAlignment="1">
      <alignment horizontal="center" vertical="center" wrapText="1"/>
    </xf>
    <xf numFmtId="164" fontId="2" fillId="0" borderId="93" xfId="0" applyNumberFormat="1" applyFont="1" applyBorder="1" applyAlignment="1">
      <alignment horizontal="center" vertical="center" wrapText="1"/>
    </xf>
    <xf numFmtId="0" fontId="2" fillId="17" borderId="9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20" borderId="53" xfId="0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top"/>
    </xf>
    <xf numFmtId="0" fontId="2" fillId="0" borderId="52" xfId="0" applyFont="1" applyBorder="1" applyAlignment="1">
      <alignment horizontal="center" vertical="top"/>
    </xf>
    <xf numFmtId="0" fontId="0" fillId="0" borderId="21" xfId="0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2" fillId="0" borderId="5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3" borderId="87" xfId="0" applyFill="1" applyBorder="1" applyAlignment="1">
      <alignment vertical="center" wrapText="1"/>
    </xf>
    <xf numFmtId="0" fontId="0" fillId="0" borderId="25" xfId="0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9" fontId="2" fillId="0" borderId="22" xfId="2" applyFont="1" applyBorder="1" applyAlignment="1">
      <alignment horizontal="center" vertical="center" wrapText="1"/>
    </xf>
    <xf numFmtId="9" fontId="2" fillId="0" borderId="23" xfId="2" applyFont="1" applyBorder="1" applyAlignment="1">
      <alignment horizontal="center" vertical="center" wrapText="1"/>
    </xf>
    <xf numFmtId="9" fontId="2" fillId="0" borderId="26" xfId="2" applyFont="1" applyBorder="1" applyAlignment="1">
      <alignment horizontal="center" vertical="center" wrapText="1"/>
    </xf>
    <xf numFmtId="9" fontId="2" fillId="0" borderId="12" xfId="2" applyFont="1" applyBorder="1" applyAlignment="1">
      <alignment horizontal="center" vertical="center" wrapText="1"/>
    </xf>
    <xf numFmtId="9" fontId="2" fillId="0" borderId="38" xfId="2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9" fillId="0" borderId="46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82" xfId="0" applyBorder="1" applyAlignment="1">
      <alignment vertical="center" wrapText="1"/>
    </xf>
    <xf numFmtId="0" fontId="0" fillId="3" borderId="94" xfId="0" applyFill="1" applyBorder="1" applyAlignment="1">
      <alignment vertical="center" wrapText="1"/>
    </xf>
    <xf numFmtId="0" fontId="0" fillId="3" borderId="82" xfId="0" applyFill="1" applyBorder="1" applyAlignment="1">
      <alignment horizontal="left" vertical="center" wrapText="1"/>
    </xf>
    <xf numFmtId="9" fontId="2" fillId="0" borderId="15" xfId="2" applyFont="1" applyBorder="1" applyAlignment="1">
      <alignment horizontal="center" vertical="center" wrapText="1"/>
    </xf>
    <xf numFmtId="9" fontId="2" fillId="0" borderId="44" xfId="2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9" fontId="2" fillId="0" borderId="50" xfId="2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23" fillId="10" borderId="29" xfId="0" applyFont="1" applyFill="1" applyBorder="1" applyAlignment="1">
      <alignment horizontal="left" vertical="center" wrapText="1"/>
    </xf>
    <xf numFmtId="0" fontId="23" fillId="10" borderId="30" xfId="0" applyFont="1" applyFill="1" applyBorder="1" applyAlignment="1">
      <alignment horizontal="left" vertical="center" wrapText="1"/>
    </xf>
    <xf numFmtId="0" fontId="19" fillId="10" borderId="31" xfId="0" applyFont="1" applyFill="1" applyBorder="1" applyAlignment="1">
      <alignment horizontal="left"/>
    </xf>
    <xf numFmtId="0" fontId="9" fillId="11" borderId="17" xfId="0" applyFont="1" applyFill="1" applyBorder="1" applyAlignment="1">
      <alignment wrapText="1"/>
    </xf>
    <xf numFmtId="0" fontId="9" fillId="11" borderId="18" xfId="0" applyFont="1" applyFill="1" applyBorder="1" applyAlignment="1">
      <alignment wrapText="1"/>
    </xf>
    <xf numFmtId="0" fontId="9" fillId="11" borderId="18" xfId="0" applyFont="1" applyFill="1" applyBorder="1"/>
    <xf numFmtId="0" fontId="9" fillId="11" borderId="19" xfId="0" applyFont="1" applyFill="1" applyBorder="1"/>
    <xf numFmtId="10" fontId="12" fillId="11" borderId="17" xfId="2" applyNumberFormat="1" applyFont="1" applyFill="1" applyBorder="1" applyAlignment="1">
      <alignment horizontal="center" vertical="center"/>
    </xf>
    <xf numFmtId="10" fontId="12" fillId="11" borderId="18" xfId="2" applyNumberFormat="1" applyFont="1" applyFill="1" applyBorder="1" applyAlignment="1">
      <alignment horizontal="center" vertical="center"/>
    </xf>
    <xf numFmtId="10" fontId="12" fillId="11" borderId="19" xfId="2" applyNumberFormat="1" applyFont="1" applyFill="1" applyBorder="1" applyAlignment="1">
      <alignment horizontal="center" vertical="center"/>
    </xf>
    <xf numFmtId="10" fontId="12" fillId="32" borderId="22" xfId="0" applyNumberFormat="1" applyFont="1" applyFill="1" applyBorder="1" applyAlignment="1">
      <alignment horizontal="center" vertical="center"/>
    </xf>
    <xf numFmtId="10" fontId="12" fillId="32" borderId="23" xfId="0" applyNumberFormat="1" applyFont="1" applyFill="1" applyBorder="1" applyAlignment="1">
      <alignment horizontal="center" vertical="center"/>
    </xf>
    <xf numFmtId="10" fontId="12" fillId="32" borderId="23" xfId="2" applyNumberFormat="1" applyFont="1" applyFill="1" applyBorder="1" applyAlignment="1">
      <alignment horizontal="center" vertical="center"/>
    </xf>
    <xf numFmtId="10" fontId="12" fillId="32" borderId="26" xfId="2" applyNumberFormat="1" applyFont="1" applyFill="1" applyBorder="1" applyAlignment="1">
      <alignment horizontal="center" vertical="center"/>
    </xf>
    <xf numFmtId="10" fontId="12" fillId="35" borderId="17" xfId="2" applyNumberFormat="1" applyFont="1" applyFill="1" applyBorder="1" applyAlignment="1">
      <alignment horizontal="center" vertical="center"/>
    </xf>
    <xf numFmtId="10" fontId="12" fillId="35" borderId="18" xfId="2" applyNumberFormat="1" applyFont="1" applyFill="1" applyBorder="1" applyAlignment="1">
      <alignment horizontal="center" vertical="center"/>
    </xf>
    <xf numFmtId="10" fontId="12" fillId="35" borderId="19" xfId="2" applyNumberFormat="1" applyFont="1" applyFill="1" applyBorder="1" applyAlignment="1">
      <alignment horizontal="center" vertical="center"/>
    </xf>
    <xf numFmtId="0" fontId="11" fillId="23" borderId="17" xfId="0" applyFont="1" applyFill="1" applyBorder="1"/>
    <xf numFmtId="0" fontId="11" fillId="23" borderId="18" xfId="0" applyFont="1" applyFill="1" applyBorder="1"/>
    <xf numFmtId="0" fontId="11" fillId="23" borderId="18" xfId="0" applyFont="1" applyFill="1" applyBorder="1" applyAlignment="1">
      <alignment wrapText="1"/>
    </xf>
    <xf numFmtId="0" fontId="11" fillId="23" borderId="19" xfId="0" applyFont="1" applyFill="1" applyBorder="1"/>
    <xf numFmtId="10" fontId="12" fillId="14" borderId="17" xfId="2" applyNumberFormat="1" applyFont="1" applyFill="1" applyBorder="1" applyAlignment="1">
      <alignment horizontal="center"/>
    </xf>
    <xf numFmtId="10" fontId="12" fillId="14" borderId="18" xfId="2" applyNumberFormat="1" applyFont="1" applyFill="1" applyBorder="1" applyAlignment="1">
      <alignment horizontal="center"/>
    </xf>
    <xf numFmtId="10" fontId="12" fillId="14" borderId="19" xfId="2" applyNumberFormat="1" applyFont="1" applyFill="1" applyBorder="1" applyAlignment="1">
      <alignment horizontal="center"/>
    </xf>
    <xf numFmtId="0" fontId="24" fillId="14" borderId="17" xfId="0" applyFont="1" applyFill="1" applyBorder="1"/>
    <xf numFmtId="0" fontId="24" fillId="14" borderId="18" xfId="0" applyFont="1" applyFill="1" applyBorder="1"/>
    <xf numFmtId="0" fontId="24" fillId="14" borderId="19" xfId="0" applyFont="1" applyFill="1" applyBorder="1"/>
    <xf numFmtId="10" fontId="12" fillId="9" borderId="17" xfId="2" applyNumberFormat="1" applyFont="1" applyFill="1" applyBorder="1" applyAlignment="1">
      <alignment horizontal="center"/>
    </xf>
    <xf numFmtId="10" fontId="12" fillId="9" borderId="18" xfId="2" applyNumberFormat="1" applyFont="1" applyFill="1" applyBorder="1" applyAlignment="1">
      <alignment horizontal="center"/>
    </xf>
    <xf numFmtId="10" fontId="12" fillId="9" borderId="19" xfId="2" applyNumberFormat="1" applyFont="1" applyFill="1" applyBorder="1" applyAlignment="1">
      <alignment horizontal="center"/>
    </xf>
    <xf numFmtId="0" fontId="9" fillId="9" borderId="17" xfId="0" applyFont="1" applyFill="1" applyBorder="1"/>
    <xf numFmtId="0" fontId="9" fillId="9" borderId="18" xfId="0" applyFont="1" applyFill="1" applyBorder="1"/>
    <xf numFmtId="0" fontId="9" fillId="9" borderId="19" xfId="0" applyFont="1" applyFill="1" applyBorder="1"/>
    <xf numFmtId="0" fontId="14" fillId="13" borderId="93" xfId="1" applyFont="1" applyFill="1" applyBorder="1" applyAlignment="1">
      <alignment horizontal="center" vertical="center" wrapText="1"/>
    </xf>
    <xf numFmtId="0" fontId="14" fillId="14" borderId="93" xfId="1" applyFont="1" applyFill="1" applyBorder="1" applyAlignment="1">
      <alignment horizontal="center" vertical="center" wrapText="1"/>
    </xf>
    <xf numFmtId="0" fontId="32" fillId="12" borderId="93" xfId="1" applyFont="1" applyFill="1" applyBorder="1" applyAlignment="1">
      <alignment horizontal="center" vertical="center"/>
    </xf>
    <xf numFmtId="10" fontId="12" fillId="16" borderId="17" xfId="2" applyNumberFormat="1" applyFont="1" applyFill="1" applyBorder="1" applyAlignment="1">
      <alignment horizontal="center"/>
    </xf>
    <xf numFmtId="10" fontId="12" fillId="16" borderId="18" xfId="2" applyNumberFormat="1" applyFont="1" applyFill="1" applyBorder="1" applyAlignment="1">
      <alignment horizontal="center"/>
    </xf>
    <xf numFmtId="10" fontId="12" fillId="16" borderId="19" xfId="2" applyNumberFormat="1" applyFont="1" applyFill="1" applyBorder="1" applyAlignment="1">
      <alignment horizontal="center"/>
    </xf>
    <xf numFmtId="0" fontId="9" fillId="16" borderId="17" xfId="0" applyFont="1" applyFill="1" applyBorder="1"/>
    <xf numFmtId="0" fontId="9" fillId="16" borderId="18" xfId="0" applyFont="1" applyFill="1" applyBorder="1"/>
    <xf numFmtId="0" fontId="9" fillId="16" borderId="19" xfId="0" applyFont="1" applyFill="1" applyBorder="1"/>
    <xf numFmtId="10" fontId="19" fillId="25" borderId="17" xfId="2" applyNumberFormat="1" applyFont="1" applyFill="1" applyBorder="1" applyAlignment="1">
      <alignment horizontal="center" vertical="center"/>
    </xf>
    <xf numFmtId="10" fontId="19" fillId="25" borderId="18" xfId="2" applyNumberFormat="1" applyFont="1" applyFill="1" applyBorder="1" applyAlignment="1">
      <alignment horizontal="center" vertical="center"/>
    </xf>
    <xf numFmtId="10" fontId="19" fillId="25" borderId="19" xfId="2" applyNumberFormat="1" applyFont="1" applyFill="1" applyBorder="1" applyAlignment="1">
      <alignment horizontal="center" vertical="center"/>
    </xf>
    <xf numFmtId="0" fontId="24" fillId="25" borderId="17" xfId="0" applyFont="1" applyFill="1" applyBorder="1" applyAlignment="1">
      <alignment wrapText="1"/>
    </xf>
    <xf numFmtId="0" fontId="24" fillId="25" borderId="18" xfId="0" applyFont="1" applyFill="1" applyBorder="1"/>
    <xf numFmtId="0" fontId="24" fillId="25" borderId="18" xfId="0" applyFont="1" applyFill="1" applyBorder="1" applyAlignment="1">
      <alignment wrapText="1"/>
    </xf>
    <xf numFmtId="0" fontId="24" fillId="25" borderId="19" xfId="0" applyFont="1" applyFill="1" applyBorder="1"/>
    <xf numFmtId="10" fontId="12" fillId="19" borderId="17" xfId="2" applyNumberFormat="1" applyFont="1" applyFill="1" applyBorder="1" applyAlignment="1">
      <alignment horizontal="center"/>
    </xf>
    <xf numFmtId="10" fontId="12" fillId="19" borderId="18" xfId="2" applyNumberFormat="1" applyFont="1" applyFill="1" applyBorder="1" applyAlignment="1">
      <alignment horizontal="center"/>
    </xf>
    <xf numFmtId="10" fontId="12" fillId="19" borderId="19" xfId="2" applyNumberFormat="1" applyFont="1" applyFill="1" applyBorder="1" applyAlignment="1">
      <alignment horizontal="center"/>
    </xf>
    <xf numFmtId="0" fontId="9" fillId="19" borderId="17" xfId="0" applyFont="1" applyFill="1" applyBorder="1"/>
    <xf numFmtId="0" fontId="9" fillId="19" borderId="18" xfId="0" applyFont="1" applyFill="1" applyBorder="1"/>
    <xf numFmtId="0" fontId="9" fillId="19" borderId="19" xfId="0" applyFont="1" applyFill="1" applyBorder="1"/>
    <xf numFmtId="10" fontId="19" fillId="24" borderId="17" xfId="2" applyNumberFormat="1" applyFont="1" applyFill="1" applyBorder="1" applyAlignment="1">
      <alignment horizontal="center"/>
    </xf>
    <xf numFmtId="10" fontId="19" fillId="24" borderId="18" xfId="2" applyNumberFormat="1" applyFont="1" applyFill="1" applyBorder="1" applyAlignment="1">
      <alignment horizontal="center" vertical="center"/>
    </xf>
    <xf numFmtId="10" fontId="19" fillId="24" borderId="18" xfId="2" applyNumberFormat="1" applyFont="1" applyFill="1" applyBorder="1" applyAlignment="1">
      <alignment horizontal="center"/>
    </xf>
    <xf numFmtId="10" fontId="19" fillId="24" borderId="19" xfId="2" applyNumberFormat="1" applyFont="1" applyFill="1" applyBorder="1" applyAlignment="1">
      <alignment horizontal="center"/>
    </xf>
    <xf numFmtId="0" fontId="24" fillId="24" borderId="17" xfId="0" applyFont="1" applyFill="1" applyBorder="1"/>
    <xf numFmtId="0" fontId="24" fillId="24" borderId="18" xfId="0" applyFont="1" applyFill="1" applyBorder="1" applyAlignment="1">
      <alignment wrapText="1"/>
    </xf>
    <xf numFmtId="0" fontId="24" fillId="24" borderId="18" xfId="0" applyFont="1" applyFill="1" applyBorder="1"/>
    <xf numFmtId="0" fontId="24" fillId="24" borderId="19" xfId="0" applyFont="1" applyFill="1" applyBorder="1"/>
    <xf numFmtId="0" fontId="17" fillId="22" borderId="0" xfId="1" applyFont="1" applyFill="1" applyAlignment="1">
      <alignment horizontal="center" vertical="center" wrapText="1"/>
    </xf>
    <xf numFmtId="0" fontId="16" fillId="21" borderId="93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1" fillId="0" borderId="60" xfId="0" applyFont="1" applyBorder="1" applyAlignment="1">
      <alignment vertical="center" wrapText="1"/>
    </xf>
    <xf numFmtId="0" fontId="1" fillId="0" borderId="94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49" xfId="0" applyFont="1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1" fillId="0" borderId="82" xfId="0" applyFont="1" applyBorder="1" applyAlignment="1">
      <alignment vertical="center" wrapText="1"/>
    </xf>
    <xf numFmtId="9" fontId="2" fillId="36" borderId="18" xfId="2" applyFont="1" applyFill="1" applyBorder="1" applyAlignment="1">
      <alignment horizontal="center" vertical="center" wrapText="1"/>
    </xf>
    <xf numFmtId="9" fontId="2" fillId="9" borderId="18" xfId="2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36" borderId="17" xfId="0" applyFont="1" applyFill="1" applyBorder="1" applyAlignment="1">
      <alignment horizontal="center" vertical="center" wrapText="1"/>
    </xf>
    <xf numFmtId="9" fontId="2" fillId="36" borderId="17" xfId="2" applyFont="1" applyFill="1" applyBorder="1" applyAlignment="1">
      <alignment horizontal="center" vertical="center" wrapText="1"/>
    </xf>
    <xf numFmtId="0" fontId="2" fillId="31" borderId="19" xfId="0" applyFont="1" applyFill="1" applyBorder="1" applyAlignment="1">
      <alignment horizontal="center" vertical="center" wrapText="1"/>
    </xf>
    <xf numFmtId="9" fontId="2" fillId="31" borderId="19" xfId="2" applyFont="1" applyFill="1" applyBorder="1" applyAlignment="1">
      <alignment horizontal="center" vertical="center" wrapText="1"/>
    </xf>
    <xf numFmtId="0" fontId="7" fillId="31" borderId="17" xfId="0" applyFont="1" applyFill="1" applyBorder="1" applyAlignment="1">
      <alignment horizontal="center" vertical="center" wrapText="1"/>
    </xf>
    <xf numFmtId="9" fontId="2" fillId="31" borderId="17" xfId="2" applyFont="1" applyFill="1" applyBorder="1" applyAlignment="1">
      <alignment horizontal="center" vertical="center" wrapText="1"/>
    </xf>
    <xf numFmtId="0" fontId="2" fillId="37" borderId="54" xfId="0" applyFont="1" applyFill="1" applyBorder="1" applyAlignment="1">
      <alignment horizontal="center" vertical="center" wrapText="1"/>
    </xf>
    <xf numFmtId="0" fontId="0" fillId="0" borderId="101" xfId="0" applyBorder="1" applyAlignment="1">
      <alignment vertical="center" wrapText="1"/>
    </xf>
    <xf numFmtId="0" fontId="2" fillId="0" borderId="101" xfId="0" applyFont="1" applyBorder="1" applyAlignment="1">
      <alignment horizontal="center" vertical="center" wrapText="1"/>
    </xf>
    <xf numFmtId="9" fontId="2" fillId="0" borderId="101" xfId="0" applyNumberFormat="1" applyFont="1" applyBorder="1" applyAlignment="1">
      <alignment horizontal="center" vertical="center" wrapText="1"/>
    </xf>
    <xf numFmtId="0" fontId="0" fillId="0" borderId="104" xfId="0" applyBorder="1" applyAlignment="1">
      <alignment vertical="center" wrapText="1"/>
    </xf>
    <xf numFmtId="0" fontId="2" fillId="0" borderId="104" xfId="0" applyFont="1" applyBorder="1" applyAlignment="1">
      <alignment horizontal="center" vertical="center" wrapText="1"/>
    </xf>
    <xf numFmtId="9" fontId="2" fillId="0" borderId="104" xfId="0" applyNumberFormat="1" applyFont="1" applyBorder="1" applyAlignment="1">
      <alignment horizontal="center" vertical="center" wrapText="1"/>
    </xf>
    <xf numFmtId="0" fontId="0" fillId="0" borderId="110" xfId="0" applyBorder="1" applyAlignment="1">
      <alignment vertical="center" wrapText="1"/>
    </xf>
    <xf numFmtId="0" fontId="2" fillId="0" borderId="110" xfId="0" applyFont="1" applyBorder="1" applyAlignment="1">
      <alignment horizontal="center" vertical="center" wrapText="1"/>
    </xf>
    <xf numFmtId="0" fontId="2" fillId="20" borderId="110" xfId="0" applyFont="1" applyFill="1" applyBorder="1" applyAlignment="1">
      <alignment horizontal="center" vertical="center" wrapText="1"/>
    </xf>
    <xf numFmtId="0" fontId="0" fillId="3" borderId="110" xfId="0" applyFill="1" applyBorder="1" applyAlignment="1">
      <alignment vertical="center" wrapText="1"/>
    </xf>
    <xf numFmtId="9" fontId="2" fillId="0" borderId="110" xfId="0" applyNumberFormat="1" applyFont="1" applyBorder="1" applyAlignment="1">
      <alignment horizontal="center" vertical="center" wrapText="1"/>
    </xf>
    <xf numFmtId="0" fontId="7" fillId="0" borderId="110" xfId="0" applyFont="1" applyBorder="1" applyAlignment="1">
      <alignment horizontal="center" vertical="center" wrapText="1"/>
    </xf>
    <xf numFmtId="9" fontId="7" fillId="0" borderId="110" xfId="0" applyNumberFormat="1" applyFont="1" applyBorder="1" applyAlignment="1">
      <alignment horizontal="center" vertical="center" wrapText="1"/>
    </xf>
    <xf numFmtId="0" fontId="9" fillId="3" borderId="113" xfId="0" applyFont="1" applyFill="1" applyBorder="1" applyAlignment="1">
      <alignment vertical="center" wrapText="1"/>
    </xf>
    <xf numFmtId="0" fontId="2" fillId="3" borderId="113" xfId="0" applyFont="1" applyFill="1" applyBorder="1" applyAlignment="1">
      <alignment horizontal="center" vertical="center" wrapText="1"/>
    </xf>
    <xf numFmtId="9" fontId="2" fillId="3" borderId="113" xfId="0" applyNumberFormat="1" applyFont="1" applyFill="1" applyBorder="1" applyAlignment="1">
      <alignment horizontal="center" vertical="center" wrapText="1"/>
    </xf>
    <xf numFmtId="0" fontId="21" fillId="38" borderId="109" xfId="0" applyFont="1" applyFill="1" applyBorder="1" applyAlignment="1">
      <alignment horizontal="center" vertical="top" wrapText="1"/>
    </xf>
    <xf numFmtId="0" fontId="21" fillId="38" borderId="111" xfId="0" applyFont="1" applyFill="1" applyBorder="1" applyAlignment="1">
      <alignment horizontal="center" vertical="top" wrapText="1"/>
    </xf>
    <xf numFmtId="0" fontId="21" fillId="38" borderId="100" xfId="0" applyFont="1" applyFill="1" applyBorder="1" applyAlignment="1">
      <alignment horizontal="center" vertical="top" wrapText="1"/>
    </xf>
    <xf numFmtId="0" fontId="21" fillId="38" borderId="101" xfId="0" applyFont="1" applyFill="1" applyBorder="1" applyAlignment="1">
      <alignment horizontal="center" vertical="top" wrapText="1"/>
    </xf>
    <xf numFmtId="0" fontId="2" fillId="15" borderId="109" xfId="0" applyFont="1" applyFill="1" applyBorder="1" applyAlignment="1">
      <alignment horizontal="center" vertical="center" wrapText="1"/>
    </xf>
    <xf numFmtId="0" fontId="2" fillId="10" borderId="109" xfId="0" applyFont="1" applyFill="1" applyBorder="1" applyAlignment="1">
      <alignment horizontal="center" vertical="center" wrapText="1"/>
    </xf>
    <xf numFmtId="0" fontId="55" fillId="0" borderId="20" xfId="0" applyFont="1" applyBorder="1" applyAlignment="1">
      <alignment vertical="center" wrapText="1"/>
    </xf>
    <xf numFmtId="0" fontId="12" fillId="0" borderId="48" xfId="0" applyFont="1" applyBorder="1" applyAlignment="1">
      <alignment vertical="center" wrapText="1"/>
    </xf>
    <xf numFmtId="0" fontId="56" fillId="0" borderId="48" xfId="0" applyFont="1" applyBorder="1" applyAlignment="1">
      <alignment horizontal="left" vertical="center" wrapText="1"/>
    </xf>
    <xf numFmtId="0" fontId="12" fillId="0" borderId="20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2" fillId="0" borderId="66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0" fontId="2" fillId="0" borderId="100" xfId="0" applyFont="1" applyBorder="1" applyAlignment="1">
      <alignment horizontal="center" vertical="top"/>
    </xf>
    <xf numFmtId="0" fontId="2" fillId="0" borderId="101" xfId="0" applyFont="1" applyBorder="1" applyAlignment="1">
      <alignment horizontal="center" vertical="top"/>
    </xf>
    <xf numFmtId="0" fontId="2" fillId="0" borderId="102" xfId="0" applyFont="1" applyBorder="1" applyAlignment="1">
      <alignment horizontal="center" vertical="top"/>
    </xf>
    <xf numFmtId="0" fontId="9" fillId="0" borderId="101" xfId="0" applyFont="1" applyBorder="1" applyAlignment="1">
      <alignment vertical="center" wrapText="1"/>
    </xf>
    <xf numFmtId="0" fontId="9" fillId="0" borderId="104" xfId="0" applyFont="1" applyBorder="1" applyAlignment="1">
      <alignment vertical="center" wrapText="1"/>
    </xf>
    <xf numFmtId="0" fontId="21" fillId="38" borderId="100" xfId="0" applyFont="1" applyFill="1" applyBorder="1" applyAlignment="1">
      <alignment horizontal="center" vertical="top"/>
    </xf>
    <xf numFmtId="0" fontId="21" fillId="38" borderId="102" xfId="0" applyFont="1" applyFill="1" applyBorder="1" applyAlignment="1">
      <alignment horizontal="center" vertical="top"/>
    </xf>
    <xf numFmtId="0" fontId="7" fillId="0" borderId="3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9" fillId="38" borderId="100" xfId="0" applyFont="1" applyFill="1" applyBorder="1" applyAlignment="1">
      <alignment horizontal="center" vertical="center"/>
    </xf>
    <xf numFmtId="0" fontId="21" fillId="38" borderId="101" xfId="0" applyFont="1" applyFill="1" applyBorder="1" applyAlignment="1">
      <alignment horizontal="center" vertical="center"/>
    </xf>
    <xf numFmtId="0" fontId="21" fillId="38" borderId="102" xfId="0" applyFont="1" applyFill="1" applyBorder="1" applyAlignment="1">
      <alignment horizontal="center" vertical="center"/>
    </xf>
    <xf numFmtId="0" fontId="47" fillId="0" borderId="109" xfId="0" applyFont="1" applyBorder="1" applyAlignment="1">
      <alignment vertical="center" wrapText="1"/>
    </xf>
    <xf numFmtId="0" fontId="44" fillId="0" borderId="110" xfId="0" applyFont="1" applyBorder="1" applyAlignment="1">
      <alignment horizontal="center" vertical="center" wrapText="1"/>
    </xf>
    <xf numFmtId="0" fontId="0" fillId="0" borderId="110" xfId="0" applyBorder="1"/>
    <xf numFmtId="0" fontId="0" fillId="0" borderId="111" xfId="0" applyBorder="1"/>
    <xf numFmtId="0" fontId="0" fillId="0" borderId="113" xfId="0" applyBorder="1"/>
    <xf numFmtId="0" fontId="0" fillId="0" borderId="114" xfId="0" applyBorder="1"/>
    <xf numFmtId="0" fontId="2" fillId="0" borderId="93" xfId="0" applyFont="1" applyBorder="1" applyAlignment="1">
      <alignment horizontal="center" vertical="center" wrapText="1"/>
    </xf>
    <xf numFmtId="0" fontId="12" fillId="0" borderId="86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17" borderId="1" xfId="0" applyFont="1" applyFill="1" applyBorder="1" applyAlignment="1">
      <alignment vertical="center" wrapText="1"/>
    </xf>
    <xf numFmtId="0" fontId="12" fillId="0" borderId="60" xfId="0" applyFont="1" applyBorder="1" applyAlignment="1">
      <alignment vertical="center" wrapText="1"/>
    </xf>
    <xf numFmtId="0" fontId="57" fillId="0" borderId="0" xfId="0" applyFont="1"/>
    <xf numFmtId="0" fontId="58" fillId="5" borderId="0" xfId="0" applyFont="1" applyFill="1"/>
    <xf numFmtId="0" fontId="59" fillId="0" borderId="0" xfId="0" applyFont="1"/>
    <xf numFmtId="0" fontId="60" fillId="0" borderId="0" xfId="0" applyFont="1"/>
    <xf numFmtId="165" fontId="39" fillId="0" borderId="29" xfId="0" applyNumberFormat="1" applyFont="1" applyBorder="1"/>
    <xf numFmtId="165" fontId="39" fillId="0" borderId="21" xfId="0" applyNumberFormat="1" applyFont="1" applyBorder="1"/>
    <xf numFmtId="165" fontId="39" fillId="0" borderId="27" xfId="0" applyNumberFormat="1" applyFont="1" applyBorder="1"/>
    <xf numFmtId="165" fontId="39" fillId="0" borderId="30" xfId="0" applyNumberFormat="1" applyFont="1" applyBorder="1"/>
    <xf numFmtId="165" fontId="39" fillId="0" borderId="7" xfId="0" applyNumberFormat="1" applyFont="1" applyBorder="1"/>
    <xf numFmtId="165" fontId="39" fillId="0" borderId="28" xfId="0" applyNumberFormat="1" applyFont="1" applyBorder="1"/>
    <xf numFmtId="165" fontId="39" fillId="0" borderId="83" xfId="0" applyNumberFormat="1" applyFont="1" applyBorder="1"/>
    <xf numFmtId="165" fontId="39" fillId="0" borderId="8" xfId="0" applyNumberFormat="1" applyFont="1" applyBorder="1"/>
    <xf numFmtId="165" fontId="39" fillId="0" borderId="46" xfId="0" applyNumberFormat="1" applyFont="1" applyBorder="1"/>
    <xf numFmtId="165" fontId="39" fillId="0" borderId="23" xfId="0" applyNumberFormat="1" applyFont="1" applyBorder="1"/>
    <xf numFmtId="165" fontId="39" fillId="0" borderId="31" xfId="0" applyNumberFormat="1" applyFont="1" applyBorder="1"/>
    <xf numFmtId="165" fontId="39" fillId="0" borderId="25" xfId="0" applyNumberFormat="1" applyFont="1" applyBorder="1"/>
    <xf numFmtId="165" fontId="39" fillId="0" borderId="26" xfId="0" applyNumberFormat="1" applyFont="1" applyBorder="1"/>
    <xf numFmtId="0" fontId="2" fillId="39" borderId="66" xfId="0" applyFont="1" applyFill="1" applyBorder="1" applyAlignment="1">
      <alignment horizontal="center" vertical="center" wrapText="1"/>
    </xf>
    <xf numFmtId="0" fontId="12" fillId="39" borderId="25" xfId="0" applyFont="1" applyFill="1" applyBorder="1" applyAlignment="1">
      <alignment vertical="center" wrapText="1"/>
    </xf>
    <xf numFmtId="0" fontId="1" fillId="40" borderId="25" xfId="0" applyFont="1" applyFill="1" applyBorder="1" applyAlignment="1">
      <alignment vertical="center" wrapText="1"/>
    </xf>
    <xf numFmtId="0" fontId="2" fillId="39" borderId="67" xfId="0" applyFont="1" applyFill="1" applyBorder="1" applyAlignment="1">
      <alignment horizontal="center" vertical="center" wrapText="1"/>
    </xf>
    <xf numFmtId="164" fontId="2" fillId="39" borderId="60" xfId="0" applyNumberFormat="1" applyFont="1" applyFill="1" applyBorder="1" applyAlignment="1">
      <alignment horizontal="center" vertical="center"/>
    </xf>
    <xf numFmtId="10" fontId="67" fillId="0" borderId="0" xfId="2" applyNumberFormat="1" applyFont="1" applyAlignment="1">
      <alignment horizontal="center" vertical="center"/>
    </xf>
    <xf numFmtId="0" fontId="68" fillId="0" borderId="0" xfId="1" applyFont="1" applyAlignment="1">
      <alignment horizontal="left" vertical="center"/>
    </xf>
    <xf numFmtId="10" fontId="42" fillId="0" borderId="0" xfId="2" applyNumberFormat="1" applyFont="1"/>
    <xf numFmtId="42" fontId="66" fillId="41" borderId="110" xfId="3" applyFont="1" applyFill="1" applyBorder="1" applyAlignment="1">
      <alignment horizontal="center"/>
    </xf>
    <xf numFmtId="0" fontId="66" fillId="41" borderId="110" xfId="0" applyFont="1" applyFill="1" applyBorder="1" applyAlignment="1">
      <alignment horizontal="center"/>
    </xf>
    <xf numFmtId="0" fontId="0" fillId="0" borderId="110" xfId="0" applyBorder="1" applyAlignment="1">
      <alignment horizontal="left" vertical="center" wrapText="1"/>
    </xf>
    <xf numFmtId="0" fontId="0" fillId="0" borderId="110" xfId="0" applyBorder="1" applyAlignment="1">
      <alignment horizontal="center" vertical="center" wrapText="1"/>
    </xf>
    <xf numFmtId="166" fontId="0" fillId="0" borderId="110" xfId="3" applyNumberFormat="1" applyFont="1" applyBorder="1" applyAlignment="1">
      <alignment horizontal="left" vertical="center" wrapText="1"/>
    </xf>
    <xf numFmtId="0" fontId="9" fillId="0" borderId="110" xfId="0" applyFont="1" applyBorder="1" applyAlignment="1">
      <alignment horizontal="left" vertical="center" wrapText="1"/>
    </xf>
    <xf numFmtId="0" fontId="19" fillId="0" borderId="107" xfId="0" applyFont="1" applyBorder="1" applyAlignment="1">
      <alignment horizontal="center" vertical="center"/>
    </xf>
    <xf numFmtId="0" fontId="19" fillId="0" borderId="108" xfId="0" applyFont="1" applyBorder="1" applyAlignment="1">
      <alignment horizontal="center" vertical="center"/>
    </xf>
    <xf numFmtId="0" fontId="70" fillId="41" borderId="107" xfId="0" applyFont="1" applyFill="1" applyBorder="1" applyAlignment="1">
      <alignment horizontal="center" vertical="center" wrapText="1"/>
    </xf>
    <xf numFmtId="0" fontId="14" fillId="34" borderId="0" xfId="1" applyFont="1" applyFill="1" applyAlignment="1">
      <alignment horizontal="center" vertical="center"/>
    </xf>
    <xf numFmtId="0" fontId="9" fillId="0" borderId="111" xfId="0" applyFont="1" applyBorder="1" applyAlignment="1">
      <alignment horizontal="left" vertical="center" wrapText="1"/>
    </xf>
    <xf numFmtId="0" fontId="14" fillId="14" borderId="0" xfId="1" applyFont="1" applyFill="1" applyAlignment="1">
      <alignment horizontal="center" vertical="center" wrapText="1"/>
    </xf>
    <xf numFmtId="0" fontId="18" fillId="24" borderId="0" xfId="1" applyFont="1" applyFill="1" applyAlignment="1">
      <alignment horizontal="center" vertical="center" wrapText="1"/>
    </xf>
    <xf numFmtId="0" fontId="35" fillId="0" borderId="0" xfId="1" applyFont="1" applyAlignment="1">
      <alignment horizontal="center" vertical="center"/>
    </xf>
    <xf numFmtId="0" fontId="20" fillId="10" borderId="0" xfId="1" applyFont="1" applyFill="1" applyAlignment="1">
      <alignment horizontal="center" vertical="center"/>
    </xf>
    <xf numFmtId="0" fontId="29" fillId="10" borderId="0" xfId="1" applyFont="1" applyFill="1" applyAlignment="1">
      <alignment horizontal="center" vertical="center" wrapText="1"/>
    </xf>
    <xf numFmtId="0" fontId="29" fillId="0" borderId="0" xfId="1" applyFont="1" applyFill="1" applyBorder="1" applyAlignment="1">
      <alignment horizontal="left" vertical="center"/>
    </xf>
    <xf numFmtId="0" fontId="29" fillId="0" borderId="0" xfId="1" applyFont="1" applyFill="1" applyAlignment="1">
      <alignment horizontal="left" vertical="center"/>
    </xf>
    <xf numFmtId="0" fontId="15" fillId="21" borderId="0" xfId="1" applyFont="1" applyFill="1" applyAlignment="1">
      <alignment horizontal="center" vertical="center"/>
    </xf>
    <xf numFmtId="0" fontId="20" fillId="12" borderId="0" xfId="1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/>
    </xf>
    <xf numFmtId="0" fontId="14" fillId="12" borderId="0" xfId="1" applyFont="1" applyFill="1" applyAlignment="1">
      <alignment horizontal="center" vertical="center"/>
    </xf>
    <xf numFmtId="0" fontId="18" fillId="12" borderId="0" xfId="1" applyFont="1" applyFill="1" applyAlignment="1">
      <alignment horizontal="center" vertical="center"/>
    </xf>
    <xf numFmtId="0" fontId="36" fillId="0" borderId="0" xfId="1" applyFont="1" applyFill="1" applyAlignment="1">
      <alignment horizontal="center" vertical="center"/>
    </xf>
    <xf numFmtId="0" fontId="13" fillId="0" borderId="0" xfId="1" applyFill="1" applyAlignment="1">
      <alignment wrapText="1"/>
    </xf>
    <xf numFmtId="0" fontId="16" fillId="0" borderId="0" xfId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16" fillId="0" borderId="0" xfId="1" applyFont="1" applyFill="1" applyAlignment="1">
      <alignment horizontal="center"/>
    </xf>
    <xf numFmtId="0" fontId="17" fillId="12" borderId="0" xfId="1" applyFont="1" applyFill="1" applyAlignment="1">
      <alignment horizontal="center" vertical="center"/>
    </xf>
    <xf numFmtId="0" fontId="20" fillId="26" borderId="0" xfId="1" applyFont="1" applyFill="1" applyAlignment="1">
      <alignment horizontal="center" vertical="center"/>
    </xf>
    <xf numFmtId="0" fontId="14" fillId="17" borderId="0" xfId="1" applyFont="1" applyFill="1" applyAlignment="1">
      <alignment horizontal="center"/>
    </xf>
    <xf numFmtId="0" fontId="29" fillId="34" borderId="0" xfId="1" applyFont="1" applyFill="1" applyAlignment="1">
      <alignment horizontal="center"/>
    </xf>
    <xf numFmtId="0" fontId="21" fillId="38" borderId="117" xfId="0" applyFont="1" applyFill="1" applyBorder="1" applyAlignment="1">
      <alignment horizontal="center" vertical="top" wrapText="1"/>
    </xf>
    <xf numFmtId="0" fontId="21" fillId="38" borderId="118" xfId="0" applyFont="1" applyFill="1" applyBorder="1" applyAlignment="1">
      <alignment horizontal="center" vertical="top" wrapText="1"/>
    </xf>
    <xf numFmtId="0" fontId="18" fillId="10" borderId="0" xfId="1" applyFont="1" applyFill="1" applyAlignment="1">
      <alignment horizontal="center" vertical="center"/>
    </xf>
    <xf numFmtId="0" fontId="14" fillId="12" borderId="0" xfId="1" applyFont="1" applyFill="1" applyAlignment="1">
      <alignment horizontal="center"/>
    </xf>
    <xf numFmtId="0" fontId="14" fillId="24" borderId="7" xfId="1" applyFont="1" applyFill="1" applyBorder="1" applyAlignment="1">
      <alignment vertical="center"/>
    </xf>
    <xf numFmtId="0" fontId="17" fillId="21" borderId="0" xfId="1" applyFont="1" applyFill="1" applyAlignment="1">
      <alignment horizontal="center" vertical="center" wrapText="1"/>
    </xf>
    <xf numFmtId="0" fontId="18" fillId="13" borderId="0" xfId="1" applyFont="1" applyFill="1" applyAlignment="1">
      <alignment horizontal="center" vertical="center" wrapText="1"/>
    </xf>
    <xf numFmtId="0" fontId="20" fillId="26" borderId="0" xfId="1" applyFont="1" applyFill="1" applyAlignment="1">
      <alignment horizontal="center" vertical="center" wrapText="1"/>
    </xf>
    <xf numFmtId="0" fontId="15" fillId="19" borderId="0" xfId="1" applyFont="1" applyFill="1" applyAlignment="1">
      <alignment horizontal="center" vertical="center"/>
    </xf>
    <xf numFmtId="0" fontId="71" fillId="20" borderId="0" xfId="0" applyFont="1" applyFill="1" applyAlignment="1">
      <alignment horizontal="center" vertical="center" wrapText="1"/>
    </xf>
    <xf numFmtId="0" fontId="20" fillId="10" borderId="93" xfId="1" applyFont="1" applyFill="1" applyBorder="1" applyAlignment="1">
      <alignment horizontal="center" vertical="center"/>
    </xf>
    <xf numFmtId="0" fontId="15" fillId="15" borderId="93" xfId="1" applyFont="1" applyFill="1" applyBorder="1" applyAlignment="1">
      <alignment horizontal="center" vertical="center"/>
    </xf>
    <xf numFmtId="0" fontId="36" fillId="22" borderId="93" xfId="1" applyFont="1" applyFill="1" applyBorder="1" applyAlignment="1">
      <alignment horizontal="center" vertical="center" wrapText="1"/>
    </xf>
    <xf numFmtId="0" fontId="29" fillId="26" borderId="93" xfId="1" applyFont="1" applyFill="1" applyBorder="1" applyAlignment="1">
      <alignment horizontal="center" vertical="center" wrapText="1"/>
    </xf>
    <xf numFmtId="0" fontId="27" fillId="19" borderId="93" xfId="1" applyFont="1" applyFill="1" applyBorder="1" applyAlignment="1">
      <alignment horizontal="center" vertical="center"/>
    </xf>
    <xf numFmtId="0" fontId="20" fillId="24" borderId="93" xfId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24" xfId="0" applyFont="1" applyBorder="1" applyAlignment="1">
      <alignment vertical="center" wrapText="1"/>
    </xf>
    <xf numFmtId="0" fontId="11" fillId="0" borderId="86" xfId="0" applyFont="1" applyBorder="1" applyAlignment="1">
      <alignment vertical="center" wrapText="1"/>
    </xf>
    <xf numFmtId="0" fontId="11" fillId="0" borderId="24" xfId="0" applyFont="1" applyBorder="1" applyAlignment="1">
      <alignment horizontal="left" vertical="center" wrapText="1"/>
    </xf>
    <xf numFmtId="0" fontId="18" fillId="13" borderId="0" xfId="1" applyFont="1" applyFill="1" applyAlignment="1">
      <alignment horizontal="center" vertical="center"/>
    </xf>
    <xf numFmtId="0" fontId="15" fillId="15" borderId="0" xfId="1" applyFont="1" applyFill="1" applyAlignment="1">
      <alignment horizontal="center" vertical="center"/>
    </xf>
    <xf numFmtId="0" fontId="18" fillId="18" borderId="0" xfId="1" applyFont="1" applyFill="1" applyAlignment="1">
      <alignment horizontal="center" vertical="center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1" fillId="0" borderId="0" xfId="0" applyFont="1"/>
    <xf numFmtId="0" fontId="2" fillId="15" borderId="100" xfId="0" applyFont="1" applyFill="1" applyBorder="1" applyAlignment="1">
      <alignment horizontal="center" vertical="center" wrapText="1"/>
    </xf>
    <xf numFmtId="0" fontId="2" fillId="32" borderId="100" xfId="0" applyFont="1" applyFill="1" applyBorder="1" applyAlignment="1">
      <alignment horizontal="center" vertical="center" wrapText="1"/>
    </xf>
    <xf numFmtId="0" fontId="2" fillId="22" borderId="103" xfId="0" applyFont="1" applyFill="1" applyBorder="1" applyAlignment="1">
      <alignment horizontal="center" vertical="center" wrapText="1"/>
    </xf>
    <xf numFmtId="0" fontId="1" fillId="0" borderId="87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1" xfId="0" applyFont="1" applyBorder="1" applyAlignment="1">
      <alignment vertical="center" wrapText="1"/>
    </xf>
    <xf numFmtId="0" fontId="1" fillId="17" borderId="0" xfId="0" applyFont="1" applyFill="1"/>
    <xf numFmtId="0" fontId="5" fillId="9" borderId="7" xfId="0" applyFont="1" applyFill="1" applyBorder="1" applyAlignment="1">
      <alignment horizontal="center" vertical="center" wrapText="1"/>
    </xf>
    <xf numFmtId="0" fontId="5" fillId="29" borderId="7" xfId="0" applyFont="1" applyFill="1" applyBorder="1" applyAlignment="1">
      <alignment horizontal="center" vertical="center" wrapText="1"/>
    </xf>
    <xf numFmtId="0" fontId="5" fillId="31" borderId="7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21" fillId="38" borderId="1" xfId="0" applyFont="1" applyFill="1" applyBorder="1" applyAlignment="1">
      <alignment horizontal="center" vertical="top"/>
    </xf>
    <xf numFmtId="0" fontId="2" fillId="15" borderId="1" xfId="0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0" fillId="0" borderId="126" xfId="0" applyBorder="1" applyAlignment="1">
      <alignment horizontal="left" vertical="center" wrapText="1"/>
    </xf>
    <xf numFmtId="0" fontId="0" fillId="0" borderId="126" xfId="0" applyBorder="1" applyAlignment="1">
      <alignment horizontal="center" vertical="center" wrapText="1"/>
    </xf>
    <xf numFmtId="166" fontId="0" fillId="0" borderId="126" xfId="3" applyNumberFormat="1" applyFont="1" applyBorder="1" applyAlignment="1">
      <alignment horizontal="left" vertical="center" wrapText="1"/>
    </xf>
    <xf numFmtId="0" fontId="0" fillId="42" borderId="109" xfId="0" applyFill="1" applyBorder="1" applyAlignment="1">
      <alignment horizontal="left" vertical="center" wrapText="1"/>
    </xf>
    <xf numFmtId="0" fontId="0" fillId="43" borderId="109" xfId="0" applyFill="1" applyBorder="1" applyAlignment="1">
      <alignment horizontal="left" vertical="center" wrapText="1"/>
    </xf>
    <xf numFmtId="0" fontId="0" fillId="44" borderId="109" xfId="0" applyFill="1" applyBorder="1" applyAlignment="1">
      <alignment horizontal="left" vertical="center" wrapText="1"/>
    </xf>
    <xf numFmtId="0" fontId="0" fillId="45" borderId="109" xfId="0" applyFill="1" applyBorder="1" applyAlignment="1">
      <alignment horizontal="left" vertical="center" wrapText="1"/>
    </xf>
    <xf numFmtId="10" fontId="67" fillId="0" borderId="0" xfId="2" applyNumberFormat="1" applyFont="1" applyAlignment="1">
      <alignment horizontal="left" vertical="center"/>
    </xf>
    <xf numFmtId="0" fontId="0" fillId="46" borderId="128" xfId="0" applyFill="1" applyBorder="1" applyAlignment="1">
      <alignment horizontal="left" vertical="center" wrapText="1"/>
    </xf>
    <xf numFmtId="0" fontId="0" fillId="46" borderId="129" xfId="0" applyFill="1" applyBorder="1" applyAlignment="1">
      <alignment horizontal="left" vertical="center" wrapText="1"/>
    </xf>
    <xf numFmtId="0" fontId="0" fillId="0" borderId="130" xfId="0" applyBorder="1" applyAlignment="1">
      <alignment horizontal="left" vertical="center" wrapText="1"/>
    </xf>
    <xf numFmtId="0" fontId="0" fillId="0" borderId="130" xfId="0" applyBorder="1" applyAlignment="1">
      <alignment horizontal="center" vertical="center" wrapText="1"/>
    </xf>
    <xf numFmtId="166" fontId="0" fillId="0" borderId="130" xfId="3" applyNumberFormat="1" applyFont="1" applyBorder="1" applyAlignment="1">
      <alignment horizontal="left" vertical="center" wrapText="1"/>
    </xf>
    <xf numFmtId="0" fontId="9" fillId="0" borderId="130" xfId="0" applyFont="1" applyBorder="1" applyAlignment="1">
      <alignment horizontal="left" vertical="center" wrapText="1"/>
    </xf>
    <xf numFmtId="0" fontId="9" fillId="0" borderId="131" xfId="0" applyFont="1" applyBorder="1" applyAlignment="1">
      <alignment horizontal="left" vertical="center" wrapText="1"/>
    </xf>
    <xf numFmtId="0" fontId="0" fillId="0" borderId="132" xfId="0" applyBorder="1" applyAlignment="1">
      <alignment horizontal="left" vertical="center" wrapText="1"/>
    </xf>
    <xf numFmtId="166" fontId="0" fillId="0" borderId="133" xfId="3" applyNumberFormat="1" applyFont="1" applyBorder="1" applyAlignment="1">
      <alignment horizontal="left" vertical="center" wrapText="1"/>
    </xf>
    <xf numFmtId="0" fontId="0" fillId="0" borderId="134" xfId="0" applyBorder="1" applyAlignment="1">
      <alignment horizontal="center" vertical="center" wrapText="1"/>
    </xf>
    <xf numFmtId="0" fontId="0" fillId="0" borderId="126" xfId="0" applyBorder="1"/>
    <xf numFmtId="0" fontId="0" fillId="0" borderId="127" xfId="0" applyBorder="1"/>
    <xf numFmtId="166" fontId="0" fillId="0" borderId="110" xfId="3" applyNumberFormat="1" applyFont="1" applyFill="1" applyBorder="1" applyAlignment="1">
      <alignment horizontal="left" vertical="center" wrapText="1"/>
    </xf>
    <xf numFmtId="0" fontId="47" fillId="0" borderId="128" xfId="0" applyFont="1" applyBorder="1" applyAlignment="1">
      <alignment vertical="center" wrapText="1"/>
    </xf>
    <xf numFmtId="0" fontId="44" fillId="0" borderId="130" xfId="0" applyFont="1" applyBorder="1" applyAlignment="1">
      <alignment horizontal="center" vertical="center" wrapText="1"/>
    </xf>
    <xf numFmtId="0" fontId="47" fillId="0" borderId="129" xfId="0" applyFont="1" applyBorder="1" applyAlignment="1">
      <alignment vertical="center" wrapText="1"/>
    </xf>
    <xf numFmtId="0" fontId="44" fillId="0" borderId="126" xfId="0" applyFont="1" applyBorder="1" applyAlignment="1">
      <alignment horizontal="center" vertical="center" wrapText="1"/>
    </xf>
    <xf numFmtId="0" fontId="12" fillId="21" borderId="16" xfId="0" applyFont="1" applyFill="1" applyBorder="1" applyAlignment="1">
      <alignment horizontal="left" vertical="center"/>
    </xf>
    <xf numFmtId="0" fontId="60" fillId="3" borderId="0" xfId="0" applyFont="1" applyFill="1"/>
    <xf numFmtId="0" fontId="15" fillId="0" borderId="0" xfId="1" applyFont="1" applyFill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164" fontId="2" fillId="0" borderId="110" xfId="0" applyNumberFormat="1" applyFont="1" applyBorder="1" applyAlignment="1">
      <alignment horizontal="center" vertical="center" wrapText="1"/>
    </xf>
    <xf numFmtId="0" fontId="17" fillId="17" borderId="0" xfId="1" applyFont="1" applyFill="1" applyAlignment="1">
      <alignment horizontal="center" vertical="center"/>
    </xf>
    <xf numFmtId="0" fontId="21" fillId="38" borderId="110" xfId="0" applyFont="1" applyFill="1" applyBorder="1" applyAlignment="1">
      <alignment horizontal="center" vertical="top" wrapText="1"/>
    </xf>
    <xf numFmtId="0" fontId="2" fillId="22" borderId="103" xfId="0" applyFont="1" applyFill="1" applyBorder="1" applyAlignment="1">
      <alignment horizontal="center" vertical="center"/>
    </xf>
    <xf numFmtId="164" fontId="2" fillId="0" borderId="101" xfId="0" applyNumberFormat="1" applyFont="1" applyBorder="1" applyAlignment="1">
      <alignment horizontal="center" vertical="center"/>
    </xf>
    <xf numFmtId="164" fontId="2" fillId="0" borderId="104" xfId="0" applyNumberFormat="1" applyFont="1" applyBorder="1" applyAlignment="1">
      <alignment horizontal="center" vertical="center"/>
    </xf>
    <xf numFmtId="0" fontId="2" fillId="10" borderId="100" xfId="0" applyFont="1" applyFill="1" applyBorder="1" applyAlignment="1">
      <alignment horizontal="center" vertical="center"/>
    </xf>
    <xf numFmtId="0" fontId="21" fillId="38" borderId="101" xfId="0" applyFont="1" applyFill="1" applyBorder="1" applyAlignment="1">
      <alignment horizontal="center" vertical="top"/>
    </xf>
    <xf numFmtId="0" fontId="17" fillId="0" borderId="0" xfId="1" applyFont="1" applyFill="1" applyAlignment="1">
      <alignment horizontal="center" vertical="center"/>
    </xf>
    <xf numFmtId="0" fontId="2" fillId="15" borderId="100" xfId="0" applyFont="1" applyFill="1" applyBorder="1" applyAlignment="1">
      <alignment horizontal="center" vertical="center"/>
    </xf>
    <xf numFmtId="0" fontId="2" fillId="33" borderId="10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7" fillId="0" borderId="0" xfId="1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4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horizontal="center" wrapText="1"/>
    </xf>
    <xf numFmtId="0" fontId="44" fillId="0" borderId="17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43" fillId="7" borderId="1" xfId="0" applyFont="1" applyFill="1" applyBorder="1" applyAlignment="1">
      <alignment vertical="center" wrapText="1"/>
    </xf>
    <xf numFmtId="0" fontId="60" fillId="7" borderId="1" xfId="0" applyFont="1" applyFill="1" applyBorder="1" applyAlignment="1">
      <alignment horizontal="left" vertical="center" wrapText="1"/>
    </xf>
    <xf numFmtId="0" fontId="60" fillId="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43" fillId="7" borderId="1" xfId="0" applyFont="1" applyFill="1" applyBorder="1" applyAlignment="1">
      <alignment horizontal="left" vertical="center" wrapText="1"/>
    </xf>
    <xf numFmtId="0" fontId="47" fillId="0" borderId="109" xfId="0" applyFont="1" applyBorder="1" applyAlignment="1">
      <alignment horizontal="right" vertical="center" wrapText="1"/>
    </xf>
    <xf numFmtId="0" fontId="70" fillId="41" borderId="106" xfId="0" applyFont="1" applyFill="1" applyBorder="1" applyAlignment="1">
      <alignment horizontal="right" vertical="center" wrapText="1"/>
    </xf>
    <xf numFmtId="0" fontId="35" fillId="19" borderId="17" xfId="1" applyFont="1" applyFill="1" applyBorder="1" applyAlignment="1">
      <alignment horizontal="left" vertical="center"/>
    </xf>
    <xf numFmtId="0" fontId="35" fillId="19" borderId="18" xfId="1" applyFont="1" applyFill="1" applyBorder="1" applyAlignment="1">
      <alignment horizontal="left" vertical="center"/>
    </xf>
    <xf numFmtId="0" fontId="35" fillId="19" borderId="78" xfId="1" applyFont="1" applyFill="1" applyBorder="1" applyAlignment="1">
      <alignment horizontal="left" vertical="center"/>
    </xf>
    <xf numFmtId="0" fontId="29" fillId="24" borderId="17" xfId="1" applyFont="1" applyFill="1" applyBorder="1" applyAlignment="1">
      <alignment horizontal="left" vertical="center" wrapText="1"/>
    </xf>
    <xf numFmtId="0" fontId="29" fillId="24" borderId="18" xfId="1" applyFont="1" applyFill="1" applyBorder="1" applyAlignment="1">
      <alignment horizontal="left" vertical="center" wrapText="1"/>
    </xf>
    <xf numFmtId="0" fontId="29" fillId="24" borderId="19" xfId="1" applyFont="1" applyFill="1" applyBorder="1" applyAlignment="1">
      <alignment horizontal="left" vertical="center" wrapText="1"/>
    </xf>
    <xf numFmtId="0" fontId="29" fillId="30" borderId="52" xfId="1" applyFont="1" applyFill="1" applyBorder="1" applyAlignment="1">
      <alignment vertical="center" wrapText="1"/>
    </xf>
    <xf numFmtId="0" fontId="29" fillId="30" borderId="53" xfId="1" applyFont="1" applyFill="1" applyBorder="1" applyAlignment="1">
      <alignment vertical="center" wrapText="1"/>
    </xf>
    <xf numFmtId="0" fontId="29" fillId="30" borderId="54" xfId="1" applyFont="1" applyFill="1" applyBorder="1" applyAlignment="1">
      <alignment vertical="center" wrapText="1"/>
    </xf>
    <xf numFmtId="0" fontId="29" fillId="14" borderId="17" xfId="1" applyFont="1" applyFill="1" applyBorder="1" applyAlignment="1">
      <alignment horizontal="left" vertical="center" wrapText="1"/>
    </xf>
    <xf numFmtId="0" fontId="29" fillId="14" borderId="18" xfId="1" applyFont="1" applyFill="1" applyBorder="1" applyAlignment="1">
      <alignment horizontal="left" vertical="center" wrapText="1"/>
    </xf>
    <xf numFmtId="0" fontId="29" fillId="14" borderId="78" xfId="1" applyFont="1" applyFill="1" applyBorder="1" applyAlignment="1">
      <alignment horizontal="left" vertical="center" wrapText="1"/>
    </xf>
    <xf numFmtId="0" fontId="12" fillId="21" borderId="16" xfId="0" applyFont="1" applyFill="1" applyBorder="1" applyAlignment="1">
      <alignment horizontal="left" vertical="center"/>
    </xf>
    <xf numFmtId="0" fontId="12" fillId="21" borderId="48" xfId="0" applyFont="1" applyFill="1" applyBorder="1" applyAlignment="1">
      <alignment horizontal="left" vertical="center"/>
    </xf>
    <xf numFmtId="0" fontId="19" fillId="30" borderId="75" xfId="0" applyFont="1" applyFill="1" applyBorder="1" applyAlignment="1">
      <alignment horizontal="left" vertical="center"/>
    </xf>
    <xf numFmtId="0" fontId="19" fillId="30" borderId="32" xfId="0" applyFont="1" applyFill="1" applyBorder="1" applyAlignment="1">
      <alignment horizontal="left" vertical="center"/>
    </xf>
    <xf numFmtId="0" fontId="19" fillId="30" borderId="79" xfId="0" applyFont="1" applyFill="1" applyBorder="1" applyAlignment="1">
      <alignment horizontal="left" vertical="center"/>
    </xf>
    <xf numFmtId="0" fontId="27" fillId="15" borderId="17" xfId="1" applyFont="1" applyFill="1" applyBorder="1" applyAlignment="1">
      <alignment horizontal="left" vertical="center"/>
    </xf>
    <xf numFmtId="0" fontId="27" fillId="15" borderId="18" xfId="1" applyFont="1" applyFill="1" applyBorder="1" applyAlignment="1">
      <alignment horizontal="left" vertical="center"/>
    </xf>
    <xf numFmtId="0" fontId="27" fillId="15" borderId="19" xfId="1" applyFont="1" applyFill="1" applyBorder="1" applyAlignment="1">
      <alignment horizontal="left" vertical="center"/>
    </xf>
    <xf numFmtId="0" fontId="27" fillId="16" borderId="53" xfId="1" applyFont="1" applyFill="1" applyBorder="1" applyAlignment="1">
      <alignment horizontal="left" vertical="center" wrapText="1"/>
    </xf>
    <xf numFmtId="0" fontId="30" fillId="26" borderId="77" xfId="1" applyFont="1" applyFill="1" applyBorder="1" applyAlignment="1">
      <alignment horizontal="left" vertical="center"/>
    </xf>
    <xf numFmtId="0" fontId="30" fillId="26" borderId="18" xfId="1" applyFont="1" applyFill="1" applyBorder="1" applyAlignment="1">
      <alignment horizontal="left" vertical="center"/>
    </xf>
    <xf numFmtId="0" fontId="30" fillId="26" borderId="78" xfId="1" applyFont="1" applyFill="1" applyBorder="1" applyAlignment="1">
      <alignment horizontal="left" vertical="center"/>
    </xf>
    <xf numFmtId="0" fontId="27" fillId="11" borderId="52" xfId="1" applyFont="1" applyFill="1" applyBorder="1" applyAlignment="1">
      <alignment vertical="center" wrapText="1"/>
    </xf>
    <xf numFmtId="0" fontId="27" fillId="11" borderId="53" xfId="1" applyFont="1" applyFill="1" applyBorder="1" applyAlignment="1">
      <alignment vertical="center" wrapText="1"/>
    </xf>
    <xf numFmtId="0" fontId="27" fillId="11" borderId="54" xfId="1" applyFont="1" applyFill="1" applyBorder="1" applyAlignment="1">
      <alignment vertical="center" wrapText="1"/>
    </xf>
    <xf numFmtId="0" fontId="12" fillId="21" borderId="83" xfId="0" applyFont="1" applyFill="1" applyBorder="1" applyAlignment="1">
      <alignment horizontal="left" vertical="center"/>
    </xf>
    <xf numFmtId="0" fontId="12" fillId="21" borderId="75" xfId="0" applyFont="1" applyFill="1" applyBorder="1" applyAlignment="1">
      <alignment horizontal="left" vertical="center"/>
    </xf>
    <xf numFmtId="0" fontId="12" fillId="21" borderId="84" xfId="0" applyFont="1" applyFill="1" applyBorder="1" applyAlignment="1">
      <alignment horizontal="left" vertical="center"/>
    </xf>
    <xf numFmtId="0" fontId="15" fillId="29" borderId="76" xfId="1" applyFont="1" applyFill="1" applyBorder="1" applyAlignment="1">
      <alignment horizontal="left" vertical="center"/>
    </xf>
    <xf numFmtId="0" fontId="15" fillId="29" borderId="0" xfId="1" applyFont="1" applyFill="1" applyAlignment="1">
      <alignment horizontal="left" vertical="center"/>
    </xf>
    <xf numFmtId="0" fontId="40" fillId="0" borderId="7" xfId="0" applyFont="1" applyBorder="1" applyAlignment="1">
      <alignment horizontal="center" vertical="center"/>
    </xf>
    <xf numFmtId="0" fontId="25" fillId="28" borderId="7" xfId="0" applyFont="1" applyFill="1" applyBorder="1" applyAlignment="1">
      <alignment horizontal="center" vertical="center" wrapText="1"/>
    </xf>
    <xf numFmtId="0" fontId="26" fillId="28" borderId="7" xfId="0" applyFont="1" applyFill="1" applyBorder="1" applyAlignment="1">
      <alignment horizontal="center"/>
    </xf>
    <xf numFmtId="0" fontId="50" fillId="10" borderId="52" xfId="1" applyFont="1" applyFill="1" applyBorder="1" applyAlignment="1">
      <alignment vertical="center"/>
    </xf>
    <xf numFmtId="0" fontId="50" fillId="10" borderId="53" xfId="1" applyFont="1" applyFill="1" applyBorder="1" applyAlignment="1">
      <alignment vertical="center"/>
    </xf>
    <xf numFmtId="0" fontId="50" fillId="10" borderId="54" xfId="1" applyFont="1" applyFill="1" applyBorder="1" applyAlignment="1">
      <alignment vertical="center"/>
    </xf>
    <xf numFmtId="0" fontId="19" fillId="10" borderId="16" xfId="0" applyFont="1" applyFill="1" applyBorder="1" applyAlignment="1">
      <alignment horizontal="left" vertical="center"/>
    </xf>
    <xf numFmtId="0" fontId="17" fillId="29" borderId="76" xfId="1" applyFont="1" applyFill="1" applyBorder="1" applyAlignment="1">
      <alignment horizontal="left" vertical="center"/>
    </xf>
    <xf numFmtId="0" fontId="17" fillId="29" borderId="0" xfId="1" applyFont="1" applyFill="1" applyAlignment="1">
      <alignment horizontal="left" vertical="center"/>
    </xf>
    <xf numFmtId="0" fontId="43" fillId="2" borderId="1" xfId="0" applyFont="1" applyFill="1" applyBorder="1" applyAlignment="1">
      <alignment horizontal="center"/>
    </xf>
    <xf numFmtId="0" fontId="43" fillId="3" borderId="1" xfId="0" applyFont="1" applyFill="1" applyBorder="1" applyAlignment="1">
      <alignment horizontal="center"/>
    </xf>
    <xf numFmtId="0" fontId="60" fillId="0" borderId="1" xfId="0" applyFont="1" applyBorder="1" applyAlignment="1">
      <alignment horizontal="left" vertical="center" wrapText="1"/>
    </xf>
    <xf numFmtId="0" fontId="60" fillId="3" borderId="0" xfId="0" applyFont="1" applyFill="1" applyAlignment="1"/>
    <xf numFmtId="0" fontId="59" fillId="0" borderId="0" xfId="0" applyFont="1" applyAlignment="1"/>
    <xf numFmtId="0" fontId="43" fillId="7" borderId="1" xfId="0" applyFont="1" applyFill="1" applyBorder="1" applyAlignment="1">
      <alignment horizontal="center"/>
    </xf>
    <xf numFmtId="0" fontId="60" fillId="0" borderId="1" xfId="0" applyFont="1" applyBorder="1" applyAlignment="1"/>
    <xf numFmtId="14" fontId="60" fillId="0" borderId="1" xfId="0" applyNumberFormat="1" applyFont="1" applyBorder="1" applyAlignment="1">
      <alignment horizontal="left" vertical="center" wrapText="1"/>
    </xf>
    <xf numFmtId="0" fontId="43" fillId="7" borderId="1" xfId="0" applyFont="1" applyFill="1" applyBorder="1" applyAlignment="1">
      <alignment vertical="center" wrapText="1"/>
    </xf>
    <xf numFmtId="0" fontId="60" fillId="0" borderId="1" xfId="0" applyFont="1" applyBorder="1" applyAlignment="1">
      <alignment vertical="center" wrapText="1"/>
    </xf>
    <xf numFmtId="0" fontId="13" fillId="0" borderId="1" xfId="1" applyBorder="1" applyAlignment="1">
      <alignment horizontal="left" vertical="center" wrapText="1"/>
    </xf>
    <xf numFmtId="2" fontId="60" fillId="0" borderId="1" xfId="0" applyNumberFormat="1" applyFont="1" applyBorder="1" applyAlignment="1">
      <alignment horizontal="left" vertical="center" wrapText="1"/>
    </xf>
    <xf numFmtId="0" fontId="60" fillId="3" borderId="1" xfId="0" applyFont="1" applyFill="1" applyBorder="1" applyAlignment="1">
      <alignment horizontal="left" vertical="center" wrapText="1"/>
    </xf>
    <xf numFmtId="0" fontId="13" fillId="3" borderId="1" xfId="1" applyFill="1" applyBorder="1" applyAlignment="1">
      <alignment horizontal="left" vertical="center" wrapText="1"/>
    </xf>
    <xf numFmtId="0" fontId="61" fillId="2" borderId="10" xfId="0" applyFont="1" applyFill="1" applyBorder="1" applyAlignment="1">
      <alignment horizontal="center" vertical="center"/>
    </xf>
    <xf numFmtId="0" fontId="62" fillId="0" borderId="11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37" fillId="4" borderId="29" xfId="0" applyFont="1" applyFill="1" applyBorder="1" applyAlignment="1"/>
    <xf numFmtId="0" fontId="38" fillId="0" borderId="21" xfId="0" applyFont="1" applyBorder="1" applyAlignment="1"/>
    <xf numFmtId="0" fontId="38" fillId="0" borderId="22" xfId="0" applyFont="1" applyBorder="1" applyAlignment="1"/>
    <xf numFmtId="0" fontId="37" fillId="8" borderId="10" xfId="0" applyFont="1" applyFill="1" applyBorder="1" applyAlignment="1">
      <alignment horizontal="center"/>
    </xf>
    <xf numFmtId="0" fontId="38" fillId="9" borderId="11" xfId="0" applyFont="1" applyFill="1" applyBorder="1" applyAlignment="1">
      <alignment horizontal="center"/>
    </xf>
    <xf numFmtId="0" fontId="38" fillId="9" borderId="12" xfId="0" applyFont="1" applyFill="1" applyBorder="1" applyAlignment="1">
      <alignment horizontal="center"/>
    </xf>
    <xf numFmtId="0" fontId="64" fillId="6" borderId="0" xfId="0" applyFont="1" applyFill="1" applyAlignment="1">
      <alignment horizontal="center"/>
    </xf>
    <xf numFmtId="0" fontId="65" fillId="0" borderId="0" xfId="0" applyFont="1" applyAlignment="1">
      <alignment horizontal="center"/>
    </xf>
    <xf numFmtId="0" fontId="37" fillId="4" borderId="31" xfId="0" applyFont="1" applyFill="1" applyBorder="1" applyAlignment="1">
      <alignment horizontal="left"/>
    </xf>
    <xf numFmtId="0" fontId="37" fillId="4" borderId="25" xfId="0" applyFont="1" applyFill="1" applyBorder="1" applyAlignment="1">
      <alignment horizontal="left"/>
    </xf>
    <xf numFmtId="0" fontId="37" fillId="4" borderId="26" xfId="0" applyFont="1" applyFill="1" applyBorder="1" applyAlignment="1">
      <alignment horizontal="left"/>
    </xf>
    <xf numFmtId="0" fontId="37" fillId="4" borderId="13" xfId="0" applyFont="1" applyFill="1" applyBorder="1" applyAlignment="1">
      <alignment horizontal="center" vertical="center"/>
    </xf>
    <xf numFmtId="0" fontId="37" fillId="4" borderId="14" xfId="0" applyFont="1" applyFill="1" applyBorder="1" applyAlignment="1">
      <alignment horizontal="center" vertical="center"/>
    </xf>
    <xf numFmtId="0" fontId="37" fillId="4" borderId="15" xfId="0" applyFont="1" applyFill="1" applyBorder="1" applyAlignment="1">
      <alignment horizontal="center" vertical="center"/>
    </xf>
    <xf numFmtId="0" fontId="37" fillId="4" borderId="36" xfId="0" applyFont="1" applyFill="1" applyBorder="1" applyAlignment="1">
      <alignment horizontal="center" vertical="center"/>
    </xf>
    <xf numFmtId="0" fontId="37" fillId="4" borderId="37" xfId="0" applyFont="1" applyFill="1" applyBorder="1" applyAlignment="1">
      <alignment horizontal="center" vertical="center"/>
    </xf>
    <xf numFmtId="0" fontId="37" fillId="4" borderId="38" xfId="0" applyFont="1" applyFill="1" applyBorder="1" applyAlignment="1">
      <alignment horizontal="center" vertical="center"/>
    </xf>
    <xf numFmtId="0" fontId="20" fillId="0" borderId="0" xfId="1" applyFont="1" applyFill="1" applyAlignment="1">
      <alignment horizontal="center" vertical="center" readingOrder="1"/>
    </xf>
    <xf numFmtId="0" fontId="15" fillId="0" borderId="0" xfId="1" applyFont="1" applyFill="1" applyAlignment="1">
      <alignment horizontal="center" vertical="center"/>
    </xf>
    <xf numFmtId="0" fontId="53" fillId="10" borderId="97" xfId="0" applyFont="1" applyFill="1" applyBorder="1" applyAlignment="1">
      <alignment horizontal="center" vertical="center" wrapText="1"/>
    </xf>
    <xf numFmtId="0" fontId="53" fillId="10" borderId="116" xfId="0" applyFont="1" applyFill="1" applyBorder="1" applyAlignment="1">
      <alignment horizontal="center" vertical="center" wrapText="1"/>
    </xf>
    <xf numFmtId="0" fontId="2" fillId="0" borderId="119" xfId="0" applyFont="1" applyBorder="1" applyAlignment="1">
      <alignment horizontal="center" vertical="center" wrapText="1"/>
    </xf>
    <xf numFmtId="0" fontId="1" fillId="0" borderId="120" xfId="0" applyFont="1" applyBorder="1" applyAlignment="1">
      <alignment vertical="center"/>
    </xf>
    <xf numFmtId="0" fontId="1" fillId="0" borderId="121" xfId="0" applyFont="1" applyBorder="1" applyAlignment="1">
      <alignment vertical="center"/>
    </xf>
    <xf numFmtId="0" fontId="2" fillId="29" borderId="100" xfId="0" applyFont="1" applyFill="1" applyBorder="1" applyAlignment="1">
      <alignment horizontal="center" vertical="center" wrapText="1"/>
    </xf>
    <xf numFmtId="164" fontId="2" fillId="0" borderId="101" xfId="0" applyNumberFormat="1" applyFont="1" applyBorder="1" applyAlignment="1">
      <alignment horizontal="center" vertical="center" wrapText="1"/>
    </xf>
    <xf numFmtId="164" fontId="5" fillId="0" borderId="102" xfId="0" applyNumberFormat="1" applyFont="1" applyBorder="1" applyAlignment="1">
      <alignment horizontal="center" vertical="center" wrapText="1"/>
    </xf>
    <xf numFmtId="164" fontId="5" fillId="0" borderId="105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top" wrapText="1"/>
    </xf>
    <xf numFmtId="0" fontId="2" fillId="0" borderId="125" xfId="0" applyFont="1" applyBorder="1" applyAlignment="1">
      <alignment horizontal="center" vertical="top" wrapText="1"/>
    </xf>
    <xf numFmtId="0" fontId="2" fillId="0" borderId="67" xfId="0" applyFont="1" applyBorder="1" applyAlignment="1">
      <alignment horizontal="center" vertical="top" wrapText="1"/>
    </xf>
    <xf numFmtId="164" fontId="2" fillId="0" borderId="123" xfId="0" applyNumberFormat="1" applyFont="1" applyBorder="1" applyAlignment="1">
      <alignment horizontal="center" vertical="center" wrapText="1"/>
    </xf>
    <xf numFmtId="164" fontId="2" fillId="0" borderId="124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2" fillId="10" borderId="37" xfId="1" applyFont="1" applyFill="1" applyBorder="1" applyAlignment="1">
      <alignment horizontal="center" vertical="center"/>
    </xf>
    <xf numFmtId="0" fontId="32" fillId="10" borderId="122" xfId="1" applyFont="1" applyFill="1" applyBorder="1" applyAlignment="1">
      <alignment horizontal="center" vertical="center"/>
    </xf>
    <xf numFmtId="164" fontId="5" fillId="0" borderId="52" xfId="0" applyNumberFormat="1" applyFont="1" applyBorder="1" applyAlignment="1">
      <alignment horizontal="center" vertical="center" wrapText="1"/>
    </xf>
    <xf numFmtId="164" fontId="5" fillId="0" borderId="53" xfId="0" applyNumberFormat="1" applyFont="1" applyBorder="1" applyAlignment="1">
      <alignment horizontal="center" vertical="center" wrapText="1"/>
    </xf>
    <xf numFmtId="164" fontId="5" fillId="0" borderId="54" xfId="0" applyNumberFormat="1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top" wrapText="1"/>
    </xf>
    <xf numFmtId="0" fontId="2" fillId="0" borderId="70" xfId="0" applyFont="1" applyBorder="1" applyAlignment="1">
      <alignment horizontal="center" vertical="top" wrapText="1"/>
    </xf>
    <xf numFmtId="0" fontId="2" fillId="0" borderId="62" xfId="0" applyFont="1" applyBorder="1" applyAlignment="1">
      <alignment horizontal="center" vertical="top" wrapText="1"/>
    </xf>
    <xf numFmtId="0" fontId="1" fillId="0" borderId="62" xfId="0" applyFont="1" applyBorder="1" applyAlignment="1"/>
    <xf numFmtId="0" fontId="1" fillId="0" borderId="63" xfId="0" applyFont="1" applyBorder="1" applyAlignment="1"/>
    <xf numFmtId="0" fontId="2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/>
    <xf numFmtId="0" fontId="11" fillId="0" borderId="19" xfId="0" applyFont="1" applyBorder="1" applyAlignment="1"/>
    <xf numFmtId="164" fontId="2" fillId="0" borderId="7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7" fillId="0" borderId="78" xfId="0" applyNumberFormat="1" applyFont="1" applyBorder="1" applyAlignment="1">
      <alignment horizontal="center" vertical="center" wrapText="1"/>
    </xf>
    <xf numFmtId="164" fontId="7" fillId="0" borderId="54" xfId="0" applyNumberFormat="1" applyFont="1" applyBorder="1" applyAlignment="1">
      <alignment horizontal="center" vertical="center" wrapText="1"/>
    </xf>
    <xf numFmtId="0" fontId="36" fillId="21" borderId="13" xfId="1" applyFont="1" applyFill="1" applyBorder="1" applyAlignment="1">
      <alignment horizontal="center" vertical="center"/>
    </xf>
    <xf numFmtId="0" fontId="36" fillId="21" borderId="14" xfId="1" applyFont="1" applyFill="1" applyBorder="1" applyAlignment="1">
      <alignment horizontal="center" vertical="center"/>
    </xf>
    <xf numFmtId="164" fontId="5" fillId="0" borderId="95" xfId="0" applyNumberFormat="1" applyFont="1" applyBorder="1" applyAlignment="1">
      <alignment horizontal="center" vertical="center" wrapText="1"/>
    </xf>
    <xf numFmtId="164" fontId="5" fillId="0" borderId="80" xfId="0" applyNumberFormat="1" applyFont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5" fillId="0" borderId="0" xfId="1" applyFont="1" applyFill="1" applyAlignment="1">
      <alignment horizontal="center" vertical="center" wrapText="1"/>
    </xf>
    <xf numFmtId="0" fontId="54" fillId="0" borderId="107" xfId="0" applyFont="1" applyBorder="1" applyAlignment="1">
      <alignment horizontal="center" vertical="center" wrapText="1"/>
    </xf>
    <xf numFmtId="0" fontId="1" fillId="0" borderId="107" xfId="0" applyFont="1" applyBorder="1" applyAlignment="1">
      <alignment vertical="center"/>
    </xf>
    <xf numFmtId="0" fontId="1" fillId="0" borderId="108" xfId="0" applyFont="1" applyBorder="1" applyAlignment="1">
      <alignment vertical="center"/>
    </xf>
    <xf numFmtId="0" fontId="2" fillId="22" borderId="109" xfId="0" applyFont="1" applyFill="1" applyBorder="1" applyAlignment="1">
      <alignment horizontal="center" vertical="center" wrapText="1"/>
    </xf>
    <xf numFmtId="0" fontId="11" fillId="22" borderId="112" xfId="0" applyFont="1" applyFill="1" applyBorder="1" applyAlignment="1"/>
    <xf numFmtId="164" fontId="7" fillId="0" borderId="110" xfId="0" applyNumberFormat="1" applyFont="1" applyBorder="1" applyAlignment="1">
      <alignment horizontal="center" vertical="center" wrapText="1"/>
    </xf>
    <xf numFmtId="164" fontId="7" fillId="0" borderId="113" xfId="0" applyNumberFormat="1" applyFont="1" applyBorder="1" applyAlignment="1">
      <alignment horizontal="center" vertical="center" wrapText="1"/>
    </xf>
    <xf numFmtId="0" fontId="2" fillId="33" borderId="109" xfId="0" applyFont="1" applyFill="1" applyBorder="1" applyAlignment="1">
      <alignment horizontal="center" vertical="center" wrapText="1"/>
    </xf>
    <xf numFmtId="0" fontId="11" fillId="33" borderId="109" xfId="0" applyFont="1" applyFill="1" applyBorder="1" applyAlignment="1"/>
    <xf numFmtId="164" fontId="2" fillId="0" borderId="110" xfId="0" applyNumberFormat="1" applyFont="1" applyBorder="1" applyAlignment="1">
      <alignment horizontal="center" vertical="center" wrapText="1"/>
    </xf>
    <xf numFmtId="0" fontId="31" fillId="11" borderId="106" xfId="0" applyFont="1" applyFill="1" applyBorder="1" applyAlignment="1">
      <alignment horizontal="center" vertical="center" wrapText="1"/>
    </xf>
    <xf numFmtId="0" fontId="31" fillId="11" borderId="107" xfId="0" applyFont="1" applyFill="1" applyBorder="1" applyAlignment="1">
      <alignment horizontal="center" vertical="center" wrapText="1"/>
    </xf>
    <xf numFmtId="0" fontId="17" fillId="17" borderId="0" xfId="1" applyFont="1" applyFill="1" applyAlignment="1">
      <alignment horizontal="center" vertical="center"/>
    </xf>
    <xf numFmtId="164" fontId="5" fillId="0" borderId="111" xfId="0" applyNumberFormat="1" applyFont="1" applyBorder="1" applyAlignment="1">
      <alignment horizontal="center" vertical="center" wrapText="1"/>
    </xf>
    <xf numFmtId="164" fontId="5" fillId="0" borderId="114" xfId="0" applyNumberFormat="1" applyFont="1" applyBorder="1" applyAlignment="1">
      <alignment horizontal="center" vertical="center" wrapText="1"/>
    </xf>
    <xf numFmtId="0" fontId="20" fillId="0" borderId="0" xfId="1" applyFont="1" applyFill="1" applyAlignment="1">
      <alignment horizontal="center" vertical="center" wrapText="1" readingOrder="1"/>
    </xf>
    <xf numFmtId="0" fontId="36" fillId="0" borderId="0" xfId="1" applyFont="1" applyFill="1" applyAlignment="1">
      <alignment horizontal="center" vertical="center" wrapText="1"/>
    </xf>
    <xf numFmtId="0" fontId="21" fillId="38" borderId="110" xfId="0" applyFont="1" applyFill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2" fillId="0" borderId="14" xfId="0" applyFont="1" applyBorder="1" applyAlignment="1">
      <alignment vertical="center"/>
    </xf>
    <xf numFmtId="0" fontId="52" fillId="0" borderId="63" xfId="0" applyFont="1" applyBorder="1" applyAlignment="1">
      <alignment vertical="center"/>
    </xf>
    <xf numFmtId="0" fontId="30" fillId="13" borderId="13" xfId="1" applyFont="1" applyFill="1" applyBorder="1" applyAlignment="1">
      <alignment horizontal="center" vertical="center"/>
    </xf>
    <xf numFmtId="0" fontId="30" fillId="13" borderId="14" xfId="1" applyFont="1" applyFill="1" applyBorder="1" applyAlignment="1">
      <alignment horizontal="center" vertical="center"/>
    </xf>
    <xf numFmtId="0" fontId="30" fillId="13" borderId="115" xfId="1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54" xfId="0" applyNumberFormat="1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80" xfId="0" applyNumberFormat="1" applyFont="1" applyBorder="1" applyAlignment="1">
      <alignment horizontal="center" vertical="center"/>
    </xf>
    <xf numFmtId="164" fontId="5" fillId="0" borderId="38" xfId="0" applyNumberFormat="1" applyFont="1" applyBorder="1" applyAlignment="1">
      <alignment horizontal="center" vertical="center"/>
    </xf>
    <xf numFmtId="164" fontId="2" fillId="0" borderId="5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61" xfId="0" applyFont="1" applyBorder="1" applyAlignment="1">
      <alignment horizontal="center" vertical="top"/>
    </xf>
    <xf numFmtId="164" fontId="5" fillId="0" borderId="23" xfId="0" applyNumberFormat="1" applyFont="1" applyBorder="1" applyAlignment="1">
      <alignment horizontal="center" vertical="center"/>
    </xf>
    <xf numFmtId="0" fontId="1" fillId="0" borderId="26" xfId="0" applyFont="1" applyBorder="1" applyAlignment="1"/>
    <xf numFmtId="0" fontId="20" fillId="14" borderId="0" xfId="1" applyFont="1" applyFill="1" applyAlignment="1">
      <alignment horizontal="center" vertical="center"/>
    </xf>
    <xf numFmtId="0" fontId="2" fillId="22" borderId="100" xfId="0" applyFont="1" applyFill="1" applyBorder="1" applyAlignment="1">
      <alignment horizontal="center" vertical="center"/>
    </xf>
    <xf numFmtId="0" fontId="2" fillId="22" borderId="103" xfId="0" applyFont="1" applyFill="1" applyBorder="1" applyAlignment="1">
      <alignment horizontal="center" vertical="center"/>
    </xf>
    <xf numFmtId="164" fontId="2" fillId="0" borderId="101" xfId="0" applyNumberFormat="1" applyFont="1" applyBorder="1" applyAlignment="1">
      <alignment horizontal="center" vertical="center"/>
    </xf>
    <xf numFmtId="164" fontId="2" fillId="0" borderId="104" xfId="0" applyNumberFormat="1" applyFont="1" applyBorder="1" applyAlignment="1">
      <alignment horizontal="center" vertical="center"/>
    </xf>
    <xf numFmtId="164" fontId="5" fillId="0" borderId="102" xfId="0" applyNumberFormat="1" applyFont="1" applyBorder="1" applyAlignment="1">
      <alignment horizontal="center" vertical="center"/>
    </xf>
    <xf numFmtId="164" fontId="5" fillId="0" borderId="105" xfId="0" applyNumberFormat="1" applyFont="1" applyBorder="1" applyAlignment="1">
      <alignment horizontal="center" vertical="center"/>
    </xf>
    <xf numFmtId="0" fontId="21" fillId="13" borderId="97" xfId="0" applyFont="1" applyFill="1" applyBorder="1" applyAlignment="1">
      <alignment horizontal="center" vertical="center" wrapText="1"/>
    </xf>
    <xf numFmtId="0" fontId="21" fillId="13" borderId="98" xfId="0" applyFont="1" applyFill="1" applyBorder="1" applyAlignment="1">
      <alignment horizontal="center" vertical="center" wrapText="1"/>
    </xf>
    <xf numFmtId="0" fontId="2" fillId="0" borderId="98" xfId="0" applyFont="1" applyBorder="1" applyAlignment="1">
      <alignment horizontal="center" vertical="center"/>
    </xf>
    <xf numFmtId="0" fontId="1" fillId="0" borderId="98" xfId="0" applyFont="1" applyBorder="1" applyAlignment="1">
      <alignment vertical="center"/>
    </xf>
    <xf numFmtId="0" fontId="1" fillId="0" borderId="99" xfId="0" applyFont="1" applyBorder="1" applyAlignment="1">
      <alignment vertical="center"/>
    </xf>
    <xf numFmtId="0" fontId="2" fillId="10" borderId="100" xfId="0" applyFont="1" applyFill="1" applyBorder="1" applyAlignment="1">
      <alignment horizontal="center" vertical="center"/>
    </xf>
    <xf numFmtId="0" fontId="21" fillId="38" borderId="101" xfId="0" applyFont="1" applyFill="1" applyBorder="1" applyAlignment="1">
      <alignment horizontal="center" vertical="top"/>
    </xf>
    <xf numFmtId="0" fontId="17" fillId="0" borderId="0" xfId="1" applyFont="1" applyFill="1" applyAlignment="1">
      <alignment horizontal="center" vertical="center"/>
    </xf>
    <xf numFmtId="0" fontId="2" fillId="15" borderId="100" xfId="0" applyFont="1" applyFill="1" applyBorder="1" applyAlignment="1">
      <alignment horizontal="center" vertical="center"/>
    </xf>
    <xf numFmtId="0" fontId="2" fillId="33" borderId="10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/>
    <xf numFmtId="164" fontId="5" fillId="0" borderId="1" xfId="0" applyNumberFormat="1" applyFont="1" applyBorder="1" applyAlignment="1">
      <alignment horizontal="center" vertical="center"/>
    </xf>
    <xf numFmtId="0" fontId="17" fillId="0" borderId="0" xfId="1" applyFont="1" applyFill="1" applyAlignment="1">
      <alignment horizontal="center" vertical="center" wrapText="1"/>
    </xf>
    <xf numFmtId="0" fontId="14" fillId="14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center" vertical="center" wrapText="1"/>
    </xf>
    <xf numFmtId="0" fontId="14" fillId="0" borderId="0" xfId="1" applyFont="1" applyFill="1" applyAlignment="1">
      <alignment horizontal="center" vertical="center" wrapText="1"/>
    </xf>
    <xf numFmtId="164" fontId="5" fillId="0" borderId="64" xfId="0" applyNumberFormat="1" applyFont="1" applyBorder="1" applyAlignment="1">
      <alignment horizontal="center" vertical="center"/>
    </xf>
    <xf numFmtId="164" fontId="5" fillId="0" borderId="65" xfId="0" applyNumberFormat="1" applyFont="1" applyBorder="1" applyAlignment="1">
      <alignment horizontal="center" vertical="center"/>
    </xf>
    <xf numFmtId="0" fontId="1" fillId="0" borderId="68" xfId="0" applyFont="1" applyBorder="1" applyAlignment="1"/>
    <xf numFmtId="0" fontId="27" fillId="15" borderId="13" xfId="1" applyFont="1" applyFill="1" applyBorder="1" applyAlignment="1">
      <alignment horizontal="center" vertical="center"/>
    </xf>
    <xf numFmtId="0" fontId="27" fillId="15" borderId="14" xfId="1" applyFont="1" applyFill="1" applyBorder="1" applyAlignment="1">
      <alignment horizontal="center" vertical="center"/>
    </xf>
    <xf numFmtId="0" fontId="16" fillId="0" borderId="0" xfId="1" applyFont="1" applyFill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1" fillId="0" borderId="102" xfId="0" applyFont="1" applyBorder="1" applyAlignment="1"/>
    <xf numFmtId="0" fontId="1" fillId="0" borderId="105" xfId="0" applyFont="1" applyBorder="1" applyAlignment="1"/>
    <xf numFmtId="0" fontId="2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27" fillId="16" borderId="0" xfId="1" applyFont="1" applyFill="1" applyAlignment="1">
      <alignment horizontal="center" vertical="center"/>
    </xf>
    <xf numFmtId="0" fontId="2" fillId="16" borderId="97" xfId="0" applyFont="1" applyFill="1" applyBorder="1" applyAlignment="1">
      <alignment horizontal="center" vertical="center"/>
    </xf>
    <xf numFmtId="0" fontId="2" fillId="16" borderId="98" xfId="0" applyFont="1" applyFill="1" applyBorder="1" applyAlignment="1">
      <alignment horizontal="center" vertical="center"/>
    </xf>
    <xf numFmtId="0" fontId="2" fillId="0" borderId="74" xfId="0" applyFont="1" applyBorder="1" applyAlignment="1">
      <alignment horizontal="center" vertical="top"/>
    </xf>
    <xf numFmtId="0" fontId="1" fillId="0" borderId="14" xfId="0" applyFont="1" applyBorder="1" applyAlignment="1"/>
    <xf numFmtId="0" fontId="1" fillId="0" borderId="15" xfId="0" applyFont="1" applyBorder="1" applyAlignment="1"/>
    <xf numFmtId="0" fontId="20" fillId="27" borderId="71" xfId="1" applyFont="1" applyFill="1" applyBorder="1" applyAlignment="1">
      <alignment horizontal="center" vertical="center"/>
    </xf>
    <xf numFmtId="0" fontId="20" fillId="27" borderId="72" xfId="1" applyFont="1" applyFill="1" applyBorder="1" applyAlignment="1">
      <alignment horizontal="center" vertical="center"/>
    </xf>
    <xf numFmtId="0" fontId="20" fillId="27" borderId="73" xfId="1" applyFont="1" applyFill="1" applyBorder="1" applyAlignment="1">
      <alignment horizontal="center" vertical="center"/>
    </xf>
    <xf numFmtId="0" fontId="16" fillId="0" borderId="0" xfId="1" applyFont="1" applyFill="1" applyAlignment="1">
      <alignment horizontal="center" vertical="center" wrapText="1"/>
    </xf>
    <xf numFmtId="0" fontId="21" fillId="18" borderId="97" xfId="0" applyFont="1" applyFill="1" applyBorder="1" applyAlignment="1">
      <alignment horizontal="center" vertical="center"/>
    </xf>
    <xf numFmtId="0" fontId="21" fillId="18" borderId="98" xfId="0" applyFont="1" applyFill="1" applyBorder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36" fillId="19" borderId="69" xfId="1" applyFont="1" applyFill="1" applyBorder="1" applyAlignment="1">
      <alignment horizontal="center" vertical="center"/>
    </xf>
    <xf numFmtId="0" fontId="36" fillId="19" borderId="62" xfId="1" applyFont="1" applyFill="1" applyBorder="1" applyAlignment="1">
      <alignment horizontal="center" vertical="center"/>
    </xf>
    <xf numFmtId="0" fontId="36" fillId="19" borderId="70" xfId="1" applyFont="1" applyFill="1" applyBorder="1" applyAlignment="1">
      <alignment horizontal="center" vertical="center"/>
    </xf>
    <xf numFmtId="0" fontId="2" fillId="19" borderId="97" xfId="0" applyFont="1" applyFill="1" applyBorder="1" applyAlignment="1">
      <alignment horizontal="center" vertical="center"/>
    </xf>
    <xf numFmtId="0" fontId="2" fillId="19" borderId="98" xfId="0" applyFont="1" applyFill="1" applyBorder="1" applyAlignment="1">
      <alignment horizontal="center" vertical="center"/>
    </xf>
    <xf numFmtId="0" fontId="17" fillId="19" borderId="0" xfId="1" applyFont="1" applyFill="1" applyAlignment="1">
      <alignment horizontal="center" vertical="center"/>
    </xf>
    <xf numFmtId="0" fontId="16" fillId="0" borderId="0" xfId="1" applyFont="1" applyFill="1" applyAlignment="1">
      <alignment horizontal="center" wrapText="1"/>
    </xf>
    <xf numFmtId="0" fontId="29" fillId="14" borderId="69" xfId="1" applyFont="1" applyFill="1" applyBorder="1" applyAlignment="1">
      <alignment horizontal="center" vertical="center"/>
    </xf>
    <xf numFmtId="0" fontId="29" fillId="14" borderId="62" xfId="1" applyFont="1" applyFill="1" applyBorder="1" applyAlignment="1">
      <alignment horizontal="center" vertical="center"/>
    </xf>
    <xf numFmtId="0" fontId="29" fillId="14" borderId="70" xfId="1" applyFont="1" applyFill="1" applyBorder="1" applyAlignment="1">
      <alignment horizontal="center" vertical="center"/>
    </xf>
    <xf numFmtId="0" fontId="21" fillId="2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4" fillId="24" borderId="0" xfId="1" applyFont="1" applyFill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7" xfId="0" applyBorder="1" applyAlignment="1">
      <alignment horizontal="center"/>
    </xf>
    <xf numFmtId="0" fontId="0" fillId="0" borderId="80" xfId="0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4" fillId="26" borderId="85" xfId="1" applyFont="1" applyFill="1" applyBorder="1" applyAlignment="1">
      <alignment horizontal="center" wrapText="1"/>
    </xf>
    <xf numFmtId="0" fontId="14" fillId="26" borderId="86" xfId="1" applyFont="1" applyFill="1" applyBorder="1" applyAlignment="1">
      <alignment horizontal="center" wrapText="1"/>
    </xf>
    <xf numFmtId="0" fontId="14" fillId="26" borderId="87" xfId="1" applyFont="1" applyFill="1" applyBorder="1" applyAlignment="1">
      <alignment horizontal="center" wrapText="1"/>
    </xf>
    <xf numFmtId="0" fontId="14" fillId="26" borderId="88" xfId="1" applyFont="1" applyFill="1" applyBorder="1" applyAlignment="1">
      <alignment horizontal="center" wrapText="1"/>
    </xf>
    <xf numFmtId="0" fontId="44" fillId="0" borderId="17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wrapText="1"/>
    </xf>
    <xf numFmtId="0" fontId="44" fillId="0" borderId="53" xfId="0" applyFont="1" applyBorder="1" applyAlignment="1">
      <alignment horizontal="center" vertical="center" wrapText="1"/>
    </xf>
    <xf numFmtId="0" fontId="44" fillId="0" borderId="72" xfId="0" applyFont="1" applyBorder="1" applyAlignment="1">
      <alignment horizontal="center" vertical="center" wrapText="1"/>
    </xf>
    <xf numFmtId="0" fontId="44" fillId="0" borderId="90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89" xfId="0" applyFont="1" applyBorder="1" applyAlignment="1">
      <alignment horizontal="center" vertical="center" wrapText="1"/>
    </xf>
    <xf numFmtId="0" fontId="44" fillId="0" borderId="91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45" fillId="17" borderId="81" xfId="0" applyFont="1" applyFill="1" applyBorder="1" applyAlignment="1">
      <alignment horizontal="center" vertical="center" wrapText="1"/>
    </xf>
    <xf numFmtId="0" fontId="45" fillId="17" borderId="34" xfId="0" applyFont="1" applyFill="1" applyBorder="1" applyAlignment="1">
      <alignment horizontal="center" vertical="center" wrapText="1"/>
    </xf>
    <xf numFmtId="0" fontId="45" fillId="17" borderId="15" xfId="0" applyFont="1" applyFill="1" applyBorder="1" applyAlignment="1">
      <alignment horizontal="center" vertical="center" wrapText="1"/>
    </xf>
    <xf numFmtId="0" fontId="45" fillId="17" borderId="38" xfId="0" applyFont="1" applyFill="1" applyBorder="1" applyAlignment="1">
      <alignment horizontal="center" vertical="center" wrapText="1"/>
    </xf>
    <xf numFmtId="42" fontId="44" fillId="0" borderId="79" xfId="3" applyFont="1" applyBorder="1" applyAlignment="1">
      <alignment horizontal="center" vertical="center" wrapText="1"/>
    </xf>
    <xf numFmtId="42" fontId="44" fillId="0" borderId="32" xfId="3" applyFont="1" applyBorder="1" applyAlignment="1">
      <alignment horizontal="center" vertical="center" wrapText="1"/>
    </xf>
    <xf numFmtId="0" fontId="44" fillId="0" borderId="81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76" xfId="0" applyFont="1" applyBorder="1" applyAlignment="1">
      <alignment horizontal="center" vertical="center" wrapText="1"/>
    </xf>
    <xf numFmtId="0" fontId="44" fillId="0" borderId="71" xfId="0" applyFont="1" applyBorder="1" applyAlignment="1">
      <alignment horizontal="center" vertical="center" wrapText="1"/>
    </xf>
    <xf numFmtId="0" fontId="44" fillId="0" borderId="92" xfId="0" applyFont="1" applyBorder="1" applyAlignment="1">
      <alignment horizontal="center" vertical="center" wrapText="1"/>
    </xf>
    <xf numFmtId="0" fontId="18" fillId="26" borderId="10" xfId="1" applyFont="1" applyFill="1" applyBorder="1" applyAlignment="1">
      <alignment horizontal="center"/>
    </xf>
    <xf numFmtId="0" fontId="18" fillId="26" borderId="11" xfId="1" applyFont="1" applyFill="1" applyBorder="1" applyAlignment="1">
      <alignment horizontal="center"/>
    </xf>
    <xf numFmtId="0" fontId="18" fillId="26" borderId="12" xfId="1" applyFont="1" applyFill="1" applyBorder="1" applyAlignment="1">
      <alignment horizontal="center"/>
    </xf>
    <xf numFmtId="0" fontId="20" fillId="20" borderId="0" xfId="1" applyFont="1" applyFill="1" applyAlignment="1">
      <alignment horizontal="center" vertical="center"/>
    </xf>
    <xf numFmtId="0" fontId="66" fillId="41" borderId="106" xfId="0" applyFont="1" applyFill="1" applyBorder="1" applyAlignment="1">
      <alignment horizontal="center" vertical="center" wrapText="1"/>
    </xf>
    <xf numFmtId="0" fontId="66" fillId="41" borderId="109" xfId="0" applyFont="1" applyFill="1" applyBorder="1" applyAlignment="1">
      <alignment horizontal="center" vertical="center" wrapText="1"/>
    </xf>
    <xf numFmtId="0" fontId="66" fillId="41" borderId="107" xfId="0" applyFont="1" applyFill="1" applyBorder="1" applyAlignment="1">
      <alignment horizontal="center" vertical="center"/>
    </xf>
    <xf numFmtId="0" fontId="66" fillId="41" borderId="110" xfId="0" applyFont="1" applyFill="1" applyBorder="1" applyAlignment="1">
      <alignment horizontal="center" vertical="center"/>
    </xf>
    <xf numFmtId="0" fontId="66" fillId="41" borderId="107" xfId="0" applyFont="1" applyFill="1" applyBorder="1" applyAlignment="1">
      <alignment horizontal="center" vertical="center" wrapText="1"/>
    </xf>
    <xf numFmtId="0" fontId="66" fillId="41" borderId="110" xfId="0" applyFont="1" applyFill="1" applyBorder="1" applyAlignment="1">
      <alignment horizontal="center" vertical="center" wrapText="1"/>
    </xf>
    <xf numFmtId="0" fontId="66" fillId="41" borderId="108" xfId="0" applyFont="1" applyFill="1" applyBorder="1" applyAlignment="1">
      <alignment horizontal="center" vertical="center" wrapText="1"/>
    </xf>
    <xf numFmtId="0" fontId="66" fillId="41" borderId="111" xfId="0" applyFont="1" applyFill="1" applyBorder="1" applyAlignment="1">
      <alignment horizontal="center" vertical="center" wrapText="1"/>
    </xf>
  </cellXfs>
  <cellStyles count="4">
    <cellStyle name="Hipervínculo" xfId="1" builtinId="8"/>
    <cellStyle name="Moneda [0]" xfId="3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FINANCIEROS'!$B$4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FINANCIEROS'!$G$6:$G$11</c:f>
              <c:numCache>
                <c:formatCode>0.00</c:formatCode>
                <c:ptCount val="6"/>
                <c:pt idx="0">
                  <c:v>106.00591676010104</c:v>
                </c:pt>
                <c:pt idx="1">
                  <c:v>68.838364216820651</c:v>
                </c:pt>
                <c:pt idx="2">
                  <c:v>15.398130445624986</c:v>
                </c:pt>
                <c:pt idx="3">
                  <c:v>100</c:v>
                </c:pt>
                <c:pt idx="4">
                  <c:v>29.650270911577785</c:v>
                </c:pt>
                <c:pt idx="5">
                  <c:v>27.013700493459581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67-4960-BB2A-40FADD88316F}"/>
            </c:ext>
          </c:extLst>
        </c:ser>
        <c:ser>
          <c:idx val="1"/>
          <c:order val="1"/>
          <c:tx>
            <c:strRef>
              <c:f>'DATOS FINANCIEROS'!$C$4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036850021736654E-4"/>
                  <c:y val="-4.62962962962971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167-4960-BB2A-40FADD88316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FINANCIEROS'!$H$6:$H$11</c:f>
              <c:numCache>
                <c:formatCode>0.00</c:formatCode>
                <c:ptCount val="6"/>
                <c:pt idx="0">
                  <c:v>53.420294180743014</c:v>
                </c:pt>
                <c:pt idx="1">
                  <c:v>55.630087089472809</c:v>
                </c:pt>
                <c:pt idx="2">
                  <c:v>24.20433052892454</c:v>
                </c:pt>
                <c:pt idx="3">
                  <c:v>100</c:v>
                </c:pt>
                <c:pt idx="4">
                  <c:v>37.353094632492009</c:v>
                </c:pt>
                <c:pt idx="5">
                  <c:v>36.125676645144459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167-4960-BB2A-40FADD88316F}"/>
            </c:ext>
          </c:extLst>
        </c:ser>
        <c:ser>
          <c:idx val="2"/>
          <c:order val="2"/>
          <c:tx>
            <c:strRef>
              <c:f>'DATOS FINANCIEROS'!$D$4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FINANCIEROS'!$I$6:$I$11</c:f>
              <c:numCache>
                <c:formatCode>0.00</c:formatCode>
                <c:ptCount val="6"/>
                <c:pt idx="0">
                  <c:v>35.714347551315463</c:v>
                </c:pt>
                <c:pt idx="1">
                  <c:v>16.905807269270809</c:v>
                </c:pt>
                <c:pt idx="2">
                  <c:v>7.8418610510403326</c:v>
                </c:pt>
                <c:pt idx="3">
                  <c:v>100</c:v>
                </c:pt>
                <c:pt idx="4">
                  <c:v>24.747227829383657</c:v>
                </c:pt>
                <c:pt idx="5">
                  <c:v>13.245231746564967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167-4960-BB2A-40FADD88316F}"/>
            </c:ext>
          </c:extLst>
        </c:ser>
        <c:ser>
          <c:idx val="3"/>
          <c:order val="3"/>
          <c:tx>
            <c:strRef>
              <c:f>'DATOS FINANCIEROS'!$E$4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6950405557144153E-3"/>
                  <c:y val="-4.6296296296296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167-4960-BB2A-40FADD88316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FINANCIEROS'!$J$6:$J$11</c:f>
              <c:numCache>
                <c:formatCode>0.00</c:formatCode>
                <c:ptCount val="6"/>
                <c:pt idx="0">
                  <c:v>27.540991394854945</c:v>
                </c:pt>
                <c:pt idx="1">
                  <c:v>26.52310645778163</c:v>
                </c:pt>
                <c:pt idx="2">
                  <c:v>10.450458461372095</c:v>
                </c:pt>
                <c:pt idx="3">
                  <c:v>100</c:v>
                </c:pt>
                <c:pt idx="4">
                  <c:v>24.774954491795008</c:v>
                </c:pt>
                <c:pt idx="5">
                  <c:v>16.239913173949478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167-4960-BB2A-40FADD8831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2090850704"/>
        <c:axId val="-2090848528"/>
      </c:barChart>
      <c:catAx>
        <c:axId val="-209085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90848528"/>
        <c:crosses val="autoZero"/>
        <c:auto val="1"/>
        <c:lblAlgn val="ctr"/>
        <c:lblOffset val="100"/>
        <c:noMultiLvlLbl val="0"/>
      </c:catAx>
      <c:valAx>
        <c:axId val="-209084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9085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RECONOCIMIENTO: 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'RECONO.DIAGRAM'!$B$3:$B$6</c:f>
              <c:strCache>
                <c:ptCount val="4"/>
                <c:pt idx="0">
                  <c:v>Felicidad en el trabajo</c:v>
                </c:pt>
                <c:pt idx="1">
                  <c:v>Trabajador con consciencia ambiental</c:v>
                </c:pt>
                <c:pt idx="2">
                  <c:v>Practicas de motivación</c:v>
                </c:pt>
                <c:pt idx="3">
                  <c:v>Valoración en el trabajo</c:v>
                </c:pt>
              </c:strCache>
            </c:strRef>
          </c:cat>
          <c:val>
            <c:numRef>
              <c:f>'RECONO.DIAGRAM'!$C$3:$C$6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37-4CC6-9530-6C34EEC6AE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17530992"/>
        <c:axId val="-17533712"/>
      </c:barChart>
      <c:catAx>
        <c:axId val="-17530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533712"/>
        <c:crosses val="autoZero"/>
        <c:auto val="1"/>
        <c:lblAlgn val="ctr"/>
        <c:lblOffset val="100"/>
        <c:noMultiLvlLbl val="0"/>
      </c:catAx>
      <c:valAx>
        <c:axId val="-1753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53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RECONOCIMIENTO: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4B4-425D-82BD-53423C449094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4B4-425D-82BD-53423C449094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4B4-425D-82BD-53423C4490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('RECONO.DIAGRAM'!$A$3,'RECONO.DIAGRAM'!$A$4,'RECONO.DIAGRAM'!$A$5,'RECONO.DIAGRAM'!$A$6)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('RECONO.DIAGRAM'!$D$3,'RECONO.DIAGRAM'!$D$4,'RECONO.DIAGRAM'!$D$5,'RECONO.DIAGRAM'!$D$6)</c:f>
              <c:numCache>
                <c:formatCode>0.0%</c:formatCode>
                <c:ptCount val="4"/>
                <c:pt idx="0">
                  <c:v>0.4</c:v>
                </c:pt>
                <c:pt idx="1">
                  <c:v>0.60000000000000009</c:v>
                </c:pt>
                <c:pt idx="2">
                  <c:v>0.4</c:v>
                </c:pt>
                <c:pt idx="3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4B4-425D-82BD-53423C4490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17521200"/>
        <c:axId val="-17529904"/>
        <c:axId val="0"/>
      </c:bar3DChart>
      <c:catAx>
        <c:axId val="-17521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529904"/>
        <c:crosses val="autoZero"/>
        <c:auto val="1"/>
        <c:lblAlgn val="ctr"/>
        <c:lblOffset val="100"/>
        <c:noMultiLvlLbl val="0"/>
      </c:catAx>
      <c:valAx>
        <c:axId val="-17529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52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PROCESOS COLABORATIVOS: 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PROC.COLAB.DIAGRAM!$B$3:$B$6</c:f>
              <c:strCache>
                <c:ptCount val="4"/>
                <c:pt idx="0">
                  <c:v>Asociatividad</c:v>
                </c:pt>
                <c:pt idx="1">
                  <c:v>Seguridad en el Trabajo</c:v>
                </c:pt>
                <c:pt idx="2">
                  <c:v>Acuerdos- Negociación- Consensos</c:v>
                </c:pt>
                <c:pt idx="3">
                  <c:v>Voluntariado corporativo</c:v>
                </c:pt>
              </c:strCache>
            </c:strRef>
          </c:cat>
          <c:val>
            <c:numRef>
              <c:f>PROC.COLAB.DIAGRAM!$C$3:$C$6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F0-47F5-8B86-B2573D9BA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2077265808"/>
        <c:axId val="-2077269616"/>
      </c:barChart>
      <c:catAx>
        <c:axId val="-2077265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69616"/>
        <c:crosses val="autoZero"/>
        <c:auto val="1"/>
        <c:lblAlgn val="ctr"/>
        <c:lblOffset val="100"/>
        <c:noMultiLvlLbl val="0"/>
      </c:catAx>
      <c:valAx>
        <c:axId val="-2077269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65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PROCESOS COLABORATIVOS: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B32-49F4-B854-1A7AD4520B49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B32-49F4-B854-1A7AD4520B4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B32-49F4-B854-1A7AD4520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(PROC.COLAB.DIAGRAM!$A$3,PROC.COLAB.DIAGRAM!$A$4,PROC.COLAB.DIAGRAM!$A$5,PROC.COLAB.DIAGRAM!$A$6)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(PROC.COLAB.DIAGRAM!$D$3,PROC.COLAB.DIAGRAM!$D$4,PROC.COLAB.DIAGRAM!$D$5,PROC.COLAB.DIAGRAM!$D$6)</c:f>
              <c:numCache>
                <c:formatCode>0.0%</c:formatCode>
                <c:ptCount val="4"/>
                <c:pt idx="0">
                  <c:v>0.4</c:v>
                </c:pt>
                <c:pt idx="1">
                  <c:v>0.60000000000000009</c:v>
                </c:pt>
                <c:pt idx="2">
                  <c:v>0.4</c:v>
                </c:pt>
                <c:pt idx="3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B32-49F4-B854-1A7AD4520B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2077264176"/>
        <c:axId val="-2077268528"/>
        <c:axId val="0"/>
      </c:bar3DChart>
      <c:catAx>
        <c:axId val="-207726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68528"/>
        <c:crosses val="autoZero"/>
        <c:auto val="1"/>
        <c:lblAlgn val="ctr"/>
        <c:lblOffset val="100"/>
        <c:noMultiLvlLbl val="0"/>
      </c:catAx>
      <c:valAx>
        <c:axId val="-207726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6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NUEVOS MECADOS:DESCRIPTORES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'NUEVMERC DIAGRAM'!$B$3:$B$6</c:f>
              <c:strCache>
                <c:ptCount val="4"/>
                <c:pt idx="0">
                  <c:v>Grado de Influencia en otros mercados de los Bienes y o Servicios.</c:v>
                </c:pt>
                <c:pt idx="1">
                  <c:v>Mercados Verdes</c:v>
                </c:pt>
                <c:pt idx="2">
                  <c:v>Plan Estratégico para entrar en nuevos mercados</c:v>
                </c:pt>
                <c:pt idx="3">
                  <c:v>Estrategia comercial</c:v>
                </c:pt>
              </c:strCache>
            </c:strRef>
          </c:cat>
          <c:val>
            <c:numRef>
              <c:f>'NUEVMERC DIAGRAM'!$C$3:$C$6</c:f>
              <c:numCache>
                <c:formatCode>General</c:formatCode>
                <c:ptCount val="4"/>
                <c:pt idx="0">
                  <c:v>2.5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ED-42C1-B179-01AC3AA6A6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2077265264"/>
        <c:axId val="-2077264720"/>
      </c:barChart>
      <c:catAx>
        <c:axId val="-2077265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64720"/>
        <c:crosses val="autoZero"/>
        <c:auto val="1"/>
        <c:lblAlgn val="ctr"/>
        <c:lblOffset val="100"/>
        <c:noMultiLvlLbl val="0"/>
      </c:catAx>
      <c:valAx>
        <c:axId val="-2077264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65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NUEVOS MERCADOS: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3BE-4035-953A-F3668A871DD2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3BE-4035-953A-F3668A871DD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3BE-4035-953A-F3668A871D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('NUEVMERC DIAGRAM'!$A$3,'NUEVMERC DIAGRAM'!$A$4,'NUEVMERC DIAGRAM'!$A$5,'NUEVMERC 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('NUEVMERC DIAGRAM'!$D$3,'NUEVMERC DIAGRAM'!$D$4,'NUEVMERC DIAGRAM'!$D$5,'NUEVMERC DIAGRAM'!$D$6)</c:f>
              <c:numCache>
                <c:formatCode>0.0%</c:formatCode>
                <c:ptCount val="4"/>
                <c:pt idx="0">
                  <c:v>0.5</c:v>
                </c:pt>
                <c:pt idx="1">
                  <c:v>0.2</c:v>
                </c:pt>
                <c:pt idx="2">
                  <c:v>0.2</c:v>
                </c:pt>
                <c:pt idx="3">
                  <c:v>0.60000000000000009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3BE-4035-953A-F3668A871D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2077263088"/>
        <c:axId val="-2077257104"/>
        <c:axId val="0"/>
      </c:bar3DChart>
      <c:catAx>
        <c:axId val="-207726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57104"/>
        <c:crosses val="autoZero"/>
        <c:auto val="1"/>
        <c:lblAlgn val="ctr"/>
        <c:lblOffset val="100"/>
        <c:noMultiLvlLbl val="0"/>
      </c:catAx>
      <c:valAx>
        <c:axId val="-2077257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6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TECNOLOGIA:</a:t>
            </a:r>
            <a:r>
              <a:rPr lang="es-CO" b="1" baseline="0"/>
              <a:t> DESCRIPTORES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'TECNOLOGIA DIAGRAM'!$B$3:$B$6</c:f>
              <c:strCache>
                <c:ptCount val="4"/>
                <c:pt idx="0">
                  <c:v>Democratización de la Tecnología</c:v>
                </c:pt>
                <c:pt idx="1">
                  <c:v>Tecnologías limpias</c:v>
                </c:pt>
                <c:pt idx="2">
                  <c:v>Prospectiva</c:v>
                </c:pt>
                <c:pt idx="3">
                  <c:v>Transferencia tecnológica</c:v>
                </c:pt>
              </c:strCache>
            </c:strRef>
          </c:cat>
          <c:val>
            <c:numRef>
              <c:f>'TECNOLOGIA DIAGRAM'!$C$3:$C$6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AB-4353-BA19-6406CBBB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2077266352"/>
        <c:axId val="-2077257648"/>
      </c:barChart>
      <c:catAx>
        <c:axId val="-2077266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57648"/>
        <c:crosses val="autoZero"/>
        <c:auto val="1"/>
        <c:lblAlgn val="ctr"/>
        <c:lblOffset val="100"/>
        <c:noMultiLvlLbl val="0"/>
      </c:catAx>
      <c:valAx>
        <c:axId val="-207725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6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TECNOLOGIA: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97C-497D-BBE4-2613A9B22969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97C-497D-BBE4-2613A9B2296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97C-497D-BBE4-2613A9B229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('TECNOLOGIA DIAGRAM'!$A$3,'TECNOLOGIA DIAGRAM'!$A$4,'TECNOLOGIA DIAGRAM'!$A$5,'TECNOLOGIA 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('TECNOLOGIA DIAGRAM'!$D$3,'TECNOLOGIA DIAGRAM'!$D$4,'TECNOLOGIA DIAGRAM'!$D$5,'TECNOLOGIA DIAGRAM'!$D$6)</c:f>
              <c:numCache>
                <c:formatCode>0.0%</c:formatCode>
                <c:ptCount val="4"/>
                <c:pt idx="0">
                  <c:v>0.4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97C-497D-BBE4-2613A9B229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2077254928"/>
        <c:axId val="-2077261456"/>
        <c:axId val="0"/>
      </c:bar3DChart>
      <c:catAx>
        <c:axId val="-2077254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61456"/>
        <c:crosses val="autoZero"/>
        <c:auto val="1"/>
        <c:lblAlgn val="ctr"/>
        <c:lblOffset val="100"/>
        <c:noMultiLvlLbl val="0"/>
      </c:catAx>
      <c:valAx>
        <c:axId val="-2077261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5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INDICADORES FINANCIEROS: 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'INDFINAN DIAGRAM'!$B$3:$B$6</c:f>
              <c:strCache>
                <c:ptCount val="4"/>
                <c:pt idx="0">
                  <c:v>Impacto en la Sociedad</c:v>
                </c:pt>
                <c:pt idx="1">
                  <c:v>Protección y/o recuperación del entorno</c:v>
                </c:pt>
                <c:pt idx="2">
                  <c:v>Valor Agregado ( EVA)</c:v>
                </c:pt>
                <c:pt idx="3">
                  <c:v>Desempeño financiero. De Liquidez- Endeudamiento-Rentabilidad- Actividad. En el ultimo año fiscal</c:v>
                </c:pt>
              </c:strCache>
            </c:strRef>
          </c:cat>
          <c:val>
            <c:numRef>
              <c:f>'INDFINAN DIAGRAM'!$C$3:$C$6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29-45D4-AB04-39B72420DD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2077258192"/>
        <c:axId val="-2077256560"/>
      </c:barChart>
      <c:catAx>
        <c:axId val="-2077258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56560"/>
        <c:crosses val="autoZero"/>
        <c:auto val="1"/>
        <c:lblAlgn val="ctr"/>
        <c:lblOffset val="100"/>
        <c:noMultiLvlLbl val="0"/>
      </c:catAx>
      <c:valAx>
        <c:axId val="-2077256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258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INDICADORES</a:t>
            </a:r>
            <a:r>
              <a:rPr lang="es-CO" b="1" baseline="0"/>
              <a:t> FINANCIEROS: DIMENSIONES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F4-41CA-8A21-12C8EAB69FC3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F4-41CA-8A21-12C8EAB69FC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F4-41CA-8A21-12C8EAB69F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('INDFINAN DIAGRAM'!$A$3,'INDFINAN DIAGRAM'!$A$4,'INDFINAN DIAGRAM'!$A$5,'INDFINAN 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('INDFINAN DIAGRAM'!$D$3,'INDFINAN DIAGRAM'!$D$4,'INDFINAN DIAGRAM'!$D$5,'INDFINAN DIAGRAM'!$D$6)</c:f>
              <c:numCache>
                <c:formatCode>0.0%</c:formatCode>
                <c:ptCount val="4"/>
                <c:pt idx="0">
                  <c:v>0.2</c:v>
                </c:pt>
                <c:pt idx="1">
                  <c:v>0.2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EF4-41CA-8A21-12C8EAB69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77593680"/>
        <c:axId val="-2077607824"/>
        <c:axId val="0"/>
      </c:bar3DChart>
      <c:catAx>
        <c:axId val="-2077593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607824"/>
        <c:crosses val="autoZero"/>
        <c:auto val="1"/>
        <c:lblAlgn val="ctr"/>
        <c:lblOffset val="100"/>
        <c:noMultiLvlLbl val="0"/>
      </c:catAx>
      <c:valAx>
        <c:axId val="-2077607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59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INNOVACION: 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INNOV.DIAGRAM!$B$3:$B$7</c:f>
              <c:strCache>
                <c:ptCount val="5"/>
                <c:pt idx="0">
                  <c:v>Modo de innovar</c:v>
                </c:pt>
                <c:pt idx="1">
                  <c:v>Ecodiseño</c:v>
                </c:pt>
                <c:pt idx="2">
                  <c:v>Economía circular</c:v>
                </c:pt>
                <c:pt idx="3">
                  <c:v>Tipo de innovación</c:v>
                </c:pt>
                <c:pt idx="4">
                  <c:v>Creación de Valor</c:v>
                </c:pt>
              </c:strCache>
            </c:strRef>
          </c:cat>
          <c:val>
            <c:numRef>
              <c:f>INNOV.DIAGRAM!$C$3:$C$7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D0-4627-895C-F020FEF35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2090845264"/>
        <c:axId val="-2090850160"/>
      </c:barChart>
      <c:catAx>
        <c:axId val="-2090845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90850160"/>
        <c:crosses val="autoZero"/>
        <c:auto val="1"/>
        <c:lblAlgn val="ctr"/>
        <c:lblOffset val="100"/>
        <c:noMultiLvlLbl val="0"/>
      </c:catAx>
      <c:valAx>
        <c:axId val="-2090850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90845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rgbClr val="FF0000"/>
                </a:solidFill>
              </a:rPr>
              <a:t>CONSOLIDADO FACTORES RISE RADAR</a:t>
            </a:r>
          </a:p>
        </c:rich>
      </c:tx>
      <c:layout>
        <c:manualLayout>
          <c:xMode val="edge"/>
          <c:yMode val="edge"/>
          <c:x val="0.27603237095363081"/>
          <c:y val="1.61225291906642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'CONSOL.FACTORES.RADAR Y BARRAS'!$A$3:$A$12</c:f>
              <c:strCache>
                <c:ptCount val="10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  <c:pt idx="9">
                  <c:v>PROMEDIO</c:v>
                </c:pt>
              </c:strCache>
            </c:strRef>
          </c:cat>
          <c:val>
            <c:numRef>
              <c:f>'CONSOL.FACTORES.RADAR Y BARRAS'!$B$3:$B$12</c:f>
              <c:numCache>
                <c:formatCode>0.00%</c:formatCode>
                <c:ptCount val="10"/>
                <c:pt idx="0">
                  <c:v>0.32500000000000001</c:v>
                </c:pt>
                <c:pt idx="1">
                  <c:v>0.22</c:v>
                </c:pt>
                <c:pt idx="2">
                  <c:v>0.64583333333333337</c:v>
                </c:pt>
                <c:pt idx="3">
                  <c:v>0.5</c:v>
                </c:pt>
                <c:pt idx="4">
                  <c:v>0.44999999999999996</c:v>
                </c:pt>
                <c:pt idx="5">
                  <c:v>0.39999999999999997</c:v>
                </c:pt>
                <c:pt idx="6">
                  <c:v>0.375</c:v>
                </c:pt>
                <c:pt idx="7">
                  <c:v>0.25</c:v>
                </c:pt>
                <c:pt idx="8">
                  <c:v>0.6</c:v>
                </c:pt>
                <c:pt idx="9">
                  <c:v>0.41842592592592592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BF7-42AA-82E4-80310A97E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7608912"/>
        <c:axId val="-2077592592"/>
      </c:radarChart>
      <c:catAx>
        <c:axId val="-207760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592592"/>
        <c:crosses val="autoZero"/>
        <c:auto val="1"/>
        <c:lblAlgn val="ctr"/>
        <c:lblOffset val="100"/>
        <c:noMultiLvlLbl val="0"/>
      </c:catAx>
      <c:valAx>
        <c:axId val="-207759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608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rgbClr val="FF0000"/>
                </a:solidFill>
              </a:rPr>
              <a:t>CONSOLIDADO FACTORES RISE BARRAS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C7A-4B9E-B545-B07AC5112127}"/>
              </c:ext>
            </c:extLst>
          </c:dPt>
          <c:dPt>
            <c:idx val="2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C7A-4B9E-B545-B07AC511212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C7A-4B9E-B545-B07AC511212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C7A-4B9E-B545-B07AC5112127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C7A-4B9E-B545-B07AC5112127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C7A-4B9E-B545-B07AC5112127}"/>
              </c:ext>
            </c:extLst>
          </c:dPt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C7A-4B9E-B545-B07AC511212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C7A-4B9E-B545-B07AC5112127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C7A-4B9E-B545-B07AC51121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'CONSOL.FACTORES.RADAR Y BARRAS'!$A$3:$A$12</c:f>
              <c:strCache>
                <c:ptCount val="10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  <c:pt idx="9">
                  <c:v>PROMEDIO</c:v>
                </c:pt>
              </c:strCache>
            </c:strRef>
          </c:cat>
          <c:val>
            <c:numRef>
              <c:f>'CONSOL.FACTORES.RADAR Y BARRAS'!$B$3:$B$12</c:f>
              <c:numCache>
                <c:formatCode>0.00%</c:formatCode>
                <c:ptCount val="10"/>
                <c:pt idx="0">
                  <c:v>0.32500000000000001</c:v>
                </c:pt>
                <c:pt idx="1">
                  <c:v>0.22</c:v>
                </c:pt>
                <c:pt idx="2">
                  <c:v>0.64583333333333337</c:v>
                </c:pt>
                <c:pt idx="3">
                  <c:v>0.5</c:v>
                </c:pt>
                <c:pt idx="4">
                  <c:v>0.44999999999999996</c:v>
                </c:pt>
                <c:pt idx="5">
                  <c:v>0.39999999999999997</c:v>
                </c:pt>
                <c:pt idx="6">
                  <c:v>0.375</c:v>
                </c:pt>
                <c:pt idx="7">
                  <c:v>0.25</c:v>
                </c:pt>
                <c:pt idx="8">
                  <c:v>0.6</c:v>
                </c:pt>
                <c:pt idx="9">
                  <c:v>0.41842592592592592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7A-4B9E-B545-B07AC51121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2077615984"/>
        <c:axId val="-2077586064"/>
        <c:axId val="0"/>
      </c:bar3DChart>
      <c:catAx>
        <c:axId val="-2077615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586064"/>
        <c:crosses val="autoZero"/>
        <c:auto val="1"/>
        <c:lblAlgn val="ctr"/>
        <c:lblOffset val="100"/>
        <c:noMultiLvlLbl val="0"/>
      </c:catAx>
      <c:valAx>
        <c:axId val="-2077586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615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CONSOLIDADO DIMENSIONES Y FACTORES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'CONSOL.DIM.FACT.RADAR.BARRAS'!$A$2</c:f>
              <c:strCache>
                <c:ptCount val="1"/>
                <c:pt idx="0">
                  <c:v>Social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'CONSOL.DIM.FACT.RADAR.BARRAS'!$B$2:$J$2</c:f>
              <c:numCache>
                <c:formatCode>0.00%</c:formatCode>
                <c:ptCount val="9"/>
                <c:pt idx="0">
                  <c:v>0.60000000000000009</c:v>
                </c:pt>
                <c:pt idx="1">
                  <c:v>0.2</c:v>
                </c:pt>
                <c:pt idx="2">
                  <c:v>0.66666666666666674</c:v>
                </c:pt>
                <c:pt idx="3">
                  <c:v>0.60000000000000009</c:v>
                </c:pt>
                <c:pt idx="4">
                  <c:v>0.4</c:v>
                </c:pt>
                <c:pt idx="5">
                  <c:v>0.4</c:v>
                </c:pt>
                <c:pt idx="6">
                  <c:v>0.5</c:v>
                </c:pt>
                <c:pt idx="7">
                  <c:v>0.4</c:v>
                </c:pt>
                <c:pt idx="8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43-4961-9CA6-1FB6167B75FD}"/>
            </c:ext>
          </c:extLst>
        </c:ser>
        <c:ser>
          <c:idx val="1"/>
          <c:order val="1"/>
          <c:tx>
            <c:strRef>
              <c:f>'CONSOL.DIM.FACT.RADAR.BARRAS'!$A$3</c:f>
              <c:strCache>
                <c:ptCount val="1"/>
                <c:pt idx="0">
                  <c:v>Ambiental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'CONSOL.DIM.FACT.RADAR.BARRAS'!$B$3:$J$3</c:f>
              <c:numCache>
                <c:formatCode>0.00%</c:formatCode>
                <c:ptCount val="9"/>
                <c:pt idx="0">
                  <c:v>0.30000000000000004</c:v>
                </c:pt>
                <c:pt idx="1">
                  <c:v>0.24</c:v>
                </c:pt>
                <c:pt idx="2">
                  <c:v>0.25</c:v>
                </c:pt>
                <c:pt idx="3">
                  <c:v>0.4</c:v>
                </c:pt>
                <c:pt idx="4">
                  <c:v>0.60000000000000009</c:v>
                </c:pt>
                <c:pt idx="5">
                  <c:v>0.60000000000000009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743-4961-9CA6-1FB6167B75FD}"/>
            </c:ext>
          </c:extLst>
        </c:ser>
        <c:ser>
          <c:idx val="2"/>
          <c:order val="2"/>
          <c:tx>
            <c:strRef>
              <c:f>'CONSOL.DIM.FACT.RADAR.BARRAS'!$A$4</c:f>
              <c:strCache>
                <c:ptCount val="1"/>
                <c:pt idx="0">
                  <c:v>Gerencial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'CONSOL.DIM.FACT.RADAR.BARRAS'!$B$4:$J$4</c:f>
              <c:numCache>
                <c:formatCode>0.00%</c:formatCode>
                <c:ptCount val="9"/>
                <c:pt idx="0">
                  <c:v>0.2</c:v>
                </c:pt>
                <c:pt idx="1">
                  <c:v>0.2</c:v>
                </c:pt>
                <c:pt idx="2">
                  <c:v>0.8666666666666667</c:v>
                </c:pt>
                <c:pt idx="3">
                  <c:v>0.8</c:v>
                </c:pt>
                <c:pt idx="4">
                  <c:v>0.4</c:v>
                </c:pt>
                <c:pt idx="5">
                  <c:v>0.4</c:v>
                </c:pt>
                <c:pt idx="6">
                  <c:v>0.2</c:v>
                </c:pt>
                <c:pt idx="7">
                  <c:v>0.2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743-4961-9CA6-1FB6167B75FD}"/>
            </c:ext>
          </c:extLst>
        </c:ser>
        <c:ser>
          <c:idx val="3"/>
          <c:order val="3"/>
          <c:tx>
            <c:strRef>
              <c:f>'CONSOL.DIM.FACT.RADAR.BARRAS'!$A$5</c:f>
              <c:strCache>
                <c:ptCount val="1"/>
                <c:pt idx="0">
                  <c:v>Económica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'CONSOL.DIM.FACT.RADAR.BARRAS'!$B$5:$J$5</c:f>
              <c:numCache>
                <c:formatCode>0.00%</c:formatCode>
                <c:ptCount val="9"/>
                <c:pt idx="0">
                  <c:v>0.2</c:v>
                </c:pt>
                <c:pt idx="1">
                  <c:v>0.2</c:v>
                </c:pt>
                <c:pt idx="2">
                  <c:v>0.8</c:v>
                </c:pt>
                <c:pt idx="3">
                  <c:v>0.2</c:v>
                </c:pt>
                <c:pt idx="4">
                  <c:v>0.4</c:v>
                </c:pt>
                <c:pt idx="5">
                  <c:v>0.2</c:v>
                </c:pt>
                <c:pt idx="6">
                  <c:v>0.60000000000000009</c:v>
                </c:pt>
                <c:pt idx="7">
                  <c:v>0.2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743-4961-9CA6-1FB6167B7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7590960"/>
        <c:axId val="-2077584432"/>
      </c:radarChart>
      <c:catAx>
        <c:axId val="-207759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584432"/>
        <c:crosses val="autoZero"/>
        <c:auto val="1"/>
        <c:lblAlgn val="ctr"/>
        <c:lblOffset val="100"/>
        <c:noMultiLvlLbl val="0"/>
      </c:catAx>
      <c:valAx>
        <c:axId val="-207758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5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CONSOLIDADO</a:t>
            </a:r>
            <a:r>
              <a:rPr lang="es-CO" b="1" baseline="0"/>
              <a:t> DIMENSIONES Y FACTORES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'CONSOL.DIM.FACT.RADAR.BARRAS'!$A$2</c:f>
              <c:strCache>
                <c:ptCount val="1"/>
                <c:pt idx="0">
                  <c:v>Social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'CONSOL.DIM.FACT.RADAR.BARRAS'!$B$2:$J$2</c:f>
              <c:numCache>
                <c:formatCode>0.00%</c:formatCode>
                <c:ptCount val="9"/>
                <c:pt idx="0">
                  <c:v>0.60000000000000009</c:v>
                </c:pt>
                <c:pt idx="1">
                  <c:v>0.2</c:v>
                </c:pt>
                <c:pt idx="2">
                  <c:v>0.66666666666666674</c:v>
                </c:pt>
                <c:pt idx="3">
                  <c:v>0.60000000000000009</c:v>
                </c:pt>
                <c:pt idx="4">
                  <c:v>0.4</c:v>
                </c:pt>
                <c:pt idx="5">
                  <c:v>0.4</c:v>
                </c:pt>
                <c:pt idx="6">
                  <c:v>0.5</c:v>
                </c:pt>
                <c:pt idx="7">
                  <c:v>0.4</c:v>
                </c:pt>
                <c:pt idx="8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D8-4F14-BD59-97EF4B78B079}"/>
            </c:ext>
          </c:extLst>
        </c:ser>
        <c:ser>
          <c:idx val="1"/>
          <c:order val="1"/>
          <c:tx>
            <c:strRef>
              <c:f>'CONSOL.DIM.FACT.RADAR.BARRAS'!$A$3</c:f>
              <c:strCache>
                <c:ptCount val="1"/>
                <c:pt idx="0">
                  <c:v>Ambiental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'CONSOL.DIM.FACT.RADAR.BARRAS'!$B$3:$J$3</c:f>
              <c:numCache>
                <c:formatCode>0.00%</c:formatCode>
                <c:ptCount val="9"/>
                <c:pt idx="0">
                  <c:v>0.30000000000000004</c:v>
                </c:pt>
                <c:pt idx="1">
                  <c:v>0.24</c:v>
                </c:pt>
                <c:pt idx="2">
                  <c:v>0.25</c:v>
                </c:pt>
                <c:pt idx="3">
                  <c:v>0.4</c:v>
                </c:pt>
                <c:pt idx="4">
                  <c:v>0.60000000000000009</c:v>
                </c:pt>
                <c:pt idx="5">
                  <c:v>0.60000000000000009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D8-4F14-BD59-97EF4B78B079}"/>
            </c:ext>
          </c:extLst>
        </c:ser>
        <c:ser>
          <c:idx val="2"/>
          <c:order val="2"/>
          <c:tx>
            <c:strRef>
              <c:f>'CONSOL.DIM.FACT.RADAR.BARRAS'!$A$4</c:f>
              <c:strCache>
                <c:ptCount val="1"/>
                <c:pt idx="0">
                  <c:v>Gerencial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'CONSOL.DIM.FACT.RADAR.BARRAS'!$B$4:$J$4</c:f>
              <c:numCache>
                <c:formatCode>0.00%</c:formatCode>
                <c:ptCount val="9"/>
                <c:pt idx="0">
                  <c:v>0.2</c:v>
                </c:pt>
                <c:pt idx="1">
                  <c:v>0.2</c:v>
                </c:pt>
                <c:pt idx="2">
                  <c:v>0.8666666666666667</c:v>
                </c:pt>
                <c:pt idx="3">
                  <c:v>0.8</c:v>
                </c:pt>
                <c:pt idx="4">
                  <c:v>0.4</c:v>
                </c:pt>
                <c:pt idx="5">
                  <c:v>0.4</c:v>
                </c:pt>
                <c:pt idx="6">
                  <c:v>0.2</c:v>
                </c:pt>
                <c:pt idx="7">
                  <c:v>0.2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3D8-4F14-BD59-97EF4B78B079}"/>
            </c:ext>
          </c:extLst>
        </c:ser>
        <c:ser>
          <c:idx val="3"/>
          <c:order val="3"/>
          <c:tx>
            <c:strRef>
              <c:f>'CONSOL.DIM.FACT.RADAR.BARRAS'!$A$5</c:f>
              <c:strCache>
                <c:ptCount val="1"/>
                <c:pt idx="0">
                  <c:v>Económica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'CONSOL.DIM.FACT.RADAR.BARRAS'!$B$5:$J$5</c:f>
              <c:numCache>
                <c:formatCode>0.00%</c:formatCode>
                <c:ptCount val="9"/>
                <c:pt idx="0">
                  <c:v>0.2</c:v>
                </c:pt>
                <c:pt idx="1">
                  <c:v>0.2</c:v>
                </c:pt>
                <c:pt idx="2">
                  <c:v>0.8</c:v>
                </c:pt>
                <c:pt idx="3">
                  <c:v>0.2</c:v>
                </c:pt>
                <c:pt idx="4">
                  <c:v>0.4</c:v>
                </c:pt>
                <c:pt idx="5">
                  <c:v>0.2</c:v>
                </c:pt>
                <c:pt idx="6">
                  <c:v>0.60000000000000009</c:v>
                </c:pt>
                <c:pt idx="7">
                  <c:v>0.2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3D8-4F14-BD59-97EF4B78B0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2077612176"/>
        <c:axId val="-2077601840"/>
      </c:barChart>
      <c:catAx>
        <c:axId val="-2077612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601840"/>
        <c:crosses val="autoZero"/>
        <c:auto val="1"/>
        <c:lblAlgn val="ctr"/>
        <c:lblOffset val="100"/>
        <c:noMultiLvlLbl val="0"/>
      </c:catAx>
      <c:valAx>
        <c:axId val="-2077601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61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s-CO" sz="1800">
                <a:solidFill>
                  <a:srgbClr val="FF0000"/>
                </a:solidFill>
              </a:rPr>
              <a:t>CONSOLIDADO DESCRIPTORES Y FACTORES RISE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'CONS.BARRAS DESCRIP.FACT.'!$B$1</c:f>
              <c:strCache>
                <c:ptCount val="1"/>
                <c:pt idx="0">
                  <c:v>INNOVACIÓN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DESCRIP.FACT.'!$B$2:$B$49</c:f>
              <c:numCache>
                <c:formatCode>0.00%</c:formatCode>
                <c:ptCount val="48"/>
                <c:pt idx="0">
                  <c:v>0.60000000000000009</c:v>
                </c:pt>
                <c:pt idx="1">
                  <c:v>0.2</c:v>
                </c:pt>
                <c:pt idx="2">
                  <c:v>0.2</c:v>
                </c:pt>
                <c:pt idx="3">
                  <c:v>0.4</c:v>
                </c:pt>
                <c:pt idx="4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618-4550-A5DA-B138F5FEE430}"/>
            </c:ext>
          </c:extLst>
        </c:ser>
        <c:ser>
          <c:idx val="1"/>
          <c:order val="1"/>
          <c:tx>
            <c:strRef>
              <c:f>'CONS.BARRAS DESCRIP.FACT.'!$C$1</c:f>
              <c:strCache>
                <c:ptCount val="1"/>
                <c:pt idx="0">
                  <c:v>PRODUCCION SOSTENIBLE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DESCRIP.FACT.'!$C$2:$C$49</c:f>
              <c:numCache>
                <c:formatCode>General</c:formatCode>
                <c:ptCount val="48"/>
                <c:pt idx="5" formatCode="0.00%">
                  <c:v>0.2</c:v>
                </c:pt>
                <c:pt idx="6" formatCode="0.00%">
                  <c:v>0.2</c:v>
                </c:pt>
                <c:pt idx="7" formatCode="0.00%">
                  <c:v>0.2</c:v>
                </c:pt>
                <c:pt idx="8" formatCode="0.00%">
                  <c:v>0.2</c:v>
                </c:pt>
                <c:pt idx="9" formatCode="0.00%">
                  <c:v>0.2</c:v>
                </c:pt>
                <c:pt idx="10" formatCode="0.00%">
                  <c:v>0.2</c:v>
                </c:pt>
                <c:pt idx="11" formatCode="0.00%">
                  <c:v>0.4</c:v>
                </c:pt>
                <c:pt idx="12" formatCode="0.00%">
                  <c:v>0.2</c:v>
                </c:pt>
                <c:pt idx="13" formatCode="0.00%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618-4550-A5DA-B138F5FEE430}"/>
            </c:ext>
          </c:extLst>
        </c:ser>
        <c:ser>
          <c:idx val="2"/>
          <c:order val="2"/>
          <c:tx>
            <c:strRef>
              <c:f>'CONS.BARRAS DESCRIP.FACT.'!$D$1</c:f>
              <c:strCache>
                <c:ptCount val="1"/>
                <c:pt idx="0">
                  <c:v>3. LIDERAZGO Y DIRECCIONAMIENTO ESTRATÉGICO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DESCRIP.FACT.'!$D$2:$D$49</c:f>
              <c:numCache>
                <c:formatCode>General</c:formatCode>
                <c:ptCount val="48"/>
                <c:pt idx="14" formatCode="0.00%">
                  <c:v>0.6</c:v>
                </c:pt>
                <c:pt idx="15" formatCode="0.00%">
                  <c:v>0.8</c:v>
                </c:pt>
                <c:pt idx="16" formatCode="0.00%">
                  <c:v>0.6</c:v>
                </c:pt>
                <c:pt idx="17" formatCode="0.00%">
                  <c:v>0.2</c:v>
                </c:pt>
                <c:pt idx="18" formatCode="0.00%">
                  <c:v>0.3</c:v>
                </c:pt>
                <c:pt idx="19" formatCode="0.00%">
                  <c:v>0.8</c:v>
                </c:pt>
                <c:pt idx="20" formatCode="0.00%">
                  <c:v>0.8</c:v>
                </c:pt>
                <c:pt idx="21" formatCode="0.00%">
                  <c:v>1</c:v>
                </c:pt>
                <c:pt idx="22" formatCode="0.00%">
                  <c:v>0.6</c:v>
                </c:pt>
                <c:pt idx="23" formatCode="0.00%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618-4550-A5DA-B138F5FEE430}"/>
            </c:ext>
          </c:extLst>
        </c:ser>
        <c:ser>
          <c:idx val="3"/>
          <c:order val="3"/>
          <c:tx>
            <c:strRef>
              <c:f>'CONS.BARRAS DESCRIP.FACT.'!$E$1</c:f>
              <c:strCache>
                <c:ptCount val="1"/>
                <c:pt idx="0">
                  <c:v>CULTURA ORGANIZACIONAL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DESCRIP.FACT.'!$E$2:$E$49</c:f>
              <c:numCache>
                <c:formatCode>General</c:formatCode>
                <c:ptCount val="48"/>
                <c:pt idx="24" formatCode="0.00%">
                  <c:v>0.60000000000000009</c:v>
                </c:pt>
                <c:pt idx="25" formatCode="0.00%">
                  <c:v>0.2</c:v>
                </c:pt>
                <c:pt idx="26" formatCode="0.00%">
                  <c:v>0.8</c:v>
                </c:pt>
                <c:pt idx="27" formatCode="0.00%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618-4550-A5DA-B138F5FEE430}"/>
            </c:ext>
          </c:extLst>
        </c:ser>
        <c:ser>
          <c:idx val="4"/>
          <c:order val="4"/>
          <c:tx>
            <c:strRef>
              <c:f>'CONS.BARRAS DESCRIP.FACT.'!$F$1</c:f>
              <c:strCache>
                <c:ptCount val="1"/>
                <c:pt idx="0">
                  <c:v>RECONOCIMIENTO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DESCRIP.FACT.'!$F$2:$F$49</c:f>
              <c:numCache>
                <c:formatCode>General</c:formatCode>
                <c:ptCount val="48"/>
                <c:pt idx="28" formatCode="0.00%">
                  <c:v>0.4</c:v>
                </c:pt>
                <c:pt idx="29" formatCode="0.00%">
                  <c:v>0.4</c:v>
                </c:pt>
                <c:pt idx="30" formatCode="0.00%">
                  <c:v>0.4</c:v>
                </c:pt>
                <c:pt idx="31" formatCode="0.00%">
                  <c:v>0.60000000000000009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618-4550-A5DA-B138F5FEE430}"/>
            </c:ext>
          </c:extLst>
        </c:ser>
        <c:ser>
          <c:idx val="5"/>
          <c:order val="5"/>
          <c:tx>
            <c:strRef>
              <c:f>'CONS.BARRAS DESCRIP.FACT.'!$G$1</c:f>
              <c:strCache>
                <c:ptCount val="1"/>
                <c:pt idx="0">
                  <c:v>PROCESOS COLABORATIVOS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DESCRIP.FACT.'!$G$2:$G$49</c:f>
              <c:numCache>
                <c:formatCode>General</c:formatCode>
                <c:ptCount val="48"/>
                <c:pt idx="32" formatCode="0.00%">
                  <c:v>0.4</c:v>
                </c:pt>
                <c:pt idx="33" formatCode="0.00%">
                  <c:v>0.2</c:v>
                </c:pt>
                <c:pt idx="34" formatCode="0.00%">
                  <c:v>0.4</c:v>
                </c:pt>
                <c:pt idx="35" formatCode="0.00%">
                  <c:v>0.60000000000000009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618-4550-A5DA-B138F5FEE430}"/>
            </c:ext>
          </c:extLst>
        </c:ser>
        <c:ser>
          <c:idx val="6"/>
          <c:order val="6"/>
          <c:tx>
            <c:strRef>
              <c:f>'CONS.BARRAS DESCRIP.FACT.'!$H$1</c:f>
              <c:strCache>
                <c:ptCount val="1"/>
                <c:pt idx="0">
                  <c:v>NUEVOS MERCADOS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DESCRIP.FACT.'!$H$2:$H$49</c:f>
              <c:numCache>
                <c:formatCode>General</c:formatCode>
                <c:ptCount val="48"/>
                <c:pt idx="36" formatCode="0.00%">
                  <c:v>0.5</c:v>
                </c:pt>
                <c:pt idx="37" formatCode="0.00%">
                  <c:v>0.60000000000000009</c:v>
                </c:pt>
                <c:pt idx="38" formatCode="0.00%">
                  <c:v>0.2</c:v>
                </c:pt>
                <c:pt idx="39" formatCode="0.00%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618-4550-A5DA-B138F5FEE430}"/>
            </c:ext>
          </c:extLst>
        </c:ser>
        <c:ser>
          <c:idx val="7"/>
          <c:order val="7"/>
          <c:tx>
            <c:strRef>
              <c:f>'CONS.BARRAS DESCRIP.FACT.'!$I$1</c:f>
              <c:strCache>
                <c:ptCount val="1"/>
                <c:pt idx="0">
                  <c:v>TECNOLOGÍA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DESCRIP.FACT.'!$I$2:$I$49</c:f>
              <c:numCache>
                <c:formatCode>General</c:formatCode>
                <c:ptCount val="48"/>
                <c:pt idx="40" formatCode="0.00%">
                  <c:v>0.4</c:v>
                </c:pt>
                <c:pt idx="41" formatCode="0.00%">
                  <c:v>0.2</c:v>
                </c:pt>
                <c:pt idx="42" formatCode="0.00%">
                  <c:v>0.2</c:v>
                </c:pt>
                <c:pt idx="43" formatCode="0.00%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618-4550-A5DA-B138F5FEE430}"/>
            </c:ext>
          </c:extLst>
        </c:ser>
        <c:ser>
          <c:idx val="8"/>
          <c:order val="8"/>
          <c:tx>
            <c:strRef>
              <c:f>'CONS.BARRAS DESCRIP.FACT.'!$J$1</c:f>
              <c:strCache>
                <c:ptCount val="1"/>
                <c:pt idx="0">
                  <c:v>INDICADORES FINANCIEROS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DESCRIP.FACT.'!$J$2:$J$49</c:f>
              <c:numCache>
                <c:formatCode>General</c:formatCode>
                <c:ptCount val="48"/>
                <c:pt idx="44" formatCode="0.00%">
                  <c:v>0.2</c:v>
                </c:pt>
                <c:pt idx="45" formatCode="0.00%">
                  <c:v>1</c:v>
                </c:pt>
                <c:pt idx="46" formatCode="0.00%">
                  <c:v>1</c:v>
                </c:pt>
                <c:pt idx="47" formatCode="0.00%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618-4550-A5DA-B138F5FEE4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2077607280"/>
        <c:axId val="-2077603472"/>
      </c:barChart>
      <c:catAx>
        <c:axId val="-2077607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603472"/>
        <c:crosses val="autoZero"/>
        <c:auto val="1"/>
        <c:lblAlgn val="ctr"/>
        <c:lblOffset val="100"/>
        <c:noMultiLvlLbl val="0"/>
      </c:catAx>
      <c:valAx>
        <c:axId val="-207760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77607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675241839859103E-2"/>
          <c:y val="0.95283182174805359"/>
          <c:w val="0.94037573658053641"/>
          <c:h val="3.076193027043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INNOVACION: DIMENSIONES</a:t>
            </a:r>
          </a:p>
        </c:rich>
      </c:tx>
      <c:layout>
        <c:manualLayout>
          <c:xMode val="edge"/>
          <c:yMode val="edge"/>
          <c:x val="0.36523600174978127"/>
          <c:y val="3.24831861145889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62E-465C-B2E3-A3A35493D05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62E-465C-B2E3-A3A35493D05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62E-465C-B2E3-A3A35493D0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(INNOV.DIAGRAM!$A$3,INNOV.DIAGRAM!$A$4:$A$5,INNOV.DIAGRAM!$A$6,INNOV.DIAGRAM!$A$7)</c:f>
              <c:strCache>
                <c:ptCount val="5"/>
                <c:pt idx="0">
                  <c:v>Social</c:v>
                </c:pt>
                <c:pt idx="1">
                  <c:v>Ambiental</c:v>
                </c:pt>
                <c:pt idx="3">
                  <c:v>Gerencial</c:v>
                </c:pt>
                <c:pt idx="4">
                  <c:v>Económica</c:v>
                </c:pt>
              </c:strCache>
            </c:strRef>
          </c:cat>
          <c:val>
            <c:numRef>
              <c:f>(INNOV.DIAGRAM!$D$3,INNOV.DIAGRAM!$D$4:$D$5,INNOV.DIAGRAM!$D$6,INNOV.DIAGRAM!$D$7)</c:f>
              <c:numCache>
                <c:formatCode>0.0%</c:formatCode>
                <c:ptCount val="5"/>
                <c:pt idx="0" formatCode="0%">
                  <c:v>0.60000000000000009</c:v>
                </c:pt>
                <c:pt idx="1">
                  <c:v>0.30000000000000004</c:v>
                </c:pt>
                <c:pt idx="3" formatCode="0%">
                  <c:v>0.2</c:v>
                </c:pt>
                <c:pt idx="4" formatCode="0%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2E-465C-B2E3-A3A35493D0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2090857232"/>
        <c:axId val="-2090846896"/>
        <c:axId val="0"/>
      </c:bar3DChart>
      <c:catAx>
        <c:axId val="-209085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90846896"/>
        <c:crosses val="autoZero"/>
        <c:auto val="1"/>
        <c:lblAlgn val="ctr"/>
        <c:lblOffset val="100"/>
        <c:noMultiLvlLbl val="0"/>
      </c:catAx>
      <c:valAx>
        <c:axId val="-209084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9085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PRODUCCION</a:t>
            </a:r>
            <a:r>
              <a:rPr lang="es-CO" b="1" baseline="0"/>
              <a:t> SOSTENIBLE: DESCRIPTORES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PROD.SOS.DIAGRAM!$B$3:$B$11</c:f>
              <c:strCache>
                <c:ptCount val="9"/>
                <c:pt idx="0">
                  <c:v>Proveedores- Materias primas y/ o insumos para la operación</c:v>
                </c:pt>
                <c:pt idx="1">
                  <c:v>Agua- uso eficiente</c:v>
                </c:pt>
                <c:pt idx="2">
                  <c:v>Aguas residuales</c:v>
                </c:pt>
                <c:pt idx="3">
                  <c:v>Energía</c:v>
                </c:pt>
                <c:pt idx="4">
                  <c:v>Emisiones Atmosféricas</c:v>
                </c:pt>
                <c:pt idx="5">
                  <c:v>Residuos sólidos y/o Basuras</c:v>
                </c:pt>
                <c:pt idx="6">
                  <c:v>Planes, sellos y certificaciones ambientales</c:v>
                </c:pt>
                <c:pt idx="7">
                  <c:v>Presupuesto asignado a un programa de gestión  Ambiental</c:v>
                </c:pt>
                <c:pt idx="8">
                  <c:v>Modelo de negocio que incluye Economía circular</c:v>
                </c:pt>
              </c:strCache>
            </c:strRef>
          </c:cat>
          <c:val>
            <c:numRef>
              <c:f>PROD.SOS.DIAGRAM!$C$3:$C$11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20B-42FB-B598-BB01272DE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2090846352"/>
        <c:axId val="-2090852880"/>
      </c:barChart>
      <c:catAx>
        <c:axId val="-2090846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90852880"/>
        <c:crosses val="autoZero"/>
        <c:auto val="1"/>
        <c:lblAlgn val="ctr"/>
        <c:lblOffset val="100"/>
        <c:noMultiLvlLbl val="0"/>
      </c:catAx>
      <c:valAx>
        <c:axId val="-2090852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9084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PRODUCCION SOSTENIBLE: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B2-44E4-B688-FA624188AE95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B2-44E4-B688-FA624188AE9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B2-44E4-B688-FA624188AE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(PROD.SOS.DIAGRAM!$A$3,PROD.SOS.DIAGRAM!$A$4:$A$8,PROD.SOS.DIAGRAM!$A$9,PROD.SOS.DIAGRAM!$A$10:$A$11)</c:f>
              <c:strCache>
                <c:ptCount val="8"/>
                <c:pt idx="0">
                  <c:v>Social</c:v>
                </c:pt>
                <c:pt idx="1">
                  <c:v>Ambiental</c:v>
                </c:pt>
                <c:pt idx="6">
                  <c:v>Gerencial</c:v>
                </c:pt>
                <c:pt idx="7">
                  <c:v>Económica</c:v>
                </c:pt>
              </c:strCache>
            </c:strRef>
          </c:cat>
          <c:val>
            <c:numRef>
              <c:f>(PROD.SOS.DIAGRAM!$E$3,PROD.SOS.DIAGRAM!$E$4:$E$8,PROD.SOS.DIAGRAM!$E$9,PROD.SOS.DIAGRAM!$E$10:$E$11)</c:f>
              <c:numCache>
                <c:formatCode>0.0%</c:formatCode>
                <c:ptCount val="9"/>
                <c:pt idx="0">
                  <c:v>0.2</c:v>
                </c:pt>
                <c:pt idx="1">
                  <c:v>0.24</c:v>
                </c:pt>
                <c:pt idx="6">
                  <c:v>0.2</c:v>
                </c:pt>
                <c:pt idx="7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5B2-44E4-B688-FA624188A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18354272"/>
        <c:axId val="-18364608"/>
        <c:axId val="0"/>
      </c:bar3DChart>
      <c:catAx>
        <c:axId val="-18354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364608"/>
        <c:crosses val="autoZero"/>
        <c:auto val="1"/>
        <c:lblAlgn val="ctr"/>
        <c:lblOffset val="100"/>
        <c:noMultiLvlLbl val="0"/>
      </c:catAx>
      <c:valAx>
        <c:axId val="-18364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354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DIRECCIONAMIENTO ESTRATEGICO</a:t>
            </a:r>
            <a:r>
              <a:rPr lang="es-CO" sz="1200" b="1" baseline="0"/>
              <a:t> Y LIDERAZGO</a:t>
            </a:r>
            <a:r>
              <a:rPr lang="es-CO" sz="1200" b="1"/>
              <a:t>: DESCRIPTORES</a:t>
            </a:r>
          </a:p>
        </c:rich>
      </c:tx>
      <c:layout>
        <c:manualLayout>
          <c:xMode val="edge"/>
          <c:yMode val="edge"/>
          <c:x val="0.169222222222222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LIDER.DIREST.DIAGRAM!$B$3:$B$12</c:f>
              <c:strCache>
                <c:ptCount val="10"/>
                <c:pt idx="0">
                  <c:v>Tendencias sociales</c:v>
                </c:pt>
                <c:pt idx="1">
                  <c:v>Capacidad de movilización</c:v>
                </c:pt>
                <c:pt idx="2">
                  <c:v>Ética, Valores y Política Anticorrupción</c:v>
                </c:pt>
                <c:pt idx="3">
                  <c:v>Rendición de cuentas  en Desarrollo Sostenible</c:v>
                </c:pt>
                <c:pt idx="4">
                  <c:v>Valor de la Sostenibilidad</c:v>
                </c:pt>
                <c:pt idx="5">
                  <c:v>Gobierno  Corporativo</c:v>
                </c:pt>
                <c:pt idx="6">
                  <c:v>Gestión del Conocimiento</c:v>
                </c:pt>
                <c:pt idx="7">
                  <c:v> Estrategias corporativas</c:v>
                </c:pt>
                <c:pt idx="8">
                  <c:v>Análisis de entornos</c:v>
                </c:pt>
                <c:pt idx="9">
                  <c:v>Toma de Decisiones</c:v>
                </c:pt>
              </c:strCache>
            </c:strRef>
          </c:cat>
          <c:val>
            <c:numRef>
              <c:f>LIDER.DIREST.DIAGRAM!$C$3:$C$12</c:f>
              <c:numCache>
                <c:formatCode>General</c:formatCode>
                <c:ptCount val="10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1.5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3</c:v>
                </c:pt>
                <c:pt idx="9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78-4E89-B9BA-719A86D261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18356992"/>
        <c:axId val="-18353184"/>
      </c:barChart>
      <c:catAx>
        <c:axId val="-18356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353184"/>
        <c:crosses val="autoZero"/>
        <c:auto val="1"/>
        <c:lblAlgn val="ctr"/>
        <c:lblOffset val="100"/>
        <c:noMultiLvlLbl val="0"/>
      </c:catAx>
      <c:valAx>
        <c:axId val="-1835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35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DIRECCIONAMIENTO ESTRATEGICO Y LIDERAZGO: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EFA-481F-A561-83C61F5EBD1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EFA-481F-A561-83C61F5EBD1D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EFA-481F-A561-83C61F5EBD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(LIDER.DIREST.DIAGRAM!$A$3,LIDER.DIREST.DIAGRAM!$A$6,LIDER.DIREST.DIAGRAM!$A$8,LIDER.DIREST.DIAGRAM!$A$11)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(LIDER.DIREST.DIAGRAM!$E$3,LIDER.DIREST.DIAGRAM!$E$6,LIDER.DIREST.DIAGRAM!$E$8,LIDER.DIREST.DIAGRAM!$E$11)</c:f>
              <c:numCache>
                <c:formatCode>0.0%</c:formatCode>
                <c:ptCount val="4"/>
                <c:pt idx="0">
                  <c:v>0.66666666666666674</c:v>
                </c:pt>
                <c:pt idx="1">
                  <c:v>0.25</c:v>
                </c:pt>
                <c:pt idx="2">
                  <c:v>0.8666666666666667</c:v>
                </c:pt>
                <c:pt idx="3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EFA-481F-A561-83C61F5EBD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18358080"/>
        <c:axId val="-18357536"/>
        <c:axId val="0"/>
      </c:bar3DChart>
      <c:catAx>
        <c:axId val="-18358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357536"/>
        <c:crosses val="autoZero"/>
        <c:auto val="1"/>
        <c:lblAlgn val="ctr"/>
        <c:lblOffset val="100"/>
        <c:noMultiLvlLbl val="0"/>
      </c:catAx>
      <c:valAx>
        <c:axId val="-18357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358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CULTURA ORGANIZACIONAL: 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'CULTOR.DIAGRAM'!$B$3:$B$6</c:f>
              <c:strCache>
                <c:ptCount val="4"/>
                <c:pt idx="0">
                  <c:v>Ambiente Laboral</c:v>
                </c:pt>
                <c:pt idx="1">
                  <c:v>Cambio de paradigmas</c:v>
                </c:pt>
                <c:pt idx="2">
                  <c:v>Comunicación</c:v>
                </c:pt>
                <c:pt idx="3">
                  <c:v>Valor Compartido</c:v>
                </c:pt>
              </c:strCache>
            </c:strRef>
          </c:cat>
          <c:val>
            <c:numRef>
              <c:f>'CULTOR.DIAGRAM'!$C$3:$C$6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85-4070-A6BD-2E4A54A0D6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236259856"/>
        <c:axId val="-236256048"/>
      </c:barChart>
      <c:catAx>
        <c:axId val="-236259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36256048"/>
        <c:crosses val="autoZero"/>
        <c:auto val="1"/>
        <c:lblAlgn val="ctr"/>
        <c:lblOffset val="100"/>
        <c:noMultiLvlLbl val="0"/>
      </c:catAx>
      <c:valAx>
        <c:axId val="-236256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3625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CULTURA ORGANIZACIONAL: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A08-4A0F-954B-3F71CABADE07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A08-4A0F-954B-3F71CABADE07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A08-4A0F-954B-3F71CABADE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('CULTOR.DIAGRAM'!$A$3,'CULTOR.DIAGRAM'!$A$4,'CULTOR.DIAGRAM'!$A$5,'CULTOR.DIAGRAM'!$A$6)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('CULTOR.DIAGRAM'!$D$3,'CULTOR.DIAGRAM'!$D$4,'CULTOR.DIAGRAM'!$D$5,'CULTOR.DIAGRAM'!$D$6)</c:f>
              <c:numCache>
                <c:formatCode>0.0%</c:formatCode>
                <c:ptCount val="4"/>
                <c:pt idx="0">
                  <c:v>0.60000000000000009</c:v>
                </c:pt>
                <c:pt idx="1">
                  <c:v>0.4</c:v>
                </c:pt>
                <c:pt idx="2">
                  <c:v>0.8</c:v>
                </c:pt>
                <c:pt idx="3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A08-4A0F-954B-3F71CABADE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236253872"/>
        <c:axId val="-236269104"/>
        <c:axId val="0"/>
      </c:bar3DChart>
      <c:catAx>
        <c:axId val="-236253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36269104"/>
        <c:crosses val="autoZero"/>
        <c:auto val="1"/>
        <c:lblAlgn val="ctr"/>
        <c:lblOffset val="100"/>
        <c:noMultiLvlLbl val="0"/>
      </c:catAx>
      <c:valAx>
        <c:axId val="-236269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36253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2416969</xdr:colOff>
      <xdr:row>3</xdr:row>
      <xdr:rowOff>15815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416968" cy="69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7</xdr:row>
      <xdr:rowOff>109537</xdr:rowOff>
    </xdr:from>
    <xdr:to>
      <xdr:col>3</xdr:col>
      <xdr:colOff>523875</xdr:colOff>
      <xdr:row>21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321779</xdr:colOff>
      <xdr:row>1</xdr:row>
      <xdr:rowOff>172483</xdr:rowOff>
    </xdr:from>
    <xdr:to>
      <xdr:col>10</xdr:col>
      <xdr:colOff>546651</xdr:colOff>
      <xdr:row>8</xdr:row>
      <xdr:rowOff>124239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</xdr:row>
      <xdr:rowOff>157162</xdr:rowOff>
    </xdr:from>
    <xdr:to>
      <xdr:col>4</xdr:col>
      <xdr:colOff>542925</xdr:colOff>
      <xdr:row>22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118856</xdr:colOff>
      <xdr:row>2</xdr:row>
      <xdr:rowOff>8489</xdr:rowOff>
    </xdr:from>
    <xdr:to>
      <xdr:col>13</xdr:col>
      <xdr:colOff>223629</xdr:colOff>
      <xdr:row>10</xdr:row>
      <xdr:rowOff>41413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</xdr:row>
      <xdr:rowOff>157162</xdr:rowOff>
    </xdr:from>
    <xdr:to>
      <xdr:col>3</xdr:col>
      <xdr:colOff>476250</xdr:colOff>
      <xdr:row>22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64190</xdr:colOff>
      <xdr:row>2</xdr:row>
      <xdr:rowOff>63982</xdr:rowOff>
    </xdr:from>
    <xdr:to>
      <xdr:col>12</xdr:col>
      <xdr:colOff>679174</xdr:colOff>
      <xdr:row>9</xdr:row>
      <xdr:rowOff>16566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0</xdr:row>
      <xdr:rowOff>4761</xdr:rowOff>
    </xdr:from>
    <xdr:to>
      <xdr:col>11</xdr:col>
      <xdr:colOff>152399</xdr:colOff>
      <xdr:row>22</xdr:row>
      <xdr:rowOff>95249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23</xdr:row>
      <xdr:rowOff>138111</xdr:rowOff>
    </xdr:from>
    <xdr:to>
      <xdr:col>9</xdr:col>
      <xdr:colOff>123825</xdr:colOff>
      <xdr:row>44</xdr:row>
      <xdr:rowOff>123824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182164</xdr:rowOff>
    </xdr:from>
    <xdr:to>
      <xdr:col>9</xdr:col>
      <xdr:colOff>0</xdr:colOff>
      <xdr:row>40</xdr:row>
      <xdr:rowOff>142874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291703</xdr:colOff>
      <xdr:row>6</xdr:row>
      <xdr:rowOff>170257</xdr:rowOff>
    </xdr:from>
    <xdr:to>
      <xdr:col>19</xdr:col>
      <xdr:colOff>440530</xdr:colOff>
      <xdr:row>40</xdr:row>
      <xdr:rowOff>154781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CC881C34-3F63-433B-AFC1-B3A58E100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68036</xdr:colOff>
      <xdr:row>50</xdr:row>
      <xdr:rowOff>54426</xdr:rowOff>
    </xdr:from>
    <xdr:to>
      <xdr:col>9</xdr:col>
      <xdr:colOff>1143000</xdr:colOff>
      <xdr:row>98</xdr:row>
      <xdr:rowOff>-1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4</xdr:row>
      <xdr:rowOff>123825</xdr:rowOff>
    </xdr:from>
    <xdr:to>
      <xdr:col>4</xdr:col>
      <xdr:colOff>9525</xdr:colOff>
      <xdr:row>4</xdr:row>
      <xdr:rowOff>133350</xdr:rowOff>
    </xdr:to>
    <xdr:cxnSp macro="">
      <xdr:nvCxnSpPr>
        <xdr:cNvPr id="37" name="Conector recto 2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CxnSpPr>
          <a:cxnSpLocks/>
        </xdr:cNvCxnSpPr>
      </xdr:nvCxnSpPr>
      <xdr:spPr>
        <a:xfrm flipV="1">
          <a:off x="5619750" y="1133475"/>
          <a:ext cx="276225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6</xdr:row>
      <xdr:rowOff>66675</xdr:rowOff>
    </xdr:from>
    <xdr:to>
      <xdr:col>14</xdr:col>
      <xdr:colOff>209550</xdr:colOff>
      <xdr:row>6</xdr:row>
      <xdr:rowOff>85725</xdr:rowOff>
    </xdr:to>
    <xdr:cxnSp macro="">
      <xdr:nvCxnSpPr>
        <xdr:cNvPr id="43" name="Conector recto 3">
          <a:extLst>
            <a:ext uri="{FF2B5EF4-FFF2-40B4-BE49-F238E27FC236}">
              <a16:creationId xmlns:a16="http://schemas.microsoft.com/office/drawing/2014/main" xmlns="" id="{00000000-0008-0000-1B00-000004000000}"/>
            </a:ext>
            <a:ext uri="{147F2762-F138-4A5C-976F-8EAC2B608ADB}">
              <a16:predDERef xmlns:a16="http://schemas.microsoft.com/office/drawing/2014/main" xmlns="" pred="{00000000-0008-0000-1B00-000003000000}"/>
            </a:ext>
          </a:extLst>
        </xdr:cNvPr>
        <xdr:cNvCxnSpPr>
          <a:cxnSpLocks/>
        </xdr:cNvCxnSpPr>
      </xdr:nvCxnSpPr>
      <xdr:spPr>
        <a:xfrm>
          <a:off x="5629275" y="1419225"/>
          <a:ext cx="2943225" cy="1905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</xdr:row>
      <xdr:rowOff>76200</xdr:rowOff>
    </xdr:from>
    <xdr:to>
      <xdr:col>14</xdr:col>
      <xdr:colOff>228600</xdr:colOff>
      <xdr:row>8</xdr:row>
      <xdr:rowOff>76200</xdr:rowOff>
    </xdr:to>
    <xdr:cxnSp macro="">
      <xdr:nvCxnSpPr>
        <xdr:cNvPr id="39" name="Conector recto 4">
          <a:extLst>
            <a:ext uri="{FF2B5EF4-FFF2-40B4-BE49-F238E27FC236}">
              <a16:creationId xmlns:a16="http://schemas.microsoft.com/office/drawing/2014/main" xmlns="" id="{00000000-0008-0000-1B00-000005000000}"/>
            </a:ext>
            <a:ext uri="{147F2762-F138-4A5C-976F-8EAC2B608ADB}">
              <a16:predDERef xmlns:a16="http://schemas.microsoft.com/office/drawing/2014/main" xmlns="" pred="{00000000-0008-0000-1B00-000004000000}"/>
            </a:ext>
          </a:extLst>
        </xdr:cNvPr>
        <xdr:cNvCxnSpPr>
          <a:cxnSpLocks/>
        </xdr:cNvCxnSpPr>
      </xdr:nvCxnSpPr>
      <xdr:spPr>
        <a:xfrm flipV="1">
          <a:off x="7372350" y="1971675"/>
          <a:ext cx="121920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12</xdr:row>
      <xdr:rowOff>123825</xdr:rowOff>
    </xdr:from>
    <xdr:to>
      <xdr:col>15</xdr:col>
      <xdr:colOff>9525</xdr:colOff>
      <xdr:row>12</xdr:row>
      <xdr:rowOff>142875</xdr:rowOff>
    </xdr:to>
    <xdr:cxnSp macro="">
      <xdr:nvCxnSpPr>
        <xdr:cNvPr id="51" name="Conector recto 7">
          <a:extLst>
            <a:ext uri="{FF2B5EF4-FFF2-40B4-BE49-F238E27FC236}">
              <a16:creationId xmlns:a16="http://schemas.microsoft.com/office/drawing/2014/main" xmlns="" id="{00000000-0008-0000-1B00-000008000000}"/>
            </a:ext>
            <a:ext uri="{147F2762-F138-4A5C-976F-8EAC2B608ADB}">
              <a16:predDERef xmlns:a16="http://schemas.microsoft.com/office/drawing/2014/main" xmlns="" pred="{00000000-0008-0000-1B00-000005000000}"/>
            </a:ext>
          </a:extLst>
        </xdr:cNvPr>
        <xdr:cNvCxnSpPr>
          <a:cxnSpLocks/>
        </xdr:cNvCxnSpPr>
      </xdr:nvCxnSpPr>
      <xdr:spPr>
        <a:xfrm>
          <a:off x="5629275" y="2924175"/>
          <a:ext cx="2990850" cy="1905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13</xdr:row>
      <xdr:rowOff>152400</xdr:rowOff>
    </xdr:from>
    <xdr:to>
      <xdr:col>7</xdr:col>
      <xdr:colOff>209550</xdr:colOff>
      <xdr:row>13</xdr:row>
      <xdr:rowOff>152400</xdr:rowOff>
    </xdr:to>
    <xdr:cxnSp macro="">
      <xdr:nvCxnSpPr>
        <xdr:cNvPr id="53" name="Conector recto 8">
          <a:extLst>
            <a:ext uri="{FF2B5EF4-FFF2-40B4-BE49-F238E27FC236}">
              <a16:creationId xmlns:a16="http://schemas.microsoft.com/office/drawing/2014/main" xmlns="" id="{00000000-0008-0000-1B00-000009000000}"/>
            </a:ext>
            <a:ext uri="{147F2762-F138-4A5C-976F-8EAC2B608ADB}">
              <a16:predDERef xmlns:a16="http://schemas.microsoft.com/office/drawing/2014/main" xmlns="" pred="{00000000-0008-0000-1B00-000008000000}"/>
            </a:ext>
          </a:extLst>
        </xdr:cNvPr>
        <xdr:cNvCxnSpPr>
          <a:cxnSpLocks/>
        </xdr:cNvCxnSpPr>
      </xdr:nvCxnSpPr>
      <xdr:spPr>
        <a:xfrm flipV="1">
          <a:off x="6410325" y="3276600"/>
          <a:ext cx="42862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14</xdr:row>
      <xdr:rowOff>95250</xdr:rowOff>
    </xdr:from>
    <xdr:to>
      <xdr:col>8</xdr:col>
      <xdr:colOff>228600</xdr:colOff>
      <xdr:row>14</xdr:row>
      <xdr:rowOff>104775</xdr:rowOff>
    </xdr:to>
    <xdr:cxnSp macro="">
      <xdr:nvCxnSpPr>
        <xdr:cNvPr id="11" name="Conector recto 9">
          <a:extLst>
            <a:ext uri="{FF2B5EF4-FFF2-40B4-BE49-F238E27FC236}">
              <a16:creationId xmlns:a16="http://schemas.microsoft.com/office/drawing/2014/main" xmlns="" id="{00000000-0008-0000-1B00-00000A000000}"/>
            </a:ext>
            <a:ext uri="{147F2762-F138-4A5C-976F-8EAC2B608ADB}">
              <a16:predDERef xmlns:a16="http://schemas.microsoft.com/office/drawing/2014/main" xmlns="" pred="{00000000-0008-0000-1B00-000009000000}"/>
            </a:ext>
          </a:extLst>
        </xdr:cNvPr>
        <xdr:cNvCxnSpPr>
          <a:cxnSpLocks/>
        </xdr:cNvCxnSpPr>
      </xdr:nvCxnSpPr>
      <xdr:spPr>
        <a:xfrm flipV="1">
          <a:off x="5648325" y="2971800"/>
          <a:ext cx="1457325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557377</xdr:colOff>
      <xdr:row>10</xdr:row>
      <xdr:rowOff>98206</xdr:rowOff>
    </xdr:from>
    <xdr:to>
      <xdr:col>14</xdr:col>
      <xdr:colOff>239439</xdr:colOff>
      <xdr:row>10</xdr:row>
      <xdr:rowOff>107074</xdr:rowOff>
    </xdr:to>
    <xdr:cxnSp macro="">
      <xdr:nvCxnSpPr>
        <xdr:cNvPr id="38" name="Conector recto 17">
          <a:extLst>
            <a:ext uri="{FF2B5EF4-FFF2-40B4-BE49-F238E27FC236}">
              <a16:creationId xmlns:a16="http://schemas.microsoft.com/office/drawing/2014/main" xmlns="" id="{00000000-0008-0000-1B00-000012000000}"/>
            </a:ext>
            <a:ext uri="{147F2762-F138-4A5C-976F-8EAC2B608ADB}">
              <a16:predDERef xmlns:a16="http://schemas.microsoft.com/office/drawing/2014/main" xmlns="" pred="{00000000-0008-0000-1B00-00000A000000}"/>
            </a:ext>
          </a:extLst>
        </xdr:cNvPr>
        <xdr:cNvCxnSpPr/>
      </xdr:nvCxnSpPr>
      <xdr:spPr>
        <a:xfrm flipV="1">
          <a:off x="5634202" y="2212756"/>
          <a:ext cx="2968187" cy="8868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11</xdr:row>
      <xdr:rowOff>161925</xdr:rowOff>
    </xdr:from>
    <xdr:to>
      <xdr:col>11</xdr:col>
      <xdr:colOff>238125</xdr:colOff>
      <xdr:row>11</xdr:row>
      <xdr:rowOff>171450</xdr:rowOff>
    </xdr:to>
    <xdr:cxnSp macro="">
      <xdr:nvCxnSpPr>
        <xdr:cNvPr id="50" name="Conector recto 18">
          <a:extLst>
            <a:ext uri="{FF2B5EF4-FFF2-40B4-BE49-F238E27FC236}">
              <a16:creationId xmlns:a16="http://schemas.microsoft.com/office/drawing/2014/main" xmlns="" id="{00000000-0008-0000-1B00-000013000000}"/>
            </a:ext>
            <a:ext uri="{147F2762-F138-4A5C-976F-8EAC2B608ADB}">
              <a16:predDERef xmlns:a16="http://schemas.microsoft.com/office/drawing/2014/main" xmlns="" pred="{00000000-0008-0000-1B00-000012000000}"/>
            </a:ext>
          </a:extLst>
        </xdr:cNvPr>
        <xdr:cNvCxnSpPr>
          <a:cxnSpLocks/>
        </xdr:cNvCxnSpPr>
      </xdr:nvCxnSpPr>
      <xdr:spPr>
        <a:xfrm>
          <a:off x="6400800" y="2628900"/>
          <a:ext cx="1457325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142875</xdr:rowOff>
    </xdr:from>
    <xdr:to>
      <xdr:col>11</xdr:col>
      <xdr:colOff>228600</xdr:colOff>
      <xdr:row>15</xdr:row>
      <xdr:rowOff>142875</xdr:rowOff>
    </xdr:to>
    <xdr:cxnSp macro="">
      <xdr:nvCxnSpPr>
        <xdr:cNvPr id="12" name="Conector recto 23">
          <a:extLst>
            <a:ext uri="{FF2B5EF4-FFF2-40B4-BE49-F238E27FC236}">
              <a16:creationId xmlns:a16="http://schemas.microsoft.com/office/drawing/2014/main" xmlns="" id="{00000000-0008-0000-1B00-000018000000}"/>
            </a:ext>
            <a:ext uri="{147F2762-F138-4A5C-976F-8EAC2B608ADB}">
              <a16:predDERef xmlns:a16="http://schemas.microsoft.com/office/drawing/2014/main" xmlns="" pred="{00000000-0008-0000-1B00-000013000000}"/>
            </a:ext>
          </a:extLst>
        </xdr:cNvPr>
        <xdr:cNvCxnSpPr>
          <a:cxnSpLocks/>
        </xdr:cNvCxnSpPr>
      </xdr:nvCxnSpPr>
      <xdr:spPr>
        <a:xfrm flipV="1">
          <a:off x="7124700" y="3819525"/>
          <a:ext cx="72390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16</xdr:row>
      <xdr:rowOff>76200</xdr:rowOff>
    </xdr:from>
    <xdr:to>
      <xdr:col>14</xdr:col>
      <xdr:colOff>219075</xdr:colOff>
      <xdr:row>16</xdr:row>
      <xdr:rowOff>76200</xdr:rowOff>
    </xdr:to>
    <xdr:cxnSp macro="">
      <xdr:nvCxnSpPr>
        <xdr:cNvPr id="14" name="Conector recto 24">
          <a:extLst>
            <a:ext uri="{FF2B5EF4-FFF2-40B4-BE49-F238E27FC236}">
              <a16:creationId xmlns:a16="http://schemas.microsoft.com/office/drawing/2014/main" xmlns="" id="{00000000-0008-0000-1B00-000019000000}"/>
            </a:ext>
            <a:ext uri="{147F2762-F138-4A5C-976F-8EAC2B608ADB}">
              <a16:predDERef xmlns:a16="http://schemas.microsoft.com/office/drawing/2014/main" xmlns="" pred="{00000000-0008-0000-1B00-000018000000}"/>
            </a:ext>
          </a:extLst>
        </xdr:cNvPr>
        <xdr:cNvCxnSpPr>
          <a:cxnSpLocks/>
        </xdr:cNvCxnSpPr>
      </xdr:nvCxnSpPr>
      <xdr:spPr>
        <a:xfrm flipV="1">
          <a:off x="5638800" y="4029075"/>
          <a:ext cx="294322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18</xdr:row>
      <xdr:rowOff>180975</xdr:rowOff>
    </xdr:from>
    <xdr:to>
      <xdr:col>14</xdr:col>
      <xdr:colOff>238125</xdr:colOff>
      <xdr:row>18</xdr:row>
      <xdr:rowOff>190500</xdr:rowOff>
    </xdr:to>
    <xdr:cxnSp macro="">
      <xdr:nvCxnSpPr>
        <xdr:cNvPr id="28" name="Conector recto 25">
          <a:extLst>
            <a:ext uri="{FF2B5EF4-FFF2-40B4-BE49-F238E27FC236}">
              <a16:creationId xmlns:a16="http://schemas.microsoft.com/office/drawing/2014/main" xmlns="" id="{00000000-0008-0000-1B00-00001A000000}"/>
            </a:ext>
            <a:ext uri="{147F2762-F138-4A5C-976F-8EAC2B608ADB}">
              <a16:predDERef xmlns:a16="http://schemas.microsoft.com/office/drawing/2014/main" xmlns="" pred="{00000000-0008-0000-1B00-000019000000}"/>
            </a:ext>
          </a:extLst>
        </xdr:cNvPr>
        <xdr:cNvCxnSpPr>
          <a:cxnSpLocks/>
        </xdr:cNvCxnSpPr>
      </xdr:nvCxnSpPr>
      <xdr:spPr>
        <a:xfrm flipV="1">
          <a:off x="5638800" y="4514850"/>
          <a:ext cx="2962275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85725</xdr:rowOff>
    </xdr:from>
    <xdr:to>
      <xdr:col>12</xdr:col>
      <xdr:colOff>0</xdr:colOff>
      <xdr:row>9</xdr:row>
      <xdr:rowOff>95250</xdr:rowOff>
    </xdr:to>
    <xdr:cxnSp macro="">
      <xdr:nvCxnSpPr>
        <xdr:cNvPr id="34" name="Conector recto 17">
          <a:extLst>
            <a:ext uri="{FF2B5EF4-FFF2-40B4-BE49-F238E27FC236}">
              <a16:creationId xmlns:a16="http://schemas.microsoft.com/office/drawing/2014/main" xmlns="" id="{E433D888-C5F7-4E32-BBFB-D7D1D21568C0}"/>
            </a:ext>
            <a:ext uri="{147F2762-F138-4A5C-976F-8EAC2B608ADB}">
              <a16:predDERef xmlns:a16="http://schemas.microsoft.com/office/drawing/2014/main" xmlns="" pred="{00000000-0008-0000-1B00-00001A000000}"/>
            </a:ext>
          </a:extLst>
        </xdr:cNvPr>
        <xdr:cNvCxnSpPr>
          <a:cxnSpLocks/>
        </xdr:cNvCxnSpPr>
      </xdr:nvCxnSpPr>
      <xdr:spPr>
        <a:xfrm flipV="1">
          <a:off x="7124700" y="2171700"/>
          <a:ext cx="742950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17</xdr:row>
      <xdr:rowOff>104775</xdr:rowOff>
    </xdr:from>
    <xdr:to>
      <xdr:col>14</xdr:col>
      <xdr:colOff>228600</xdr:colOff>
      <xdr:row>17</xdr:row>
      <xdr:rowOff>114300</xdr:rowOff>
    </xdr:to>
    <xdr:cxnSp macro="">
      <xdr:nvCxnSpPr>
        <xdr:cNvPr id="21" name="Conector recto 14">
          <a:extLst>
            <a:ext uri="{FF2B5EF4-FFF2-40B4-BE49-F238E27FC236}">
              <a16:creationId xmlns:a16="http://schemas.microsoft.com/office/drawing/2014/main" xmlns="" id="{A07AC7E9-1711-4A9F-939F-96B716A5C961}"/>
            </a:ext>
            <a:ext uri="{147F2762-F138-4A5C-976F-8EAC2B608ADB}">
              <a16:predDERef xmlns:a16="http://schemas.microsoft.com/office/drawing/2014/main" xmlns="" pred="{E433D888-C5F7-4E32-BBFB-D7D1D21568C0}"/>
            </a:ext>
          </a:extLst>
        </xdr:cNvPr>
        <xdr:cNvCxnSpPr>
          <a:cxnSpLocks/>
        </xdr:cNvCxnSpPr>
      </xdr:nvCxnSpPr>
      <xdr:spPr>
        <a:xfrm flipV="1">
          <a:off x="5629275" y="4248150"/>
          <a:ext cx="2962275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</xdr:row>
      <xdr:rowOff>57150</xdr:rowOff>
    </xdr:from>
    <xdr:to>
      <xdr:col>4</xdr:col>
      <xdr:colOff>0</xdr:colOff>
      <xdr:row>2</xdr:row>
      <xdr:rowOff>57150</xdr:rowOff>
    </xdr:to>
    <xdr:cxnSp macro="">
      <xdr:nvCxnSpPr>
        <xdr:cNvPr id="48" name="Conector recto 26">
          <a:extLst>
            <a:ext uri="{FF2B5EF4-FFF2-40B4-BE49-F238E27FC236}">
              <a16:creationId xmlns:a16="http://schemas.microsoft.com/office/drawing/2014/main" xmlns="" id="{69714AB2-2F6D-4B04-B2E9-293F1197FADE}"/>
            </a:ext>
            <a:ext uri="{147F2762-F138-4A5C-976F-8EAC2B608ADB}">
              <a16:predDERef xmlns:a16="http://schemas.microsoft.com/office/drawing/2014/main" xmlns="" pred="{A07AC7E9-1711-4A9F-939F-96B716A5C961}"/>
            </a:ext>
          </a:extLst>
        </xdr:cNvPr>
        <xdr:cNvCxnSpPr>
          <a:cxnSpLocks/>
        </xdr:cNvCxnSpPr>
      </xdr:nvCxnSpPr>
      <xdr:spPr>
        <a:xfrm>
          <a:off x="5648325" y="523875"/>
          <a:ext cx="23812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3</xdr:row>
      <xdr:rowOff>114300</xdr:rowOff>
    </xdr:from>
    <xdr:to>
      <xdr:col>14</xdr:col>
      <xdr:colOff>180975</xdr:colOff>
      <xdr:row>3</xdr:row>
      <xdr:rowOff>114300</xdr:rowOff>
    </xdr:to>
    <xdr:cxnSp macro="">
      <xdr:nvCxnSpPr>
        <xdr:cNvPr id="47" name="Conector recto 38">
          <a:extLst>
            <a:ext uri="{FF2B5EF4-FFF2-40B4-BE49-F238E27FC236}">
              <a16:creationId xmlns:a16="http://schemas.microsoft.com/office/drawing/2014/main" xmlns="" id="{362AFD74-34B5-4E5B-A553-EC6E58E10F2E}"/>
            </a:ext>
            <a:ext uri="{147F2762-F138-4A5C-976F-8EAC2B608ADB}">
              <a16:predDERef xmlns:a16="http://schemas.microsoft.com/office/drawing/2014/main" xmlns="" pred="{69714AB2-2F6D-4B04-B2E9-293F1197FADE}"/>
            </a:ext>
          </a:extLst>
        </xdr:cNvPr>
        <xdr:cNvCxnSpPr>
          <a:cxnSpLocks/>
        </xdr:cNvCxnSpPr>
      </xdr:nvCxnSpPr>
      <xdr:spPr>
        <a:xfrm>
          <a:off x="5657850" y="771525"/>
          <a:ext cx="288607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7</xdr:row>
      <xdr:rowOff>57150</xdr:rowOff>
    </xdr:from>
    <xdr:to>
      <xdr:col>12</xdr:col>
      <xdr:colOff>209550</xdr:colOff>
      <xdr:row>7</xdr:row>
      <xdr:rowOff>57150</xdr:rowOff>
    </xdr:to>
    <xdr:cxnSp macro="">
      <xdr:nvCxnSpPr>
        <xdr:cNvPr id="54" name="Conector recto 53">
          <a:extLst>
            <a:ext uri="{FF2B5EF4-FFF2-40B4-BE49-F238E27FC236}">
              <a16:creationId xmlns:a16="http://schemas.microsoft.com/office/drawing/2014/main" xmlns="" id="{57DD74F7-4166-4B8F-8C80-B31F4C240F01}"/>
            </a:ext>
            <a:ext uri="{147F2762-F138-4A5C-976F-8EAC2B608ADB}">
              <a16:predDERef xmlns:a16="http://schemas.microsoft.com/office/drawing/2014/main" xmlns="" pred="{362AFD74-34B5-4E5B-A553-EC6E58E10F2E}"/>
            </a:ext>
          </a:extLst>
        </xdr:cNvPr>
        <xdr:cNvCxnSpPr>
          <a:cxnSpLocks/>
        </xdr:cNvCxnSpPr>
      </xdr:nvCxnSpPr>
      <xdr:spPr>
        <a:xfrm flipV="1">
          <a:off x="6896100" y="1762125"/>
          <a:ext cx="118110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228600</xdr:colOff>
      <xdr:row>5</xdr:row>
      <xdr:rowOff>95250</xdr:rowOff>
    </xdr:from>
    <xdr:to>
      <xdr:col>14</xdr:col>
      <xdr:colOff>9525</xdr:colOff>
      <xdr:row>5</xdr:row>
      <xdr:rowOff>104775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xmlns="" id="{6D56ED0C-E48B-4045-8D78-F1DDEBD7C467}"/>
            </a:ext>
            <a:ext uri="{147F2762-F138-4A5C-976F-8EAC2B608ADB}">
              <a16:predDERef xmlns:a16="http://schemas.microsoft.com/office/drawing/2014/main" xmlns="" pred="{57DD74F7-4166-4B8F-8C80-B31F4C240F01}"/>
            </a:ext>
          </a:extLst>
        </xdr:cNvPr>
        <xdr:cNvCxnSpPr>
          <a:cxnSpLocks/>
        </xdr:cNvCxnSpPr>
      </xdr:nvCxnSpPr>
      <xdr:spPr>
        <a:xfrm flipV="1">
          <a:off x="8096250" y="1419225"/>
          <a:ext cx="276225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542925</xdr:colOff>
      <xdr:row>4</xdr:row>
      <xdr:rowOff>123825</xdr:rowOff>
    </xdr:from>
    <xdr:to>
      <xdr:col>7</xdr:col>
      <xdr:colOff>9525</xdr:colOff>
      <xdr:row>4</xdr:row>
      <xdr:rowOff>133350</xdr:rowOff>
    </xdr:to>
    <xdr:cxnSp macro="">
      <xdr:nvCxnSpPr>
        <xdr:cNvPr id="22" name="Conector recto 2">
          <a:extLst>
            <a:ext uri="{FF2B5EF4-FFF2-40B4-BE49-F238E27FC236}">
              <a16:creationId xmlns:a16="http://schemas.microsoft.com/office/drawing/2014/main" xmlns="" id="{8A530C02-42CB-490C-833D-6C69DADD9E58}"/>
            </a:ext>
            <a:ext uri="{147F2762-F138-4A5C-976F-8EAC2B608ADB}">
              <a16:predDERef xmlns:a16="http://schemas.microsoft.com/office/drawing/2014/main" xmlns="" pred="{B8612383-66B1-47A4-8BDB-E486DB65C029}"/>
            </a:ext>
          </a:extLst>
        </xdr:cNvPr>
        <xdr:cNvCxnSpPr>
          <a:cxnSpLocks/>
        </xdr:cNvCxnSpPr>
      </xdr:nvCxnSpPr>
      <xdr:spPr>
        <a:xfrm flipV="1">
          <a:off x="5619750" y="1133475"/>
          <a:ext cx="276225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4</xdr:row>
      <xdr:rowOff>123825</xdr:rowOff>
    </xdr:from>
    <xdr:to>
      <xdr:col>10</xdr:col>
      <xdr:colOff>9525</xdr:colOff>
      <xdr:row>4</xdr:row>
      <xdr:rowOff>133350</xdr:rowOff>
    </xdr:to>
    <xdr:cxnSp macro="">
      <xdr:nvCxnSpPr>
        <xdr:cNvPr id="23" name="Conector recto 2">
          <a:extLst>
            <a:ext uri="{FF2B5EF4-FFF2-40B4-BE49-F238E27FC236}">
              <a16:creationId xmlns:a16="http://schemas.microsoft.com/office/drawing/2014/main" xmlns="" id="{A06C99B1-7170-4733-A4E6-6B699D1393A0}"/>
            </a:ext>
            <a:ext uri="{147F2762-F138-4A5C-976F-8EAC2B608ADB}">
              <a16:predDERef xmlns:a16="http://schemas.microsoft.com/office/drawing/2014/main" xmlns="" pred="{8A530C02-42CB-490C-833D-6C69DADD9E58}"/>
            </a:ext>
          </a:extLst>
        </xdr:cNvPr>
        <xdr:cNvCxnSpPr>
          <a:cxnSpLocks/>
        </xdr:cNvCxnSpPr>
      </xdr:nvCxnSpPr>
      <xdr:spPr>
        <a:xfrm flipV="1">
          <a:off x="5619750" y="1133475"/>
          <a:ext cx="276225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542925</xdr:colOff>
      <xdr:row>4</xdr:row>
      <xdr:rowOff>123825</xdr:rowOff>
    </xdr:from>
    <xdr:to>
      <xdr:col>13</xdr:col>
      <xdr:colOff>9525</xdr:colOff>
      <xdr:row>4</xdr:row>
      <xdr:rowOff>133350</xdr:rowOff>
    </xdr:to>
    <xdr:cxnSp macro="">
      <xdr:nvCxnSpPr>
        <xdr:cNvPr id="24" name="Conector recto 2">
          <a:extLst>
            <a:ext uri="{FF2B5EF4-FFF2-40B4-BE49-F238E27FC236}">
              <a16:creationId xmlns:a16="http://schemas.microsoft.com/office/drawing/2014/main" xmlns="" id="{D74925CB-DA15-41FC-BF62-045C89FBF3B1}"/>
            </a:ext>
            <a:ext uri="{147F2762-F138-4A5C-976F-8EAC2B608ADB}">
              <a16:predDERef xmlns:a16="http://schemas.microsoft.com/office/drawing/2014/main" xmlns="" pred="{A06C99B1-7170-4733-A4E6-6B699D1393A0}"/>
            </a:ext>
          </a:extLst>
        </xdr:cNvPr>
        <xdr:cNvCxnSpPr>
          <a:cxnSpLocks/>
        </xdr:cNvCxnSpPr>
      </xdr:nvCxnSpPr>
      <xdr:spPr>
        <a:xfrm flipV="1">
          <a:off x="5619750" y="1133475"/>
          <a:ext cx="276225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15</xdr:row>
      <xdr:rowOff>4762</xdr:rowOff>
    </xdr:from>
    <xdr:to>
      <xdr:col>10</xdr:col>
      <xdr:colOff>0</xdr:colOff>
      <xdr:row>29</xdr:row>
      <xdr:rowOff>80962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114300</xdr:rowOff>
    </xdr:from>
    <xdr:to>
      <xdr:col>6</xdr:col>
      <xdr:colOff>0</xdr:colOff>
      <xdr:row>24</xdr:row>
      <xdr:rowOff>11906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19050</xdr:colOff>
      <xdr:row>1</xdr:row>
      <xdr:rowOff>171450</xdr:rowOff>
    </xdr:from>
    <xdr:to>
      <xdr:col>10</xdr:col>
      <xdr:colOff>571500</xdr:colOff>
      <xdr:row>15</xdr:row>
      <xdr:rowOff>64293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400-000005000000}"/>
            </a:ext>
            <a:ext uri="{147F2762-F138-4A5C-976F-8EAC2B608ADB}">
              <a16:predDERef xmlns:a16="http://schemas.microsoft.com/office/drawing/2014/main" xmlns="" pre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815340</xdr:colOff>
      <xdr:row>38</xdr:row>
      <xdr:rowOff>99060</xdr:rowOff>
    </xdr:to>
    <xdr:sp macro="" textlink="">
      <xdr:nvSpPr>
        <xdr:cNvPr id="1027" name="Rectangle 3" hidden="1">
          <a:extLst>
            <a:ext uri="{FF2B5EF4-FFF2-40B4-BE49-F238E27FC236}">
              <a16:creationId xmlns:a16="http://schemas.microsoft.com/office/drawing/2014/main" xmlns="" id="{00000000-0008-0000-0500-000003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792480</xdr:colOff>
      <xdr:row>38</xdr:row>
      <xdr:rowOff>99060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71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792480</xdr:colOff>
      <xdr:row>38</xdr:row>
      <xdr:rowOff>99060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71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792480</xdr:colOff>
      <xdr:row>38</xdr:row>
      <xdr:rowOff>99060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7160" cy="88468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15475" cy="117157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15475" cy="117157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12</xdr:row>
      <xdr:rowOff>14286</xdr:rowOff>
    </xdr:from>
    <xdr:to>
      <xdr:col>4</xdr:col>
      <xdr:colOff>504823</xdr:colOff>
      <xdr:row>32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78581</xdr:colOff>
      <xdr:row>2</xdr:row>
      <xdr:rowOff>57150</xdr:rowOff>
    </xdr:from>
    <xdr:to>
      <xdr:col>14</xdr:col>
      <xdr:colOff>428625</xdr:colOff>
      <xdr:row>10</xdr:row>
      <xdr:rowOff>352425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23811</xdr:rowOff>
    </xdr:from>
    <xdr:to>
      <xdr:col>7</xdr:col>
      <xdr:colOff>0</xdr:colOff>
      <xdr:row>28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203753</xdr:colOff>
      <xdr:row>1</xdr:row>
      <xdr:rowOff>71024</xdr:rowOff>
    </xdr:from>
    <xdr:to>
      <xdr:col>11</xdr:col>
      <xdr:colOff>662609</xdr:colOff>
      <xdr:row>11</xdr:row>
      <xdr:rowOff>82827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23812</xdr:rowOff>
    </xdr:from>
    <xdr:to>
      <xdr:col>5</xdr:col>
      <xdr:colOff>400050</xdr:colOff>
      <xdr:row>21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695325</xdr:colOff>
      <xdr:row>1</xdr:row>
      <xdr:rowOff>102082</xdr:rowOff>
    </xdr:from>
    <xdr:to>
      <xdr:col>11</xdr:col>
      <xdr:colOff>436079</xdr:colOff>
      <xdr:row>10</xdr:row>
      <xdr:rowOff>144532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A00-000005000000}"/>
            </a:ext>
            <a:ext uri="{147F2762-F138-4A5C-976F-8EAC2B608ADB}">
              <a16:predDERef xmlns:a16="http://schemas.microsoft.com/office/drawing/2014/main" xmlns="" pre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4762</xdr:rowOff>
    </xdr:from>
    <xdr:to>
      <xdr:col>5</xdr:col>
      <xdr:colOff>381000</xdr:colOff>
      <xdr:row>21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83241</xdr:colOff>
      <xdr:row>1</xdr:row>
      <xdr:rowOff>116991</xdr:rowOff>
    </xdr:from>
    <xdr:to>
      <xdr:col>10</xdr:col>
      <xdr:colOff>530916</xdr:colOff>
      <xdr:row>10</xdr:row>
      <xdr:rowOff>140804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7</xdr:row>
      <xdr:rowOff>82020</xdr:rowOff>
    </xdr:from>
    <xdr:to>
      <xdr:col>4</xdr:col>
      <xdr:colOff>266700</xdr:colOff>
      <xdr:row>21</xdr:row>
      <xdr:rowOff>158220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121018</xdr:colOff>
      <xdr:row>1</xdr:row>
      <xdr:rowOff>160453</xdr:rowOff>
    </xdr:from>
    <xdr:to>
      <xdr:col>9</xdr:col>
      <xdr:colOff>686536</xdr:colOff>
      <xdr:row>10</xdr:row>
      <xdr:rowOff>16566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FRAIN EDUARDO TOVAR DURAN" id="{77ED9C4F-2CB0-4C21-8C7F-9D899A25F7F4}" userId="S::etovard26197@universidadean.edu.co::791e5ca3-dfc7-49b7-b4be-e694495febea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" dT="2021-08-23T23:49:19.25" personId="{77ED9C4F-2CB0-4C21-8C7F-9D899A25F7F4}" id="{89858AD0-459E-469F-AA61-F71B62CE3274}">
    <text>Los preocesos de innovación son sencillos y buscan optimizar / automatizar el trabajo. Lo realizan al interior de la empresa. el director de Marketing ha sido el de mayor contribución automatizando procesos sencillos en plantillas de excel.</text>
  </threadedComment>
  <threadedComment ref="H4" dT="2021-08-23T23:51:18.96" personId="{77ED9C4F-2CB0-4C21-8C7F-9D899A25F7F4}" id="{66BBDF6C-EC65-47DA-9843-FF748113028B}">
    <text xml:space="preserve">la empresa no realiza innovaciones ambientales, sin embargo buscan la manera de reducir el impacto ambiental al minimo. Utilizan unicamente documentos electronicos y no tienen impacto en medio impreso. </text>
  </threadedComment>
  <threadedComment ref="H6" dT="2021-08-23T23:52:46.60" personId="{77ED9C4F-2CB0-4C21-8C7F-9D899A25F7F4}" id="{F65312C4-0F9A-446C-BC5B-2F7F4F28763A}">
    <text>Al ser un agente de seguros, a empresa no crea productos nuevos. por lo tanto no estan en ningun tipo de innovación.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5" dT="2021-08-24T00:00:57.41" personId="{77ED9C4F-2CB0-4C21-8C7F-9D899A25F7F4}" id="{05088A6B-4CB0-41E9-B800-B858E87A0A26}">
    <text xml:space="preserve">aunque cuentan con gobierno corporativo y valores, no se miden en indicadores 
</text>
  </threadedComment>
  <threadedComment ref="H7" dT="2021-08-24T00:02:38.79" personId="{77ED9C4F-2CB0-4C21-8C7F-9D899A25F7F4}" id="{CD2BBE64-F27E-47EF-AA49-A7C9C7A8DEF4}">
    <text>El no uso de papel es la principal acción de impacto ambiental, sin embargo no hay nada documentado para medir el impacto. Es informal</text>
  </threadedComment>
  <threadedComment ref="H9" dT="2021-08-24T00:05:14.75" personId="{77ED9C4F-2CB0-4C21-8C7F-9D899A25F7F4}" id="{AC15E844-77D5-4195-BC29-3CAC26A74526}">
    <text>La compañia ha desarrollado su primer ejercicio de planeación estrategica, de el nacio toda su unidad visionaria y objetivos estrategicos. Del resultado de la planeaión estrategica se establecen los planes de trabajo.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4" dT="2021-08-24T00:10:13.33" personId="{77ED9C4F-2CB0-4C21-8C7F-9D899A25F7F4}" id="{2982D230-6608-47B5-8CC5-D7B67E08A7F8}">
    <text>La organización tiene interese, considera que el no impacto en medios impresos apotar, sin embaro no sabe como desarrollarlo siendo una empresa de servicios de intermediación en seguros.</text>
  </threadedComment>
  <threadedComment ref="H6" dT="2021-08-24T00:12:04.13" personId="{77ED9C4F-2CB0-4C21-8C7F-9D899A25F7F4}" id="{2003030B-8E60-4038-9949-3A7313256DE4}">
    <text>No sabe como hacerlo y no cuenta con recursos economicos para invertirlos. Adicionalmente no cuenta con personal suficiente para hacer frente a esta responsabilidad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H6" dT="2021-08-24T00:19:55.19" personId="{77ED9C4F-2CB0-4C21-8C7F-9D899A25F7F4}" id="{9E5C4452-CF0E-4EB3-8D7B-3A4A88E16194}">
    <text>Por us tamaño actual la organización no esta interesada, su enfoque esta en crecer en faturación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s://enelcom-my.sharepoint.com/personal/AppData/Local/Temp/00000%20CONSULTORIA%20EN%20INNOVACION/SEGUNDA%20GUIA/2018/ENERO/MATRIZ%20EAN-RISE.V1.ENERO%2012.2018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rupogseguros.com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s://enelcom-my.sharepoint.com/personal/AppData/Local/Temp/00000%20CONSULTORIA%20EN%20INNOVACION/SEGUNDA%20GUIA/2018/ENERO/MATRIZ%20EAN-RISE.V1.ENERO%2012.2018.xlsx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universidadeaneduco-my.sharepoint.com/personal/etovard26197_universidadean_edu_co/Documents/Seminario%20Investigaci&#243;n%20E+/GUIA%202/MATRIZ.RISE.V6.enero.2021.xlsx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33" zoomScaleNormal="100" workbookViewId="0">
      <selection activeCell="A49" sqref="A49:A52"/>
    </sheetView>
  </sheetViews>
  <sheetFormatPr baseColWidth="10" defaultColWidth="11.42578125" defaultRowHeight="15" x14ac:dyDescent="0.25"/>
  <cols>
    <col min="1" max="1" width="37.42578125" customWidth="1"/>
    <col min="2" max="2" width="23.28515625" customWidth="1"/>
    <col min="3" max="3" width="59" customWidth="1"/>
    <col min="4" max="4" width="39" customWidth="1"/>
    <col min="5" max="5" width="54" customWidth="1"/>
  </cols>
  <sheetData>
    <row r="1" spans="1:11" ht="18.75" x14ac:dyDescent="0.25">
      <c r="B1" s="582" t="s">
        <v>0</v>
      </c>
      <c r="C1" s="582"/>
    </row>
    <row r="2" spans="1:11" ht="18" customHeight="1" x14ac:dyDescent="0.25">
      <c r="B2" s="583" t="s">
        <v>1</v>
      </c>
      <c r="C2" s="583"/>
      <c r="D2" s="39"/>
      <c r="E2" s="39"/>
      <c r="F2" s="39"/>
      <c r="G2" s="39"/>
      <c r="H2" s="39"/>
      <c r="I2" s="39"/>
      <c r="J2" s="39"/>
      <c r="K2" s="39"/>
    </row>
    <row r="3" spans="1:11" ht="16.5" thickBot="1" x14ac:dyDescent="0.3">
      <c r="B3" s="584" t="s">
        <v>2</v>
      </c>
      <c r="C3" s="584"/>
      <c r="D3" s="40"/>
      <c r="E3" s="40"/>
      <c r="F3" s="40"/>
      <c r="G3" s="40"/>
      <c r="H3" s="40"/>
      <c r="I3" s="40"/>
      <c r="J3" s="40"/>
      <c r="K3" s="40"/>
    </row>
    <row r="4" spans="1:11" ht="21.75" thickBot="1" x14ac:dyDescent="0.4">
      <c r="A4" s="126" t="s">
        <v>3</v>
      </c>
      <c r="B4" s="42" t="s">
        <v>4</v>
      </c>
      <c r="C4" s="42" t="s">
        <v>5</v>
      </c>
      <c r="D4" s="41" t="s">
        <v>6</v>
      </c>
    </row>
    <row r="5" spans="1:11" ht="18.75" customHeight="1" x14ac:dyDescent="0.25">
      <c r="A5" s="585" t="s">
        <v>7</v>
      </c>
      <c r="B5" s="99" t="s">
        <v>8</v>
      </c>
      <c r="C5" s="44" t="s">
        <v>9</v>
      </c>
    </row>
    <row r="6" spans="1:11" ht="18.75" x14ac:dyDescent="0.3">
      <c r="A6" s="586"/>
      <c r="B6" s="588" t="s">
        <v>10</v>
      </c>
      <c r="C6" s="45" t="s">
        <v>11</v>
      </c>
      <c r="D6" s="41" t="s">
        <v>12</v>
      </c>
    </row>
    <row r="7" spans="1:11" x14ac:dyDescent="0.25">
      <c r="A7" s="586"/>
      <c r="B7" s="588"/>
      <c r="C7" s="45" t="s">
        <v>13</v>
      </c>
    </row>
    <row r="8" spans="1:11" ht="18.75" customHeight="1" x14ac:dyDescent="0.25">
      <c r="A8" s="586"/>
      <c r="B8" s="100" t="s">
        <v>14</v>
      </c>
      <c r="C8" s="45" t="s">
        <v>15</v>
      </c>
      <c r="D8" s="580" t="s">
        <v>16</v>
      </c>
      <c r="E8" s="581"/>
    </row>
    <row r="9" spans="1:11" ht="15.75" thickBot="1" x14ac:dyDescent="0.3">
      <c r="A9" s="587"/>
      <c r="B9" s="101" t="s">
        <v>17</v>
      </c>
      <c r="C9" s="64" t="s">
        <v>18</v>
      </c>
    </row>
    <row r="10" spans="1:11" ht="15.95" customHeight="1" x14ac:dyDescent="0.25">
      <c r="A10" s="574" t="s">
        <v>19</v>
      </c>
      <c r="B10" s="102" t="s">
        <v>8</v>
      </c>
      <c r="C10" s="65" t="s">
        <v>20</v>
      </c>
      <c r="D10" s="589" t="s">
        <v>21</v>
      </c>
      <c r="E10" s="590"/>
    </row>
    <row r="11" spans="1:11" ht="15.95" customHeight="1" x14ac:dyDescent="0.25">
      <c r="A11" s="575"/>
      <c r="B11" s="577" t="s">
        <v>10</v>
      </c>
      <c r="C11" s="46" t="s">
        <v>22</v>
      </c>
    </row>
    <row r="12" spans="1:11" ht="15.95" customHeight="1" x14ac:dyDescent="0.25">
      <c r="A12" s="575"/>
      <c r="B12" s="578"/>
      <c r="C12" s="46" t="s">
        <v>23</v>
      </c>
      <c r="D12" s="580" t="s">
        <v>24</v>
      </c>
      <c r="E12" s="581"/>
    </row>
    <row r="13" spans="1:11" ht="15.95" customHeight="1" x14ac:dyDescent="0.25">
      <c r="A13" s="575"/>
      <c r="B13" s="578"/>
      <c r="C13" s="46" t="s">
        <v>25</v>
      </c>
    </row>
    <row r="14" spans="1:11" ht="15.95" customHeight="1" x14ac:dyDescent="0.25">
      <c r="A14" s="575"/>
      <c r="B14" s="578"/>
      <c r="C14" s="46" t="s">
        <v>26</v>
      </c>
      <c r="D14" s="443" t="s">
        <v>27</v>
      </c>
    </row>
    <row r="15" spans="1:11" ht="15.95" customHeight="1" x14ac:dyDescent="0.25">
      <c r="A15" s="575"/>
      <c r="B15" s="579"/>
      <c r="C15" s="46" t="s">
        <v>28</v>
      </c>
      <c r="D15" s="429"/>
      <c r="E15" s="430"/>
    </row>
    <row r="16" spans="1:11" ht="15.95" customHeight="1" x14ac:dyDescent="0.25">
      <c r="A16" s="575"/>
      <c r="B16" s="517" t="s">
        <v>14</v>
      </c>
      <c r="C16" s="46" t="s">
        <v>29</v>
      </c>
      <c r="D16" s="443" t="s">
        <v>30</v>
      </c>
    </row>
    <row r="17" spans="1:5" ht="15" customHeight="1" x14ac:dyDescent="0.25">
      <c r="A17" s="575"/>
      <c r="B17" s="562" t="s">
        <v>17</v>
      </c>
      <c r="C17" s="46" t="s">
        <v>31</v>
      </c>
      <c r="E17" s="23"/>
    </row>
    <row r="18" spans="1:5" ht="15" customHeight="1" thickBot="1" x14ac:dyDescent="0.3">
      <c r="A18" s="576"/>
      <c r="B18" s="563"/>
      <c r="C18" s="63" t="s">
        <v>32</v>
      </c>
      <c r="D18" s="23" t="s">
        <v>33</v>
      </c>
      <c r="E18" s="33"/>
    </row>
    <row r="19" spans="1:5" ht="15" customHeight="1" x14ac:dyDescent="0.25">
      <c r="A19" s="556" t="s">
        <v>34</v>
      </c>
      <c r="B19" s="566" t="s">
        <v>8</v>
      </c>
      <c r="C19" s="47" t="s">
        <v>35</v>
      </c>
      <c r="D19" s="33" t="s">
        <v>36</v>
      </c>
      <c r="E19" s="33"/>
    </row>
    <row r="20" spans="1:5" ht="15" customHeight="1" x14ac:dyDescent="0.25">
      <c r="A20" s="557"/>
      <c r="B20" s="564"/>
      <c r="C20" s="98" t="s">
        <v>37</v>
      </c>
      <c r="D20" s="33" t="s">
        <v>38</v>
      </c>
      <c r="E20" s="33"/>
    </row>
    <row r="21" spans="1:5" ht="15" customHeight="1" thickBot="1" x14ac:dyDescent="0.3">
      <c r="A21" s="557"/>
      <c r="B21" s="565"/>
      <c r="C21" s="127" t="s">
        <v>39</v>
      </c>
      <c r="D21" s="33" t="s">
        <v>40</v>
      </c>
      <c r="E21" s="33"/>
    </row>
    <row r="22" spans="1:5" ht="15" customHeight="1" x14ac:dyDescent="0.25">
      <c r="A22" s="557"/>
      <c r="B22" s="564" t="s">
        <v>10</v>
      </c>
      <c r="C22" s="98" t="s">
        <v>41</v>
      </c>
      <c r="D22" s="33" t="s">
        <v>42</v>
      </c>
    </row>
    <row r="23" spans="1:5" ht="15" customHeight="1" thickBot="1" x14ac:dyDescent="0.3">
      <c r="A23" s="557"/>
      <c r="B23" s="565"/>
      <c r="C23" s="127" t="s">
        <v>43</v>
      </c>
      <c r="E23" s="33"/>
    </row>
    <row r="24" spans="1:5" ht="15" customHeight="1" x14ac:dyDescent="0.25">
      <c r="A24" s="557"/>
      <c r="B24" s="566" t="s">
        <v>14</v>
      </c>
      <c r="C24" s="128" t="s">
        <v>44</v>
      </c>
      <c r="E24" s="33"/>
    </row>
    <row r="25" spans="1:5" ht="15" customHeight="1" x14ac:dyDescent="0.25">
      <c r="A25" s="557"/>
      <c r="B25" s="564"/>
      <c r="C25" s="48" t="s">
        <v>45</v>
      </c>
      <c r="E25" s="33"/>
    </row>
    <row r="26" spans="1:5" ht="15" customHeight="1" thickBot="1" x14ac:dyDescent="0.3">
      <c r="A26" s="557"/>
      <c r="B26" s="565"/>
      <c r="C26" s="129" t="s">
        <v>46</v>
      </c>
      <c r="E26" s="33"/>
    </row>
    <row r="27" spans="1:5" ht="15" customHeight="1" x14ac:dyDescent="0.25">
      <c r="A27" s="557"/>
      <c r="B27" s="566" t="s">
        <v>17</v>
      </c>
      <c r="C27" s="128" t="s">
        <v>47</v>
      </c>
      <c r="E27" s="33"/>
    </row>
    <row r="28" spans="1:5" ht="15" customHeight="1" thickBot="1" x14ac:dyDescent="0.3">
      <c r="A28" s="558"/>
      <c r="B28" s="565"/>
      <c r="C28" s="129" t="s">
        <v>48</v>
      </c>
      <c r="E28" s="33"/>
    </row>
    <row r="29" spans="1:5" ht="15" customHeight="1" x14ac:dyDescent="0.25">
      <c r="A29" s="559" t="s">
        <v>49</v>
      </c>
      <c r="B29" s="103" t="s">
        <v>8</v>
      </c>
      <c r="C29" s="49" t="s">
        <v>50</v>
      </c>
      <c r="E29" s="33"/>
    </row>
    <row r="30" spans="1:5" ht="15" customHeight="1" x14ac:dyDescent="0.25">
      <c r="A30" s="560"/>
      <c r="B30" s="104" t="s">
        <v>10</v>
      </c>
      <c r="C30" s="50" t="s">
        <v>51</v>
      </c>
    </row>
    <row r="31" spans="1:5" ht="15" customHeight="1" x14ac:dyDescent="0.25">
      <c r="A31" s="560"/>
      <c r="B31" s="105" t="s">
        <v>14</v>
      </c>
      <c r="C31" s="50" t="s">
        <v>52</v>
      </c>
    </row>
    <row r="32" spans="1:5" ht="15" customHeight="1" thickBot="1" x14ac:dyDescent="0.3">
      <c r="A32" s="561"/>
      <c r="B32" s="106" t="s">
        <v>17</v>
      </c>
      <c r="C32" s="66" t="s">
        <v>53</v>
      </c>
    </row>
    <row r="33" spans="1:3" ht="15" customHeight="1" x14ac:dyDescent="0.25">
      <c r="A33" s="567" t="s">
        <v>54</v>
      </c>
      <c r="B33" s="107" t="s">
        <v>8</v>
      </c>
      <c r="C33" s="52" t="s">
        <v>55</v>
      </c>
    </row>
    <row r="34" spans="1:3" ht="15" customHeight="1" x14ac:dyDescent="0.25">
      <c r="A34" s="568"/>
      <c r="B34" s="108" t="s">
        <v>10</v>
      </c>
      <c r="C34" s="53" t="s">
        <v>56</v>
      </c>
    </row>
    <row r="35" spans="1:3" ht="15" customHeight="1" x14ac:dyDescent="0.25">
      <c r="A35" s="568"/>
      <c r="B35" s="109" t="s">
        <v>14</v>
      </c>
      <c r="C35" s="53" t="s">
        <v>57</v>
      </c>
    </row>
    <row r="36" spans="1:3" ht="15.75" thickBot="1" x14ac:dyDescent="0.3">
      <c r="A36" s="569"/>
      <c r="B36" s="110" t="s">
        <v>17</v>
      </c>
      <c r="C36" s="54" t="s">
        <v>58</v>
      </c>
    </row>
    <row r="37" spans="1:3" x14ac:dyDescent="0.25">
      <c r="A37" s="570" t="s">
        <v>59</v>
      </c>
      <c r="B37" s="111" t="s">
        <v>8</v>
      </c>
      <c r="C37" s="51" t="s">
        <v>60</v>
      </c>
    </row>
    <row r="38" spans="1:3" x14ac:dyDescent="0.25">
      <c r="A38" s="570"/>
      <c r="B38" s="112" t="s">
        <v>10</v>
      </c>
      <c r="C38" s="55" t="s">
        <v>61</v>
      </c>
    </row>
    <row r="39" spans="1:3" x14ac:dyDescent="0.25">
      <c r="A39" s="570"/>
      <c r="B39" s="113" t="s">
        <v>14</v>
      </c>
      <c r="C39" s="43" t="s">
        <v>62</v>
      </c>
    </row>
    <row r="40" spans="1:3" x14ac:dyDescent="0.25">
      <c r="A40" s="570"/>
      <c r="B40" s="114" t="s">
        <v>17</v>
      </c>
      <c r="C40" s="55" t="s">
        <v>63</v>
      </c>
    </row>
    <row r="41" spans="1:3" x14ac:dyDescent="0.25">
      <c r="A41" s="571" t="s">
        <v>64</v>
      </c>
      <c r="B41" s="115" t="s">
        <v>8</v>
      </c>
      <c r="C41" s="67" t="s">
        <v>65</v>
      </c>
    </row>
    <row r="42" spans="1:3" x14ac:dyDescent="0.25">
      <c r="A42" s="572"/>
      <c r="B42" s="116" t="s">
        <v>10</v>
      </c>
      <c r="C42" s="57" t="s">
        <v>66</v>
      </c>
    </row>
    <row r="43" spans="1:3" x14ac:dyDescent="0.25">
      <c r="A43" s="572"/>
      <c r="B43" s="117" t="s">
        <v>14</v>
      </c>
      <c r="C43" s="56" t="s">
        <v>67</v>
      </c>
    </row>
    <row r="44" spans="1:3" ht="15.75" thickBot="1" x14ac:dyDescent="0.3">
      <c r="A44" s="573"/>
      <c r="B44" s="117" t="s">
        <v>17</v>
      </c>
      <c r="C44" s="56" t="s">
        <v>68</v>
      </c>
    </row>
    <row r="45" spans="1:3" x14ac:dyDescent="0.25">
      <c r="A45" s="550" t="s">
        <v>69</v>
      </c>
      <c r="B45" s="118" t="s">
        <v>8</v>
      </c>
      <c r="C45" s="58" t="s">
        <v>70</v>
      </c>
    </row>
    <row r="46" spans="1:3" x14ac:dyDescent="0.25">
      <c r="A46" s="551"/>
      <c r="B46" s="119" t="s">
        <v>10</v>
      </c>
      <c r="C46" s="60" t="s">
        <v>71</v>
      </c>
    </row>
    <row r="47" spans="1:3" x14ac:dyDescent="0.25">
      <c r="A47" s="551"/>
      <c r="B47" s="120" t="s">
        <v>14</v>
      </c>
      <c r="C47" s="59" t="s">
        <v>72</v>
      </c>
    </row>
    <row r="48" spans="1:3" ht="15.75" thickBot="1" x14ac:dyDescent="0.3">
      <c r="A48" s="552"/>
      <c r="B48" s="121" t="s">
        <v>17</v>
      </c>
      <c r="C48" s="60" t="s">
        <v>73</v>
      </c>
    </row>
    <row r="49" spans="1:3" x14ac:dyDescent="0.25">
      <c r="A49" s="553" t="s">
        <v>74</v>
      </c>
      <c r="B49" s="122" t="s">
        <v>8</v>
      </c>
      <c r="C49" s="61" t="s">
        <v>75</v>
      </c>
    </row>
    <row r="50" spans="1:3" x14ac:dyDescent="0.25">
      <c r="A50" s="554"/>
      <c r="B50" s="123" t="s">
        <v>10</v>
      </c>
      <c r="C50" s="62" t="s">
        <v>76</v>
      </c>
    </row>
    <row r="51" spans="1:3" x14ac:dyDescent="0.25">
      <c r="A51" s="554"/>
      <c r="B51" s="124" t="s">
        <v>14</v>
      </c>
      <c r="C51" s="62" t="s">
        <v>77</v>
      </c>
    </row>
    <row r="52" spans="1:3" ht="30.75" thickBot="1" x14ac:dyDescent="0.3">
      <c r="A52" s="555"/>
      <c r="B52" s="125" t="s">
        <v>17</v>
      </c>
      <c r="C52" s="68" t="s">
        <v>78</v>
      </c>
    </row>
    <row r="53" spans="1:3" x14ac:dyDescent="0.25">
      <c r="A53" s="93">
        <v>9</v>
      </c>
      <c r="B53" s="93">
        <v>4</v>
      </c>
      <c r="C53" s="93">
        <v>48</v>
      </c>
    </row>
  </sheetData>
  <mergeCells count="22">
    <mergeCell ref="D12:E12"/>
    <mergeCell ref="B1:C1"/>
    <mergeCell ref="B2:C2"/>
    <mergeCell ref="B3:C3"/>
    <mergeCell ref="A5:A9"/>
    <mergeCell ref="B6:B7"/>
    <mergeCell ref="D8:E8"/>
    <mergeCell ref="D10:E10"/>
    <mergeCell ref="A45:A48"/>
    <mergeCell ref="A49:A52"/>
    <mergeCell ref="A19:A28"/>
    <mergeCell ref="A29:A32"/>
    <mergeCell ref="B17:B18"/>
    <mergeCell ref="B22:B23"/>
    <mergeCell ref="B27:B28"/>
    <mergeCell ref="B19:B21"/>
    <mergeCell ref="B24:B26"/>
    <mergeCell ref="A33:A36"/>
    <mergeCell ref="A37:A40"/>
    <mergeCell ref="A41:A44"/>
    <mergeCell ref="A10:A18"/>
    <mergeCell ref="B11:B15"/>
  </mergeCells>
  <hyperlinks>
    <hyperlink ref="D4" location="IDENTIFICACION!A1" display="IDENTIFICACION DE LA EMPRESA"/>
    <hyperlink ref="D6" location="'DATOS FINANCIEROS'!A1" display="DATOS FINANCIEROS"/>
    <hyperlink ref="A29" location="'5. CULTURA ORGANIZACIONAL'!A1" display="CULTURA ORGANIZACIONAL"/>
    <hyperlink ref="A33" location="'6. RECONOCIMIENTO'!A1" display="RECONOCIMIENTO"/>
    <hyperlink ref="A37" location="'7. PROCESOS COLABORATIVOS'!A1" display="PROCESOS COLABORATIVOS"/>
    <hyperlink ref="A41" location="'9. NUEVOS MERCADOS'!A1" display="NUEVOS MERCADOS"/>
    <hyperlink ref="A45" location="'10. TECNOLOGÍA'!A1" display="TECNOLOGÍA"/>
    <hyperlink ref="A49:A52" location="'9. INDICADORES FINANCIEROS'!A1" display="9. INDICADORES FINANCIEROS"/>
    <hyperlink ref="D8" location="'INFORME CONSOLIDADO FACTORES'!A1" display="CONSOLIDADO FACTORES EAN RISE"/>
    <hyperlink ref="D10" location="CONS.DESCRIP.FACT.!A1" display="CONSOLIDADO  DIAGRAMA  DIMENSIONES Y FACTORES EAN RISE"/>
    <hyperlink ref="D12" location="CONSOLDIM.FACT.RADAR!A1" display="CONSOLIDADO DIMENSIONES Y FACTORES RADAR"/>
    <hyperlink ref="A19:A28" location="'3. LIDER.DIR.ESTRA'!A1" display="3. LIDERAZGO Y DIRECCIONAMIENTO ESTRATÉGICO "/>
    <hyperlink ref="A10:A18" location="'2. PRODUCCIÓN SOSTENIBLE'!A1" display="2. PRODUCCION SOSTENIBLE"/>
    <hyperlink ref="A5:A9" location="'1. INNOVACIÓN'!A1" display="1. INNOVACIÓN"/>
    <hyperlink ref="A29:A32" location="'4. CULTURA ORGANIZACIONAL'!A1" display="4. CULTURA ORGANIZACIONAL"/>
    <hyperlink ref="A33:A36" location="'5. RECONOCIMIENTO'!A1" display="5. RECONOCIMIENTO"/>
    <hyperlink ref="A37:A40" location="'6. PROCESOS COLABORATIVOS'!A1" display="6. PROCESOS COLABORATIVOS"/>
    <hyperlink ref="A41:A44" location="'7. NUEVOS MERCADOS'!A1" display="7. NUEVOS MERCADOS"/>
    <hyperlink ref="A45:A48" location="'8. TECNOLOGÍA'!A1" display="8. TECNOLOGÍA"/>
    <hyperlink ref="D8:E8" location="'CONSOL.FACTORES.RADAR Y BARRAS'!A1" display="CONSOLIDADO  FACTORES RISE "/>
    <hyperlink ref="D10:E10" location="CONSOL.DIM.FACT.RADAR.BARRAS!A1" display="CONSOLIDADO  FACTORES Y  DIMENSIONES.RADAR-BARRAS"/>
    <hyperlink ref="D12:E12" location="'CONS.BARRAS DESCRIP.FACT.'!A1" display="CONSOLIDADO DIMENSIONES Y FACTORES RADAR"/>
    <hyperlink ref="D14" location="'PLAN RISE'!A1" display="PLAN RISE FORMATO"/>
    <hyperlink ref="D16" location="'EJEMPLO PLAN RISE'!A1" display="PLAN RISE EJEMPLO"/>
  </hyperlinks>
  <pageMargins left="0.7" right="0.7" top="0.75" bottom="0.75" header="0.3" footer="0.3"/>
  <pageSetup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115" zoomScaleNormal="115" workbookViewId="0">
      <selection sqref="A1:B1"/>
    </sheetView>
  </sheetViews>
  <sheetFormatPr baseColWidth="10" defaultColWidth="11.42578125" defaultRowHeight="15" x14ac:dyDescent="0.25"/>
  <cols>
    <col min="2" max="2" width="25.85546875" customWidth="1"/>
    <col min="3" max="3" width="5.28515625" bestFit="1" customWidth="1"/>
    <col min="4" max="4" width="6.85546875" customWidth="1"/>
    <col min="5" max="5" width="10.28515625" bestFit="1" customWidth="1"/>
    <col min="6" max="6" width="11.5703125" bestFit="1" customWidth="1"/>
    <col min="7" max="7" width="4.5703125" customWidth="1"/>
    <col min="8" max="8" width="4.140625" customWidth="1"/>
    <col min="9" max="9" width="36.42578125" customWidth="1"/>
    <col min="15" max="15" width="16.42578125" customWidth="1"/>
  </cols>
  <sheetData>
    <row r="1" spans="1:15" ht="26.25" customHeight="1" x14ac:dyDescent="0.25">
      <c r="A1" s="714" t="str">
        <f>INDICE!A19</f>
        <v xml:space="preserve">3. LIDERAZGO Y DIRECCIONAMIENTO ESTRATÉGICO </v>
      </c>
      <c r="B1" s="715"/>
      <c r="C1" s="716" t="s">
        <v>150</v>
      </c>
      <c r="D1" s="716"/>
      <c r="E1" s="717"/>
      <c r="F1" s="718"/>
      <c r="I1" s="466" t="s">
        <v>315</v>
      </c>
      <c r="K1" s="90" t="s">
        <v>1</v>
      </c>
    </row>
    <row r="2" spans="1:15" ht="13.5" customHeight="1" x14ac:dyDescent="0.25">
      <c r="A2" s="366" t="s">
        <v>152</v>
      </c>
      <c r="B2" s="530" t="s">
        <v>153</v>
      </c>
      <c r="C2" s="720" t="s">
        <v>154</v>
      </c>
      <c r="D2" s="720"/>
      <c r="E2" s="530" t="s">
        <v>152</v>
      </c>
      <c r="F2" s="367" t="s">
        <v>155</v>
      </c>
    </row>
    <row r="3" spans="1:15" ht="38.25" customHeight="1" x14ac:dyDescent="0.25">
      <c r="A3" s="722" t="s">
        <v>156</v>
      </c>
      <c r="B3" s="331" t="s">
        <v>35</v>
      </c>
      <c r="C3" s="332">
        <f>'3. LIDER.DIR.ESTRA'!H3</f>
        <v>3</v>
      </c>
      <c r="D3" s="333">
        <f>'3. LIDER.DIR.ESTRA'!I3</f>
        <v>0.6</v>
      </c>
      <c r="E3" s="710">
        <f>'3. LIDER.DIR.ESTRA'!J3:J5</f>
        <v>0.66666666666666674</v>
      </c>
      <c r="F3" s="712">
        <f>'3. LIDER.DIR.ESTRA'!K3:K12</f>
        <v>0.64583333333333337</v>
      </c>
      <c r="I3" s="536"/>
      <c r="K3" s="721"/>
      <c r="L3" s="721"/>
      <c r="M3" s="721"/>
      <c r="N3" s="721"/>
      <c r="O3" s="721"/>
    </row>
    <row r="4" spans="1:15" ht="18.75" x14ac:dyDescent="0.25">
      <c r="A4" s="722"/>
      <c r="B4" s="364" t="s">
        <v>37</v>
      </c>
      <c r="C4" s="332">
        <f>'3. LIDER.DIR.ESTRA'!H4</f>
        <v>4</v>
      </c>
      <c r="D4" s="333">
        <f>'3. LIDER.DIR.ESTRA'!I4</f>
        <v>0.8</v>
      </c>
      <c r="E4" s="710"/>
      <c r="F4" s="712"/>
      <c r="I4" s="433"/>
      <c r="K4" s="519"/>
      <c r="L4" s="519"/>
      <c r="M4" s="519"/>
      <c r="N4" s="519"/>
      <c r="O4" s="519"/>
    </row>
    <row r="5" spans="1:15" ht="30" x14ac:dyDescent="0.25">
      <c r="A5" s="722"/>
      <c r="B5" s="364" t="s">
        <v>39</v>
      </c>
      <c r="C5" s="332">
        <f>'3. LIDER.DIR.ESTRA'!H5</f>
        <v>3</v>
      </c>
      <c r="D5" s="333">
        <f>'3. LIDER.DIR.ESTRA'!I5</f>
        <v>0.6</v>
      </c>
      <c r="E5" s="710"/>
      <c r="F5" s="712"/>
      <c r="I5" s="536"/>
      <c r="J5" s="190"/>
      <c r="K5" s="721"/>
      <c r="L5" s="721"/>
      <c r="M5" s="721"/>
      <c r="N5" s="721"/>
      <c r="O5" s="721"/>
    </row>
    <row r="6" spans="1:15" ht="30" x14ac:dyDescent="0.25">
      <c r="A6" s="723" t="s">
        <v>157</v>
      </c>
      <c r="B6" s="331" t="s">
        <v>41</v>
      </c>
      <c r="C6" s="332">
        <f>'3. LIDER.DIR.ESTRA'!H6</f>
        <v>1</v>
      </c>
      <c r="D6" s="333">
        <f>'3. LIDER.DIR.ESTRA'!I6</f>
        <v>0.2</v>
      </c>
      <c r="E6" s="710">
        <f>'3. LIDER.DIR.ESTRA'!J6:J7</f>
        <v>0.25</v>
      </c>
      <c r="F6" s="712"/>
      <c r="I6" s="89"/>
    </row>
    <row r="7" spans="1:15" ht="15.75" x14ac:dyDescent="0.25">
      <c r="A7" s="723"/>
      <c r="B7" s="364" t="s">
        <v>43</v>
      </c>
      <c r="C7" s="332">
        <f>'3. LIDER.DIR.ESTRA'!H7</f>
        <v>1.5</v>
      </c>
      <c r="D7" s="333">
        <f>'3. LIDER.DIR.ESTRA'!I7</f>
        <v>0.3</v>
      </c>
      <c r="E7" s="710"/>
      <c r="F7" s="712"/>
      <c r="I7" s="89"/>
    </row>
    <row r="8" spans="1:15" x14ac:dyDescent="0.25">
      <c r="A8" s="719" t="s">
        <v>158</v>
      </c>
      <c r="B8" s="364" t="s">
        <v>44</v>
      </c>
      <c r="C8" s="332">
        <f>'3. LIDER.DIR.ESTRA'!H8</f>
        <v>4</v>
      </c>
      <c r="D8" s="333">
        <f>'3. LIDER.DIR.ESTRA'!I8</f>
        <v>0.8</v>
      </c>
      <c r="E8" s="710">
        <f>'3. LIDER.DIR.ESTRA'!J8:J10</f>
        <v>0.8666666666666667</v>
      </c>
      <c r="F8" s="712"/>
    </row>
    <row r="9" spans="1:15" ht="18.75" x14ac:dyDescent="0.25">
      <c r="A9" s="719"/>
      <c r="B9" s="364" t="s">
        <v>273</v>
      </c>
      <c r="C9" s="332">
        <f>'3. LIDER.DIR.ESTRA'!H9</f>
        <v>4</v>
      </c>
      <c r="D9" s="333">
        <f>'3. LIDER.DIR.ESTRA'!I9</f>
        <v>0.8</v>
      </c>
      <c r="E9" s="710"/>
      <c r="F9" s="712"/>
      <c r="H9" s="89"/>
      <c r="I9" s="89"/>
      <c r="J9" s="89"/>
      <c r="K9" s="132"/>
      <c r="L9" s="132"/>
      <c r="M9" s="132"/>
      <c r="N9" s="132"/>
      <c r="O9" s="132"/>
    </row>
    <row r="10" spans="1:15" ht="18.75" x14ac:dyDescent="0.25">
      <c r="A10" s="719"/>
      <c r="B10" s="364" t="s">
        <v>316</v>
      </c>
      <c r="C10" s="332">
        <f>'3. LIDER.DIR.ESTRA'!H10</f>
        <v>5</v>
      </c>
      <c r="D10" s="333">
        <f>'3. LIDER.DIR.ESTRA'!I10</f>
        <v>1</v>
      </c>
      <c r="E10" s="710"/>
      <c r="F10" s="712"/>
      <c r="H10" s="89"/>
      <c r="I10" s="89"/>
      <c r="J10" s="89"/>
      <c r="K10" s="132"/>
      <c r="L10" s="132"/>
      <c r="M10" s="132"/>
      <c r="N10" s="132"/>
      <c r="O10" s="132"/>
    </row>
    <row r="11" spans="1:15" x14ac:dyDescent="0.25">
      <c r="A11" s="708" t="s">
        <v>159</v>
      </c>
      <c r="B11" s="364" t="s">
        <v>47</v>
      </c>
      <c r="C11" s="332">
        <f>'3. LIDER.DIR.ESTRA'!H11</f>
        <v>3</v>
      </c>
      <c r="D11" s="333">
        <f>'3. LIDER.DIR.ESTRA'!I11</f>
        <v>0.6</v>
      </c>
      <c r="E11" s="710">
        <f>'3. LIDER.DIR.ESTRA'!J11:J12</f>
        <v>0.8</v>
      </c>
      <c r="F11" s="712"/>
    </row>
    <row r="12" spans="1:15" ht="15.75" thickBot="1" x14ac:dyDescent="0.3">
      <c r="A12" s="709"/>
      <c r="B12" s="365" t="s">
        <v>48</v>
      </c>
      <c r="C12" s="335">
        <f>'3. LIDER.DIR.ESTRA'!H12</f>
        <v>5</v>
      </c>
      <c r="D12" s="336">
        <f>'3. LIDER.DIR.ESTRA'!I12</f>
        <v>1</v>
      </c>
      <c r="E12" s="711"/>
      <c r="F12" s="713"/>
    </row>
  </sheetData>
  <mergeCells count="14">
    <mergeCell ref="K3:O3"/>
    <mergeCell ref="K5:O5"/>
    <mergeCell ref="A3:A5"/>
    <mergeCell ref="E3:E5"/>
    <mergeCell ref="A6:A7"/>
    <mergeCell ref="E6:E7"/>
    <mergeCell ref="A11:A12"/>
    <mergeCell ref="E8:E10"/>
    <mergeCell ref="E11:E12"/>
    <mergeCell ref="F3:F12"/>
    <mergeCell ref="A1:B1"/>
    <mergeCell ref="C1:F1"/>
    <mergeCell ref="A8:A10"/>
    <mergeCell ref="C2:D2"/>
  </mergeCells>
  <hyperlinks>
    <hyperlink ref="I1" location="'3. LIDER.DIR.ESTRA'!A1" display="MATRIZ LIDER.DIR.ESTRA."/>
    <hyperlink ref="K1" location="INDICE!A1" display="INDICE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115" zoomScaleNormal="115" workbookViewId="0">
      <selection sqref="A1:E6"/>
    </sheetView>
  </sheetViews>
  <sheetFormatPr baseColWidth="10" defaultColWidth="11.42578125" defaultRowHeight="15" x14ac:dyDescent="0.25"/>
  <cols>
    <col min="2" max="2" width="21.28515625" bestFit="1" customWidth="1"/>
    <col min="3" max="3" width="5.28515625" bestFit="1" customWidth="1"/>
    <col min="5" max="5" width="9" bestFit="1" customWidth="1"/>
    <col min="8" max="8" width="35.28515625" customWidth="1"/>
  </cols>
  <sheetData>
    <row r="1" spans="1:14" ht="18.75" x14ac:dyDescent="0.25">
      <c r="A1" s="724" t="s">
        <v>294</v>
      </c>
      <c r="B1" s="724"/>
      <c r="C1" s="724" t="s">
        <v>150</v>
      </c>
      <c r="D1" s="725"/>
      <c r="E1" s="725"/>
      <c r="G1" s="728" t="s">
        <v>317</v>
      </c>
      <c r="H1" s="728"/>
      <c r="J1" s="90" t="s">
        <v>1</v>
      </c>
    </row>
    <row r="2" spans="1:14" x14ac:dyDescent="0.25">
      <c r="A2" s="487" t="s">
        <v>152</v>
      </c>
      <c r="B2" s="487" t="s">
        <v>153</v>
      </c>
      <c r="C2" s="487" t="s">
        <v>154</v>
      </c>
      <c r="D2" s="487" t="s">
        <v>152</v>
      </c>
      <c r="E2" s="487" t="s">
        <v>155</v>
      </c>
    </row>
    <row r="3" spans="1:14" ht="30" customHeight="1" x14ac:dyDescent="0.25">
      <c r="A3" s="488" t="s">
        <v>156</v>
      </c>
      <c r="B3" s="22" t="s">
        <v>50</v>
      </c>
      <c r="C3" s="3">
        <f>'4. CULTURA ORGANIZACIONAL'!H3</f>
        <v>3</v>
      </c>
      <c r="D3" s="8">
        <f t="shared" ref="D3:D6" si="0">AVERAGE(C3)*0.2</f>
        <v>0.60000000000000009</v>
      </c>
      <c r="E3" s="726">
        <f>AVERAGE(D3:D6)</f>
        <v>0.5</v>
      </c>
      <c r="G3" s="729"/>
      <c r="H3" s="729"/>
      <c r="I3" s="193"/>
      <c r="J3" s="721"/>
      <c r="K3" s="721"/>
      <c r="L3" s="721"/>
      <c r="M3" s="721"/>
      <c r="N3" s="721"/>
    </row>
    <row r="4" spans="1:14" ht="16.5" customHeight="1" x14ac:dyDescent="0.25">
      <c r="A4" s="489" t="s">
        <v>157</v>
      </c>
      <c r="B4" s="22" t="s">
        <v>51</v>
      </c>
      <c r="C4" s="3">
        <f>'4. CULTURA ORGANIZACIONAL'!H4</f>
        <v>2</v>
      </c>
      <c r="D4" s="8">
        <f>AVERAGE(C4)*0.2</f>
        <v>0.4</v>
      </c>
      <c r="E4" s="725"/>
    </row>
    <row r="5" spans="1:14" ht="33.75" customHeight="1" x14ac:dyDescent="0.25">
      <c r="A5" s="490" t="s">
        <v>158</v>
      </c>
      <c r="B5" s="22" t="s">
        <v>52</v>
      </c>
      <c r="C5" s="3">
        <f>'4. CULTURA ORGANIZACIONAL'!H5</f>
        <v>4</v>
      </c>
      <c r="D5" s="8">
        <f>AVERAGE(C5)*0.2</f>
        <v>0.8</v>
      </c>
      <c r="E5" s="725"/>
      <c r="G5" s="730"/>
      <c r="H5" s="730"/>
      <c r="I5" s="194"/>
      <c r="J5" s="727"/>
      <c r="K5" s="727"/>
      <c r="L5" s="727"/>
      <c r="M5" s="727"/>
      <c r="N5" s="727"/>
    </row>
    <row r="6" spans="1:14" x14ac:dyDescent="0.25">
      <c r="A6" s="491" t="s">
        <v>159</v>
      </c>
      <c r="B6" s="22" t="s">
        <v>53</v>
      </c>
      <c r="C6" s="3">
        <f>'4. CULTURA ORGANIZACIONAL'!H6</f>
        <v>1</v>
      </c>
      <c r="D6" s="8">
        <f t="shared" si="0"/>
        <v>0.2</v>
      </c>
      <c r="E6" s="725"/>
    </row>
  </sheetData>
  <mergeCells count="8">
    <mergeCell ref="A1:B1"/>
    <mergeCell ref="C1:E1"/>
    <mergeCell ref="E3:E6"/>
    <mergeCell ref="J3:N3"/>
    <mergeCell ref="J5:N5"/>
    <mergeCell ref="G1:H1"/>
    <mergeCell ref="G3:H3"/>
    <mergeCell ref="G5:H5"/>
  </mergeCells>
  <hyperlinks>
    <hyperlink ref="G1" location="'5. CULTURA ORGANIZACIONAL'!A1" display="MATRIZ CULTURA ORGANIZACIONAL"/>
    <hyperlink ref="J1" location="INDICE!A1" display="INDICE"/>
    <hyperlink ref="G1:H1" location="'4. CULTURA ORGANIZACIONAL'!A1" display="MATRIZ CULTURA ORGANIZACIONAL"/>
  </hyperlinks>
  <pageMargins left="0.7" right="0.7" top="0.75" bottom="0.75" header="0.3" footer="0.3"/>
  <pageSetup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5" sqref="M5"/>
    </sheetView>
  </sheetViews>
  <sheetFormatPr baseColWidth="10" defaultColWidth="12.7109375" defaultRowHeight="15" x14ac:dyDescent="0.25"/>
  <cols>
    <col min="1" max="1" width="10.85546875" customWidth="1"/>
    <col min="2" max="2" width="15.28515625" bestFit="1" customWidth="1"/>
    <col min="3" max="7" width="25.7109375" customWidth="1"/>
    <col min="8" max="10" width="10.7109375" customWidth="1"/>
    <col min="11" max="26" width="9.28515625" customWidth="1"/>
  </cols>
  <sheetData>
    <row r="1" spans="1:26" ht="23.25" x14ac:dyDescent="0.25">
      <c r="A1" s="734" t="s">
        <v>318</v>
      </c>
      <c r="B1" s="735"/>
      <c r="C1" s="735"/>
      <c r="D1" s="735"/>
      <c r="E1" s="735"/>
      <c r="F1" s="735"/>
      <c r="G1" s="735"/>
      <c r="H1" s="704" t="s">
        <v>150</v>
      </c>
      <c r="I1" s="651"/>
      <c r="J1" s="652"/>
      <c r="K1" s="7"/>
      <c r="L1" s="436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78" t="s">
        <v>152</v>
      </c>
      <c r="B2" s="16" t="s">
        <v>153</v>
      </c>
      <c r="C2" s="16" t="s">
        <v>160</v>
      </c>
      <c r="D2" s="16" t="s">
        <v>161</v>
      </c>
      <c r="E2" s="16" t="s">
        <v>162</v>
      </c>
      <c r="F2" s="16" t="s">
        <v>163</v>
      </c>
      <c r="G2" s="16" t="s">
        <v>164</v>
      </c>
      <c r="H2" s="534" t="s">
        <v>154</v>
      </c>
      <c r="I2" s="534" t="s">
        <v>152</v>
      </c>
      <c r="J2" s="79" t="s">
        <v>155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75" x14ac:dyDescent="0.25">
      <c r="A3" s="368" t="s">
        <v>156</v>
      </c>
      <c r="B3" s="369" t="s">
        <v>55</v>
      </c>
      <c r="C3" s="197" t="s">
        <v>319</v>
      </c>
      <c r="D3" s="197" t="s">
        <v>320</v>
      </c>
      <c r="E3" s="197" t="s">
        <v>321</v>
      </c>
      <c r="F3" s="197" t="s">
        <v>322</v>
      </c>
      <c r="G3" s="197" t="s">
        <v>323</v>
      </c>
      <c r="H3" s="20">
        <v>2</v>
      </c>
      <c r="I3" s="8">
        <f t="shared" ref="I3:I6" si="0">AVERAGE(H3)*0.2</f>
        <v>0.4</v>
      </c>
      <c r="J3" s="731">
        <f>AVERAGE(I3:I6)</f>
        <v>0.44999999999999996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20" x14ac:dyDescent="0.25">
      <c r="A4" s="357" t="s">
        <v>157</v>
      </c>
      <c r="B4" s="358" t="s">
        <v>56</v>
      </c>
      <c r="C4" s="25" t="s">
        <v>324</v>
      </c>
      <c r="D4" s="21" t="s">
        <v>325</v>
      </c>
      <c r="E4" s="21" t="s">
        <v>326</v>
      </c>
      <c r="F4" s="25" t="s">
        <v>327</v>
      </c>
      <c r="G4" s="25" t="s">
        <v>328</v>
      </c>
      <c r="H4" s="20">
        <v>3</v>
      </c>
      <c r="I4" s="8">
        <f>AVERAGE(H4)*0.2</f>
        <v>0.60000000000000009</v>
      </c>
      <c r="J4" s="732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5" x14ac:dyDescent="0.25">
      <c r="A5" s="357" t="s">
        <v>158</v>
      </c>
      <c r="B5" s="358" t="s">
        <v>57</v>
      </c>
      <c r="C5" s="21" t="s">
        <v>329</v>
      </c>
      <c r="D5" s="25" t="s">
        <v>330</v>
      </c>
      <c r="E5" s="25" t="s">
        <v>331</v>
      </c>
      <c r="F5" s="25" t="s">
        <v>332</v>
      </c>
      <c r="G5" s="25" t="s">
        <v>333</v>
      </c>
      <c r="H5" s="20">
        <v>2</v>
      </c>
      <c r="I5" s="8">
        <f>AVERAGE(H5)*0.2</f>
        <v>0.4</v>
      </c>
      <c r="J5" s="732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0" x14ac:dyDescent="0.25">
      <c r="A6" s="359" t="s">
        <v>159</v>
      </c>
      <c r="B6" s="360" t="s">
        <v>58</v>
      </c>
      <c r="C6" s="80" t="s">
        <v>334</v>
      </c>
      <c r="D6" s="77" t="s">
        <v>335</v>
      </c>
      <c r="E6" s="76" t="s">
        <v>336</v>
      </c>
      <c r="F6" s="77" t="s">
        <v>337</v>
      </c>
      <c r="G6" s="76" t="s">
        <v>338</v>
      </c>
      <c r="H6" s="82">
        <v>2</v>
      </c>
      <c r="I6" s="83">
        <f t="shared" si="0"/>
        <v>0.4</v>
      </c>
      <c r="J6" s="73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H1:J1"/>
    <mergeCell ref="J3:J6"/>
    <mergeCell ref="A1:G1"/>
  </mergeCells>
  <hyperlinks>
    <hyperlink ref="A1:G1" location="RECONO.DIAGRAM!A1" display="RECONOCIMIENTO"/>
    <hyperlink ref="L1" location="INDICE!A1" display="INDIC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115" zoomScaleNormal="115" workbookViewId="0">
      <selection activeCell="H1" sqref="H1"/>
    </sheetView>
  </sheetViews>
  <sheetFormatPr baseColWidth="10" defaultColWidth="11.42578125" defaultRowHeight="15" x14ac:dyDescent="0.25"/>
  <cols>
    <col min="2" max="2" width="34.140625" customWidth="1"/>
    <col min="3" max="3" width="5.28515625" bestFit="1" customWidth="1"/>
    <col min="5" max="5" width="9" bestFit="1" customWidth="1"/>
    <col min="6" max="6" width="8.140625" customWidth="1"/>
    <col min="7" max="7" width="3.28515625" customWidth="1"/>
    <col min="8" max="8" width="33.140625" customWidth="1"/>
  </cols>
  <sheetData>
    <row r="1" spans="1:14" ht="18.75" x14ac:dyDescent="0.25">
      <c r="A1" s="737" t="s">
        <v>318</v>
      </c>
      <c r="B1" s="716"/>
      <c r="C1" s="716" t="s">
        <v>150</v>
      </c>
      <c r="D1" s="717"/>
      <c r="E1" s="718"/>
      <c r="H1" s="467" t="s">
        <v>339</v>
      </c>
      <c r="J1" s="90" t="s">
        <v>1</v>
      </c>
    </row>
    <row r="2" spans="1:14" x14ac:dyDescent="0.25">
      <c r="A2" s="366" t="s">
        <v>152</v>
      </c>
      <c r="B2" s="530" t="s">
        <v>153</v>
      </c>
      <c r="C2" s="530" t="s">
        <v>154</v>
      </c>
      <c r="D2" s="530" t="s">
        <v>152</v>
      </c>
      <c r="E2" s="367" t="s">
        <v>155</v>
      </c>
    </row>
    <row r="3" spans="1:14" ht="15.75" x14ac:dyDescent="0.25">
      <c r="A3" s="532" t="s">
        <v>156</v>
      </c>
      <c r="B3" s="481" t="s">
        <v>55</v>
      </c>
      <c r="C3" s="332">
        <f>'5. RECONOCIMIENTO'!H3</f>
        <v>2</v>
      </c>
      <c r="D3" s="527">
        <f t="shared" ref="D3:D6" si="0">AVERAGE(C3)*0.2</f>
        <v>0.4</v>
      </c>
      <c r="E3" s="712">
        <f>AVERAGE(D3:D6)</f>
        <v>0.44999999999999996</v>
      </c>
      <c r="H3" s="535"/>
      <c r="I3" s="195"/>
      <c r="J3" s="721"/>
      <c r="K3" s="721"/>
      <c r="L3" s="721"/>
      <c r="M3" s="721"/>
      <c r="N3" s="721"/>
    </row>
    <row r="4" spans="1:14" ht="30" x14ac:dyDescent="0.25">
      <c r="A4" s="533" t="s">
        <v>157</v>
      </c>
      <c r="B4" s="364" t="s">
        <v>56</v>
      </c>
      <c r="C4" s="332">
        <f>'5. RECONOCIMIENTO'!H4</f>
        <v>3</v>
      </c>
      <c r="D4" s="527">
        <f>AVERAGE(C4)*0.2</f>
        <v>0.60000000000000009</v>
      </c>
      <c r="E4" s="738"/>
    </row>
    <row r="5" spans="1:14" ht="30.75" customHeight="1" x14ac:dyDescent="0.25">
      <c r="A5" s="529" t="s">
        <v>158</v>
      </c>
      <c r="B5" s="331" t="s">
        <v>57</v>
      </c>
      <c r="C5" s="332">
        <f>'5. RECONOCIMIENTO'!H5</f>
        <v>2</v>
      </c>
      <c r="D5" s="527">
        <f>AVERAGE(C5)*0.2</f>
        <v>0.4</v>
      </c>
      <c r="E5" s="738"/>
      <c r="G5" s="437"/>
      <c r="H5" s="538"/>
      <c r="J5" s="736"/>
      <c r="K5" s="736"/>
      <c r="L5" s="736"/>
      <c r="M5" s="736"/>
      <c r="N5" s="736"/>
    </row>
    <row r="6" spans="1:14" ht="20.25" customHeight="1" thickBot="1" x14ac:dyDescent="0.3">
      <c r="A6" s="526" t="s">
        <v>159</v>
      </c>
      <c r="B6" s="334" t="s">
        <v>58</v>
      </c>
      <c r="C6" s="335">
        <f>'5. RECONOCIMIENTO'!H6</f>
        <v>2</v>
      </c>
      <c r="D6" s="528">
        <f t="shared" si="0"/>
        <v>0.4</v>
      </c>
      <c r="E6" s="739"/>
    </row>
  </sheetData>
  <mergeCells count="5">
    <mergeCell ref="J3:N3"/>
    <mergeCell ref="J5:N5"/>
    <mergeCell ref="A1:B1"/>
    <mergeCell ref="C1:E1"/>
    <mergeCell ref="E3:E6"/>
  </mergeCells>
  <hyperlinks>
    <hyperlink ref="H1" location="'5. RECONOCIMIENTO'!A1" display="MATRIZ RECONOCIMIENTO"/>
    <hyperlink ref="J1" location="INDICE!A1" display="INDIC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zoomScale="80" zoomScaleNormal="80" workbookViewId="0">
      <pane xSplit="2" ySplit="2" topLeftCell="C4" activePane="bottomRight" state="frozen"/>
      <selection pane="topRight" activeCell="C1" sqref="C1"/>
      <selection pane="bottomLeft" activeCell="A3" sqref="A3"/>
      <selection pane="bottomRight" activeCell="E5" sqref="E5"/>
    </sheetView>
  </sheetViews>
  <sheetFormatPr baseColWidth="10" defaultColWidth="12.7109375" defaultRowHeight="15" x14ac:dyDescent="0.25"/>
  <cols>
    <col min="1" max="1" width="10.85546875" customWidth="1"/>
    <col min="2" max="2" width="14.7109375" bestFit="1" customWidth="1"/>
    <col min="3" max="7" width="25.7109375" customWidth="1"/>
    <col min="8" max="10" width="10.7109375" customWidth="1"/>
    <col min="11" max="11" width="9.28515625" customWidth="1"/>
    <col min="12" max="12" width="20.85546875" customWidth="1"/>
    <col min="13" max="26" width="9.28515625" customWidth="1"/>
  </cols>
  <sheetData>
    <row r="1" spans="1:26" ht="23.25" x14ac:dyDescent="0.25">
      <c r="A1" s="743" t="s">
        <v>340</v>
      </c>
      <c r="B1" s="743"/>
      <c r="C1" s="743"/>
      <c r="D1" s="743"/>
      <c r="E1" s="743"/>
      <c r="F1" s="743"/>
      <c r="G1" s="743"/>
      <c r="H1" s="740" t="s">
        <v>150</v>
      </c>
      <c r="I1" s="741"/>
      <c r="J1" s="742"/>
      <c r="K1" s="7"/>
      <c r="L1" s="92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78" t="s">
        <v>152</v>
      </c>
      <c r="B2" s="16" t="s">
        <v>153</v>
      </c>
      <c r="C2" s="16" t="s">
        <v>160</v>
      </c>
      <c r="D2" s="16" t="s">
        <v>161</v>
      </c>
      <c r="E2" s="16" t="s">
        <v>162</v>
      </c>
      <c r="F2" s="16" t="s">
        <v>163</v>
      </c>
      <c r="G2" s="16" t="s">
        <v>164</v>
      </c>
      <c r="H2" s="534" t="s">
        <v>154</v>
      </c>
      <c r="I2" s="534" t="s">
        <v>152</v>
      </c>
      <c r="J2" s="79" t="s">
        <v>155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90" x14ac:dyDescent="0.25">
      <c r="A3" s="357" t="s">
        <v>156</v>
      </c>
      <c r="B3" s="358" t="s">
        <v>60</v>
      </c>
      <c r="C3" s="25" t="s">
        <v>341</v>
      </c>
      <c r="D3" s="21" t="s">
        <v>342</v>
      </c>
      <c r="E3" s="197" t="s">
        <v>343</v>
      </c>
      <c r="F3" s="197" t="s">
        <v>344</v>
      </c>
      <c r="G3" s="197" t="s">
        <v>345</v>
      </c>
      <c r="H3" s="20">
        <v>2</v>
      </c>
      <c r="I3" s="8">
        <f t="shared" ref="I3:I6" si="0">AVERAGE(H3)*0.2</f>
        <v>0.4</v>
      </c>
      <c r="J3" s="731">
        <f>AVERAGE(I3:I6)</f>
        <v>0.39999999999999997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35" x14ac:dyDescent="0.25">
      <c r="A4" s="357" t="s">
        <v>157</v>
      </c>
      <c r="B4" s="358" t="s">
        <v>61</v>
      </c>
      <c r="C4" s="21" t="s">
        <v>346</v>
      </c>
      <c r="D4" s="21" t="s">
        <v>347</v>
      </c>
      <c r="E4" s="21" t="s">
        <v>348</v>
      </c>
      <c r="F4" s="21" t="s">
        <v>349</v>
      </c>
      <c r="G4" s="21" t="s">
        <v>350</v>
      </c>
      <c r="H4" s="20">
        <v>3</v>
      </c>
      <c r="I4" s="8">
        <f>AVERAGE(H4)*0.2</f>
        <v>0.60000000000000009</v>
      </c>
      <c r="J4" s="732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20" x14ac:dyDescent="0.25">
      <c r="A5" s="357" t="s">
        <v>158</v>
      </c>
      <c r="B5" s="358" t="s">
        <v>62</v>
      </c>
      <c r="C5" s="21" t="s">
        <v>351</v>
      </c>
      <c r="D5" s="21" t="s">
        <v>352</v>
      </c>
      <c r="E5" s="21" t="s">
        <v>353</v>
      </c>
      <c r="F5" s="21" t="s">
        <v>354</v>
      </c>
      <c r="G5" s="21" t="s">
        <v>355</v>
      </c>
      <c r="H5" s="20">
        <v>2</v>
      </c>
      <c r="I5" s="8">
        <f>AVERAGE(H5)*0.2</f>
        <v>0.4</v>
      </c>
      <c r="J5" s="732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05" x14ac:dyDescent="0.25">
      <c r="A6" s="405" t="s">
        <v>159</v>
      </c>
      <c r="B6" s="406" t="s">
        <v>63</v>
      </c>
      <c r="C6" s="407" t="s">
        <v>356</v>
      </c>
      <c r="D6" s="407" t="s">
        <v>357</v>
      </c>
      <c r="E6" s="407" t="s">
        <v>358</v>
      </c>
      <c r="F6" s="407" t="s">
        <v>359</v>
      </c>
      <c r="G6" s="407" t="s">
        <v>360</v>
      </c>
      <c r="H6" s="408">
        <v>1</v>
      </c>
      <c r="I6" s="409">
        <f t="shared" si="0"/>
        <v>0.2</v>
      </c>
      <c r="J6" s="73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9"/>
      <c r="B11" s="9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9"/>
      <c r="B14" s="1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H1:J1"/>
    <mergeCell ref="J3:J6"/>
    <mergeCell ref="A1:G1"/>
  </mergeCells>
  <hyperlinks>
    <hyperlink ref="L1" location="INDICE!A1" display="INDICE"/>
    <hyperlink ref="A1:G1" location="PROC.COLAB.DIAGRAM!A1" display="PROCESOS COLABORATIVOS"/>
  </hyperlink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="115" zoomScaleNormal="115" workbookViewId="0">
      <selection activeCell="G1" sqref="G1"/>
    </sheetView>
  </sheetViews>
  <sheetFormatPr baseColWidth="10" defaultColWidth="11.42578125" defaultRowHeight="15" x14ac:dyDescent="0.25"/>
  <cols>
    <col min="1" max="1" width="13.28515625" customWidth="1"/>
    <col min="2" max="2" width="38.85546875" customWidth="1"/>
    <col min="6" max="6" width="5.42578125" customWidth="1"/>
    <col min="7" max="7" width="44.5703125" customWidth="1"/>
    <col min="8" max="8" width="3.85546875" customWidth="1"/>
    <col min="9" max="9" width="16.42578125" customWidth="1"/>
    <col min="10" max="10" width="33.85546875" customWidth="1"/>
  </cols>
  <sheetData>
    <row r="1" spans="1:10" ht="15.75" x14ac:dyDescent="0.25">
      <c r="A1" s="744" t="s">
        <v>340</v>
      </c>
      <c r="B1" s="745"/>
      <c r="C1" s="716" t="s">
        <v>150</v>
      </c>
      <c r="D1" s="717"/>
      <c r="E1" s="718"/>
      <c r="G1" s="196" t="s">
        <v>361</v>
      </c>
      <c r="H1" s="482"/>
      <c r="I1" s="435" t="s">
        <v>1</v>
      </c>
    </row>
    <row r="2" spans="1:10" x14ac:dyDescent="0.25">
      <c r="A2" s="370" t="s">
        <v>362</v>
      </c>
      <c r="B2" s="371" t="s">
        <v>153</v>
      </c>
      <c r="C2" s="371" t="s">
        <v>154</v>
      </c>
      <c r="D2" s="371" t="s">
        <v>152</v>
      </c>
      <c r="E2" s="372" t="s">
        <v>155</v>
      </c>
      <c r="G2" s="28"/>
      <c r="H2" s="28"/>
    </row>
    <row r="3" spans="1:10" x14ac:dyDescent="0.25">
      <c r="A3" s="532" t="s">
        <v>156</v>
      </c>
      <c r="B3" s="331" t="s">
        <v>60</v>
      </c>
      <c r="C3" s="332">
        <f>'6. PROCESOS COLABORATIVOS'!H3</f>
        <v>2</v>
      </c>
      <c r="D3" s="527">
        <f t="shared" ref="D3:D6" si="0">AVERAGE(C3)*0.2</f>
        <v>0.4</v>
      </c>
      <c r="E3" s="712">
        <f>AVERAGE(D3:D6)</f>
        <v>0.39999999999999997</v>
      </c>
      <c r="G3" s="438"/>
      <c r="H3" s="439"/>
      <c r="I3" s="736"/>
      <c r="J3" s="736"/>
    </row>
    <row r="4" spans="1:10" x14ac:dyDescent="0.25">
      <c r="A4" s="533" t="s">
        <v>157</v>
      </c>
      <c r="B4" s="331" t="s">
        <v>61</v>
      </c>
      <c r="C4" s="332">
        <f>'6. PROCESOS COLABORATIVOS'!H4</f>
        <v>3</v>
      </c>
      <c r="D4" s="527">
        <f>AVERAGE(C4)*0.2</f>
        <v>0.60000000000000009</v>
      </c>
      <c r="E4" s="738"/>
      <c r="G4" s="440"/>
      <c r="H4" s="471"/>
    </row>
    <row r="5" spans="1:10" x14ac:dyDescent="0.25">
      <c r="A5" s="529" t="s">
        <v>158</v>
      </c>
      <c r="B5" s="331" t="s">
        <v>62</v>
      </c>
      <c r="C5" s="332">
        <f>'6. PROCESOS COLABORATIVOS'!H5</f>
        <v>2</v>
      </c>
      <c r="D5" s="527">
        <f>AVERAGE(C5)*0.2</f>
        <v>0.4</v>
      </c>
      <c r="E5" s="738"/>
      <c r="G5" s="441"/>
      <c r="H5" s="471"/>
      <c r="I5" s="736"/>
      <c r="J5" s="736"/>
    </row>
    <row r="6" spans="1:10" ht="15.75" thickBot="1" x14ac:dyDescent="0.3">
      <c r="A6" s="526" t="s">
        <v>159</v>
      </c>
      <c r="B6" s="334" t="s">
        <v>63</v>
      </c>
      <c r="C6" s="335">
        <f>'6. PROCESOS COLABORATIVOS'!H6</f>
        <v>1</v>
      </c>
      <c r="D6" s="528">
        <f t="shared" si="0"/>
        <v>0.2</v>
      </c>
      <c r="E6" s="739"/>
      <c r="G6" s="29"/>
      <c r="H6" s="482"/>
    </row>
    <row r="8" spans="1:10" ht="18.75" x14ac:dyDescent="0.3">
      <c r="G8" s="97"/>
    </row>
    <row r="9" spans="1:10" x14ac:dyDescent="0.25">
      <c r="A9">
        <f>PROC.COLAB.DIAGRAM!J4</f>
        <v>0</v>
      </c>
    </row>
  </sheetData>
  <mergeCells count="5">
    <mergeCell ref="A1:B1"/>
    <mergeCell ref="C1:E1"/>
    <mergeCell ref="E3:E6"/>
    <mergeCell ref="I3:J3"/>
    <mergeCell ref="I5:J5"/>
  </mergeCells>
  <hyperlinks>
    <hyperlink ref="G1" location="'6. PROCESOS COLABORATIVOS'!A1" display="MATRIZ PROCESOS COLABORATIVOS"/>
    <hyperlink ref="I1" location="INDICE!A1" display="INDICE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zoomScale="90" zoomScaleNormal="90" workbookViewId="0">
      <pane xSplit="2" ySplit="2" topLeftCell="M3" activePane="bottomRight" state="frozen"/>
      <selection pane="topRight" activeCell="C1" sqref="C1"/>
      <selection pane="bottomLeft" activeCell="A3" sqref="A3"/>
      <selection pane="bottomRight" activeCell="M5" sqref="M5"/>
    </sheetView>
  </sheetViews>
  <sheetFormatPr baseColWidth="10" defaultColWidth="12.7109375" defaultRowHeight="15" x14ac:dyDescent="0.25"/>
  <cols>
    <col min="1" max="1" width="14.5703125" customWidth="1"/>
    <col min="2" max="2" width="21.42578125" bestFit="1" customWidth="1"/>
    <col min="3" max="7" width="25.7109375" customWidth="1"/>
    <col min="8" max="8" width="5.28515625" bestFit="1" customWidth="1"/>
    <col min="9" max="9" width="10.7109375" customWidth="1"/>
    <col min="10" max="10" width="9" bestFit="1" customWidth="1"/>
    <col min="11" max="26" width="9.28515625" customWidth="1"/>
  </cols>
  <sheetData>
    <row r="1" spans="1:26" ht="18.75" x14ac:dyDescent="0.25">
      <c r="A1" s="749" t="s">
        <v>363</v>
      </c>
      <c r="B1" s="750"/>
      <c r="C1" s="750"/>
      <c r="D1" s="750"/>
      <c r="E1" s="750"/>
      <c r="F1" s="750"/>
      <c r="G1" s="751"/>
      <c r="H1" s="746" t="s">
        <v>150</v>
      </c>
      <c r="I1" s="747"/>
      <c r="J1" s="748"/>
      <c r="K1" s="7"/>
      <c r="L1" s="90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87" t="s">
        <v>152</v>
      </c>
      <c r="B2" s="17" t="s">
        <v>153</v>
      </c>
      <c r="C2" s="17" t="s">
        <v>160</v>
      </c>
      <c r="D2" s="17" t="s">
        <v>161</v>
      </c>
      <c r="E2" s="17" t="s">
        <v>162</v>
      </c>
      <c r="F2" s="17" t="s">
        <v>163</v>
      </c>
      <c r="G2" s="17" t="s">
        <v>164</v>
      </c>
      <c r="H2" s="17" t="s">
        <v>154</v>
      </c>
      <c r="I2" s="17" t="s">
        <v>152</v>
      </c>
      <c r="J2" s="88" t="s">
        <v>155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60" x14ac:dyDescent="0.25">
      <c r="A3" s="214" t="s">
        <v>156</v>
      </c>
      <c r="B3" s="358" t="s">
        <v>65</v>
      </c>
      <c r="C3" s="21" t="s">
        <v>364</v>
      </c>
      <c r="D3" s="21" t="s">
        <v>365</v>
      </c>
      <c r="E3" s="25" t="s">
        <v>366</v>
      </c>
      <c r="F3" s="25" t="s">
        <v>367</v>
      </c>
      <c r="G3" s="25" t="s">
        <v>368</v>
      </c>
      <c r="H3" s="15">
        <v>2.5</v>
      </c>
      <c r="I3" s="19">
        <f t="shared" ref="I3:I6" si="0">AVERAGE(H3)*0.2</f>
        <v>0.5</v>
      </c>
      <c r="J3" s="705">
        <f>AVERAGE(I3:I6)</f>
        <v>0.375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75" x14ac:dyDescent="0.25">
      <c r="A4" s="214" t="s">
        <v>157</v>
      </c>
      <c r="B4" s="358" t="s">
        <v>66</v>
      </c>
      <c r="C4" s="25" t="s">
        <v>369</v>
      </c>
      <c r="D4" s="21" t="s">
        <v>370</v>
      </c>
      <c r="E4" s="25" t="s">
        <v>371</v>
      </c>
      <c r="F4" s="25" t="s">
        <v>372</v>
      </c>
      <c r="G4" s="25" t="s">
        <v>373</v>
      </c>
      <c r="H4" s="15">
        <v>1</v>
      </c>
      <c r="I4" s="19">
        <f>AVERAGE(H4)*0.2</f>
        <v>0.2</v>
      </c>
      <c r="J4" s="705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90" x14ac:dyDescent="0.25">
      <c r="A5" s="214" t="s">
        <v>158</v>
      </c>
      <c r="B5" s="358" t="s">
        <v>67</v>
      </c>
      <c r="C5" s="25" t="s">
        <v>374</v>
      </c>
      <c r="D5" s="197" t="s">
        <v>375</v>
      </c>
      <c r="E5" s="197" t="s">
        <v>376</v>
      </c>
      <c r="F5" s="197" t="s">
        <v>377</v>
      </c>
      <c r="G5" s="197" t="s">
        <v>378</v>
      </c>
      <c r="H5" s="15">
        <v>1</v>
      </c>
      <c r="I5" s="19">
        <f>AVERAGE(H5)*0.2</f>
        <v>0.2</v>
      </c>
      <c r="J5" s="705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75.75" thickBot="1" x14ac:dyDescent="0.3">
      <c r="A6" s="244" t="s">
        <v>159</v>
      </c>
      <c r="B6" s="360" t="s">
        <v>68</v>
      </c>
      <c r="C6" s="81" t="s">
        <v>379</v>
      </c>
      <c r="D6" s="80" t="s">
        <v>380</v>
      </c>
      <c r="E6" s="80" t="s">
        <v>381</v>
      </c>
      <c r="F6" s="80" t="s">
        <v>382</v>
      </c>
      <c r="G6" s="80" t="s">
        <v>383</v>
      </c>
      <c r="H6" s="85">
        <v>3</v>
      </c>
      <c r="I6" s="86">
        <f t="shared" si="0"/>
        <v>0.60000000000000009</v>
      </c>
      <c r="J6" s="706"/>
      <c r="K6" s="9" t="s">
        <v>384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mergeCells count="3">
    <mergeCell ref="H1:J1"/>
    <mergeCell ref="J3:J6"/>
    <mergeCell ref="A1:G1"/>
  </mergeCells>
  <hyperlinks>
    <hyperlink ref="A1:G1" location="'NUEVMERC DIAGRAM'!A1" display="NUEVOS MERCADOS"/>
    <hyperlink ref="L1" location="INDICE!A1" display="INDICE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="115" zoomScaleNormal="115" workbookViewId="0">
      <selection sqref="A1:B1"/>
    </sheetView>
  </sheetViews>
  <sheetFormatPr baseColWidth="10" defaultColWidth="11.42578125" defaultRowHeight="15" x14ac:dyDescent="0.25"/>
  <cols>
    <col min="2" max="2" width="46.85546875" customWidth="1"/>
    <col min="3" max="3" width="5.28515625" bestFit="1" customWidth="1"/>
    <col min="5" max="5" width="9" bestFit="1" customWidth="1"/>
    <col min="6" max="6" width="4.5703125" customWidth="1"/>
    <col min="7" max="7" width="35.42578125" customWidth="1"/>
    <col min="9" max="9" width="3.5703125" customWidth="1"/>
    <col min="10" max="10" width="15.5703125" customWidth="1"/>
  </cols>
  <sheetData>
    <row r="1" spans="1:12" ht="15.75" x14ac:dyDescent="0.25">
      <c r="A1" s="753" t="s">
        <v>363</v>
      </c>
      <c r="B1" s="754"/>
      <c r="C1" s="716" t="s">
        <v>150</v>
      </c>
      <c r="D1" s="717"/>
      <c r="E1" s="718"/>
      <c r="G1" s="468" t="s">
        <v>385</v>
      </c>
      <c r="J1" s="434" t="s">
        <v>1</v>
      </c>
    </row>
    <row r="2" spans="1:12" x14ac:dyDescent="0.25">
      <c r="A2" s="366" t="s">
        <v>152</v>
      </c>
      <c r="B2" s="530" t="s">
        <v>153</v>
      </c>
      <c r="C2" s="530" t="s">
        <v>154</v>
      </c>
      <c r="D2" s="530" t="s">
        <v>152</v>
      </c>
      <c r="E2" s="367" t="s">
        <v>155</v>
      </c>
    </row>
    <row r="3" spans="1:12" ht="30" x14ac:dyDescent="0.25">
      <c r="A3" s="532" t="s">
        <v>156</v>
      </c>
      <c r="B3" s="331" t="s">
        <v>65</v>
      </c>
      <c r="C3" s="332">
        <f>'7. NUEVOS MERCADOS'!H3</f>
        <v>2.5</v>
      </c>
      <c r="D3" s="527">
        <f t="shared" ref="D3:D6" si="0">AVERAGE(C3)*0.2</f>
        <v>0.5</v>
      </c>
      <c r="E3" s="712">
        <f>AVERAGE(D3:D6)</f>
        <v>0.375</v>
      </c>
      <c r="G3" s="755"/>
      <c r="H3" s="755"/>
      <c r="J3" s="752"/>
      <c r="K3" s="752"/>
      <c r="L3" s="752"/>
    </row>
    <row r="4" spans="1:12" x14ac:dyDescent="0.25">
      <c r="A4" s="533" t="s">
        <v>157</v>
      </c>
      <c r="B4" s="331" t="s">
        <v>66</v>
      </c>
      <c r="C4" s="332">
        <f>'7. NUEVOS MERCADOS'!H4</f>
        <v>1</v>
      </c>
      <c r="D4" s="527">
        <f>AVERAGE(C4)*0.2</f>
        <v>0.2</v>
      </c>
      <c r="E4" s="738"/>
    </row>
    <row r="5" spans="1:12" ht="30" customHeight="1" x14ac:dyDescent="0.25">
      <c r="A5" s="529" t="s">
        <v>158</v>
      </c>
      <c r="B5" s="364" t="s">
        <v>67</v>
      </c>
      <c r="C5" s="332">
        <f>'7. NUEVOS MERCADOS'!H5</f>
        <v>1</v>
      </c>
      <c r="D5" s="527">
        <f>AVERAGE(C5)*0.2</f>
        <v>0.2</v>
      </c>
      <c r="E5" s="738"/>
      <c r="G5" s="730"/>
      <c r="H5" s="730"/>
      <c r="J5" s="752"/>
      <c r="K5" s="752"/>
      <c r="L5" s="752"/>
    </row>
    <row r="6" spans="1:12" ht="15.75" thickBot="1" x14ac:dyDescent="0.3">
      <c r="A6" s="526" t="s">
        <v>159</v>
      </c>
      <c r="B6" s="334" t="s">
        <v>68</v>
      </c>
      <c r="C6" s="335">
        <f>'7. NUEVOS MERCADOS'!H6</f>
        <v>3</v>
      </c>
      <c r="D6" s="528">
        <f t="shared" si="0"/>
        <v>0.60000000000000009</v>
      </c>
      <c r="E6" s="739"/>
    </row>
  </sheetData>
  <mergeCells count="7">
    <mergeCell ref="J5:L5"/>
    <mergeCell ref="G5:H5"/>
    <mergeCell ref="A1:B1"/>
    <mergeCell ref="C1:E1"/>
    <mergeCell ref="E3:E6"/>
    <mergeCell ref="G3:H3"/>
    <mergeCell ref="J3:L3"/>
  </mergeCells>
  <hyperlinks>
    <hyperlink ref="G1" location="'7. NUEVOS MERCADOS'!A1" display="MATRIZ NUEVOS MERCADOS"/>
    <hyperlink ref="J1" location="INDICE!A1" display="INDICE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7" sqref="K7"/>
    </sheetView>
  </sheetViews>
  <sheetFormatPr baseColWidth="10" defaultColWidth="12.7109375" defaultRowHeight="15" x14ac:dyDescent="0.25"/>
  <cols>
    <col min="1" max="1" width="13.5703125" customWidth="1"/>
    <col min="2" max="2" width="21" customWidth="1"/>
    <col min="3" max="6" width="25.7109375" customWidth="1"/>
    <col min="7" max="7" width="30.5703125" customWidth="1"/>
    <col min="8" max="8" width="5.28515625" bestFit="1" customWidth="1"/>
    <col min="9" max="9" width="10.28515625" bestFit="1" customWidth="1"/>
    <col min="10" max="10" width="10.7109375" customWidth="1"/>
    <col min="11" max="26" width="9.28515625" customWidth="1"/>
  </cols>
  <sheetData>
    <row r="1" spans="1:26" ht="21" x14ac:dyDescent="0.25">
      <c r="A1" s="756" t="s">
        <v>386</v>
      </c>
      <c r="B1" s="757"/>
      <c r="C1" s="757"/>
      <c r="D1" s="757"/>
      <c r="E1" s="757"/>
      <c r="F1" s="757"/>
      <c r="G1" s="758"/>
      <c r="H1" s="740" t="s">
        <v>150</v>
      </c>
      <c r="I1" s="741"/>
      <c r="J1" s="742"/>
      <c r="K1" s="7"/>
      <c r="L1" s="90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78" t="s">
        <v>152</v>
      </c>
      <c r="B2" s="16" t="s">
        <v>153</v>
      </c>
      <c r="C2" s="16" t="s">
        <v>160</v>
      </c>
      <c r="D2" s="16" t="s">
        <v>161</v>
      </c>
      <c r="E2" s="16" t="s">
        <v>162</v>
      </c>
      <c r="F2" s="16" t="s">
        <v>163</v>
      </c>
      <c r="G2" s="16" t="s">
        <v>164</v>
      </c>
      <c r="H2" s="534" t="s">
        <v>154</v>
      </c>
      <c r="I2" s="534" t="s">
        <v>152</v>
      </c>
      <c r="J2" s="79" t="s">
        <v>155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75" x14ac:dyDescent="0.25">
      <c r="A3" s="357" t="s">
        <v>156</v>
      </c>
      <c r="B3" s="358" t="s">
        <v>70</v>
      </c>
      <c r="C3" s="25" t="s">
        <v>387</v>
      </c>
      <c r="D3" s="21" t="s">
        <v>388</v>
      </c>
      <c r="E3" s="25" t="s">
        <v>389</v>
      </c>
      <c r="F3" s="25" t="s">
        <v>390</v>
      </c>
      <c r="G3" s="21" t="s">
        <v>391</v>
      </c>
      <c r="H3" s="20">
        <v>2</v>
      </c>
      <c r="I3" s="8">
        <f t="shared" ref="I3:I6" si="0">AVERAGE(H3)*0.2</f>
        <v>0.4</v>
      </c>
      <c r="J3" s="731">
        <f>AVERAGE(I3:I6)</f>
        <v>0.25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90" x14ac:dyDescent="0.25">
      <c r="A4" s="357" t="s">
        <v>157</v>
      </c>
      <c r="B4" s="358" t="s">
        <v>71</v>
      </c>
      <c r="C4" s="21" t="s">
        <v>392</v>
      </c>
      <c r="D4" s="25" t="s">
        <v>393</v>
      </c>
      <c r="E4" s="25" t="s">
        <v>394</v>
      </c>
      <c r="F4" s="25" t="s">
        <v>395</v>
      </c>
      <c r="G4" s="21" t="s">
        <v>396</v>
      </c>
      <c r="H4" s="20">
        <v>1</v>
      </c>
      <c r="I4" s="8">
        <f>AVERAGE(H4)*0.2</f>
        <v>0.2</v>
      </c>
      <c r="J4" s="732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75" x14ac:dyDescent="0.25">
      <c r="A5" s="357" t="s">
        <v>158</v>
      </c>
      <c r="B5" s="358" t="s">
        <v>72</v>
      </c>
      <c r="C5" s="25" t="s">
        <v>397</v>
      </c>
      <c r="D5" s="25" t="s">
        <v>398</v>
      </c>
      <c r="E5" s="25" t="s">
        <v>399</v>
      </c>
      <c r="F5" s="25" t="s">
        <v>400</v>
      </c>
      <c r="G5" s="25" t="s">
        <v>401</v>
      </c>
      <c r="H5" s="20">
        <v>1</v>
      </c>
      <c r="I5" s="8">
        <f>AVERAGE(H5)*0.2</f>
        <v>0.2</v>
      </c>
      <c r="J5" s="732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75" x14ac:dyDescent="0.25">
      <c r="A6" s="359" t="s">
        <v>159</v>
      </c>
      <c r="B6" s="360" t="s">
        <v>73</v>
      </c>
      <c r="C6" s="81" t="s">
        <v>402</v>
      </c>
      <c r="D6" s="80" t="s">
        <v>403</v>
      </c>
      <c r="E6" s="80" t="s">
        <v>404</v>
      </c>
      <c r="F6" s="80" t="s">
        <v>405</v>
      </c>
      <c r="G6" s="80" t="s">
        <v>406</v>
      </c>
      <c r="H6" s="82">
        <v>1</v>
      </c>
      <c r="I6" s="83">
        <f t="shared" si="0"/>
        <v>0.2</v>
      </c>
      <c r="J6" s="733"/>
      <c r="K6" s="9" t="s">
        <v>407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H1:J1"/>
    <mergeCell ref="J3:J6"/>
    <mergeCell ref="A1:G1"/>
  </mergeCells>
  <hyperlinks>
    <hyperlink ref="A1:G1" location="'TECNOLOGIA DIAGRAM'!A1" display="TECNOLOGÍA"/>
    <hyperlink ref="L1" location="INDICE!A1" display="INDIC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115" zoomScaleNormal="115" workbookViewId="0">
      <selection activeCell="G1" sqref="G1:H1"/>
    </sheetView>
  </sheetViews>
  <sheetFormatPr baseColWidth="10" defaultColWidth="11.42578125" defaultRowHeight="15" x14ac:dyDescent="0.25"/>
  <cols>
    <col min="2" max="2" width="33.42578125" customWidth="1"/>
    <col min="3" max="3" width="5.28515625" bestFit="1" customWidth="1"/>
    <col min="5" max="5" width="9" bestFit="1" customWidth="1"/>
    <col min="6" max="6" width="3.5703125" customWidth="1"/>
    <col min="10" max="10" width="4.7109375" customWidth="1"/>
  </cols>
  <sheetData>
    <row r="1" spans="1:14" ht="15.75" x14ac:dyDescent="0.25">
      <c r="A1" s="759" t="s">
        <v>386</v>
      </c>
      <c r="B1" s="760"/>
      <c r="C1" s="716" t="s">
        <v>150</v>
      </c>
      <c r="D1" s="717"/>
      <c r="E1" s="718"/>
      <c r="G1" s="761" t="s">
        <v>408</v>
      </c>
      <c r="H1" s="761"/>
      <c r="K1" s="442" t="s">
        <v>1</v>
      </c>
    </row>
    <row r="2" spans="1:14" x14ac:dyDescent="0.25">
      <c r="A2" s="361" t="s">
        <v>152</v>
      </c>
      <c r="B2" s="362" t="s">
        <v>153</v>
      </c>
      <c r="C2" s="362" t="s">
        <v>154</v>
      </c>
      <c r="D2" s="362" t="s">
        <v>152</v>
      </c>
      <c r="E2" s="363" t="s">
        <v>155</v>
      </c>
    </row>
    <row r="3" spans="1:14" ht="28.5" customHeight="1" x14ac:dyDescent="0.25">
      <c r="A3" s="532" t="s">
        <v>156</v>
      </c>
      <c r="B3" s="331" t="s">
        <v>70</v>
      </c>
      <c r="C3" s="332">
        <f>'8. TECNOLOGÍA'!H3</f>
        <v>2</v>
      </c>
      <c r="D3" s="527">
        <f t="shared" ref="D3:D6" si="0">AVERAGE(C3)*0.2</f>
        <v>0.4</v>
      </c>
      <c r="E3" s="712">
        <f>AVERAGE(D3:D6)</f>
        <v>0.25</v>
      </c>
      <c r="G3" s="762"/>
      <c r="H3" s="762"/>
      <c r="I3" s="762"/>
      <c r="K3" s="727"/>
      <c r="L3" s="727"/>
      <c r="M3" s="727"/>
      <c r="N3" s="727"/>
    </row>
    <row r="4" spans="1:14" x14ac:dyDescent="0.25">
      <c r="A4" s="533" t="s">
        <v>157</v>
      </c>
      <c r="B4" s="331" t="s">
        <v>71</v>
      </c>
      <c r="C4" s="332">
        <f>'8. TECNOLOGÍA'!H4</f>
        <v>1</v>
      </c>
      <c r="D4" s="527">
        <f>AVERAGE(C4)*0.2</f>
        <v>0.2</v>
      </c>
      <c r="E4" s="738"/>
    </row>
    <row r="5" spans="1:14" ht="33" customHeight="1" x14ac:dyDescent="0.25">
      <c r="A5" s="529" t="s">
        <v>158</v>
      </c>
      <c r="B5" s="331" t="s">
        <v>72</v>
      </c>
      <c r="C5" s="332">
        <f>'8. TECNOLOGÍA'!H5</f>
        <v>1</v>
      </c>
      <c r="D5" s="527">
        <f>AVERAGE(C5)*0.2</f>
        <v>0.2</v>
      </c>
      <c r="E5" s="738"/>
      <c r="G5" s="752"/>
      <c r="H5" s="752"/>
      <c r="I5" s="752"/>
      <c r="K5" s="727"/>
      <c r="L5" s="727"/>
      <c r="M5" s="727"/>
      <c r="N5" s="727"/>
    </row>
    <row r="6" spans="1:14" ht="15.75" thickBot="1" x14ac:dyDescent="0.3">
      <c r="A6" s="526" t="s">
        <v>159</v>
      </c>
      <c r="B6" s="365" t="s">
        <v>73</v>
      </c>
      <c r="C6" s="335">
        <f>'8. TECNOLOGÍA'!H6</f>
        <v>1</v>
      </c>
      <c r="D6" s="528">
        <f t="shared" si="0"/>
        <v>0.2</v>
      </c>
      <c r="E6" s="739"/>
    </row>
  </sheetData>
  <mergeCells count="8">
    <mergeCell ref="K3:N3"/>
    <mergeCell ref="K5:N5"/>
    <mergeCell ref="A1:B1"/>
    <mergeCell ref="C1:E1"/>
    <mergeCell ref="E3:E6"/>
    <mergeCell ref="G1:H1"/>
    <mergeCell ref="G3:I3"/>
    <mergeCell ref="G5:I5"/>
  </mergeCells>
  <hyperlinks>
    <hyperlink ref="G1" r:id="rId1" location="'10. TECNOLOGÍA'!A1"/>
    <hyperlink ref="K1" location="INDICE!A1" display="INDICE"/>
    <hyperlink ref="G1:H1" location="'8. TECNOLOGÍA'!A1" display="MATRIZ TECNOLOGIA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115" zoomScaleNormal="115" workbookViewId="0">
      <selection sqref="A1:E27"/>
    </sheetView>
  </sheetViews>
  <sheetFormatPr baseColWidth="10" defaultColWidth="12.7109375" defaultRowHeight="15" customHeight="1" x14ac:dyDescent="0.25"/>
  <cols>
    <col min="1" max="1" width="48.140625" style="390" customWidth="1"/>
    <col min="2" max="2" width="12.7109375" style="390"/>
    <col min="3" max="3" width="14.42578125" style="390" customWidth="1"/>
    <col min="4" max="4" width="15.85546875" style="390" customWidth="1"/>
    <col min="5" max="5" width="14.42578125" style="390" customWidth="1"/>
    <col min="6" max="6" width="2" style="390" customWidth="1"/>
    <col min="7" max="16384" width="12.7109375" style="390"/>
  </cols>
  <sheetData>
    <row r="1" spans="1:14" ht="18.75" x14ac:dyDescent="0.3">
      <c r="A1" s="592" t="s">
        <v>79</v>
      </c>
      <c r="B1" s="592"/>
      <c r="C1" s="592"/>
      <c r="D1" s="592"/>
      <c r="E1" s="592"/>
      <c r="F1" s="388"/>
      <c r="G1" s="388"/>
      <c r="H1" s="388"/>
      <c r="I1" s="388"/>
      <c r="J1" s="388"/>
      <c r="K1" s="388"/>
      <c r="L1" s="388"/>
      <c r="M1" s="388"/>
      <c r="N1" s="389" t="s">
        <v>1</v>
      </c>
    </row>
    <row r="2" spans="1:14" ht="18.75" x14ac:dyDescent="0.3">
      <c r="A2" s="592" t="s">
        <v>80</v>
      </c>
      <c r="B2" s="592"/>
      <c r="C2" s="592"/>
      <c r="D2" s="592"/>
      <c r="E2" s="592"/>
      <c r="F2" s="388"/>
      <c r="G2" s="41" t="s">
        <v>1</v>
      </c>
      <c r="H2" s="388"/>
      <c r="I2" s="388"/>
      <c r="J2" s="388"/>
      <c r="K2" s="388"/>
      <c r="L2" s="388"/>
      <c r="M2" s="388"/>
      <c r="N2" s="391"/>
    </row>
    <row r="3" spans="1:14" x14ac:dyDescent="0.25">
      <c r="A3" s="592" t="s">
        <v>81</v>
      </c>
      <c r="B3" s="592"/>
      <c r="C3" s="592"/>
      <c r="D3" s="592"/>
      <c r="E3" s="592"/>
      <c r="F3" s="388"/>
      <c r="G3" s="388"/>
      <c r="H3" s="388"/>
      <c r="I3" s="388"/>
      <c r="J3" s="388"/>
      <c r="K3" s="388"/>
      <c r="L3" s="388"/>
      <c r="M3" s="388"/>
      <c r="N3" s="391"/>
    </row>
    <row r="4" spans="1:14" x14ac:dyDescent="0.25">
      <c r="A4" s="591" t="s">
        <v>82</v>
      </c>
      <c r="B4" s="591"/>
      <c r="C4" s="591"/>
      <c r="D4" s="591"/>
      <c r="E4" s="591"/>
      <c r="N4" s="391"/>
    </row>
    <row r="5" spans="1:14" x14ac:dyDescent="0.25">
      <c r="A5" s="591" t="s">
        <v>83</v>
      </c>
      <c r="B5" s="591"/>
      <c r="C5" s="591"/>
      <c r="D5" s="591"/>
      <c r="E5" s="591"/>
      <c r="N5" s="391"/>
    </row>
    <row r="6" spans="1:14" x14ac:dyDescent="0.25">
      <c r="A6" s="596" t="s">
        <v>84</v>
      </c>
      <c r="B6" s="597"/>
      <c r="C6" s="597"/>
      <c r="D6" s="597"/>
      <c r="E6" s="597"/>
      <c r="F6" s="518"/>
      <c r="G6" s="594"/>
      <c r="H6" s="595"/>
      <c r="I6" s="595"/>
      <c r="J6" s="595"/>
      <c r="K6" s="595"/>
      <c r="L6" s="595"/>
      <c r="M6" s="595"/>
      <c r="N6" s="391"/>
    </row>
    <row r="7" spans="1:14" x14ac:dyDescent="0.25">
      <c r="A7" s="596" t="s">
        <v>85</v>
      </c>
      <c r="B7" s="597"/>
      <c r="C7" s="597"/>
      <c r="D7" s="597"/>
      <c r="E7" s="597"/>
      <c r="F7" s="518"/>
      <c r="G7" s="594"/>
      <c r="H7" s="595"/>
      <c r="I7" s="595"/>
      <c r="J7" s="595"/>
      <c r="K7" s="595"/>
      <c r="L7" s="595"/>
      <c r="M7" s="595"/>
      <c r="N7" s="391"/>
    </row>
    <row r="8" spans="1:14" x14ac:dyDescent="0.25">
      <c r="A8" s="543" t="s">
        <v>86</v>
      </c>
      <c r="B8" s="593" t="s">
        <v>87</v>
      </c>
      <c r="C8" s="593"/>
      <c r="D8" s="593"/>
      <c r="E8" s="593"/>
      <c r="F8" s="518"/>
      <c r="G8" s="594"/>
      <c r="H8" s="595"/>
      <c r="I8" s="595"/>
      <c r="J8" s="595"/>
      <c r="K8" s="595"/>
      <c r="L8" s="595"/>
      <c r="M8" s="595"/>
      <c r="N8" s="391"/>
    </row>
    <row r="9" spans="1:14" x14ac:dyDescent="0.25">
      <c r="A9" s="543" t="s">
        <v>88</v>
      </c>
      <c r="B9" s="593" t="s">
        <v>89</v>
      </c>
      <c r="C9" s="593"/>
      <c r="D9" s="593"/>
      <c r="E9" s="593"/>
      <c r="F9" s="518"/>
      <c r="G9" s="518"/>
      <c r="H9" s="594"/>
      <c r="I9" s="595"/>
      <c r="J9" s="595"/>
      <c r="K9" s="595"/>
      <c r="L9" s="595"/>
      <c r="M9" s="595"/>
      <c r="N9" s="391"/>
    </row>
    <row r="10" spans="1:14" x14ac:dyDescent="0.25">
      <c r="A10" s="543" t="s">
        <v>90</v>
      </c>
      <c r="B10" s="598" t="s">
        <v>91</v>
      </c>
      <c r="C10" s="593"/>
      <c r="D10" s="593"/>
      <c r="E10" s="593"/>
      <c r="F10" s="518"/>
      <c r="G10" s="518"/>
      <c r="H10" s="594"/>
      <c r="I10" s="595"/>
      <c r="J10" s="595"/>
      <c r="K10" s="595"/>
      <c r="L10" s="595"/>
      <c r="M10" s="595"/>
      <c r="N10" s="391"/>
    </row>
    <row r="11" spans="1:14" x14ac:dyDescent="0.25">
      <c r="A11" s="543" t="s">
        <v>92</v>
      </c>
      <c r="B11" s="593" t="s">
        <v>93</v>
      </c>
      <c r="C11" s="593"/>
      <c r="D11" s="593"/>
      <c r="E11" s="593"/>
      <c r="F11" s="518"/>
      <c r="G11" s="518"/>
      <c r="H11" s="594"/>
      <c r="I11" s="595"/>
      <c r="J11" s="595"/>
      <c r="K11" s="595"/>
      <c r="L11" s="595"/>
      <c r="M11" s="595"/>
      <c r="N11" s="391"/>
    </row>
    <row r="12" spans="1:14" x14ac:dyDescent="0.25">
      <c r="A12" s="543" t="s">
        <v>94</v>
      </c>
      <c r="B12" s="593">
        <v>6621</v>
      </c>
      <c r="C12" s="593"/>
      <c r="D12" s="593"/>
      <c r="E12" s="593"/>
      <c r="F12" s="518"/>
      <c r="G12" s="518"/>
      <c r="H12" s="594"/>
      <c r="I12" s="595"/>
      <c r="J12" s="595"/>
      <c r="K12" s="595"/>
      <c r="L12" s="595"/>
      <c r="M12" s="595"/>
      <c r="N12" s="391"/>
    </row>
    <row r="13" spans="1:14" x14ac:dyDescent="0.25">
      <c r="A13" s="543" t="s">
        <v>95</v>
      </c>
      <c r="B13" s="593" t="s">
        <v>96</v>
      </c>
      <c r="C13" s="593"/>
      <c r="D13" s="593"/>
      <c r="E13" s="593"/>
      <c r="F13" s="518"/>
      <c r="G13" s="518"/>
      <c r="H13" s="594"/>
      <c r="I13" s="595"/>
      <c r="J13" s="595"/>
      <c r="K13" s="595"/>
      <c r="L13" s="595"/>
      <c r="M13" s="595"/>
      <c r="N13" s="391"/>
    </row>
    <row r="14" spans="1:14" ht="45" x14ac:dyDescent="0.25">
      <c r="A14" s="543" t="s">
        <v>97</v>
      </c>
      <c r="B14" s="593" t="s">
        <v>98</v>
      </c>
      <c r="C14" s="593"/>
      <c r="D14" s="593"/>
      <c r="E14" s="593"/>
      <c r="F14" s="518"/>
      <c r="G14" s="518"/>
      <c r="H14" s="594"/>
      <c r="I14" s="595"/>
      <c r="J14" s="595"/>
      <c r="K14" s="595"/>
      <c r="L14" s="595"/>
      <c r="M14" s="595"/>
      <c r="N14" s="391"/>
    </row>
    <row r="15" spans="1:14" x14ac:dyDescent="0.25">
      <c r="A15" s="543" t="s">
        <v>99</v>
      </c>
      <c r="B15" s="593" t="s">
        <v>100</v>
      </c>
      <c r="C15" s="593"/>
      <c r="D15" s="593"/>
      <c r="E15" s="593"/>
      <c r="F15" s="518"/>
      <c r="G15" s="518"/>
      <c r="H15" s="594"/>
      <c r="I15" s="595"/>
      <c r="J15" s="595"/>
      <c r="K15" s="595"/>
      <c r="L15" s="595"/>
      <c r="M15" s="595"/>
      <c r="N15" s="391"/>
    </row>
    <row r="16" spans="1:14" x14ac:dyDescent="0.25">
      <c r="A16" s="543" t="s">
        <v>101</v>
      </c>
      <c r="B16" s="604" t="s">
        <v>102</v>
      </c>
      <c r="C16" s="593"/>
      <c r="D16" s="593"/>
      <c r="E16" s="593"/>
      <c r="F16" s="518"/>
      <c r="G16" s="518"/>
      <c r="H16" s="594"/>
      <c r="I16" s="595"/>
      <c r="J16" s="595"/>
      <c r="K16" s="595"/>
      <c r="L16" s="595"/>
      <c r="M16" s="595"/>
      <c r="N16" s="391"/>
    </row>
    <row r="17" spans="1:14" ht="15" customHeight="1" x14ac:dyDescent="0.25">
      <c r="A17" s="543" t="s">
        <v>103</v>
      </c>
      <c r="B17" s="604" t="s">
        <v>104</v>
      </c>
      <c r="C17" s="593"/>
      <c r="D17" s="593"/>
      <c r="E17" s="593"/>
      <c r="F17" s="518"/>
      <c r="G17" s="594"/>
      <c r="H17" s="595"/>
      <c r="I17" s="595"/>
      <c r="J17" s="595"/>
      <c r="K17" s="595"/>
      <c r="L17" s="595"/>
      <c r="M17" s="595"/>
      <c r="N17" s="391"/>
    </row>
    <row r="18" spans="1:14" ht="27.75" customHeight="1" x14ac:dyDescent="0.25">
      <c r="A18" s="543" t="s">
        <v>105</v>
      </c>
      <c r="B18" s="603">
        <v>5</v>
      </c>
      <c r="C18" s="593"/>
      <c r="D18" s="593"/>
      <c r="E18" s="593"/>
      <c r="F18" s="518"/>
      <c r="G18" s="518"/>
      <c r="H18" s="594"/>
      <c r="I18" s="595"/>
      <c r="J18" s="595"/>
      <c r="K18" s="595"/>
      <c r="L18" s="595"/>
      <c r="M18" s="595"/>
      <c r="N18" s="391"/>
    </row>
    <row r="19" spans="1:14" x14ac:dyDescent="0.25">
      <c r="A19" s="599" t="s">
        <v>106</v>
      </c>
      <c r="B19" s="544" t="s">
        <v>107</v>
      </c>
      <c r="C19" s="544" t="s">
        <v>108</v>
      </c>
      <c r="D19" s="544" t="s">
        <v>109</v>
      </c>
      <c r="E19" s="544" t="s">
        <v>110</v>
      </c>
      <c r="F19" s="518"/>
      <c r="G19" s="518"/>
      <c r="H19" s="594"/>
      <c r="I19" s="595"/>
      <c r="J19" s="595"/>
      <c r="K19" s="595"/>
      <c r="L19" s="595"/>
      <c r="M19" s="595"/>
      <c r="N19" s="391"/>
    </row>
    <row r="20" spans="1:14" x14ac:dyDescent="0.25">
      <c r="A20" s="600"/>
      <c r="B20" s="545">
        <v>2</v>
      </c>
      <c r="C20" s="545">
        <v>1</v>
      </c>
      <c r="D20" s="545">
        <v>2</v>
      </c>
      <c r="E20" s="545"/>
      <c r="F20" s="518"/>
      <c r="G20" s="518"/>
      <c r="H20" s="518"/>
      <c r="I20" s="518"/>
      <c r="J20" s="518"/>
      <c r="K20" s="518"/>
      <c r="L20" s="518"/>
      <c r="M20" s="518"/>
      <c r="N20" s="391"/>
    </row>
    <row r="21" spans="1:14" ht="60.75" customHeight="1" x14ac:dyDescent="0.25">
      <c r="A21" s="543" t="s">
        <v>111</v>
      </c>
      <c r="B21" s="593" t="s">
        <v>112</v>
      </c>
      <c r="C21" s="593"/>
      <c r="D21" s="593"/>
      <c r="E21" s="593"/>
      <c r="F21" s="518"/>
      <c r="G21" s="518"/>
      <c r="H21" s="518"/>
      <c r="I21" s="518"/>
      <c r="J21" s="518"/>
      <c r="K21" s="518"/>
      <c r="L21" s="518"/>
      <c r="M21" s="518"/>
      <c r="N21" s="391"/>
    </row>
    <row r="22" spans="1:14" x14ac:dyDescent="0.25">
      <c r="A22" s="543" t="s">
        <v>113</v>
      </c>
      <c r="B22" s="593">
        <v>3108561764</v>
      </c>
      <c r="C22" s="593"/>
      <c r="D22" s="593"/>
      <c r="E22" s="593"/>
      <c r="F22" s="518"/>
      <c r="G22" s="518"/>
      <c r="H22" s="594"/>
      <c r="I22" s="595"/>
      <c r="J22" s="595"/>
      <c r="K22" s="595"/>
      <c r="L22" s="595"/>
      <c r="M22" s="595"/>
      <c r="N22" s="391"/>
    </row>
    <row r="23" spans="1:14" x14ac:dyDescent="0.25">
      <c r="A23" s="543" t="s">
        <v>114</v>
      </c>
      <c r="B23" s="601" t="s">
        <v>115</v>
      </c>
      <c r="C23" s="593"/>
      <c r="D23" s="593"/>
      <c r="E23" s="593"/>
      <c r="F23" s="518"/>
      <c r="G23" s="518"/>
      <c r="H23" s="594"/>
      <c r="I23" s="595"/>
      <c r="J23" s="595"/>
      <c r="K23" s="595"/>
      <c r="L23" s="595"/>
      <c r="M23" s="595"/>
      <c r="N23" s="391"/>
    </row>
    <row r="24" spans="1:14" x14ac:dyDescent="0.25">
      <c r="A24" s="599" t="s">
        <v>116</v>
      </c>
      <c r="B24" s="546"/>
      <c r="C24" s="546"/>
      <c r="D24" s="546" t="s">
        <v>117</v>
      </c>
      <c r="E24" s="546"/>
      <c r="F24" s="518"/>
      <c r="G24" s="518"/>
      <c r="H24" s="594"/>
      <c r="I24" s="595"/>
      <c r="J24" s="595"/>
      <c r="K24" s="595"/>
      <c r="L24" s="595"/>
      <c r="M24" s="595"/>
      <c r="N24" s="391"/>
    </row>
    <row r="25" spans="1:14" x14ac:dyDescent="0.25">
      <c r="A25" s="600"/>
      <c r="B25" s="544" t="s">
        <v>118</v>
      </c>
      <c r="C25" s="544" t="s">
        <v>119</v>
      </c>
      <c r="D25" s="544" t="s">
        <v>120</v>
      </c>
      <c r="E25" s="544" t="s">
        <v>121</v>
      </c>
      <c r="F25" s="518"/>
      <c r="G25" s="518"/>
      <c r="H25" s="518"/>
      <c r="I25" s="518"/>
      <c r="J25" s="518"/>
      <c r="K25" s="518"/>
      <c r="L25" s="518"/>
      <c r="M25" s="518"/>
      <c r="N25" s="391"/>
    </row>
    <row r="26" spans="1:14" ht="34.5" customHeight="1" x14ac:dyDescent="0.25">
      <c r="A26" s="543" t="s">
        <v>122</v>
      </c>
      <c r="B26" s="603" t="s">
        <v>123</v>
      </c>
      <c r="C26" s="603"/>
      <c r="D26" s="603"/>
      <c r="E26" s="603"/>
      <c r="F26" s="518"/>
      <c r="G26" s="518"/>
      <c r="H26" s="595"/>
      <c r="I26" s="595"/>
      <c r="J26" s="595"/>
      <c r="K26" s="595"/>
      <c r="L26" s="595"/>
      <c r="M26" s="595"/>
      <c r="N26" s="391"/>
    </row>
    <row r="27" spans="1:14" ht="106.5" customHeight="1" x14ac:dyDescent="0.25">
      <c r="A27" s="547" t="s">
        <v>124</v>
      </c>
      <c r="B27" s="602" t="s">
        <v>125</v>
      </c>
      <c r="C27" s="602"/>
      <c r="D27" s="602"/>
      <c r="E27" s="602"/>
      <c r="F27" s="518"/>
      <c r="G27" s="518"/>
      <c r="H27" s="595"/>
      <c r="I27" s="595"/>
      <c r="J27" s="595"/>
      <c r="K27" s="595"/>
      <c r="L27" s="595"/>
      <c r="M27" s="595"/>
      <c r="N27" s="391"/>
    </row>
    <row r="28" spans="1:14" x14ac:dyDescent="0.25">
      <c r="A28" s="518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  <c r="N28" s="391"/>
    </row>
  </sheetData>
  <mergeCells count="44">
    <mergeCell ref="A19:A20"/>
    <mergeCell ref="H13:M13"/>
    <mergeCell ref="H14:M14"/>
    <mergeCell ref="H15:M15"/>
    <mergeCell ref="H16:M16"/>
    <mergeCell ref="G17:M17"/>
    <mergeCell ref="H18:M18"/>
    <mergeCell ref="H19:M19"/>
    <mergeCell ref="B18:E18"/>
    <mergeCell ref="B16:E16"/>
    <mergeCell ref="B17:E17"/>
    <mergeCell ref="H26:M26"/>
    <mergeCell ref="H27:M27"/>
    <mergeCell ref="H22:M22"/>
    <mergeCell ref="B23:E23"/>
    <mergeCell ref="B13:E13"/>
    <mergeCell ref="B27:E27"/>
    <mergeCell ref="B14:E14"/>
    <mergeCell ref="B15:E15"/>
    <mergeCell ref="B26:E26"/>
    <mergeCell ref="A24:A25"/>
    <mergeCell ref="B22:E22"/>
    <mergeCell ref="B21:E21"/>
    <mergeCell ref="H23:M23"/>
    <mergeCell ref="H24:M24"/>
    <mergeCell ref="B12:E12"/>
    <mergeCell ref="B9:E9"/>
    <mergeCell ref="G6:M6"/>
    <mergeCell ref="A6:E6"/>
    <mergeCell ref="A7:E7"/>
    <mergeCell ref="B8:E8"/>
    <mergeCell ref="B10:E10"/>
    <mergeCell ref="G7:M7"/>
    <mergeCell ref="G8:M8"/>
    <mergeCell ref="H9:M9"/>
    <mergeCell ref="H10:M10"/>
    <mergeCell ref="H11:M11"/>
    <mergeCell ref="H12:M12"/>
    <mergeCell ref="B11:E11"/>
    <mergeCell ref="A5:E5"/>
    <mergeCell ref="A1:E1"/>
    <mergeCell ref="A4:E4"/>
    <mergeCell ref="A2:E2"/>
    <mergeCell ref="A3:E3"/>
  </mergeCells>
  <hyperlinks>
    <hyperlink ref="N1" location="INDICE!A1" display="INDICE"/>
    <hyperlink ref="G2" location="INDICE!A1" display="INDICE"/>
    <hyperlink ref="B23" r:id="rId1"/>
  </hyperlink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zoomScale="80" zoomScaleNormal="80" workbookViewId="0">
      <pane xSplit="2" ySplit="2" topLeftCell="H6" activePane="bottomRight" state="frozen"/>
      <selection pane="topRight" activeCell="C1" sqref="C1"/>
      <selection pane="bottomLeft" activeCell="A3" sqref="A3"/>
      <selection pane="bottomRight" activeCell="H6" sqref="H6"/>
    </sheetView>
  </sheetViews>
  <sheetFormatPr baseColWidth="10" defaultColWidth="12.7109375" defaultRowHeight="15" customHeight="1" x14ac:dyDescent="0.25"/>
  <cols>
    <col min="1" max="1" width="10.85546875" customWidth="1"/>
    <col min="2" max="2" width="27.28515625" customWidth="1"/>
    <col min="3" max="7" width="25.7109375" customWidth="1"/>
    <col min="8" max="8" width="5.28515625" bestFit="1" customWidth="1"/>
    <col min="9" max="10" width="10.7109375" customWidth="1"/>
    <col min="11" max="26" width="9.28515625" customWidth="1"/>
  </cols>
  <sheetData>
    <row r="1" spans="1:26" ht="24.75" customHeight="1" x14ac:dyDescent="0.25">
      <c r="A1" s="763" t="s">
        <v>409</v>
      </c>
      <c r="B1" s="764"/>
      <c r="C1" s="764"/>
      <c r="D1" s="764"/>
      <c r="E1" s="764"/>
      <c r="F1" s="764"/>
      <c r="G1" s="765"/>
      <c r="H1" s="740" t="s">
        <v>150</v>
      </c>
      <c r="I1" s="741"/>
      <c r="J1" s="742"/>
      <c r="K1" s="7"/>
      <c r="L1" s="90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2.75" customHeight="1" x14ac:dyDescent="0.25">
      <c r="A2" s="78" t="s">
        <v>152</v>
      </c>
      <c r="B2" s="16" t="s">
        <v>153</v>
      </c>
      <c r="C2" s="16" t="s">
        <v>160</v>
      </c>
      <c r="D2" s="16" t="s">
        <v>161</v>
      </c>
      <c r="E2" s="16" t="s">
        <v>162</v>
      </c>
      <c r="F2" s="16" t="s">
        <v>163</v>
      </c>
      <c r="G2" s="16" t="s">
        <v>164</v>
      </c>
      <c r="H2" s="534" t="s">
        <v>154</v>
      </c>
      <c r="I2" s="534" t="s">
        <v>152</v>
      </c>
      <c r="J2" s="79" t="s">
        <v>155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5" x14ac:dyDescent="0.25">
      <c r="A3" s="357" t="s">
        <v>156</v>
      </c>
      <c r="B3" s="358" t="s">
        <v>410</v>
      </c>
      <c r="C3" s="25" t="s">
        <v>411</v>
      </c>
      <c r="D3" s="25" t="s">
        <v>412</v>
      </c>
      <c r="E3" s="25" t="s">
        <v>413</v>
      </c>
      <c r="F3" s="25" t="s">
        <v>414</v>
      </c>
      <c r="G3" s="25" t="s">
        <v>415</v>
      </c>
      <c r="H3" s="20">
        <v>1</v>
      </c>
      <c r="I3" s="8">
        <f t="shared" ref="I3:I6" si="0">AVERAGE(H3)*0.2</f>
        <v>0.2</v>
      </c>
      <c r="J3" s="731">
        <f>AVERAGE(I3:I6)</f>
        <v>0.6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05" x14ac:dyDescent="0.25">
      <c r="A4" s="357" t="s">
        <v>157</v>
      </c>
      <c r="B4" s="358" t="s">
        <v>76</v>
      </c>
      <c r="C4" s="25" t="s">
        <v>416</v>
      </c>
      <c r="D4" s="25" t="s">
        <v>412</v>
      </c>
      <c r="E4" s="25" t="s">
        <v>413</v>
      </c>
      <c r="F4" s="25" t="s">
        <v>417</v>
      </c>
      <c r="G4" s="25" t="s">
        <v>418</v>
      </c>
      <c r="H4" s="20">
        <v>1</v>
      </c>
      <c r="I4" s="8">
        <f>AVERAGE(H4)*0.2</f>
        <v>0.2</v>
      </c>
      <c r="J4" s="732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5.75" thickBot="1" x14ac:dyDescent="0.3">
      <c r="A5" s="357" t="s">
        <v>158</v>
      </c>
      <c r="B5" s="358" t="s">
        <v>419</v>
      </c>
      <c r="C5" s="80" t="s">
        <v>420</v>
      </c>
      <c r="D5" s="80" t="s">
        <v>421</v>
      </c>
      <c r="E5" s="80" t="s">
        <v>422</v>
      </c>
      <c r="F5" s="80" t="s">
        <v>423</v>
      </c>
      <c r="G5" s="80" t="s">
        <v>424</v>
      </c>
      <c r="H5" s="20">
        <v>5</v>
      </c>
      <c r="I5" s="8">
        <f>AVERAGE(H5)*0.2</f>
        <v>1</v>
      </c>
      <c r="J5" s="732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75" x14ac:dyDescent="0.25">
      <c r="A6" s="359" t="s">
        <v>159</v>
      </c>
      <c r="B6" s="360" t="s">
        <v>425</v>
      </c>
      <c r="C6" s="80" t="s">
        <v>420</v>
      </c>
      <c r="D6" s="80" t="s">
        <v>421</v>
      </c>
      <c r="E6" s="80" t="s">
        <v>422</v>
      </c>
      <c r="F6" s="80" t="s">
        <v>423</v>
      </c>
      <c r="G6" s="80" t="s">
        <v>424</v>
      </c>
      <c r="H6" s="82">
        <v>5</v>
      </c>
      <c r="I6" s="83">
        <f t="shared" si="0"/>
        <v>1</v>
      </c>
      <c r="J6" s="73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2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2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2.7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2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2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2.7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2.7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2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2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2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2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2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2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2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2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2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2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2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2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2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2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2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2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2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2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2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2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2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2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2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2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2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2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2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2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2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2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2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2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2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2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2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2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2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2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2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2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2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2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2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2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2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2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2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2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2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2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2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2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2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2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2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2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2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2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2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2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2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2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2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2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2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2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2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2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2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2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2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2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2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2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2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2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2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2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2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2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2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2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2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2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2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2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2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2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2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2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2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2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2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2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2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2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2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2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2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2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2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2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2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2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2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2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2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2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2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2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2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2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2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2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2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2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2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2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2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2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2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2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2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2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2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2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2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2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2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2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2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2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2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2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2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2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2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2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2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2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2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2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2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2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2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2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2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2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2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2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2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2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2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2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2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2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2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2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2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2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2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2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2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2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2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2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2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2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2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2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2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2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2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2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2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2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2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2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2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2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2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2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2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2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2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2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2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2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2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2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2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2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2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2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2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2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2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2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2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2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2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2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2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2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2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2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2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2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2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2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2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2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2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2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2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2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2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2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2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2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2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2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2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2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2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2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2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2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2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2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2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2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2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2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2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2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2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2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2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2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2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2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2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2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2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2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2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2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2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2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2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2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2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2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2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2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2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2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2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2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2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2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2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2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2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</sheetData>
  <mergeCells count="3">
    <mergeCell ref="H1:J1"/>
    <mergeCell ref="J3:J6"/>
    <mergeCell ref="A1:G1"/>
  </mergeCells>
  <hyperlinks>
    <hyperlink ref="A1:G1" location="'INDFINAN DIAGRAM'!A1" display="INDICADORES FINANCIEROS"/>
    <hyperlink ref="L1" location="INDICE!A1" display="INDICE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115" zoomScaleNormal="115" workbookViewId="0">
      <selection sqref="A1:E6"/>
    </sheetView>
  </sheetViews>
  <sheetFormatPr baseColWidth="10" defaultColWidth="11.42578125" defaultRowHeight="15" x14ac:dyDescent="0.25"/>
  <cols>
    <col min="2" max="2" width="39.5703125" customWidth="1"/>
    <col min="6" max="6" width="4.42578125" customWidth="1"/>
    <col min="9" max="9" width="15.28515625" customWidth="1"/>
    <col min="10" max="10" width="13.42578125" customWidth="1"/>
    <col min="11" max="11" width="2.7109375" customWidth="1"/>
  </cols>
  <sheetData>
    <row r="1" spans="1:14" ht="15.75" x14ac:dyDescent="0.25">
      <c r="A1" s="766" t="s">
        <v>409</v>
      </c>
      <c r="B1" s="766"/>
      <c r="C1" s="767" t="s">
        <v>150</v>
      </c>
      <c r="D1" s="768"/>
      <c r="E1" s="768"/>
      <c r="G1" s="769" t="s">
        <v>426</v>
      </c>
      <c r="H1" s="769"/>
      <c r="I1" s="769"/>
      <c r="L1" s="435" t="s">
        <v>1</v>
      </c>
    </row>
    <row r="2" spans="1:14" x14ac:dyDescent="0.25">
      <c r="A2" s="487" t="s">
        <v>152</v>
      </c>
      <c r="B2" s="487" t="s">
        <v>153</v>
      </c>
      <c r="C2" s="487" t="s">
        <v>154</v>
      </c>
      <c r="D2" s="487" t="s">
        <v>152</v>
      </c>
      <c r="E2" s="487" t="s">
        <v>155</v>
      </c>
    </row>
    <row r="3" spans="1:14" ht="34.5" customHeight="1" x14ac:dyDescent="0.25">
      <c r="A3" s="488" t="s">
        <v>156</v>
      </c>
      <c r="B3" s="22" t="s">
        <v>75</v>
      </c>
      <c r="C3" s="3">
        <f>'9. INDICADORES FINANCIEROS'!H3</f>
        <v>1</v>
      </c>
      <c r="D3" s="8">
        <f t="shared" ref="D3:D6" si="0">AVERAGE(C3)*0.2</f>
        <v>0.2</v>
      </c>
      <c r="E3" s="726">
        <f>AVERAGE(D3:D6)</f>
        <v>0.6</v>
      </c>
      <c r="G3" s="729"/>
      <c r="H3" s="729"/>
      <c r="I3" s="729"/>
      <c r="J3" s="189"/>
      <c r="L3" s="752"/>
      <c r="M3" s="752"/>
      <c r="N3" s="752"/>
    </row>
    <row r="4" spans="1:14" x14ac:dyDescent="0.25">
      <c r="A4" s="489" t="s">
        <v>157</v>
      </c>
      <c r="B4" s="311" t="s">
        <v>76</v>
      </c>
      <c r="C4" s="3">
        <f>'9. INDICADORES FINANCIEROS'!H4</f>
        <v>1</v>
      </c>
      <c r="D4" s="8">
        <f>AVERAGE(C4)*0.2</f>
        <v>0.2</v>
      </c>
      <c r="E4" s="725"/>
    </row>
    <row r="5" spans="1:14" ht="28.5" customHeight="1" x14ac:dyDescent="0.25">
      <c r="A5" s="490" t="s">
        <v>158</v>
      </c>
      <c r="B5" s="22" t="s">
        <v>77</v>
      </c>
      <c r="C5" s="3">
        <f>'9. INDICADORES FINANCIEROS'!H5</f>
        <v>5</v>
      </c>
      <c r="D5" s="8">
        <f>AVERAGE(C5)*0.2</f>
        <v>1</v>
      </c>
      <c r="E5" s="725"/>
      <c r="G5" s="729"/>
      <c r="H5" s="729"/>
      <c r="I5" s="729"/>
      <c r="J5" s="190"/>
      <c r="L5" s="752"/>
      <c r="M5" s="752"/>
      <c r="N5" s="752"/>
    </row>
    <row r="6" spans="1:14" ht="45" x14ac:dyDescent="0.25">
      <c r="A6" s="491" t="s">
        <v>159</v>
      </c>
      <c r="B6" s="311" t="s">
        <v>78</v>
      </c>
      <c r="C6" s="3">
        <f>'9. INDICADORES FINANCIEROS'!H6</f>
        <v>5</v>
      </c>
      <c r="D6" s="8">
        <f t="shared" si="0"/>
        <v>1</v>
      </c>
      <c r="E6" s="725"/>
    </row>
  </sheetData>
  <mergeCells count="8">
    <mergeCell ref="L3:N3"/>
    <mergeCell ref="L5:N5"/>
    <mergeCell ref="A1:B1"/>
    <mergeCell ref="C1:E1"/>
    <mergeCell ref="E3:E6"/>
    <mergeCell ref="G1:I1"/>
    <mergeCell ref="G3:I3"/>
    <mergeCell ref="G5:I5"/>
  </mergeCells>
  <hyperlinks>
    <hyperlink ref="G1" r:id="rId1" location="'11. INDICADORES FINANCIEROS'!A1"/>
    <hyperlink ref="L1" location="INDICE!A1" display="INDICE"/>
    <hyperlink ref="G1:I1" location="'9. INDICADORES FINANCIEROS'!A1" display="MATRIZ INDICADORES FINANCIEROS"/>
  </hyperlinks>
  <pageMargins left="0.7" right="0.7" top="0.75" bottom="0.75" header="0.3" footer="0.3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5" sqref="A5"/>
    </sheetView>
  </sheetViews>
  <sheetFormatPr baseColWidth="10" defaultColWidth="11.42578125" defaultRowHeight="15" x14ac:dyDescent="0.25"/>
  <cols>
    <col min="1" max="1" width="51.28515625" customWidth="1"/>
    <col min="2" max="2" width="11.42578125" style="26"/>
  </cols>
  <sheetData>
    <row r="1" spans="1:3" x14ac:dyDescent="0.25">
      <c r="A1" s="770" t="s">
        <v>427</v>
      </c>
      <c r="B1" s="770"/>
      <c r="C1" s="449" t="s">
        <v>1</v>
      </c>
    </row>
    <row r="2" spans="1:3" x14ac:dyDescent="0.25">
      <c r="A2" s="30" t="s">
        <v>3</v>
      </c>
      <c r="B2" s="31" t="s">
        <v>428</v>
      </c>
    </row>
    <row r="3" spans="1:3" x14ac:dyDescent="0.25">
      <c r="A3" s="191" t="str">
        <f>'1. INNOVACIÓN'!A1:G1</f>
        <v>INNOVACIÓN</v>
      </c>
      <c r="B3" s="34">
        <f>'1. INNOVACIÓN'!K3:K10</f>
        <v>0.32500000000000001</v>
      </c>
    </row>
    <row r="4" spans="1:3" x14ac:dyDescent="0.25">
      <c r="A4" s="153" t="str">
        <f>PROD.SOS.DIAGRAM!A1</f>
        <v>PRODUCCION SOSTENIBLE</v>
      </c>
      <c r="B4" s="34">
        <f>PROD.SOS.DIAGRAM!F3</f>
        <v>0.22</v>
      </c>
    </row>
    <row r="5" spans="1:3" x14ac:dyDescent="0.25">
      <c r="A5" s="130" t="str">
        <f>LIDER.DIREST.DIAGRAM!A1</f>
        <v xml:space="preserve">3. LIDERAZGO Y DIRECCIONAMIENTO ESTRATÉGICO </v>
      </c>
      <c r="B5" s="34">
        <f>LIDER.DIREST.DIAGRAM!F3</f>
        <v>0.64583333333333337</v>
      </c>
    </row>
    <row r="6" spans="1:3" x14ac:dyDescent="0.25">
      <c r="A6" s="36" t="str">
        <f>CULTOR.DIAGRAM!A1</f>
        <v>CULTURA ORGANIZACIONAL</v>
      </c>
      <c r="B6" s="34">
        <f>CULTOR.DIAGRAM!E3</f>
        <v>0.5</v>
      </c>
    </row>
    <row r="7" spans="1:3" x14ac:dyDescent="0.25">
      <c r="A7" s="131" t="str">
        <f>RECONO.DIAGRAM!A1</f>
        <v>RECONOCIMIENTO</v>
      </c>
      <c r="B7" s="34">
        <f>RECONO.DIAGRAM!E3</f>
        <v>0.44999999999999996</v>
      </c>
    </row>
    <row r="8" spans="1:3" x14ac:dyDescent="0.25">
      <c r="A8" s="154" t="str">
        <f>PROC.COLAB.DIAGRAM!A1</f>
        <v>PROCESOS COLABORATIVOS</v>
      </c>
      <c r="B8" s="34">
        <f>PROC.COLAB.DIAGRAM!E3</f>
        <v>0.39999999999999997</v>
      </c>
    </row>
    <row r="9" spans="1:3" x14ac:dyDescent="0.25">
      <c r="A9" s="192" t="str">
        <f>'NUEVMERC DIAGRAM'!A1:B1</f>
        <v>NUEVOS MERCADOS</v>
      </c>
      <c r="B9" s="34">
        <f>'NUEVMERC DIAGRAM'!E3</f>
        <v>0.375</v>
      </c>
    </row>
    <row r="10" spans="1:3" x14ac:dyDescent="0.25">
      <c r="A10" s="37" t="str">
        <f>'TECNOLOGIA DIAGRAM'!A1:B1</f>
        <v>TECNOLOGÍA</v>
      </c>
      <c r="B10" s="34">
        <f>'TECNOLOGIA DIAGRAM'!E3</f>
        <v>0.25</v>
      </c>
    </row>
    <row r="11" spans="1:3" ht="21" customHeight="1" x14ac:dyDescent="0.25">
      <c r="A11" s="450" t="str">
        <f>'INDFINAN DIAGRAM'!A1:B1</f>
        <v>INDICADORES FINANCIEROS</v>
      </c>
      <c r="B11" s="34">
        <f>'INDFINAN DIAGRAM'!E3</f>
        <v>0.6</v>
      </c>
    </row>
    <row r="12" spans="1:3" x14ac:dyDescent="0.25">
      <c r="A12" s="30" t="s">
        <v>429</v>
      </c>
      <c r="B12" s="35">
        <f>AVERAGEA(B3:B11)</f>
        <v>0.41842592592592592</v>
      </c>
    </row>
  </sheetData>
  <mergeCells count="1">
    <mergeCell ref="A1:B1"/>
  </mergeCells>
  <hyperlinks>
    <hyperlink ref="A3" location="INNOV.DIAGRAM!A1" display="INNOV.DIAGRAM!A1"/>
    <hyperlink ref="A4" location="PROD.SOS.DIAGRAM!A1" display="PROD.SOS.DIAGRAM!A1"/>
    <hyperlink ref="A5" location="LIDER.DIREST.DIAGRAM!A1" display="LIDER.DIREST.DIAGRAM!A1"/>
    <hyperlink ref="A6" location="CULTOR.DIAGRAM!A1" display="CULTOR.DIAGRAM!A1"/>
    <hyperlink ref="A7" location="RECONO.DIAGRAM!A1" display="RECONO.DIAGRAM!A1"/>
    <hyperlink ref="A8" location="PROC.COLAB.DIAGRAM!A1" display="PROC.COLAB.DIAGRAM!A1"/>
    <hyperlink ref="A9" location="'NUEVMERC DIAGRAM'!A1" display="'NUEVMERC DIAGRAM'!A1"/>
    <hyperlink ref="A10" location="'TECNOLOGIA DIAGRAM'!A1" display="'TECNOLOGIA DIAGRAM'!A1"/>
    <hyperlink ref="C1" location="INDICE!A1" display="INDICE"/>
    <hyperlink ref="A11" location="'INDFINAN DIAGRAM'!A1" display="'INDFINAN DIAGRAM'!A1"/>
  </hyperlink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="80" zoomScaleNormal="80" workbookViewId="0"/>
  </sheetViews>
  <sheetFormatPr baseColWidth="10" defaultColWidth="11.42578125" defaultRowHeight="15" x14ac:dyDescent="0.25"/>
  <cols>
    <col min="1" max="1" width="19.28515625" customWidth="1"/>
    <col min="2" max="2" width="16.140625" customWidth="1"/>
    <col min="3" max="3" width="16.42578125" customWidth="1"/>
    <col min="4" max="4" width="23.140625" customWidth="1"/>
    <col min="5" max="5" width="18" customWidth="1"/>
    <col min="6" max="6" width="21.42578125" customWidth="1"/>
    <col min="7" max="7" width="19.42578125" customWidth="1"/>
    <col min="8" max="8" width="17.28515625" customWidth="1"/>
    <col min="9" max="9" width="16.5703125" customWidth="1"/>
    <col min="10" max="10" width="17" customWidth="1"/>
  </cols>
  <sheetData>
    <row r="1" spans="1:11" ht="69.95" customHeight="1" x14ac:dyDescent="0.25">
      <c r="A1" s="95" t="s">
        <v>430</v>
      </c>
      <c r="B1" s="448" t="str">
        <f>INNOV.DIAGRAM!A1</f>
        <v>INNOVACIÓN</v>
      </c>
      <c r="C1" s="451" t="str">
        <f>PROD.SOS.DIAGRAM!A1</f>
        <v>PRODUCCION SOSTENIBLE</v>
      </c>
      <c r="D1" s="452" t="str">
        <f>LIDER.DIREST.DIAGRAM!A1</f>
        <v xml:space="preserve">3. LIDERAZGO Y DIRECCIONAMIENTO ESTRATÉGICO </v>
      </c>
      <c r="E1" s="424" t="str">
        <f>CULTOR.DIAGRAM!A1</f>
        <v>CULTURA ORGANIZACIONAL</v>
      </c>
      <c r="F1" s="155" t="str">
        <f>RECONO.DIAGRAM!A1</f>
        <v>RECONOCIMIENTO</v>
      </c>
      <c r="G1" s="309" t="str">
        <f>PROC.COLAB.DIAGRAM!A1</f>
        <v>PROCESOS COLABORATIVOS</v>
      </c>
      <c r="H1" s="453" t="str">
        <f>'NUEVMERC DIAGRAM'!A1</f>
        <v>NUEVOS MERCADOS</v>
      </c>
      <c r="I1" s="454" t="str">
        <f>'TECNOLOGIA DIAGRAM'!A1</f>
        <v>TECNOLOGÍA</v>
      </c>
      <c r="J1" s="425" t="str">
        <f>'INDFINAN DIAGRAM'!A1</f>
        <v>INDICADORES FINANCIEROS</v>
      </c>
    </row>
    <row r="2" spans="1:11" x14ac:dyDescent="0.25">
      <c r="A2" s="483" t="s">
        <v>156</v>
      </c>
      <c r="B2" s="38">
        <f>INNOV.DIAGRAM!D3</f>
        <v>0.60000000000000009</v>
      </c>
      <c r="C2" s="34">
        <f>PROD.SOS.DIAGRAM!E3</f>
        <v>0.2</v>
      </c>
      <c r="D2" s="34">
        <f>LIDER.DIREST.DIAGRAM!E3</f>
        <v>0.66666666666666674</v>
      </c>
      <c r="E2" s="34">
        <f>CULTOR.DIAGRAM!D3</f>
        <v>0.60000000000000009</v>
      </c>
      <c r="F2" s="34">
        <f>RECONO.DIAGRAM!D3</f>
        <v>0.4</v>
      </c>
      <c r="G2" s="34">
        <f>PROC.COLAB.DIAGRAM!D3</f>
        <v>0.4</v>
      </c>
      <c r="H2" s="34">
        <f>'NUEVMERC DIAGRAM'!D3</f>
        <v>0.5</v>
      </c>
      <c r="I2" s="34">
        <f>'TECNOLOGIA DIAGRAM'!D3</f>
        <v>0.4</v>
      </c>
      <c r="J2" s="34">
        <f>'INDFINAN DIAGRAM'!D3</f>
        <v>0.2</v>
      </c>
    </row>
    <row r="3" spans="1:11" ht="18.75" x14ac:dyDescent="0.25">
      <c r="A3" s="484" t="s">
        <v>157</v>
      </c>
      <c r="B3" s="94">
        <f>INNOV.DIAGRAM!D4</f>
        <v>0.30000000000000004</v>
      </c>
      <c r="C3" s="34">
        <f>PROD.SOS.DIAGRAM!E4</f>
        <v>0.24</v>
      </c>
      <c r="D3" s="34">
        <f>LIDER.DIREST.DIAGRAM!E6</f>
        <v>0.25</v>
      </c>
      <c r="E3" s="34">
        <f>CULTOR.DIAGRAM!D4</f>
        <v>0.4</v>
      </c>
      <c r="F3" s="34">
        <f>RECONO.DIAGRAM!D4</f>
        <v>0.60000000000000009</v>
      </c>
      <c r="G3" s="34">
        <f>PROC.COLAB.DIAGRAM!D4</f>
        <v>0.60000000000000009</v>
      </c>
      <c r="H3" s="34">
        <f>'NUEVMERC DIAGRAM'!D4</f>
        <v>0.2</v>
      </c>
      <c r="I3" s="34">
        <f>'TECNOLOGIA DIAGRAM'!D4</f>
        <v>0.2</v>
      </c>
      <c r="J3" s="34">
        <f>'INDFINAN DIAGRAM'!D4</f>
        <v>0.2</v>
      </c>
      <c r="K3" s="90" t="s">
        <v>1</v>
      </c>
    </row>
    <row r="4" spans="1:11" x14ac:dyDescent="0.25">
      <c r="A4" s="485" t="s">
        <v>158</v>
      </c>
      <c r="B4" s="38">
        <f>INNOV.DIAGRAM!D6</f>
        <v>0.2</v>
      </c>
      <c r="C4" s="34">
        <f>PROD.SOS.DIAGRAM!E9</f>
        <v>0.2</v>
      </c>
      <c r="D4" s="34">
        <f>LIDER.DIREST.DIAGRAM!E8</f>
        <v>0.8666666666666667</v>
      </c>
      <c r="E4" s="34">
        <f>CULTOR.DIAGRAM!D5</f>
        <v>0.8</v>
      </c>
      <c r="F4" s="34">
        <f>RECONO.DIAGRAM!D5</f>
        <v>0.4</v>
      </c>
      <c r="G4" s="34">
        <f>PROC.COLAB.DIAGRAM!D5</f>
        <v>0.4</v>
      </c>
      <c r="H4" s="34">
        <f>'NUEVMERC DIAGRAM'!D5</f>
        <v>0.2</v>
      </c>
      <c r="I4" s="34">
        <f>'TECNOLOGIA DIAGRAM'!D5</f>
        <v>0.2</v>
      </c>
      <c r="J4" s="34">
        <f>'INDFINAN DIAGRAM'!D5</f>
        <v>1</v>
      </c>
    </row>
    <row r="5" spans="1:11" x14ac:dyDescent="0.25">
      <c r="A5" s="486" t="s">
        <v>159</v>
      </c>
      <c r="B5" s="38">
        <f>INNOV.DIAGRAM!D7</f>
        <v>0.2</v>
      </c>
      <c r="C5" s="34">
        <f>PROD.SOS.DIAGRAM!E10</f>
        <v>0.2</v>
      </c>
      <c r="D5" s="34">
        <f>LIDER.DIREST.DIAGRAM!E11</f>
        <v>0.8</v>
      </c>
      <c r="E5" s="34">
        <f>CULTOR.DIAGRAM!D6</f>
        <v>0.2</v>
      </c>
      <c r="F5" s="34">
        <f>RECONO.DIAGRAM!D6</f>
        <v>0.4</v>
      </c>
      <c r="G5" s="34">
        <f>PROC.COLAB.DIAGRAM!D6</f>
        <v>0.2</v>
      </c>
      <c r="H5" s="34">
        <f>'NUEVMERC DIAGRAM'!D6</f>
        <v>0.60000000000000009</v>
      </c>
      <c r="I5" s="34">
        <f>'TECNOLOGIA DIAGRAM'!D6</f>
        <v>0.2</v>
      </c>
      <c r="J5" s="34">
        <f>'INDFINAN DIAGRAM'!D6</f>
        <v>1</v>
      </c>
    </row>
  </sheetData>
  <hyperlinks>
    <hyperlink ref="C1" location="PROD.SOS.DIAGRAM!A1" display="PROD.SOS.DIAGRAM!A1"/>
    <hyperlink ref="B1" location="INNOV.DIAGRAM!A1" display="INNOV.DIAGRAM!A1"/>
    <hyperlink ref="E1" location="CULTOR.DIAGRAM!A1" display="CULTOR.DIAGRAM!A1"/>
    <hyperlink ref="F1" location="RECONO.DIAGRAM!A1" display="RECONO.DIAGRAM!A1"/>
    <hyperlink ref="G1" location="PROC.COLAB.DIAGRAM!A1" display="PROC.COLAB.DIAGRAM!A1"/>
    <hyperlink ref="H1" location="'NUEVMERC DIAGRAM'!A1" display="'NUEVMERC DIAGRAM'!A1"/>
    <hyperlink ref="I1" location="'TECNOLOGIA DIAGRAM'!A1" display="'TECNOLOGIA DIAGRAM'!A1"/>
    <hyperlink ref="J1" location="'INDFINAN DIAGRAM'!A1" display="'INDFINAN DIAGRAM'!A1"/>
    <hyperlink ref="K3" location="INDICE!A1" display="INDICE"/>
    <hyperlink ref="D1" location="LIDER.DIREST.DIAGRAM!A1" display="LIDER.DIREST.DIAGRAM!A1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08E"/>
  </sheetPr>
  <dimension ref="A1:L49"/>
  <sheetViews>
    <sheetView zoomScale="70" zoomScaleNormal="70" workbookViewId="0">
      <selection activeCell="M3" sqref="M3"/>
    </sheetView>
  </sheetViews>
  <sheetFormatPr baseColWidth="10" defaultColWidth="11.42578125" defaultRowHeight="15" x14ac:dyDescent="0.25"/>
  <cols>
    <col min="1" max="1" width="59.7109375" style="33" customWidth="1"/>
    <col min="2" max="2" width="16.28515625" style="32" bestFit="1" customWidth="1"/>
    <col min="3" max="3" width="17.42578125" bestFit="1" customWidth="1"/>
    <col min="4" max="4" width="25.28515625" customWidth="1"/>
    <col min="5" max="5" width="23" customWidth="1"/>
    <col min="6" max="6" width="23" bestFit="1" customWidth="1"/>
    <col min="7" max="7" width="22.42578125" customWidth="1"/>
    <col min="8" max="8" width="16.28515625" customWidth="1"/>
    <col min="9" max="9" width="21.28515625" customWidth="1"/>
    <col min="10" max="10" width="17.85546875" customWidth="1"/>
    <col min="11" max="11" width="3.28515625" customWidth="1"/>
    <col min="12" max="12" width="20" customWidth="1"/>
  </cols>
  <sheetData>
    <row r="1" spans="1:12" ht="63.2" customHeight="1" thickBot="1" x14ac:dyDescent="0.3">
      <c r="A1" s="455" t="s">
        <v>431</v>
      </c>
      <c r="B1" s="456" t="str">
        <f>INNOV.DIAGRAM!A1</f>
        <v>INNOVACIÓN</v>
      </c>
      <c r="C1" s="310" t="str">
        <f>PROD.SOS.DIAGRAM!A1</f>
        <v>PRODUCCION SOSTENIBLE</v>
      </c>
      <c r="D1" s="279" t="str">
        <f>LIDER.DIREST.DIAGRAM!A1</f>
        <v xml:space="preserve">3. LIDERAZGO Y DIRECCIONAMIENTO ESTRATÉGICO </v>
      </c>
      <c r="E1" s="280" t="str">
        <f>CULTOR.DIAGRAM!A1</f>
        <v>CULTURA ORGANIZACIONAL</v>
      </c>
      <c r="F1" s="457" t="str">
        <f>RECONO.DIAGRAM!A1</f>
        <v>RECONOCIMIENTO</v>
      </c>
      <c r="G1" s="458" t="str">
        <f>PROC.COLAB.DIAGRAM!A1</f>
        <v>PROCESOS COLABORATIVOS</v>
      </c>
      <c r="H1" s="459" t="str">
        <f>'NUEVMERC DIAGRAM'!A1</f>
        <v>NUEVOS MERCADOS</v>
      </c>
      <c r="I1" s="460" t="str">
        <f>'TECNOLOGIA DIAGRAM'!A1</f>
        <v>TECNOLOGÍA</v>
      </c>
      <c r="J1" s="461" t="str">
        <f>'INDFINAN DIAGRAM'!A1</f>
        <v>INDICADORES FINANCIEROS</v>
      </c>
      <c r="L1" s="281" t="s">
        <v>1</v>
      </c>
    </row>
    <row r="2" spans="1:12" x14ac:dyDescent="0.25">
      <c r="A2" s="246" t="str">
        <f>INNOV.DIAGRAM!B3</f>
        <v>Modo de innovar</v>
      </c>
      <c r="B2" s="256">
        <f>INNOV.DIAGRAM!D3</f>
        <v>0.60000000000000009</v>
      </c>
      <c r="C2" s="771"/>
      <c r="D2" s="771"/>
      <c r="E2" s="771"/>
      <c r="F2" s="771"/>
      <c r="G2" s="771"/>
      <c r="H2" s="771"/>
      <c r="I2" s="771"/>
      <c r="J2" s="773"/>
    </row>
    <row r="3" spans="1:12" x14ac:dyDescent="0.25">
      <c r="A3" s="247" t="str">
        <f>INNOV.DIAGRAM!B7</f>
        <v>Creación de Valor</v>
      </c>
      <c r="B3" s="257">
        <f>INNOV.DIAGRAM!D7</f>
        <v>0.2</v>
      </c>
      <c r="C3" s="771"/>
      <c r="D3" s="771"/>
      <c r="E3" s="771"/>
      <c r="F3" s="771"/>
      <c r="G3" s="771"/>
      <c r="H3" s="771"/>
      <c r="I3" s="771"/>
      <c r="J3" s="773"/>
    </row>
    <row r="4" spans="1:12" x14ac:dyDescent="0.25">
      <c r="A4" s="247" t="str">
        <f>INNOV.DIAGRAM!B6</f>
        <v>Tipo de innovación</v>
      </c>
      <c r="B4" s="257">
        <f>INNOV.DIAGRAM!D6</f>
        <v>0.2</v>
      </c>
      <c r="C4" s="771"/>
      <c r="D4" s="771"/>
      <c r="E4" s="771"/>
      <c r="F4" s="771"/>
      <c r="G4" s="771"/>
      <c r="H4" s="771"/>
      <c r="I4" s="771"/>
      <c r="J4" s="773"/>
    </row>
    <row r="5" spans="1:12" x14ac:dyDescent="0.25">
      <c r="A5" s="247" t="str">
        <f>INNOV.DIAGRAM!B4</f>
        <v>Ecodiseño</v>
      </c>
      <c r="B5" s="258">
        <f>'1. INNOVACIÓN'!I4</f>
        <v>0.4</v>
      </c>
      <c r="C5" s="771"/>
      <c r="D5" s="771"/>
      <c r="E5" s="771"/>
      <c r="F5" s="771"/>
      <c r="G5" s="771"/>
      <c r="H5" s="771"/>
      <c r="I5" s="771"/>
      <c r="J5" s="773"/>
    </row>
    <row r="6" spans="1:12" x14ac:dyDescent="0.25">
      <c r="A6" s="248" t="str">
        <f>INNOV.DIAGRAM!B5</f>
        <v>Economía circular</v>
      </c>
      <c r="B6" s="259">
        <f>'1. INNOVACIÓN'!I5</f>
        <v>0.2</v>
      </c>
      <c r="C6" s="771"/>
      <c r="D6" s="771"/>
      <c r="E6" s="771"/>
      <c r="F6" s="771"/>
      <c r="G6" s="771"/>
      <c r="H6" s="771"/>
      <c r="I6" s="771"/>
      <c r="J6" s="773"/>
    </row>
    <row r="7" spans="1:12" x14ac:dyDescent="0.25">
      <c r="A7" s="249" t="str">
        <f>PROD.SOS.DIAGRAM!B3</f>
        <v>Proveedores- Materias primas y/ o insumos para la operación</v>
      </c>
      <c r="B7" s="774"/>
      <c r="C7" s="253">
        <f>PROD.SOS.DIAGRAM!E3</f>
        <v>0.2</v>
      </c>
      <c r="D7" s="771"/>
      <c r="E7" s="771"/>
      <c r="F7" s="771"/>
      <c r="G7" s="771"/>
      <c r="H7" s="771"/>
      <c r="I7" s="771"/>
      <c r="J7" s="773"/>
    </row>
    <row r="8" spans="1:12" x14ac:dyDescent="0.25">
      <c r="A8" s="250" t="str">
        <f>PROD.SOS.DIAGRAM!B10</f>
        <v>Presupuesto asignado a un programa de gestión  Ambiental</v>
      </c>
      <c r="B8" s="774"/>
      <c r="C8" s="254">
        <f>'2. PRODUCCIÓN SOSTENIBLE'!I10</f>
        <v>0.2</v>
      </c>
      <c r="D8" s="771"/>
      <c r="E8" s="771"/>
      <c r="F8" s="771"/>
      <c r="G8" s="771"/>
      <c r="H8" s="771"/>
      <c r="I8" s="771"/>
      <c r="J8" s="773"/>
    </row>
    <row r="9" spans="1:12" x14ac:dyDescent="0.25">
      <c r="A9" s="250" t="str">
        <f>PROD.SOS.DIAGRAM!B11</f>
        <v>Modelo de negocio que incluye Economía circular</v>
      </c>
      <c r="B9" s="774"/>
      <c r="C9" s="254">
        <f>'2. PRODUCCIÓN SOSTENIBLE'!I11</f>
        <v>0.2</v>
      </c>
      <c r="D9" s="771"/>
      <c r="E9" s="771"/>
      <c r="F9" s="771"/>
      <c r="G9" s="771"/>
      <c r="H9" s="771"/>
      <c r="I9" s="771"/>
      <c r="J9" s="773"/>
    </row>
    <row r="10" spans="1:12" x14ac:dyDescent="0.25">
      <c r="A10" s="250" t="str">
        <f>PROD.SOS.DIAGRAM!B9</f>
        <v>Planes, sellos y certificaciones ambientales</v>
      </c>
      <c r="B10" s="774"/>
      <c r="C10" s="254">
        <f>PROD.SOS.DIAGRAM!E9</f>
        <v>0.2</v>
      </c>
      <c r="D10" s="771"/>
      <c r="E10" s="771"/>
      <c r="F10" s="771"/>
      <c r="G10" s="771"/>
      <c r="H10" s="771"/>
      <c r="I10" s="771"/>
      <c r="J10" s="773"/>
    </row>
    <row r="11" spans="1:12" x14ac:dyDescent="0.25">
      <c r="A11" s="251" t="str">
        <f>PROD.SOS.DIAGRAM!B4</f>
        <v>Agua- uso eficiente</v>
      </c>
      <c r="B11" s="774"/>
      <c r="C11" s="254">
        <f>'2. PRODUCCIÓN SOSTENIBLE'!I4</f>
        <v>0.2</v>
      </c>
      <c r="D11" s="771"/>
      <c r="E11" s="771"/>
      <c r="F11" s="771"/>
      <c r="G11" s="771"/>
      <c r="H11" s="771"/>
      <c r="I11" s="771"/>
      <c r="J11" s="773"/>
    </row>
    <row r="12" spans="1:12" x14ac:dyDescent="0.25">
      <c r="A12" s="251" t="str">
        <f>PROD.SOS.DIAGRAM!B5</f>
        <v>Aguas residuales</v>
      </c>
      <c r="B12" s="774"/>
      <c r="C12" s="254">
        <f>'2. PRODUCCIÓN SOSTENIBLE'!I5</f>
        <v>0.2</v>
      </c>
      <c r="D12" s="771"/>
      <c r="E12" s="771"/>
      <c r="F12" s="771"/>
      <c r="G12" s="771"/>
      <c r="H12" s="771"/>
      <c r="I12" s="771"/>
      <c r="J12" s="773"/>
    </row>
    <row r="13" spans="1:12" x14ac:dyDescent="0.25">
      <c r="A13" s="251" t="str">
        <f>PROD.SOS.DIAGRAM!B6</f>
        <v>Energía</v>
      </c>
      <c r="B13" s="774"/>
      <c r="C13" s="254">
        <f>'2. PRODUCCIÓN SOSTENIBLE'!I6</f>
        <v>0.4</v>
      </c>
      <c r="D13" s="771"/>
      <c r="E13" s="771"/>
      <c r="F13" s="771"/>
      <c r="G13" s="771"/>
      <c r="H13" s="771"/>
      <c r="I13" s="771"/>
      <c r="J13" s="773"/>
    </row>
    <row r="14" spans="1:12" x14ac:dyDescent="0.25">
      <c r="A14" s="251" t="str">
        <f>PROD.SOS.DIAGRAM!B7</f>
        <v>Emisiones Atmosféricas</v>
      </c>
      <c r="B14" s="774"/>
      <c r="C14" s="254">
        <f>'2. PRODUCCIÓN SOSTENIBLE'!I7</f>
        <v>0.2</v>
      </c>
      <c r="D14" s="771"/>
      <c r="E14" s="771"/>
      <c r="F14" s="771"/>
      <c r="G14" s="771"/>
      <c r="H14" s="771"/>
      <c r="I14" s="771"/>
      <c r="J14" s="773"/>
    </row>
    <row r="15" spans="1:12" x14ac:dyDescent="0.25">
      <c r="A15" s="252" t="str">
        <f>PROD.SOS.DIAGRAM!B8</f>
        <v>Residuos sólidos y/o Basuras</v>
      </c>
      <c r="B15" s="774"/>
      <c r="C15" s="255">
        <f>'2. PRODUCCIÓN SOSTENIBLE'!I8</f>
        <v>0.2</v>
      </c>
      <c r="D15" s="771"/>
      <c r="E15" s="771"/>
      <c r="F15" s="771"/>
      <c r="G15" s="771"/>
      <c r="H15" s="771"/>
      <c r="I15" s="771"/>
      <c r="J15" s="773"/>
    </row>
    <row r="16" spans="1:12" x14ac:dyDescent="0.25">
      <c r="A16" s="263" t="str">
        <f>LIDER.DIREST.DIAGRAM!B3</f>
        <v>Tendencias sociales</v>
      </c>
      <c r="B16" s="774"/>
      <c r="C16" s="771"/>
      <c r="D16" s="260">
        <f>'3. LIDER.DIR.ESTRA'!I3</f>
        <v>0.6</v>
      </c>
      <c r="E16" s="771"/>
      <c r="F16" s="771"/>
      <c r="G16" s="771"/>
      <c r="H16" s="771"/>
      <c r="I16" s="771"/>
      <c r="J16" s="773"/>
    </row>
    <row r="17" spans="1:10" x14ac:dyDescent="0.25">
      <c r="A17" s="264" t="str">
        <f>LIDER.DIREST.DIAGRAM!B4</f>
        <v>Capacidad de movilización</v>
      </c>
      <c r="B17" s="774"/>
      <c r="C17" s="771"/>
      <c r="D17" s="261">
        <f>'3. LIDER.DIR.ESTRA'!I4</f>
        <v>0.8</v>
      </c>
      <c r="E17" s="771"/>
      <c r="F17" s="771"/>
      <c r="G17" s="771"/>
      <c r="H17" s="771"/>
      <c r="I17" s="771"/>
      <c r="J17" s="773"/>
    </row>
    <row r="18" spans="1:10" x14ac:dyDescent="0.25">
      <c r="A18" s="264" t="str">
        <f>LIDER.DIREST.DIAGRAM!B5</f>
        <v>Ética, Valores y Política Anticorrupción</v>
      </c>
      <c r="B18" s="774"/>
      <c r="C18" s="771"/>
      <c r="D18" s="261">
        <f>'3. LIDER.DIR.ESTRA'!I5</f>
        <v>0.6</v>
      </c>
      <c r="E18" s="771"/>
      <c r="F18" s="771"/>
      <c r="G18" s="771"/>
      <c r="H18" s="771"/>
      <c r="I18" s="771"/>
      <c r="J18" s="773"/>
    </row>
    <row r="19" spans="1:10" x14ac:dyDescent="0.25">
      <c r="A19" s="265" t="str">
        <f>LIDER.DIREST.DIAGRAM!B6</f>
        <v>Rendición de cuentas  en Desarrollo Sostenible</v>
      </c>
      <c r="B19" s="774"/>
      <c r="C19" s="771"/>
      <c r="D19" s="261">
        <f>'3. LIDER.DIR.ESTRA'!I6</f>
        <v>0.2</v>
      </c>
      <c r="E19" s="771"/>
      <c r="F19" s="771"/>
      <c r="G19" s="771"/>
      <c r="H19" s="771"/>
      <c r="I19" s="771"/>
      <c r="J19" s="773"/>
    </row>
    <row r="20" spans="1:10" x14ac:dyDescent="0.25">
      <c r="A20" s="265" t="str">
        <f>LIDER.DIREST.DIAGRAM!B7</f>
        <v>Valor de la Sostenibilidad</v>
      </c>
      <c r="B20" s="774"/>
      <c r="C20" s="771"/>
      <c r="D20" s="261">
        <f>'3. LIDER.DIR.ESTRA'!I7</f>
        <v>0.3</v>
      </c>
      <c r="E20" s="771"/>
      <c r="F20" s="771"/>
      <c r="G20" s="771"/>
      <c r="H20" s="771"/>
      <c r="I20" s="771"/>
      <c r="J20" s="773"/>
    </row>
    <row r="21" spans="1:10" x14ac:dyDescent="0.25">
      <c r="A21" s="265" t="str">
        <f>LIDER.DIREST.DIAGRAM!B8</f>
        <v>Gobierno  Corporativo</v>
      </c>
      <c r="B21" s="774"/>
      <c r="C21" s="771"/>
      <c r="D21" s="261">
        <f>'3. LIDER.DIR.ESTRA'!I8</f>
        <v>0.8</v>
      </c>
      <c r="E21" s="771"/>
      <c r="F21" s="771"/>
      <c r="G21" s="771"/>
      <c r="H21" s="771"/>
      <c r="I21" s="771"/>
      <c r="J21" s="773"/>
    </row>
    <row r="22" spans="1:10" x14ac:dyDescent="0.25">
      <c r="A22" s="265" t="str">
        <f>LIDER.DIREST.DIAGRAM!B9</f>
        <v>Gestión del Conocimiento</v>
      </c>
      <c r="B22" s="774"/>
      <c r="C22" s="771"/>
      <c r="D22" s="261">
        <f>'3. LIDER.DIR.ESTRA'!I9</f>
        <v>0.8</v>
      </c>
      <c r="E22" s="771"/>
      <c r="F22" s="771"/>
      <c r="G22" s="771"/>
      <c r="H22" s="771"/>
      <c r="I22" s="771"/>
      <c r="J22" s="773"/>
    </row>
    <row r="23" spans="1:10" x14ac:dyDescent="0.25">
      <c r="A23" s="265" t="str">
        <f>LIDER.DIREST.DIAGRAM!B10</f>
        <v xml:space="preserve"> Estrategias corporativas</v>
      </c>
      <c r="B23" s="774"/>
      <c r="C23" s="771"/>
      <c r="D23" s="261">
        <f>'3. LIDER.DIR.ESTRA'!I10</f>
        <v>1</v>
      </c>
      <c r="E23" s="771"/>
      <c r="F23" s="771"/>
      <c r="G23" s="771"/>
      <c r="H23" s="771"/>
      <c r="I23" s="771"/>
      <c r="J23" s="773"/>
    </row>
    <row r="24" spans="1:10" x14ac:dyDescent="0.25">
      <c r="A24" s="264" t="str">
        <f>LIDER.DIREST.DIAGRAM!B11</f>
        <v>Análisis de entornos</v>
      </c>
      <c r="B24" s="774"/>
      <c r="C24" s="771"/>
      <c r="D24" s="261">
        <f>'3. LIDER.DIR.ESTRA'!I11</f>
        <v>0.6</v>
      </c>
      <c r="E24" s="771"/>
      <c r="F24" s="771"/>
      <c r="G24" s="771"/>
      <c r="H24" s="771"/>
      <c r="I24" s="771"/>
      <c r="J24" s="773"/>
    </row>
    <row r="25" spans="1:10" ht="15.75" thickBot="1" x14ac:dyDescent="0.3">
      <c r="A25" s="266" t="str">
        <f>LIDER.DIREST.DIAGRAM!B12</f>
        <v>Toma de Decisiones</v>
      </c>
      <c r="B25" s="774"/>
      <c r="C25" s="771"/>
      <c r="D25" s="262">
        <f>'3. LIDER.DIR.ESTRA'!I12</f>
        <v>1</v>
      </c>
      <c r="E25" s="771"/>
      <c r="F25" s="771"/>
      <c r="G25" s="771"/>
      <c r="H25" s="771"/>
      <c r="I25" s="771"/>
      <c r="J25" s="773"/>
    </row>
    <row r="26" spans="1:10" x14ac:dyDescent="0.25">
      <c r="A26" s="270" t="str">
        <f>CULTOR.DIAGRAM!B3</f>
        <v>Ambiente Laboral</v>
      </c>
      <c r="B26" s="774"/>
      <c r="C26" s="771"/>
      <c r="D26" s="776"/>
      <c r="E26" s="267">
        <f>CULTOR.DIAGRAM!D3</f>
        <v>0.60000000000000009</v>
      </c>
      <c r="F26" s="771"/>
      <c r="G26" s="771"/>
      <c r="H26" s="771"/>
      <c r="I26" s="771"/>
      <c r="J26" s="773"/>
    </row>
    <row r="27" spans="1:10" x14ac:dyDescent="0.25">
      <c r="A27" s="271" t="str">
        <f>CULTOR.DIAGRAM!B6</f>
        <v>Valor Compartido</v>
      </c>
      <c r="B27" s="774"/>
      <c r="C27" s="771"/>
      <c r="D27" s="776"/>
      <c r="E27" s="268">
        <f>CULTOR.DIAGRAM!D6</f>
        <v>0.2</v>
      </c>
      <c r="F27" s="771"/>
      <c r="G27" s="771"/>
      <c r="H27" s="771"/>
      <c r="I27" s="771"/>
      <c r="J27" s="773"/>
    </row>
    <row r="28" spans="1:10" x14ac:dyDescent="0.25">
      <c r="A28" s="271" t="str">
        <f>CULTOR.DIAGRAM!B5</f>
        <v>Comunicación</v>
      </c>
      <c r="B28" s="774"/>
      <c r="C28" s="771"/>
      <c r="D28" s="776"/>
      <c r="E28" s="268">
        <f>CULTOR.DIAGRAM!D5</f>
        <v>0.8</v>
      </c>
      <c r="F28" s="771"/>
      <c r="G28" s="771"/>
      <c r="H28" s="771"/>
      <c r="I28" s="771"/>
      <c r="J28" s="773"/>
    </row>
    <row r="29" spans="1:10" ht="15.75" thickBot="1" x14ac:dyDescent="0.3">
      <c r="A29" s="272" t="str">
        <f>CULTOR.DIAGRAM!B4</f>
        <v>Cambio de paradigmas</v>
      </c>
      <c r="B29" s="774"/>
      <c r="C29" s="771"/>
      <c r="D29" s="776"/>
      <c r="E29" s="269">
        <f>CULTOR.DIAGRAM!D4</f>
        <v>0.4</v>
      </c>
      <c r="F29" s="771"/>
      <c r="G29" s="771"/>
      <c r="H29" s="771"/>
      <c r="I29" s="771"/>
      <c r="J29" s="773"/>
    </row>
    <row r="30" spans="1:10" x14ac:dyDescent="0.25">
      <c r="A30" s="276" t="str">
        <f>RECONO.DIAGRAM!B3</f>
        <v>Felicidad en el trabajo</v>
      </c>
      <c r="B30" s="774"/>
      <c r="C30" s="771"/>
      <c r="D30" s="776"/>
      <c r="E30" s="771"/>
      <c r="F30" s="273">
        <f>RECONO.DIAGRAM!D3</f>
        <v>0.4</v>
      </c>
      <c r="G30" s="771"/>
      <c r="H30" s="771"/>
      <c r="I30" s="771"/>
      <c r="J30" s="773"/>
    </row>
    <row r="31" spans="1:10" x14ac:dyDescent="0.25">
      <c r="A31" s="277" t="str">
        <f>RECONO.DIAGRAM!B6</f>
        <v>Valoración en el trabajo</v>
      </c>
      <c r="B31" s="774"/>
      <c r="C31" s="771"/>
      <c r="D31" s="776"/>
      <c r="E31" s="771"/>
      <c r="F31" s="274">
        <f>RECONO.DIAGRAM!D6</f>
        <v>0.4</v>
      </c>
      <c r="G31" s="771"/>
      <c r="H31" s="771"/>
      <c r="I31" s="771"/>
      <c r="J31" s="773"/>
    </row>
    <row r="32" spans="1:10" x14ac:dyDescent="0.25">
      <c r="A32" s="277" t="str">
        <f>RECONO.DIAGRAM!B5</f>
        <v>Practicas de motivación</v>
      </c>
      <c r="B32" s="774"/>
      <c r="C32" s="771"/>
      <c r="D32" s="776"/>
      <c r="E32" s="771"/>
      <c r="F32" s="274">
        <f>RECONO.DIAGRAM!D5</f>
        <v>0.4</v>
      </c>
      <c r="G32" s="771"/>
      <c r="H32" s="771"/>
      <c r="I32" s="771"/>
      <c r="J32" s="773"/>
    </row>
    <row r="33" spans="1:10" ht="15.75" thickBot="1" x14ac:dyDescent="0.3">
      <c r="A33" s="278" t="str">
        <f>RECONO.DIAGRAM!B4</f>
        <v>Trabajador con consciencia ambiental</v>
      </c>
      <c r="B33" s="774"/>
      <c r="C33" s="771"/>
      <c r="D33" s="776"/>
      <c r="E33" s="771"/>
      <c r="F33" s="275">
        <f>RECONO.DIAGRAM!D4</f>
        <v>0.60000000000000009</v>
      </c>
      <c r="G33" s="771"/>
      <c r="H33" s="771"/>
      <c r="I33" s="771"/>
      <c r="J33" s="773"/>
    </row>
    <row r="34" spans="1:10" x14ac:dyDescent="0.25">
      <c r="A34" s="285" t="str">
        <f>PROC.COLAB.DIAGRAM!B3</f>
        <v>Asociatividad</v>
      </c>
      <c r="B34" s="774"/>
      <c r="C34" s="771"/>
      <c r="D34" s="776"/>
      <c r="E34" s="771"/>
      <c r="F34" s="771"/>
      <c r="G34" s="282">
        <f>PROC.COLAB.DIAGRAM!D3</f>
        <v>0.4</v>
      </c>
      <c r="H34" s="771"/>
      <c r="I34" s="771"/>
      <c r="J34" s="773"/>
    </row>
    <row r="35" spans="1:10" x14ac:dyDescent="0.25">
      <c r="A35" s="286" t="str">
        <f>PROC.COLAB.DIAGRAM!B6</f>
        <v>Voluntariado corporativo</v>
      </c>
      <c r="B35" s="774"/>
      <c r="C35" s="771"/>
      <c r="D35" s="776"/>
      <c r="E35" s="771"/>
      <c r="F35" s="771"/>
      <c r="G35" s="283">
        <f>PROC.COLAB.DIAGRAM!D6</f>
        <v>0.2</v>
      </c>
      <c r="H35" s="771"/>
      <c r="I35" s="771"/>
      <c r="J35" s="773"/>
    </row>
    <row r="36" spans="1:10" x14ac:dyDescent="0.25">
      <c r="A36" s="286" t="str">
        <f>PROC.COLAB.DIAGRAM!B5</f>
        <v>Acuerdos- Negociación- Consensos</v>
      </c>
      <c r="B36" s="774"/>
      <c r="C36" s="771"/>
      <c r="D36" s="776"/>
      <c r="E36" s="771"/>
      <c r="F36" s="771"/>
      <c r="G36" s="283">
        <f>PROC.COLAB.DIAGRAM!D5</f>
        <v>0.4</v>
      </c>
      <c r="H36" s="771"/>
      <c r="I36" s="771"/>
      <c r="J36" s="773"/>
    </row>
    <row r="37" spans="1:10" ht="15.75" thickBot="1" x14ac:dyDescent="0.3">
      <c r="A37" s="287" t="str">
        <f>PROC.COLAB.DIAGRAM!B4</f>
        <v>Seguridad en el Trabajo</v>
      </c>
      <c r="B37" s="774"/>
      <c r="C37" s="771"/>
      <c r="D37" s="776"/>
      <c r="E37" s="771"/>
      <c r="F37" s="771"/>
      <c r="G37" s="284">
        <f>PROC.COLAB.DIAGRAM!D4</f>
        <v>0.60000000000000009</v>
      </c>
      <c r="H37" s="771"/>
      <c r="I37" s="771"/>
      <c r="J37" s="773"/>
    </row>
    <row r="38" spans="1:10" ht="30" x14ac:dyDescent="0.25">
      <c r="A38" s="291" t="str">
        <f>'NUEVMERC DIAGRAM'!B3</f>
        <v>Grado de Influencia en otros mercados de los Bienes y o Servicios.</v>
      </c>
      <c r="B38" s="774"/>
      <c r="C38" s="771"/>
      <c r="D38" s="776"/>
      <c r="E38" s="771"/>
      <c r="F38" s="771"/>
      <c r="G38" s="771"/>
      <c r="H38" s="288">
        <f>'NUEVMERC DIAGRAM'!D3</f>
        <v>0.5</v>
      </c>
      <c r="I38" s="771"/>
      <c r="J38" s="773"/>
    </row>
    <row r="39" spans="1:10" x14ac:dyDescent="0.25">
      <c r="A39" s="292" t="str">
        <f>'NUEVMERC DIAGRAM'!B6</f>
        <v>Estrategia comercial</v>
      </c>
      <c r="B39" s="774"/>
      <c r="C39" s="771"/>
      <c r="D39" s="776"/>
      <c r="E39" s="771"/>
      <c r="F39" s="771"/>
      <c r="G39" s="771"/>
      <c r="H39" s="289">
        <f>'NUEVMERC DIAGRAM'!D6</f>
        <v>0.60000000000000009</v>
      </c>
      <c r="I39" s="771"/>
      <c r="J39" s="773"/>
    </row>
    <row r="40" spans="1:10" x14ac:dyDescent="0.25">
      <c r="A40" s="293" t="str">
        <f>'NUEVMERC DIAGRAM'!B5</f>
        <v>Plan Estratégico para entrar en nuevos mercados</v>
      </c>
      <c r="B40" s="774"/>
      <c r="C40" s="771"/>
      <c r="D40" s="776"/>
      <c r="E40" s="771"/>
      <c r="F40" s="771"/>
      <c r="G40" s="771"/>
      <c r="H40" s="289">
        <f>'NUEVMERC DIAGRAM'!D5</f>
        <v>0.2</v>
      </c>
      <c r="I40" s="771"/>
      <c r="J40" s="773"/>
    </row>
    <row r="41" spans="1:10" ht="15.75" thickBot="1" x14ac:dyDescent="0.3">
      <c r="A41" s="294" t="str">
        <f>'NUEVMERC DIAGRAM'!B4</f>
        <v>Mercados Verdes</v>
      </c>
      <c r="B41" s="774"/>
      <c r="C41" s="771"/>
      <c r="D41" s="776"/>
      <c r="E41" s="771"/>
      <c r="F41" s="771"/>
      <c r="G41" s="771"/>
      <c r="H41" s="290">
        <f>'NUEVMERC DIAGRAM'!D4</f>
        <v>0.2</v>
      </c>
      <c r="I41" s="771"/>
      <c r="J41" s="773"/>
    </row>
    <row r="42" spans="1:10" x14ac:dyDescent="0.25">
      <c r="A42" s="298" t="str">
        <f>'TECNOLOGIA DIAGRAM'!B3</f>
        <v>Democratización de la Tecnología</v>
      </c>
      <c r="B42" s="774"/>
      <c r="C42" s="771"/>
      <c r="D42" s="776"/>
      <c r="E42" s="771"/>
      <c r="F42" s="771"/>
      <c r="G42" s="771"/>
      <c r="H42" s="771"/>
      <c r="I42" s="295">
        <f>'TECNOLOGIA DIAGRAM'!D3</f>
        <v>0.4</v>
      </c>
      <c r="J42" s="773"/>
    </row>
    <row r="43" spans="1:10" x14ac:dyDescent="0.25">
      <c r="A43" s="299" t="str">
        <f>'TECNOLOGIA DIAGRAM'!B6</f>
        <v>Transferencia tecnológica</v>
      </c>
      <c r="B43" s="774"/>
      <c r="C43" s="771"/>
      <c r="D43" s="776"/>
      <c r="E43" s="771"/>
      <c r="F43" s="771"/>
      <c r="G43" s="771"/>
      <c r="H43" s="771"/>
      <c r="I43" s="296">
        <f>'TECNOLOGIA DIAGRAM'!D6</f>
        <v>0.2</v>
      </c>
      <c r="J43" s="773"/>
    </row>
    <row r="44" spans="1:10" x14ac:dyDescent="0.25">
      <c r="A44" s="299" t="str">
        <f>'TECNOLOGIA DIAGRAM'!B5</f>
        <v>Prospectiva</v>
      </c>
      <c r="B44" s="774"/>
      <c r="C44" s="771"/>
      <c r="D44" s="776"/>
      <c r="E44" s="771"/>
      <c r="F44" s="771"/>
      <c r="G44" s="771"/>
      <c r="H44" s="771"/>
      <c r="I44" s="296">
        <f>'TECNOLOGIA DIAGRAM'!D5</f>
        <v>0.2</v>
      </c>
      <c r="J44" s="773"/>
    </row>
    <row r="45" spans="1:10" ht="15.75" thickBot="1" x14ac:dyDescent="0.3">
      <c r="A45" s="300" t="str">
        <f>'TECNOLOGIA DIAGRAM'!B4</f>
        <v>Tecnologías limpias</v>
      </c>
      <c r="B45" s="774"/>
      <c r="C45" s="771"/>
      <c r="D45" s="776"/>
      <c r="E45" s="771"/>
      <c r="F45" s="771"/>
      <c r="G45" s="771"/>
      <c r="H45" s="771"/>
      <c r="I45" s="297">
        <f>'TECNOLOGIA DIAGRAM'!D4</f>
        <v>0.2</v>
      </c>
      <c r="J45" s="773"/>
    </row>
    <row r="46" spans="1:10" x14ac:dyDescent="0.25">
      <c r="A46" s="305" t="str">
        <f>'INDFINAN DIAGRAM'!B3</f>
        <v>Impacto en la Sociedad</v>
      </c>
      <c r="B46" s="774"/>
      <c r="C46" s="771"/>
      <c r="D46" s="776"/>
      <c r="E46" s="771"/>
      <c r="F46" s="771"/>
      <c r="G46" s="771"/>
      <c r="H46" s="771"/>
      <c r="I46" s="771"/>
      <c r="J46" s="301">
        <f>'INDFINAN DIAGRAM'!D3</f>
        <v>0.2</v>
      </c>
    </row>
    <row r="47" spans="1:10" ht="30" x14ac:dyDescent="0.25">
      <c r="A47" s="306" t="str">
        <f>'INDFINAN DIAGRAM'!B6</f>
        <v>Desempeño financiero. De Liquidez- Endeudamiento-Rentabilidad- Actividad. En el ultimo año fiscal</v>
      </c>
      <c r="B47" s="774"/>
      <c r="C47" s="771"/>
      <c r="D47" s="776"/>
      <c r="E47" s="771"/>
      <c r="F47" s="771"/>
      <c r="G47" s="771"/>
      <c r="H47" s="771"/>
      <c r="I47" s="771"/>
      <c r="J47" s="302">
        <f>'INDFINAN DIAGRAM'!D6</f>
        <v>1</v>
      </c>
    </row>
    <row r="48" spans="1:10" x14ac:dyDescent="0.25">
      <c r="A48" s="307" t="str">
        <f>'INDFINAN DIAGRAM'!B5</f>
        <v>Valor Agregado ( EVA)</v>
      </c>
      <c r="B48" s="774"/>
      <c r="C48" s="771"/>
      <c r="D48" s="776"/>
      <c r="E48" s="771"/>
      <c r="F48" s="771"/>
      <c r="G48" s="771"/>
      <c r="H48" s="771"/>
      <c r="I48" s="771"/>
      <c r="J48" s="303">
        <f>'INDFINAN DIAGRAM'!D5</f>
        <v>1</v>
      </c>
    </row>
    <row r="49" spans="1:10" ht="15.75" thickBot="1" x14ac:dyDescent="0.3">
      <c r="A49" s="308" t="str">
        <f>'INDFINAN DIAGRAM'!B4</f>
        <v>Protección y/o recuperación del entorno</v>
      </c>
      <c r="B49" s="775"/>
      <c r="C49" s="772"/>
      <c r="D49" s="777"/>
      <c r="E49" s="772"/>
      <c r="F49" s="772"/>
      <c r="G49" s="772"/>
      <c r="H49" s="772"/>
      <c r="I49" s="772"/>
      <c r="J49" s="304">
        <f>'INDFINAN DIAGRAM'!D4</f>
        <v>0.2</v>
      </c>
    </row>
  </sheetData>
  <mergeCells count="16">
    <mergeCell ref="I46:I49"/>
    <mergeCell ref="H2:H37"/>
    <mergeCell ref="I2:I41"/>
    <mergeCell ref="J2:J45"/>
    <mergeCell ref="B7:B49"/>
    <mergeCell ref="C16:C49"/>
    <mergeCell ref="D26:D49"/>
    <mergeCell ref="E30:E49"/>
    <mergeCell ref="F34:F49"/>
    <mergeCell ref="G38:G49"/>
    <mergeCell ref="D2:D15"/>
    <mergeCell ref="E2:E25"/>
    <mergeCell ref="F2:F29"/>
    <mergeCell ref="G2:G33"/>
    <mergeCell ref="C2:C6"/>
    <mergeCell ref="H42:H49"/>
  </mergeCells>
  <hyperlinks>
    <hyperlink ref="C1" location="PROD.SOS.DIAGRAM!A1" display="PROD.SOS.DIAGRAM!A1"/>
    <hyperlink ref="B1" location="INNOV.DIAGRAM!A1" display="INNOV.DIAGRAM!A1"/>
    <hyperlink ref="D1" location="LIDER.DIREST.DIAGRAM!A1" display="LIDER.DIREST.DIAGRAM!A1"/>
    <hyperlink ref="E1" location="CULTOR.DIAGRAM!A1" display="CULTOR.DIAGRAM!A1"/>
    <hyperlink ref="F1" location="RECONO.DIAGRAM!A1" display="RECONO.DIAGRAM!A1"/>
    <hyperlink ref="G1" location="PROC.COLAB.DIAGRAM!A1" display="PROC.COLAB.DIAGRAM!A1"/>
    <hyperlink ref="H1" location="'NUEVMERC DIAGRAM'!A1" display="'NUEVMERC DIAGRAM'!A1"/>
    <hyperlink ref="I1" location="'TECNOLOGIA DIAGRAM'!A1" display="'TECNOLOGIA DIAGRAM'!A1"/>
    <hyperlink ref="J1" location="'INDFINAN DIAGRAM'!A1" display="'INDFINAN DIAGRAM'!A1"/>
    <hyperlink ref="L1" location="INDICE!A1" display="INDICE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50" zoomScaleNormal="150" workbookViewId="0">
      <pane ySplit="3" topLeftCell="A4" activePane="bottomLeft" state="frozen"/>
      <selection pane="bottomLeft" activeCell="F1" sqref="A1:H1"/>
    </sheetView>
  </sheetViews>
  <sheetFormatPr baseColWidth="10" defaultColWidth="11.42578125" defaultRowHeight="15" x14ac:dyDescent="0.25"/>
  <cols>
    <col min="3" max="3" width="29.5703125" style="186" customWidth="1"/>
    <col min="4" max="4" width="8.42578125" bestFit="1" customWidth="1"/>
    <col min="8" max="8" width="17.42578125" customWidth="1"/>
  </cols>
  <sheetData>
    <row r="1" spans="1:8" ht="15.75" thickBot="1" x14ac:dyDescent="0.3">
      <c r="A1" s="778" t="s">
        <v>432</v>
      </c>
      <c r="B1" s="779"/>
      <c r="C1" s="780"/>
      <c r="D1" s="780"/>
      <c r="E1" s="780"/>
      <c r="F1" s="780"/>
      <c r="G1" s="780"/>
      <c r="H1" s="781"/>
    </row>
    <row r="2" spans="1:8" x14ac:dyDescent="0.25">
      <c r="A2" s="782" t="s">
        <v>433</v>
      </c>
      <c r="B2" s="784" t="s">
        <v>434</v>
      </c>
      <c r="C2" s="786" t="s">
        <v>435</v>
      </c>
      <c r="D2" s="782" t="s">
        <v>436</v>
      </c>
      <c r="E2" s="788" t="s">
        <v>437</v>
      </c>
      <c r="F2" s="789"/>
      <c r="G2" s="782" t="s">
        <v>438</v>
      </c>
      <c r="H2" s="790" t="s">
        <v>439</v>
      </c>
    </row>
    <row r="3" spans="1:8" ht="15.75" thickBot="1" x14ac:dyDescent="0.3">
      <c r="A3" s="783"/>
      <c r="B3" s="785"/>
      <c r="C3" s="787"/>
      <c r="D3" s="783"/>
      <c r="E3" s="156" t="s">
        <v>440</v>
      </c>
      <c r="F3" s="157" t="s">
        <v>441</v>
      </c>
      <c r="G3" s="783"/>
      <c r="H3" s="791"/>
    </row>
    <row r="4" spans="1:8" ht="56.25" x14ac:dyDescent="0.25">
      <c r="A4" s="792" t="s">
        <v>442</v>
      </c>
      <c r="B4" s="539" t="s">
        <v>10</v>
      </c>
      <c r="C4" s="181" t="s">
        <v>443</v>
      </c>
      <c r="D4" s="158">
        <v>2</v>
      </c>
      <c r="E4" s="159">
        <v>0</v>
      </c>
      <c r="F4" s="794" t="s">
        <v>444</v>
      </c>
      <c r="G4" s="158">
        <v>2</v>
      </c>
      <c r="H4" s="796" t="s">
        <v>445</v>
      </c>
    </row>
    <row r="5" spans="1:8" ht="45.75" thickBot="1" x14ac:dyDescent="0.3">
      <c r="A5" s="793"/>
      <c r="B5" s="160" t="s">
        <v>17</v>
      </c>
      <c r="C5" s="182" t="s">
        <v>446</v>
      </c>
      <c r="D5" s="540">
        <v>2</v>
      </c>
      <c r="E5" s="161">
        <v>0</v>
      </c>
      <c r="F5" s="795"/>
      <c r="G5" s="540">
        <v>3</v>
      </c>
      <c r="H5" s="797"/>
    </row>
    <row r="6" spans="1:8" ht="33.75" x14ac:dyDescent="0.25">
      <c r="A6" s="792" t="s">
        <v>447</v>
      </c>
      <c r="B6" s="539" t="s">
        <v>8</v>
      </c>
      <c r="C6" s="183" t="s">
        <v>448</v>
      </c>
      <c r="D6" s="162">
        <v>4</v>
      </c>
      <c r="E6" s="798">
        <v>1000</v>
      </c>
      <c r="F6" s="800" t="s">
        <v>449</v>
      </c>
      <c r="G6" s="162">
        <v>12</v>
      </c>
      <c r="H6" s="802" t="s">
        <v>450</v>
      </c>
    </row>
    <row r="7" spans="1:8" ht="68.25" thickBot="1" x14ac:dyDescent="0.3">
      <c r="A7" s="793"/>
      <c r="B7" s="540" t="s">
        <v>451</v>
      </c>
      <c r="C7" s="182" t="s">
        <v>452</v>
      </c>
      <c r="D7" s="540">
        <v>1</v>
      </c>
      <c r="E7" s="799"/>
      <c r="F7" s="801"/>
      <c r="G7" s="540">
        <v>3</v>
      </c>
      <c r="H7" s="803"/>
    </row>
    <row r="8" spans="1:8" ht="45.75" thickBot="1" x14ac:dyDescent="0.3">
      <c r="A8" s="163" t="s">
        <v>453</v>
      </c>
      <c r="B8" s="542" t="s">
        <v>451</v>
      </c>
      <c r="C8" s="184" t="s">
        <v>454</v>
      </c>
      <c r="D8" s="163">
        <v>3</v>
      </c>
      <c r="E8" s="164">
        <v>0</v>
      </c>
      <c r="F8" s="165" t="s">
        <v>449</v>
      </c>
      <c r="G8" s="166">
        <v>6</v>
      </c>
      <c r="H8" s="167" t="s">
        <v>455</v>
      </c>
    </row>
    <row r="9" spans="1:8" ht="57" thickBot="1" x14ac:dyDescent="0.3">
      <c r="A9" s="163" t="s">
        <v>456</v>
      </c>
      <c r="B9" s="541" t="s">
        <v>451</v>
      </c>
      <c r="C9" s="184" t="s">
        <v>457</v>
      </c>
      <c r="D9" s="163">
        <v>2</v>
      </c>
      <c r="E9" s="168">
        <v>8000</v>
      </c>
      <c r="F9" s="165" t="s">
        <v>458</v>
      </c>
      <c r="G9" s="163">
        <v>12</v>
      </c>
      <c r="H9" s="167" t="s">
        <v>459</v>
      </c>
    </row>
    <row r="10" spans="1:8" ht="79.5" thickBot="1" x14ac:dyDescent="0.3">
      <c r="A10" s="804" t="s">
        <v>460</v>
      </c>
      <c r="B10" s="539" t="s">
        <v>451</v>
      </c>
      <c r="C10" s="169" t="s">
        <v>461</v>
      </c>
      <c r="D10" s="170">
        <v>1</v>
      </c>
      <c r="E10" s="798">
        <v>4000</v>
      </c>
      <c r="F10" s="800" t="s">
        <v>458</v>
      </c>
      <c r="G10" s="170">
        <v>6</v>
      </c>
      <c r="H10" s="802" t="s">
        <v>459</v>
      </c>
    </row>
    <row r="11" spans="1:8" ht="79.5" thickBot="1" x14ac:dyDescent="0.3">
      <c r="A11" s="805"/>
      <c r="B11" s="540" t="s">
        <v>462</v>
      </c>
      <c r="C11" s="171" t="s">
        <v>463</v>
      </c>
      <c r="D11" s="160">
        <v>1</v>
      </c>
      <c r="E11" s="799"/>
      <c r="F11" s="801"/>
      <c r="G11" s="160">
        <v>6</v>
      </c>
      <c r="H11" s="803"/>
    </row>
    <row r="12" spans="1:8" ht="78.75" x14ac:dyDescent="0.25">
      <c r="A12" s="806" t="s">
        <v>464</v>
      </c>
      <c r="B12" s="539" t="s">
        <v>8</v>
      </c>
      <c r="C12" s="172" t="s">
        <v>465</v>
      </c>
      <c r="D12" s="173">
        <v>3</v>
      </c>
      <c r="E12" s="798">
        <v>4000</v>
      </c>
      <c r="F12" s="800" t="s">
        <v>458</v>
      </c>
      <c r="G12" s="539">
        <v>12</v>
      </c>
      <c r="H12" s="802" t="s">
        <v>466</v>
      </c>
    </row>
    <row r="13" spans="1:8" ht="124.5" thickBot="1" x14ac:dyDescent="0.3">
      <c r="A13" s="807"/>
      <c r="B13" s="540" t="s">
        <v>8</v>
      </c>
      <c r="C13" s="174" t="s">
        <v>467</v>
      </c>
      <c r="D13" s="175">
        <v>1</v>
      </c>
      <c r="E13" s="799"/>
      <c r="F13" s="801"/>
      <c r="G13" s="540">
        <v>12</v>
      </c>
      <c r="H13" s="803"/>
    </row>
    <row r="14" spans="1:8" ht="24" thickBot="1" x14ac:dyDescent="0.3">
      <c r="A14" s="176" t="s">
        <v>468</v>
      </c>
      <c r="B14" s="177"/>
      <c r="C14" s="185"/>
      <c r="D14" s="178"/>
      <c r="E14" s="179">
        <f>SUM(E4:E13)</f>
        <v>17000</v>
      </c>
      <c r="F14" s="178"/>
      <c r="G14" s="178"/>
      <c r="H14" s="180"/>
    </row>
  </sheetData>
  <mergeCells count="23">
    <mergeCell ref="A10:A11"/>
    <mergeCell ref="E10:E11"/>
    <mergeCell ref="F10:F11"/>
    <mergeCell ref="H10:H11"/>
    <mergeCell ref="A12:A13"/>
    <mergeCell ref="E12:E13"/>
    <mergeCell ref="F12:F13"/>
    <mergeCell ref="H12:H13"/>
    <mergeCell ref="A4:A5"/>
    <mergeCell ref="F4:F5"/>
    <mergeCell ref="H4:H5"/>
    <mergeCell ref="A6:A7"/>
    <mergeCell ref="E6:E7"/>
    <mergeCell ref="F6:F7"/>
    <mergeCell ref="H6:H7"/>
    <mergeCell ref="A1:H1"/>
    <mergeCell ref="A2:A3"/>
    <mergeCell ref="B2:B3"/>
    <mergeCell ref="C2:C3"/>
    <mergeCell ref="D2:D3"/>
    <mergeCell ref="E2:F2"/>
    <mergeCell ref="G2:G3"/>
    <mergeCell ref="H2:H3"/>
  </mergeCells>
  <hyperlinks>
    <hyperlink ref="A1:H1" location="'PLAN RISE'!A1" display="RUTA DE INNOVACION Y SOSTENIBILIDAD EMPRESARIAL: PLAN RISE (CORTO PLAZO-MENOS DE UN AÑO-)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130" zoomScaleNormal="130" workbookViewId="0">
      <pane ySplit="2" topLeftCell="A3" activePane="bottomLeft" state="frozen"/>
      <selection pane="bottomLeft" activeCell="A2" sqref="A2"/>
    </sheetView>
  </sheetViews>
  <sheetFormatPr baseColWidth="10" defaultColWidth="11.42578125" defaultRowHeight="15" x14ac:dyDescent="0.25"/>
  <cols>
    <col min="1" max="1" width="67.7109375" style="186" customWidth="1"/>
    <col min="2" max="2" width="8.42578125" hidden="1" customWidth="1"/>
    <col min="3" max="3" width="8.42578125" customWidth="1"/>
    <col min="4" max="15" width="3.7109375" customWidth="1"/>
    <col min="16" max="16" width="5.5703125" customWidth="1"/>
  </cols>
  <sheetData>
    <row r="1" spans="1:17" ht="16.5" thickBot="1" x14ac:dyDescent="0.3">
      <c r="A1" s="808" t="s">
        <v>469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10"/>
    </row>
    <row r="2" spans="1:17" ht="22.5" x14ac:dyDescent="0.25">
      <c r="A2" s="549" t="s">
        <v>470</v>
      </c>
      <c r="B2" s="421" t="s">
        <v>436</v>
      </c>
      <c r="C2" s="421" t="s">
        <v>438</v>
      </c>
      <c r="D2" s="419">
        <v>1</v>
      </c>
      <c r="E2" s="419">
        <v>2</v>
      </c>
      <c r="F2" s="419">
        <v>3</v>
      </c>
      <c r="G2" s="419">
        <v>4</v>
      </c>
      <c r="H2" s="419">
        <v>5</v>
      </c>
      <c r="I2" s="419">
        <v>6</v>
      </c>
      <c r="J2" s="419">
        <v>7</v>
      </c>
      <c r="K2" s="419">
        <v>8</v>
      </c>
      <c r="L2" s="419">
        <v>9</v>
      </c>
      <c r="M2" s="419">
        <v>10</v>
      </c>
      <c r="N2" s="419">
        <v>11</v>
      </c>
      <c r="O2" s="420">
        <v>12</v>
      </c>
      <c r="Q2" s="422" t="s">
        <v>471</v>
      </c>
    </row>
    <row r="3" spans="1:17" x14ac:dyDescent="0.25">
      <c r="A3" s="548" t="s">
        <v>472</v>
      </c>
      <c r="B3" s="374">
        <f>'PLAN RISE'!D4</f>
        <v>4</v>
      </c>
      <c r="C3" s="374">
        <f>'PLAN RISE'!G4</f>
        <v>1</v>
      </c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6"/>
    </row>
    <row r="4" spans="1:17" ht="27.75" customHeight="1" x14ac:dyDescent="0.25">
      <c r="A4" s="548" t="s">
        <v>473</v>
      </c>
      <c r="B4" s="374">
        <f>'PLAN RISE'!D5</f>
        <v>4</v>
      </c>
      <c r="C4" s="374">
        <f>'PLAN RISE'!G5</f>
        <v>3</v>
      </c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6"/>
    </row>
    <row r="5" spans="1:17" ht="24.75" customHeight="1" x14ac:dyDescent="0.25">
      <c r="A5" s="548" t="s">
        <v>474</v>
      </c>
      <c r="B5" s="374">
        <f>'PLAN RISE'!D6</f>
        <v>4</v>
      </c>
      <c r="C5" s="374">
        <f>'PLAN RISE'!G6</f>
        <v>1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6"/>
    </row>
    <row r="6" spans="1:17" x14ac:dyDescent="0.25">
      <c r="A6" s="373" t="str">
        <f>'PLAN RISE'!C7</f>
        <v>Conoce los beneficios  de la economía circular pero no lo incluye en su modelo de negocio</v>
      </c>
      <c r="B6" s="374">
        <f>'PLAN RISE'!D7</f>
        <v>4</v>
      </c>
      <c r="C6" s="374">
        <f>'PLAN RISE'!G7</f>
        <v>1</v>
      </c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6"/>
    </row>
    <row r="7" spans="1:17" ht="22.5" x14ac:dyDescent="0.25">
      <c r="A7" s="373" t="str">
        <f>'PLAN RISE'!C8</f>
        <v>La empresa dispone de herramientas tecnológicas de manera abierta para algunos  grupos de interés</v>
      </c>
      <c r="B7" s="374">
        <f>'PLAN RISE'!D8</f>
        <v>1</v>
      </c>
      <c r="C7" s="374">
        <f>'PLAN RISE'!G8</f>
        <v>12</v>
      </c>
      <c r="D7" s="375"/>
      <c r="E7" s="375"/>
      <c r="F7" s="375"/>
      <c r="G7" s="375"/>
      <c r="H7" s="375"/>
      <c r="I7" s="375"/>
      <c r="J7" s="375"/>
      <c r="K7" s="375"/>
      <c r="L7" s="375"/>
      <c r="M7" s="375"/>
      <c r="N7" s="375"/>
      <c r="O7" s="376"/>
    </row>
    <row r="8" spans="1:17" x14ac:dyDescent="0.25">
      <c r="A8" s="373" t="str">
        <f>'PLAN RISE'!C9</f>
        <v>La empresa explora sobre el tema de las tecnologías limpias</v>
      </c>
      <c r="B8" s="374">
        <f>'PLAN RISE'!D9</f>
        <v>4</v>
      </c>
      <c r="C8" s="374">
        <f>'PLAN RISE'!G9</f>
        <v>3</v>
      </c>
      <c r="D8" s="375"/>
      <c r="E8" s="375"/>
      <c r="F8" s="375"/>
      <c r="G8" s="375"/>
      <c r="H8" s="375"/>
      <c r="I8" s="375"/>
      <c r="J8" s="375"/>
      <c r="K8" s="375"/>
      <c r="L8" s="375"/>
      <c r="M8" s="375"/>
      <c r="N8" s="375"/>
      <c r="O8" s="376"/>
    </row>
    <row r="9" spans="1:17" x14ac:dyDescent="0.25">
      <c r="A9" s="373" t="str">
        <f>'PLAN RISE'!C10</f>
        <v>La empresa realiza ejercicios de planeación tecnológica  a mediano plazo (entre 1 a 3 años)</v>
      </c>
      <c r="B9" s="374">
        <f>'PLAN RISE'!D10</f>
        <v>1</v>
      </c>
      <c r="C9" s="374">
        <f>'PLAN RISE'!G10</f>
        <v>5</v>
      </c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6"/>
    </row>
    <row r="10" spans="1:17" x14ac:dyDescent="0.25">
      <c r="A10" s="373" t="str">
        <f>'PLAN RISE'!C11</f>
        <v>La empresa transfiere sus tecnologías al interior de su  empresa</v>
      </c>
      <c r="B10" s="374">
        <f>'PLAN RISE'!D11</f>
        <v>1</v>
      </c>
      <c r="C10" s="374">
        <f>'PLAN RISE'!G11</f>
        <v>3</v>
      </c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6"/>
    </row>
    <row r="11" spans="1:17" ht="22.5" x14ac:dyDescent="0.25">
      <c r="A11" s="373" t="str">
        <f>'PLAN RISE'!C12</f>
        <v xml:space="preserve">La organización ha validado frente a sus grupos de interés los procesos de felicidad y los tiene reportados </v>
      </c>
      <c r="B11" s="374">
        <f>'PLAN RISE'!D12</f>
        <v>3</v>
      </c>
      <c r="C11" s="374">
        <f>'PLAN RISE'!G12</f>
        <v>12</v>
      </c>
      <c r="D11" s="375"/>
      <c r="E11" s="375"/>
      <c r="F11" s="375"/>
      <c r="G11" s="375"/>
      <c r="H11" s="375"/>
      <c r="I11" s="375"/>
      <c r="J11" s="375"/>
      <c r="K11" s="375"/>
      <c r="L11" s="375"/>
      <c r="M11" s="375"/>
      <c r="N11" s="375"/>
      <c r="O11" s="376"/>
    </row>
    <row r="12" spans="1:17" ht="26.25" customHeight="1" x14ac:dyDescent="0.25">
      <c r="A12" s="373" t="str">
        <f>'PLAN RISE'!C13</f>
        <v>Se estimula al trabajador por medio de un reconocimiento público y financiero por las iniciativas que aportan soluciones creativas para mejorar su entorno. No se asegura la implementación</v>
      </c>
      <c r="B12" s="374">
        <f>'PLAN RISE'!D13</f>
        <v>2</v>
      </c>
      <c r="C12" s="374">
        <f>'PLAN RISE'!G13</f>
        <v>6</v>
      </c>
      <c r="D12" s="375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376"/>
    </row>
    <row r="13" spans="1:17" ht="25.5" customHeight="1" x14ac:dyDescent="0.25">
      <c r="A13" s="373" t="str">
        <f>'PLAN RISE'!C14</f>
        <v>Se tienen programas de motivación estructurados con asignación de recursos insuficientes para potenciar el fortalecimiento de la mente, cuerpo y espíritu de los trabajadores.</v>
      </c>
      <c r="B13" s="374">
        <f>'PLAN RISE'!D14</f>
        <v>3</v>
      </c>
      <c r="C13" s="374">
        <f>'PLAN RISE'!G14</f>
        <v>12</v>
      </c>
      <c r="D13" s="375"/>
      <c r="E13" s="375"/>
      <c r="F13" s="375"/>
      <c r="G13" s="375"/>
      <c r="H13" s="375"/>
      <c r="I13" s="375"/>
      <c r="J13" s="375"/>
      <c r="K13" s="375"/>
      <c r="L13" s="375"/>
      <c r="M13" s="375"/>
      <c r="N13" s="375"/>
      <c r="O13" s="376"/>
    </row>
    <row r="14" spans="1:17" ht="24" customHeight="1" x14ac:dyDescent="0.25">
      <c r="A14" s="373" t="str">
        <f>'PLAN RISE'!C15</f>
        <v>Los criterios con equidad para determinar el salario y los reconocimientos para las personas, la periodicidad de su reajuste y las políticas salariales se utilizan de manera parcial</v>
      </c>
      <c r="B14" s="374">
        <f>'PLAN RISE'!D15</f>
        <v>2</v>
      </c>
      <c r="C14" s="374">
        <f>'PLAN RISE'!G15</f>
        <v>2</v>
      </c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6"/>
    </row>
    <row r="15" spans="1:17" ht="19.5" customHeight="1" x14ac:dyDescent="0.25">
      <c r="A15" s="373" t="str">
        <f>'PLAN RISE'!C16</f>
        <v>Influye de manera significativa en varios segmentos de mercado en el ámbito nacional</v>
      </c>
      <c r="B15" s="374">
        <f>'PLAN RISE'!D16</f>
        <v>1</v>
      </c>
      <c r="C15" s="374">
        <f>'PLAN RISE'!G16</f>
        <v>6</v>
      </c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6"/>
    </row>
    <row r="16" spans="1:17" ht="21.75" customHeight="1" x14ac:dyDescent="0.25">
      <c r="A16" s="373" t="str">
        <f>'PLAN RISE'!C17</f>
        <v>La orientación del mercado se enfoca hacia la sostenibilidad e innovación organizacional  en  mercado nacional</v>
      </c>
      <c r="B16" s="374">
        <f>'PLAN RISE'!D17</f>
        <v>1</v>
      </c>
      <c r="C16" s="374">
        <f>'PLAN RISE'!G17</f>
        <v>3</v>
      </c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6"/>
    </row>
    <row r="17" spans="1:15" x14ac:dyDescent="0.25">
      <c r="A17" s="373" t="str">
        <f>'PLAN RISE'!C18</f>
        <v>Ofrecimiento y/o comercialización en Mercado Internacional&gt; 20%</v>
      </c>
      <c r="B17" s="374">
        <f>'PLAN RISE'!D18</f>
        <v>1</v>
      </c>
      <c r="C17" s="374">
        <f>'PLAN RISE'!G18</f>
        <v>12</v>
      </c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6"/>
    </row>
    <row r="18" spans="1:15" x14ac:dyDescent="0.25">
      <c r="A18" s="515" t="str">
        <f>'PLAN RISE'!C19</f>
        <v>Se establecen acuerdos y convenios en áreas geográficas especializadas</v>
      </c>
      <c r="B18" s="516">
        <f>'PLAN RISE'!D19</f>
        <v>2</v>
      </c>
      <c r="C18" s="516">
        <f>'PLAN RISE'!G19</f>
        <v>12</v>
      </c>
      <c r="D18" s="510"/>
      <c r="E18" s="510"/>
      <c r="F18" s="510"/>
      <c r="G18" s="510"/>
      <c r="H18" s="510"/>
      <c r="I18" s="510"/>
      <c r="J18" s="510"/>
      <c r="K18" s="510"/>
      <c r="L18" s="510"/>
      <c r="M18" s="510"/>
      <c r="N18" s="510"/>
      <c r="O18" s="511"/>
    </row>
    <row r="19" spans="1:15" ht="28.5" customHeight="1" x14ac:dyDescent="0.25">
      <c r="A19" s="513" t="str">
        <f>'PLAN RISE'!C20</f>
        <v>Los acuerdos con las partes se formalizan basados en la confianza, bajo la forma de consorcios, alianzas temporales, franquicias u otras formas</v>
      </c>
      <c r="B19" s="514">
        <f>'PLAN RISE'!D20</f>
        <v>2</v>
      </c>
      <c r="C19" s="514">
        <f>'PLAN RISE'!G20</f>
        <v>12</v>
      </c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78"/>
    </row>
  </sheetData>
  <mergeCells count="1">
    <mergeCell ref="A1:O1"/>
  </mergeCells>
  <conditionalFormatting sqref="D2:O2">
    <cfRule type="colorScale" priority="1">
      <colorScale>
        <cfvo type="min"/>
        <cfvo type="percentile" val="50"/>
        <cfvo type="max"/>
        <color theme="9"/>
        <color rgb="FFFFEB84"/>
        <color rgb="FFFF0000"/>
      </colorScale>
    </cfRule>
  </conditionalFormatting>
  <hyperlinks>
    <hyperlink ref="Q2" location="'PLAN RISE'!A1" display="PLAN RISE"/>
    <hyperlink ref="A1:O1" location="'PLAN RISE'!A1" display="CRONOGRAMA RISE"/>
  </hyperlinks>
  <pageMargins left="0.7" right="0.7" top="0.75" bottom="0.75" header="0.3" footer="0.3"/>
  <pageSetup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pane ySplit="3" topLeftCell="A4" activePane="bottomLeft" state="frozen"/>
      <selection pane="bottomLeft" activeCell="C14" sqref="C14"/>
    </sheetView>
  </sheetViews>
  <sheetFormatPr baseColWidth="10" defaultColWidth="11.42578125" defaultRowHeight="15" x14ac:dyDescent="0.25"/>
  <cols>
    <col min="1" max="1" width="20.140625" bestFit="1" customWidth="1"/>
    <col min="2" max="2" width="12.140625" bestFit="1" customWidth="1"/>
    <col min="3" max="3" width="61.140625" customWidth="1"/>
    <col min="5" max="5" width="17.85546875" customWidth="1"/>
    <col min="6" max="6" width="17.140625" customWidth="1"/>
    <col min="8" max="8" width="17.5703125" customWidth="1"/>
    <col min="9" max="9" width="15.7109375" customWidth="1"/>
    <col min="10" max="10" width="23.5703125" customWidth="1"/>
  </cols>
  <sheetData>
    <row r="1" spans="1:10" ht="21" x14ac:dyDescent="0.35">
      <c r="A1" s="811" t="s">
        <v>432</v>
      </c>
      <c r="B1" s="811"/>
      <c r="C1" s="811"/>
      <c r="D1" s="811"/>
      <c r="E1" s="811"/>
      <c r="F1" s="811"/>
      <c r="G1" s="811"/>
      <c r="H1" s="811"/>
      <c r="J1" s="445" t="s">
        <v>1</v>
      </c>
    </row>
    <row r="2" spans="1:10" x14ac:dyDescent="0.25">
      <c r="A2" s="812" t="s">
        <v>433</v>
      </c>
      <c r="B2" s="814" t="s">
        <v>434</v>
      </c>
      <c r="C2" s="814" t="s">
        <v>435</v>
      </c>
      <c r="D2" s="814" t="s">
        <v>436</v>
      </c>
      <c r="E2" s="814" t="s">
        <v>475</v>
      </c>
      <c r="F2" s="814"/>
      <c r="G2" s="816" t="s">
        <v>438</v>
      </c>
      <c r="H2" s="818" t="s">
        <v>439</v>
      </c>
    </row>
    <row r="3" spans="1:10" x14ac:dyDescent="0.25">
      <c r="A3" s="813"/>
      <c r="B3" s="815"/>
      <c r="C3" s="815"/>
      <c r="D3" s="815"/>
      <c r="E3" s="413" t="s">
        <v>476</v>
      </c>
      <c r="F3" s="414" t="s">
        <v>441</v>
      </c>
      <c r="G3" s="817"/>
      <c r="H3" s="819"/>
      <c r="I3" s="23"/>
      <c r="J3" s="444"/>
    </row>
    <row r="4" spans="1:10" ht="30" x14ac:dyDescent="0.25">
      <c r="A4" s="495" t="s">
        <v>477</v>
      </c>
      <c r="B4" s="415" t="s">
        <v>157</v>
      </c>
      <c r="C4" s="507" t="s">
        <v>199</v>
      </c>
      <c r="D4" s="509">
        <v>4</v>
      </c>
      <c r="E4" s="508">
        <v>0</v>
      </c>
      <c r="F4" s="418" t="s">
        <v>478</v>
      </c>
      <c r="G4" s="416">
        <v>1</v>
      </c>
      <c r="H4" s="423" t="s">
        <v>479</v>
      </c>
      <c r="I4" s="410"/>
      <c r="J4" s="411"/>
    </row>
    <row r="5" spans="1:10" ht="45" x14ac:dyDescent="0.25">
      <c r="A5" s="495" t="s">
        <v>477</v>
      </c>
      <c r="B5" s="415" t="s">
        <v>157</v>
      </c>
      <c r="C5" s="415" t="s">
        <v>220</v>
      </c>
      <c r="D5" s="509">
        <v>4</v>
      </c>
      <c r="E5" s="417">
        <v>500000</v>
      </c>
      <c r="F5" s="418" t="s">
        <v>478</v>
      </c>
      <c r="G5" s="416">
        <v>3</v>
      </c>
      <c r="H5" s="423" t="s">
        <v>479</v>
      </c>
      <c r="I5" s="410"/>
      <c r="J5" s="411"/>
    </row>
    <row r="6" spans="1:10" ht="30" x14ac:dyDescent="0.25">
      <c r="A6" s="495" t="s">
        <v>477</v>
      </c>
      <c r="B6" s="415" t="s">
        <v>159</v>
      </c>
      <c r="C6" s="415" t="s">
        <v>480</v>
      </c>
      <c r="D6" s="416">
        <v>4</v>
      </c>
      <c r="E6" s="417">
        <v>0</v>
      </c>
      <c r="F6" s="418" t="s">
        <v>478</v>
      </c>
      <c r="G6" s="416">
        <v>1</v>
      </c>
      <c r="H6" s="423" t="s">
        <v>479</v>
      </c>
      <c r="I6" s="410"/>
    </row>
    <row r="7" spans="1:10" ht="30" x14ac:dyDescent="0.25">
      <c r="A7" s="495" t="s">
        <v>477</v>
      </c>
      <c r="B7" s="415" t="s">
        <v>159</v>
      </c>
      <c r="C7" s="415" t="s">
        <v>235</v>
      </c>
      <c r="D7" s="416">
        <v>4</v>
      </c>
      <c r="E7" s="417">
        <v>2000000</v>
      </c>
      <c r="F7" s="418" t="s">
        <v>481</v>
      </c>
      <c r="G7" s="416">
        <v>1</v>
      </c>
      <c r="H7" s="423" t="s">
        <v>479</v>
      </c>
      <c r="I7" s="410"/>
    </row>
    <row r="8" spans="1:10" ht="30" x14ac:dyDescent="0.25">
      <c r="A8" s="496" t="s">
        <v>482</v>
      </c>
      <c r="B8" s="415" t="s">
        <v>483</v>
      </c>
      <c r="C8" s="415" t="s">
        <v>390</v>
      </c>
      <c r="D8" s="416">
        <v>1</v>
      </c>
      <c r="E8" s="508">
        <v>15000000</v>
      </c>
      <c r="F8" s="418" t="s">
        <v>484</v>
      </c>
      <c r="G8" s="416">
        <v>12</v>
      </c>
      <c r="H8" s="423" t="s">
        <v>485</v>
      </c>
      <c r="I8" s="410"/>
    </row>
    <row r="9" spans="1:10" ht="30" x14ac:dyDescent="0.25">
      <c r="A9" s="496" t="s">
        <v>482</v>
      </c>
      <c r="B9" s="415" t="s">
        <v>157</v>
      </c>
      <c r="C9" s="415" t="s">
        <v>393</v>
      </c>
      <c r="D9" s="416">
        <v>4</v>
      </c>
      <c r="E9" s="417">
        <f>2000000+12000000</f>
        <v>14000000</v>
      </c>
      <c r="F9" s="418" t="s">
        <v>486</v>
      </c>
      <c r="G9" s="416">
        <v>3</v>
      </c>
      <c r="H9" s="423" t="s">
        <v>485</v>
      </c>
      <c r="I9" s="410"/>
    </row>
    <row r="10" spans="1:10" ht="30" x14ac:dyDescent="0.25">
      <c r="A10" s="496" t="s">
        <v>482</v>
      </c>
      <c r="B10" s="415" t="s">
        <v>158</v>
      </c>
      <c r="C10" s="415" t="s">
        <v>487</v>
      </c>
      <c r="D10" s="416">
        <v>1</v>
      </c>
      <c r="E10" s="417">
        <v>0</v>
      </c>
      <c r="F10" s="418" t="s">
        <v>478</v>
      </c>
      <c r="G10" s="416">
        <v>5</v>
      </c>
      <c r="H10" s="423" t="s">
        <v>485</v>
      </c>
      <c r="I10" s="410"/>
    </row>
    <row r="11" spans="1:10" ht="30" x14ac:dyDescent="0.25">
      <c r="A11" s="496" t="s">
        <v>482</v>
      </c>
      <c r="B11" s="415" t="s">
        <v>159</v>
      </c>
      <c r="C11" s="415" t="s">
        <v>403</v>
      </c>
      <c r="D11" s="416">
        <v>1</v>
      </c>
      <c r="E11" s="512"/>
      <c r="F11" s="418" t="s">
        <v>478</v>
      </c>
      <c r="G11" s="416">
        <v>3</v>
      </c>
      <c r="H11" s="423" t="s">
        <v>485</v>
      </c>
      <c r="I11" s="499"/>
    </row>
    <row r="12" spans="1:10" ht="30" x14ac:dyDescent="0.25">
      <c r="A12" s="497" t="s">
        <v>460</v>
      </c>
      <c r="B12" s="415" t="s">
        <v>483</v>
      </c>
      <c r="C12" s="415" t="s">
        <v>322</v>
      </c>
      <c r="D12" s="416">
        <v>3</v>
      </c>
      <c r="E12" s="417">
        <v>0</v>
      </c>
      <c r="F12" s="418" t="s">
        <v>478</v>
      </c>
      <c r="G12" s="416">
        <v>12</v>
      </c>
      <c r="H12" s="423" t="s">
        <v>479</v>
      </c>
      <c r="I12" s="410"/>
    </row>
    <row r="13" spans="1:10" ht="45" x14ac:dyDescent="0.25">
      <c r="A13" s="497" t="s">
        <v>460</v>
      </c>
      <c r="B13" s="415" t="s">
        <v>157</v>
      </c>
      <c r="C13" s="415" t="s">
        <v>327</v>
      </c>
      <c r="D13" s="416">
        <v>2</v>
      </c>
      <c r="E13" s="417">
        <v>2000000</v>
      </c>
      <c r="F13" s="418" t="s">
        <v>478</v>
      </c>
      <c r="G13" s="416">
        <v>6</v>
      </c>
      <c r="H13" s="423" t="s">
        <v>479</v>
      </c>
      <c r="I13" s="410"/>
    </row>
    <row r="14" spans="1:10" ht="45" x14ac:dyDescent="0.25">
      <c r="A14" s="497" t="s">
        <v>460</v>
      </c>
      <c r="B14" s="415" t="s">
        <v>158</v>
      </c>
      <c r="C14" s="415" t="s">
        <v>332</v>
      </c>
      <c r="D14" s="416">
        <v>3</v>
      </c>
      <c r="E14" s="417">
        <v>0</v>
      </c>
      <c r="F14" s="418" t="s">
        <v>478</v>
      </c>
      <c r="G14" s="416">
        <v>12</v>
      </c>
      <c r="H14" s="423" t="s">
        <v>488</v>
      </c>
      <c r="I14" s="410"/>
    </row>
    <row r="15" spans="1:10" ht="45" x14ac:dyDescent="0.25">
      <c r="A15" s="497" t="s">
        <v>460</v>
      </c>
      <c r="B15" s="415" t="s">
        <v>159</v>
      </c>
      <c r="C15" s="415" t="s">
        <v>337</v>
      </c>
      <c r="D15" s="416">
        <v>2</v>
      </c>
      <c r="E15" s="417">
        <v>0</v>
      </c>
      <c r="F15" s="418" t="s">
        <v>478</v>
      </c>
      <c r="G15" s="416">
        <v>2</v>
      </c>
      <c r="H15" s="423" t="s">
        <v>479</v>
      </c>
      <c r="I15" s="410"/>
    </row>
    <row r="16" spans="1:10" ht="30" x14ac:dyDescent="0.25">
      <c r="A16" s="498" t="s">
        <v>489</v>
      </c>
      <c r="B16" s="415" t="s">
        <v>483</v>
      </c>
      <c r="C16" s="415" t="s">
        <v>366</v>
      </c>
      <c r="D16" s="416">
        <v>1</v>
      </c>
      <c r="E16" s="417">
        <v>2000000</v>
      </c>
      <c r="F16" s="418" t="s">
        <v>478</v>
      </c>
      <c r="G16" s="416">
        <v>6</v>
      </c>
      <c r="H16" s="423" t="s">
        <v>485</v>
      </c>
      <c r="I16" s="410"/>
    </row>
    <row r="17" spans="1:9" ht="30" x14ac:dyDescent="0.25">
      <c r="A17" s="498" t="s">
        <v>489</v>
      </c>
      <c r="B17" s="492" t="s">
        <v>158</v>
      </c>
      <c r="C17" s="492" t="s">
        <v>490</v>
      </c>
      <c r="D17" s="493">
        <v>1</v>
      </c>
      <c r="E17" s="494">
        <v>0</v>
      </c>
      <c r="F17" s="418" t="s">
        <v>478</v>
      </c>
      <c r="G17" s="493">
        <v>3</v>
      </c>
      <c r="H17" s="423" t="s">
        <v>488</v>
      </c>
      <c r="I17" s="410"/>
    </row>
    <row r="18" spans="1:9" ht="30" x14ac:dyDescent="0.25">
      <c r="A18" s="498" t="s">
        <v>489</v>
      </c>
      <c r="B18" s="415" t="s">
        <v>159</v>
      </c>
      <c r="C18" s="415" t="s">
        <v>382</v>
      </c>
      <c r="D18" s="416">
        <v>1</v>
      </c>
      <c r="E18" s="417">
        <v>0</v>
      </c>
      <c r="F18" s="418" t="s">
        <v>478</v>
      </c>
      <c r="G18" s="416">
        <v>12</v>
      </c>
      <c r="H18" s="423" t="s">
        <v>488</v>
      </c>
      <c r="I18" s="499"/>
    </row>
    <row r="19" spans="1:9" ht="30" x14ac:dyDescent="0.25">
      <c r="A19" s="501" t="s">
        <v>456</v>
      </c>
      <c r="B19" s="492" t="s">
        <v>483</v>
      </c>
      <c r="C19" s="492" t="s">
        <v>343</v>
      </c>
      <c r="D19" s="493">
        <v>2</v>
      </c>
      <c r="E19" s="494">
        <v>0</v>
      </c>
      <c r="F19" s="418" t="s">
        <v>478</v>
      </c>
      <c r="G19" s="493">
        <v>12</v>
      </c>
      <c r="H19" s="423" t="s">
        <v>488</v>
      </c>
      <c r="I19" s="412"/>
    </row>
    <row r="20" spans="1:9" ht="45" x14ac:dyDescent="0.25">
      <c r="A20" s="500" t="s">
        <v>456</v>
      </c>
      <c r="B20" s="502" t="s">
        <v>158</v>
      </c>
      <c r="C20" s="502" t="s">
        <v>354</v>
      </c>
      <c r="D20" s="503">
        <v>2</v>
      </c>
      <c r="E20" s="504">
        <v>0</v>
      </c>
      <c r="F20" s="505" t="s">
        <v>478</v>
      </c>
      <c r="G20" s="503">
        <v>12</v>
      </c>
      <c r="H20" s="506" t="s">
        <v>488</v>
      </c>
    </row>
    <row r="21" spans="1:9" x14ac:dyDescent="0.25">
      <c r="E21">
        <f>SUBTOTAL(9,E8:E20)</f>
        <v>33000000</v>
      </c>
    </row>
  </sheetData>
  <autoFilter ref="A2:H3">
    <filterColumn colId="4" showButton="0"/>
  </autoFilter>
  <mergeCells count="8">
    <mergeCell ref="A1:H1"/>
    <mergeCell ref="A2:A3"/>
    <mergeCell ref="B2:B3"/>
    <mergeCell ref="C2:C3"/>
    <mergeCell ref="D2:D3"/>
    <mergeCell ref="E2:F2"/>
    <mergeCell ref="G2:G3"/>
    <mergeCell ref="H2:H3"/>
  </mergeCells>
  <hyperlinks>
    <hyperlink ref="J1" location="INDICE!A1" display="INDICE"/>
    <hyperlink ref="A1:H1" location="'CRONOGRAMA RISE'!A1" display="RUTA DE INNOVACION Y SOSTENIBILIDAD EMPRESARIAL: PLAN RISE (CORTO PLAZO-MENOS DE UN AÑO-)"/>
  </hyperlink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6" zoomScaleNormal="100" workbookViewId="0">
      <selection activeCell="F14" sqref="F14"/>
    </sheetView>
  </sheetViews>
  <sheetFormatPr baseColWidth="10" defaultColWidth="12.7109375" defaultRowHeight="15" customHeight="1" x14ac:dyDescent="0.25"/>
  <cols>
    <col min="1" max="1" width="28.5703125" customWidth="1"/>
    <col min="2" max="5" width="12.7109375" bestFit="1" customWidth="1"/>
    <col min="6" max="6" width="71.42578125" customWidth="1"/>
    <col min="7" max="9" width="6.7109375" bestFit="1" customWidth="1"/>
    <col min="10" max="10" width="7.42578125" bestFit="1" customWidth="1"/>
  </cols>
  <sheetData>
    <row r="1" spans="1:11" ht="19.5" thickBot="1" x14ac:dyDescent="0.35">
      <c r="A1" s="605" t="s">
        <v>126</v>
      </c>
      <c r="B1" s="606"/>
      <c r="C1" s="606"/>
      <c r="D1" s="606"/>
      <c r="E1" s="606"/>
      <c r="F1" s="606"/>
      <c r="G1" s="606"/>
      <c r="H1" s="606"/>
      <c r="I1" s="606"/>
      <c r="J1" s="607"/>
      <c r="K1" s="41" t="s">
        <v>1</v>
      </c>
    </row>
    <row r="2" spans="1:11" x14ac:dyDescent="0.25">
      <c r="A2" s="608" t="s">
        <v>127</v>
      </c>
      <c r="B2" s="609"/>
      <c r="C2" s="609"/>
      <c r="D2" s="609"/>
      <c r="E2" s="610"/>
      <c r="F2" s="619" t="s">
        <v>128</v>
      </c>
      <c r="G2" s="620"/>
      <c r="H2" s="620"/>
      <c r="I2" s="620"/>
      <c r="J2" s="621"/>
    </row>
    <row r="3" spans="1:11" ht="15.75" thickBot="1" x14ac:dyDescent="0.3">
      <c r="A3" s="616" t="s">
        <v>129</v>
      </c>
      <c r="B3" s="617"/>
      <c r="C3" s="617"/>
      <c r="D3" s="617"/>
      <c r="E3" s="618"/>
      <c r="F3" s="622"/>
      <c r="G3" s="623"/>
      <c r="H3" s="623"/>
      <c r="I3" s="623"/>
      <c r="J3" s="624"/>
    </row>
    <row r="4" spans="1:11" ht="38.25" customHeight="1" thickBot="1" x14ac:dyDescent="0.3">
      <c r="A4" s="133" t="s">
        <v>130</v>
      </c>
      <c r="B4" s="134">
        <v>2016</v>
      </c>
      <c r="C4" s="134">
        <v>2017</v>
      </c>
      <c r="D4" s="134">
        <v>2018</v>
      </c>
      <c r="E4" s="135">
        <v>2019</v>
      </c>
      <c r="F4" s="136" t="s">
        <v>131</v>
      </c>
      <c r="G4" s="188">
        <f>B4</f>
        <v>2016</v>
      </c>
      <c r="H4" s="188">
        <f>C4</f>
        <v>2017</v>
      </c>
      <c r="I4" s="188">
        <f>D4</f>
        <v>2018</v>
      </c>
      <c r="J4" s="188">
        <f>E4</f>
        <v>2019</v>
      </c>
    </row>
    <row r="5" spans="1:11" ht="15.75" thickBot="1" x14ac:dyDescent="0.3">
      <c r="A5" s="611" t="s">
        <v>132</v>
      </c>
      <c r="B5" s="612"/>
      <c r="C5" s="612"/>
      <c r="D5" s="612"/>
      <c r="E5" s="613"/>
      <c r="F5" s="614" t="s">
        <v>133</v>
      </c>
      <c r="G5" s="615"/>
      <c r="H5" s="615"/>
      <c r="I5" s="615"/>
      <c r="J5" s="615"/>
    </row>
    <row r="6" spans="1:11" x14ac:dyDescent="0.25">
      <c r="A6" s="137" t="s">
        <v>134</v>
      </c>
      <c r="B6" s="392">
        <v>74027000</v>
      </c>
      <c r="C6" s="393">
        <v>214426000</v>
      </c>
      <c r="D6" s="393">
        <v>231022000</v>
      </c>
      <c r="E6" s="394">
        <v>399296000</v>
      </c>
      <c r="F6" s="138" t="s">
        <v>135</v>
      </c>
      <c r="G6" s="139">
        <f>B10/B6*100</f>
        <v>106.00591676010104</v>
      </c>
      <c r="H6" s="139">
        <f t="shared" ref="H6:J6" si="0">C10/C6*100</f>
        <v>53.420294180743014</v>
      </c>
      <c r="I6" s="139">
        <f t="shared" si="0"/>
        <v>35.714347551315463</v>
      </c>
      <c r="J6" s="140">
        <f t="shared" si="0"/>
        <v>27.540991394854945</v>
      </c>
    </row>
    <row r="7" spans="1:11" x14ac:dyDescent="0.25">
      <c r="A7" s="141" t="s">
        <v>136</v>
      </c>
      <c r="B7" s="395">
        <v>59201000</v>
      </c>
      <c r="C7" s="396">
        <v>133426000</v>
      </c>
      <c r="D7" s="396">
        <v>154651000</v>
      </c>
      <c r="E7" s="397">
        <v>174893077</v>
      </c>
      <c r="F7" s="142" t="s">
        <v>137</v>
      </c>
      <c r="G7" s="143">
        <f>B11/B7*100</f>
        <v>68.838364216820651</v>
      </c>
      <c r="H7" s="143">
        <f t="shared" ref="H7:J7" si="1">C11/C7*100</f>
        <v>55.630087089472809</v>
      </c>
      <c r="I7" s="143">
        <f t="shared" si="1"/>
        <v>16.905807269270809</v>
      </c>
      <c r="J7" s="144">
        <f t="shared" si="1"/>
        <v>26.52310645778163</v>
      </c>
    </row>
    <row r="8" spans="1:11" x14ac:dyDescent="0.25">
      <c r="A8" s="141" t="s">
        <v>138</v>
      </c>
      <c r="B8" s="395">
        <v>264662000</v>
      </c>
      <c r="C8" s="396">
        <v>306660000</v>
      </c>
      <c r="D8" s="396">
        <v>333403000</v>
      </c>
      <c r="E8" s="397">
        <v>443876000</v>
      </c>
      <c r="F8" s="142" t="s">
        <v>139</v>
      </c>
      <c r="G8" s="143">
        <f>B11/B8*100</f>
        <v>15.398130445624986</v>
      </c>
      <c r="H8" s="143">
        <f t="shared" ref="H8:J8" si="2">C11/C8*100</f>
        <v>24.20433052892454</v>
      </c>
      <c r="I8" s="143">
        <f t="shared" si="2"/>
        <v>7.8418610510403326</v>
      </c>
      <c r="J8" s="144">
        <f t="shared" si="2"/>
        <v>10.450458461372095</v>
      </c>
    </row>
    <row r="9" spans="1:11" x14ac:dyDescent="0.25">
      <c r="A9" s="141" t="s">
        <v>140</v>
      </c>
      <c r="B9" s="395">
        <v>264662000</v>
      </c>
      <c r="C9" s="396">
        <v>306660000</v>
      </c>
      <c r="D9" s="396">
        <v>333403000</v>
      </c>
      <c r="E9" s="397">
        <v>443876000</v>
      </c>
      <c r="F9" s="142" t="s">
        <v>141</v>
      </c>
      <c r="G9" s="143">
        <f>B9/B8*100</f>
        <v>100</v>
      </c>
      <c r="H9" s="143">
        <f t="shared" ref="H9:J9" si="3">C9/C8*100</f>
        <v>100</v>
      </c>
      <c r="I9" s="143">
        <f t="shared" si="3"/>
        <v>100</v>
      </c>
      <c r="J9" s="144">
        <f t="shared" si="3"/>
        <v>100</v>
      </c>
    </row>
    <row r="10" spans="1:11" x14ac:dyDescent="0.25">
      <c r="A10" s="141" t="s">
        <v>142</v>
      </c>
      <c r="B10" s="395">
        <v>78473000</v>
      </c>
      <c r="C10" s="396">
        <v>114547000</v>
      </c>
      <c r="D10" s="396">
        <v>82508000</v>
      </c>
      <c r="E10" s="397">
        <v>109970077</v>
      </c>
      <c r="F10" s="145" t="s">
        <v>143</v>
      </c>
      <c r="G10" s="146">
        <f>B10/B8*100</f>
        <v>29.650270911577785</v>
      </c>
      <c r="H10" s="146">
        <f t="shared" ref="H10:J10" si="4">C10/C8*100</f>
        <v>37.353094632492009</v>
      </c>
      <c r="I10" s="146">
        <f t="shared" si="4"/>
        <v>24.747227829383657</v>
      </c>
      <c r="J10" s="147">
        <f t="shared" si="4"/>
        <v>24.774954491795008</v>
      </c>
    </row>
    <row r="11" spans="1:11" ht="15.75" thickBot="1" x14ac:dyDescent="0.3">
      <c r="A11" s="148" t="s">
        <v>144</v>
      </c>
      <c r="B11" s="398">
        <v>40753000</v>
      </c>
      <c r="C11" s="399">
        <v>74225000</v>
      </c>
      <c r="D11" s="399">
        <v>26145000</v>
      </c>
      <c r="E11" s="400">
        <v>46387077</v>
      </c>
      <c r="F11" s="149" t="s">
        <v>145</v>
      </c>
      <c r="G11" s="150">
        <f>(B14/B8)*100</f>
        <v>27.013700493459581</v>
      </c>
      <c r="H11" s="150">
        <f t="shared" ref="H11:J11" si="5">(C14/C8)*100</f>
        <v>36.125676645144459</v>
      </c>
      <c r="I11" s="150">
        <f t="shared" si="5"/>
        <v>13.245231746564967</v>
      </c>
      <c r="J11" s="198">
        <f t="shared" si="5"/>
        <v>16.239913173949478</v>
      </c>
    </row>
    <row r="12" spans="1:11" x14ac:dyDescent="0.25">
      <c r="A12" s="141" t="s">
        <v>146</v>
      </c>
      <c r="B12" s="395">
        <v>0</v>
      </c>
      <c r="C12" s="396">
        <v>0</v>
      </c>
      <c r="D12" s="396">
        <v>0</v>
      </c>
      <c r="E12" s="401">
        <v>0</v>
      </c>
      <c r="F12" s="151"/>
      <c r="G12" s="151"/>
      <c r="H12" s="151"/>
      <c r="I12" s="151"/>
      <c r="J12" s="151"/>
    </row>
    <row r="13" spans="1:11" x14ac:dyDescent="0.25">
      <c r="A13" s="141" t="s">
        <v>147</v>
      </c>
      <c r="B13" s="395">
        <v>186189000</v>
      </c>
      <c r="C13" s="396">
        <v>192113000</v>
      </c>
      <c r="D13" s="396">
        <v>250895000</v>
      </c>
      <c r="E13" s="401">
        <v>336748423</v>
      </c>
      <c r="F13" s="151"/>
      <c r="G13" s="151"/>
      <c r="H13" s="151"/>
      <c r="I13" s="151"/>
      <c r="J13" s="151"/>
    </row>
    <row r="14" spans="1:11" ht="15.75" thickBot="1" x14ac:dyDescent="0.3">
      <c r="A14" s="152" t="s">
        <v>148</v>
      </c>
      <c r="B14" s="402">
        <v>71495000</v>
      </c>
      <c r="C14" s="403">
        <v>110783000</v>
      </c>
      <c r="D14" s="403">
        <v>44160000</v>
      </c>
      <c r="E14" s="404">
        <v>72085077</v>
      </c>
      <c r="F14" s="151"/>
      <c r="G14" s="151"/>
      <c r="H14" s="151"/>
      <c r="I14" s="151"/>
      <c r="J14" s="15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 x14ac:dyDescent="0.25">
      <c r="A17" s="1"/>
      <c r="B17" s="1"/>
      <c r="D17" s="1"/>
      <c r="E17" s="1"/>
      <c r="F17" s="1"/>
      <c r="G17" s="1"/>
      <c r="H17" s="1"/>
      <c r="I17" s="1"/>
      <c r="J17" s="1"/>
    </row>
  </sheetData>
  <mergeCells count="6">
    <mergeCell ref="A1:J1"/>
    <mergeCell ref="A2:E2"/>
    <mergeCell ref="A5:E5"/>
    <mergeCell ref="F5:J5"/>
    <mergeCell ref="A3:E3"/>
    <mergeCell ref="F2:J3"/>
  </mergeCells>
  <hyperlinks>
    <hyperlink ref="K1" location="INDICE!A1" display="INDIC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showGridLines="0" zoomScaleNormal="100" workbookViewId="0">
      <selection activeCell="D6" sqref="D6"/>
    </sheetView>
  </sheetViews>
  <sheetFormatPr baseColWidth="10" defaultColWidth="11.42578125" defaultRowHeight="15" x14ac:dyDescent="0.25"/>
  <cols>
    <col min="1" max="1" width="15.85546875" customWidth="1"/>
    <col min="2" max="2" width="18.85546875" customWidth="1"/>
    <col min="7" max="7" width="45" customWidth="1"/>
    <col min="8" max="8" width="4.28515625" customWidth="1"/>
    <col min="12" max="12" width="24.85546875" customWidth="1"/>
    <col min="13" max="13" width="26.42578125" customWidth="1"/>
  </cols>
  <sheetData>
    <row r="1" spans="1:12" ht="24.75" customHeight="1" thickBot="1" x14ac:dyDescent="0.3">
      <c r="A1" s="627" t="s">
        <v>149</v>
      </c>
      <c r="B1" s="628"/>
      <c r="C1" s="629" t="s">
        <v>150</v>
      </c>
      <c r="D1" s="630"/>
      <c r="E1" s="631"/>
      <c r="G1" s="427" t="s">
        <v>151</v>
      </c>
      <c r="I1" s="428" t="s">
        <v>1</v>
      </c>
    </row>
    <row r="2" spans="1:12" x14ac:dyDescent="0.25">
      <c r="A2" s="349" t="s">
        <v>152</v>
      </c>
      <c r="B2" s="350" t="s">
        <v>153</v>
      </c>
      <c r="C2" s="446" t="s">
        <v>154</v>
      </c>
      <c r="D2" s="446" t="s">
        <v>152</v>
      </c>
      <c r="E2" s="447" t="s">
        <v>155</v>
      </c>
    </row>
    <row r="3" spans="1:12" ht="18.75" x14ac:dyDescent="0.25">
      <c r="A3" s="472" t="s">
        <v>156</v>
      </c>
      <c r="B3" s="331" t="s">
        <v>9</v>
      </c>
      <c r="C3" s="332">
        <f>'1. INNOVACIÓN'!H3</f>
        <v>3</v>
      </c>
      <c r="D3" s="333">
        <f t="shared" ref="D3:D7" si="0">C3*0.2</f>
        <v>0.60000000000000009</v>
      </c>
      <c r="E3" s="634">
        <f>AVERAGE(D3:D7)</f>
        <v>0.32500000000000001</v>
      </c>
      <c r="G3" s="537"/>
      <c r="I3" s="626"/>
      <c r="J3" s="626"/>
      <c r="K3" s="626"/>
      <c r="L3" s="626"/>
    </row>
    <row r="4" spans="1:12" ht="15.75" x14ac:dyDescent="0.25">
      <c r="A4" s="632" t="s">
        <v>157</v>
      </c>
      <c r="B4" s="331" t="s">
        <v>11</v>
      </c>
      <c r="C4" s="332">
        <f>'1. INNOVACIÓN'!H4</f>
        <v>2</v>
      </c>
      <c r="D4" s="633">
        <f>AVERAGE(C4:C5)*0.2</f>
        <v>0.30000000000000004</v>
      </c>
      <c r="E4" s="634"/>
      <c r="G4" s="89"/>
    </row>
    <row r="5" spans="1:12" ht="18.75" x14ac:dyDescent="0.25">
      <c r="A5" s="632"/>
      <c r="B5" s="331" t="s">
        <v>13</v>
      </c>
      <c r="C5" s="332">
        <f>'1. INNOVACIÓN'!H5</f>
        <v>1</v>
      </c>
      <c r="D5" s="633"/>
      <c r="E5" s="634"/>
      <c r="I5" s="625"/>
      <c r="J5" s="625"/>
      <c r="K5" s="625"/>
      <c r="L5" s="625"/>
    </row>
    <row r="6" spans="1:12" ht="31.5" customHeight="1" x14ac:dyDescent="0.25">
      <c r="A6" s="473" t="s">
        <v>158</v>
      </c>
      <c r="B6" s="331" t="s">
        <v>15</v>
      </c>
      <c r="C6" s="332">
        <f>'1. INNOVACIÓN'!H6</f>
        <v>1</v>
      </c>
      <c r="D6" s="333">
        <f>C6*0.2</f>
        <v>0.2</v>
      </c>
      <c r="E6" s="634"/>
      <c r="G6" s="536"/>
    </row>
    <row r="7" spans="1:12" ht="36.75" customHeight="1" thickBot="1" x14ac:dyDescent="0.3">
      <c r="A7" s="474" t="s">
        <v>159</v>
      </c>
      <c r="B7" s="334" t="s">
        <v>18</v>
      </c>
      <c r="C7" s="335">
        <f>'1. INNOVACIÓN'!H7</f>
        <v>1</v>
      </c>
      <c r="D7" s="336">
        <f t="shared" si="0"/>
        <v>0.2</v>
      </c>
      <c r="E7" s="635"/>
    </row>
  </sheetData>
  <mergeCells count="7">
    <mergeCell ref="I5:L5"/>
    <mergeCell ref="I3:L3"/>
    <mergeCell ref="A1:B1"/>
    <mergeCell ref="C1:E1"/>
    <mergeCell ref="A4:A5"/>
    <mergeCell ref="D4:D5"/>
    <mergeCell ref="E3:E7"/>
  </mergeCells>
  <hyperlinks>
    <hyperlink ref="G1" location="'1. INNOVACIÓN'!A1" display="MATRIZ INNOVACION"/>
    <hyperlink ref="I1" location="INDICE!A1" display="INDIC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003"/>
  <sheetViews>
    <sheetView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6" sqref="C6"/>
    </sheetView>
  </sheetViews>
  <sheetFormatPr baseColWidth="10" defaultColWidth="12.7109375" defaultRowHeight="15" customHeight="1" x14ac:dyDescent="0.25"/>
  <cols>
    <col min="1" max="1" width="12.5703125" customWidth="1"/>
    <col min="2" max="2" width="25.85546875" customWidth="1"/>
    <col min="3" max="3" width="21.85546875" customWidth="1"/>
    <col min="4" max="4" width="26.28515625" customWidth="1"/>
    <col min="5" max="5" width="28.7109375" customWidth="1"/>
    <col min="6" max="6" width="29.7109375" customWidth="1"/>
    <col min="7" max="7" width="37.28515625" customWidth="1"/>
    <col min="8" max="8" width="6.28515625" customWidth="1"/>
    <col min="9" max="9" width="9.85546875" customWidth="1"/>
    <col min="10" max="11" width="10.7109375" customWidth="1"/>
    <col min="12" max="12" width="9.28515625" customWidth="1"/>
    <col min="13" max="13" width="13.42578125" customWidth="1"/>
    <col min="14" max="27" width="9.28515625" customWidth="1"/>
  </cols>
  <sheetData>
    <row r="1" spans="1:27" ht="33.950000000000003" customHeight="1" thickBot="1" x14ac:dyDescent="0.3">
      <c r="A1" s="643" t="s">
        <v>149</v>
      </c>
      <c r="B1" s="643"/>
      <c r="C1" s="643"/>
      <c r="D1" s="643"/>
      <c r="E1" s="643"/>
      <c r="F1" s="643"/>
      <c r="G1" s="644"/>
      <c r="H1" s="636" t="s">
        <v>150</v>
      </c>
      <c r="I1" s="637"/>
      <c r="J1" s="637"/>
      <c r="K1" s="638"/>
      <c r="L1" s="2"/>
      <c r="M1" s="426" t="s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 thickBot="1" x14ac:dyDescent="0.3">
      <c r="A2" s="70" t="s">
        <v>152</v>
      </c>
      <c r="B2" s="71" t="s">
        <v>153</v>
      </c>
      <c r="C2" s="71" t="s">
        <v>160</v>
      </c>
      <c r="D2" s="71" t="s">
        <v>161</v>
      </c>
      <c r="E2" s="71" t="s">
        <v>162</v>
      </c>
      <c r="F2" s="71" t="s">
        <v>163</v>
      </c>
      <c r="G2" s="71" t="s">
        <v>164</v>
      </c>
      <c r="H2" s="648" t="s">
        <v>154</v>
      </c>
      <c r="I2" s="649"/>
      <c r="J2" s="71" t="s">
        <v>152</v>
      </c>
      <c r="K2" s="72" t="s">
        <v>155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90" x14ac:dyDescent="0.25">
      <c r="A3" s="469" t="s">
        <v>156</v>
      </c>
      <c r="B3" s="385" t="s">
        <v>9</v>
      </c>
      <c r="C3" s="22" t="s">
        <v>165</v>
      </c>
      <c r="D3" s="22" t="s">
        <v>166</v>
      </c>
      <c r="E3" s="22" t="s">
        <v>167</v>
      </c>
      <c r="F3" s="22" t="s">
        <v>168</v>
      </c>
      <c r="G3" s="22" t="s">
        <v>169</v>
      </c>
      <c r="H3" s="3">
        <v>3</v>
      </c>
      <c r="I3" s="202"/>
      <c r="J3" s="69">
        <f>H3*0.2</f>
        <v>0.60000000000000009</v>
      </c>
      <c r="K3" s="645">
        <f>AVERAGE(J3:J7)</f>
        <v>0.32500000000000001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20" x14ac:dyDescent="0.25">
      <c r="A4" s="641" t="s">
        <v>157</v>
      </c>
      <c r="B4" s="386" t="s">
        <v>11</v>
      </c>
      <c r="C4" s="22" t="s">
        <v>170</v>
      </c>
      <c r="D4" s="22" t="s">
        <v>171</v>
      </c>
      <c r="E4" s="311" t="s">
        <v>172</v>
      </c>
      <c r="F4" s="22" t="s">
        <v>173</v>
      </c>
      <c r="G4" s="22" t="s">
        <v>174</v>
      </c>
      <c r="H4" s="200">
        <v>2</v>
      </c>
      <c r="I4" s="203">
        <f>(H4/5)</f>
        <v>0.4</v>
      </c>
      <c r="J4" s="639">
        <f>AVERAGE(H4:H5)*0.2</f>
        <v>0.30000000000000004</v>
      </c>
      <c r="K4" s="64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75" x14ac:dyDescent="0.25">
      <c r="A5" s="642"/>
      <c r="B5" s="386" t="s">
        <v>13</v>
      </c>
      <c r="C5" s="22" t="s">
        <v>175</v>
      </c>
      <c r="D5" s="22" t="s">
        <v>176</v>
      </c>
      <c r="E5" s="22" t="s">
        <v>177</v>
      </c>
      <c r="F5" s="22" t="s">
        <v>178</v>
      </c>
      <c r="G5" s="22" t="s">
        <v>179</v>
      </c>
      <c r="H5" s="3">
        <v>1</v>
      </c>
      <c r="I5" s="203">
        <f>(H5/5)</f>
        <v>0.2</v>
      </c>
      <c r="J5" s="640"/>
      <c r="K5" s="64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05" x14ac:dyDescent="0.25">
      <c r="A6" s="469" t="s">
        <v>158</v>
      </c>
      <c r="B6" s="385" t="s">
        <v>15</v>
      </c>
      <c r="C6" s="22" t="s">
        <v>180</v>
      </c>
      <c r="D6" s="22" t="s">
        <v>181</v>
      </c>
      <c r="E6" s="22" t="s">
        <v>182</v>
      </c>
      <c r="F6" s="22" t="s">
        <v>183</v>
      </c>
      <c r="G6" s="311" t="s">
        <v>184</v>
      </c>
      <c r="H6" s="3">
        <v>1</v>
      </c>
      <c r="I6" s="201"/>
      <c r="J6" s="69">
        <f>H6*0.2</f>
        <v>0.2</v>
      </c>
      <c r="K6" s="64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75" x14ac:dyDescent="0.25">
      <c r="A7" s="470" t="s">
        <v>159</v>
      </c>
      <c r="B7" s="387" t="s">
        <v>18</v>
      </c>
      <c r="C7" s="312" t="s">
        <v>185</v>
      </c>
      <c r="D7" s="313" t="s">
        <v>186</v>
      </c>
      <c r="E7" s="313" t="s">
        <v>187</v>
      </c>
      <c r="F7" s="313" t="s">
        <v>188</v>
      </c>
      <c r="G7" s="313" t="s">
        <v>189</v>
      </c>
      <c r="H7" s="73">
        <v>1</v>
      </c>
      <c r="I7" s="204"/>
      <c r="J7" s="74">
        <f>H7*0.2</f>
        <v>0.2</v>
      </c>
      <c r="K7" s="64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25.25" customHeight="1" x14ac:dyDescent="0.25">
      <c r="K8" s="47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x14ac:dyDescent="0.25">
      <c r="K9" s="47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04.25" customHeight="1" x14ac:dyDescent="0.25">
      <c r="K10" s="47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2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2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2.75" customHeight="1" x14ac:dyDescent="0.25">
      <c r="A13" s="4"/>
      <c r="B13" s="5"/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2.75" customHeight="1" x14ac:dyDescent="0.25">
      <c r="A14" s="4"/>
      <c r="B14" s="5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2.75" customHeight="1" x14ac:dyDescent="0.25">
      <c r="A15" s="4"/>
      <c r="B15" s="5"/>
      <c r="C15" s="5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2.75" customHeight="1" x14ac:dyDescent="0.25">
      <c r="A16" s="4"/>
      <c r="B16" s="5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2.75" customHeight="1" x14ac:dyDescent="0.25">
      <c r="A17" s="4"/>
      <c r="B17" s="5"/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2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2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2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2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2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2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2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2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2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2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2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2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2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2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2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2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2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2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2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2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2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2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2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2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2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2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2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2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2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2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2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2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2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2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2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 ht="12.75" customHeight="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1:27" ht="12.75" customHeight="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1:27" ht="12.75" customHeight="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</sheetData>
  <mergeCells count="6">
    <mergeCell ref="H1:K1"/>
    <mergeCell ref="J4:J5"/>
    <mergeCell ref="A4:A5"/>
    <mergeCell ref="A1:G1"/>
    <mergeCell ref="K3:K7"/>
    <mergeCell ref="H2:I2"/>
  </mergeCells>
  <hyperlinks>
    <hyperlink ref="A1:G1" r:id="rId1" location="INNOV.DIAGRAM!A1" display="INNOVACIÓN"/>
    <hyperlink ref="M1" location="INDICE!A1" display="INDICE"/>
  </hyperlinks>
  <pageMargins left="0.7" right="0.7" top="0.75" bottom="0.75" header="0.3" footer="0.3"/>
  <pageSetup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2"/>
  <sheetViews>
    <sheetView zoomScale="80" zoomScaleNormal="80" workbookViewId="0">
      <pane ySplit="2" topLeftCell="A7" activePane="bottomLeft" state="frozen"/>
      <selection pane="bottomLeft" activeCell="D9" sqref="D9"/>
    </sheetView>
  </sheetViews>
  <sheetFormatPr baseColWidth="10" defaultColWidth="12.7109375" defaultRowHeight="15" x14ac:dyDescent="0.25"/>
  <cols>
    <col min="1" max="1" width="13.28515625" customWidth="1"/>
    <col min="2" max="2" width="17.28515625" customWidth="1"/>
    <col min="3" max="7" width="25.7109375" customWidth="1"/>
    <col min="8" max="8" width="6.140625" customWidth="1"/>
    <col min="9" max="9" width="7.28515625" bestFit="1" customWidth="1"/>
    <col min="10" max="10" width="11.7109375" bestFit="1" customWidth="1"/>
    <col min="11" max="11" width="10.7109375" customWidth="1"/>
    <col min="12" max="12" width="9.28515625" customWidth="1"/>
    <col min="13" max="13" width="20.28515625" customWidth="1"/>
    <col min="14" max="27" width="9.28515625" customWidth="1"/>
  </cols>
  <sheetData>
    <row r="1" spans="1:27" ht="24" thickBot="1" x14ac:dyDescent="0.3">
      <c r="A1" s="660" t="s">
        <v>190</v>
      </c>
      <c r="B1" s="661"/>
      <c r="C1" s="661"/>
      <c r="D1" s="661"/>
      <c r="E1" s="661"/>
      <c r="F1" s="661"/>
      <c r="G1" s="661"/>
      <c r="H1" s="648" t="s">
        <v>150</v>
      </c>
      <c r="I1" s="650"/>
      <c r="J1" s="651"/>
      <c r="K1" s="652"/>
      <c r="L1" s="2"/>
      <c r="M1" s="187" t="s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thickBot="1" x14ac:dyDescent="0.3">
      <c r="A2" s="212" t="s">
        <v>152</v>
      </c>
      <c r="B2" s="522" t="s">
        <v>153</v>
      </c>
      <c r="C2" s="14" t="s">
        <v>160</v>
      </c>
      <c r="D2" s="14" t="s">
        <v>161</v>
      </c>
      <c r="E2" s="14" t="s">
        <v>162</v>
      </c>
      <c r="F2" s="14" t="s">
        <v>163</v>
      </c>
      <c r="G2" s="14" t="s">
        <v>164</v>
      </c>
      <c r="H2" s="665" t="s">
        <v>154</v>
      </c>
      <c r="I2" s="666"/>
      <c r="J2" s="14" t="s">
        <v>152</v>
      </c>
      <c r="K2" s="75" t="s">
        <v>155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0" x14ac:dyDescent="0.25">
      <c r="A3" s="379" t="s">
        <v>156</v>
      </c>
      <c r="B3" s="380" t="s">
        <v>20</v>
      </c>
      <c r="C3" s="205" t="s">
        <v>191</v>
      </c>
      <c r="D3" s="205" t="s">
        <v>192</v>
      </c>
      <c r="E3" s="475" t="s">
        <v>193</v>
      </c>
      <c r="F3" s="205" t="s">
        <v>194</v>
      </c>
      <c r="G3" s="314" t="s">
        <v>195</v>
      </c>
      <c r="H3" s="208">
        <v>1</v>
      </c>
      <c r="I3" s="206"/>
      <c r="J3" s="207">
        <f>AVERAGE(H3)*0.2</f>
        <v>0.2</v>
      </c>
      <c r="K3" s="662">
        <f>AVERAGE(J3:J11)</f>
        <v>0.21000000000000002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75" x14ac:dyDescent="0.25">
      <c r="A4" s="653" t="s">
        <v>157</v>
      </c>
      <c r="B4" s="356" t="s">
        <v>196</v>
      </c>
      <c r="C4" s="217" t="s">
        <v>197</v>
      </c>
      <c r="D4" s="217" t="s">
        <v>198</v>
      </c>
      <c r="E4" s="217" t="s">
        <v>199</v>
      </c>
      <c r="F4" s="217" t="s">
        <v>200</v>
      </c>
      <c r="G4" s="233" t="s">
        <v>201</v>
      </c>
      <c r="H4" s="324">
        <v>1</v>
      </c>
      <c r="I4" s="325">
        <f>H4/5</f>
        <v>0.2</v>
      </c>
      <c r="J4" s="656">
        <f>AVERAGE(H4:H8)*0.2</f>
        <v>0.24</v>
      </c>
      <c r="K4" s="66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90" x14ac:dyDescent="0.25">
      <c r="A5" s="654"/>
      <c r="B5" s="381" t="s">
        <v>22</v>
      </c>
      <c r="C5" s="21" t="s">
        <v>202</v>
      </c>
      <c r="D5" s="21" t="s">
        <v>203</v>
      </c>
      <c r="E5" s="21" t="s">
        <v>204</v>
      </c>
      <c r="F5" s="25" t="s">
        <v>205</v>
      </c>
      <c r="G5" s="315" t="s">
        <v>206</v>
      </c>
      <c r="H5" s="323">
        <v>1</v>
      </c>
      <c r="I5" s="322">
        <f>H5/5</f>
        <v>0.2</v>
      </c>
      <c r="J5" s="657"/>
      <c r="K5" s="66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75" x14ac:dyDescent="0.25">
      <c r="A6" s="654"/>
      <c r="B6" s="381" t="s">
        <v>23</v>
      </c>
      <c r="C6" s="21" t="s">
        <v>207</v>
      </c>
      <c r="D6" s="21" t="s">
        <v>208</v>
      </c>
      <c r="E6" s="21" t="s">
        <v>209</v>
      </c>
      <c r="F6" s="21" t="s">
        <v>210</v>
      </c>
      <c r="G6" s="316" t="s">
        <v>211</v>
      </c>
      <c r="H6" s="209">
        <v>2</v>
      </c>
      <c r="I6" s="321">
        <f>H6/5</f>
        <v>0.4</v>
      </c>
      <c r="J6" s="657"/>
      <c r="K6" s="66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4.75" customHeight="1" x14ac:dyDescent="0.25">
      <c r="A7" s="654"/>
      <c r="B7" s="381" t="s">
        <v>25</v>
      </c>
      <c r="C7" s="21" t="s">
        <v>212</v>
      </c>
      <c r="D7" s="21" t="s">
        <v>213</v>
      </c>
      <c r="E7" s="25" t="s">
        <v>214</v>
      </c>
      <c r="F7" s="21" t="s">
        <v>215</v>
      </c>
      <c r="G7" s="316" t="s">
        <v>216</v>
      </c>
      <c r="H7" s="209">
        <v>1</v>
      </c>
      <c r="I7" s="322">
        <f>H7/5</f>
        <v>0.2</v>
      </c>
      <c r="J7" s="657"/>
      <c r="K7" s="66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05" x14ac:dyDescent="0.25">
      <c r="A8" s="655"/>
      <c r="B8" s="382" t="s">
        <v>217</v>
      </c>
      <c r="C8" s="81" t="s">
        <v>218</v>
      </c>
      <c r="D8" s="81" t="s">
        <v>219</v>
      </c>
      <c r="E8" s="81" t="s">
        <v>220</v>
      </c>
      <c r="F8" s="81" t="s">
        <v>221</v>
      </c>
      <c r="G8" s="236" t="s">
        <v>222</v>
      </c>
      <c r="H8" s="326">
        <v>1</v>
      </c>
      <c r="I8" s="327">
        <f>H8/5</f>
        <v>0.2</v>
      </c>
      <c r="J8" s="657"/>
      <c r="K8" s="66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05" x14ac:dyDescent="0.25">
      <c r="A9" s="210" t="s">
        <v>158</v>
      </c>
      <c r="B9" s="383" t="s">
        <v>29</v>
      </c>
      <c r="C9" s="317" t="s">
        <v>223</v>
      </c>
      <c r="D9" s="318" t="s">
        <v>224</v>
      </c>
      <c r="E9" s="318" t="s">
        <v>225</v>
      </c>
      <c r="F9" s="318" t="s">
        <v>226</v>
      </c>
      <c r="G9" s="319" t="s">
        <v>227</v>
      </c>
      <c r="H9" s="210">
        <v>1</v>
      </c>
      <c r="I9" s="211"/>
      <c r="J9" s="521">
        <f t="shared" ref="J9" si="0">AVERAGE(H9)*0.2</f>
        <v>0.2</v>
      </c>
      <c r="K9" s="66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s="11" customFormat="1" ht="105" x14ac:dyDescent="0.25">
      <c r="A10" s="653" t="s">
        <v>159</v>
      </c>
      <c r="B10" s="384" t="s">
        <v>31</v>
      </c>
      <c r="C10" s="476" t="s">
        <v>228</v>
      </c>
      <c r="D10" s="476" t="s">
        <v>229</v>
      </c>
      <c r="E10" s="476" t="s">
        <v>230</v>
      </c>
      <c r="F10" s="476" t="s">
        <v>231</v>
      </c>
      <c r="G10" s="477" t="s">
        <v>232</v>
      </c>
      <c r="H10" s="328">
        <v>1</v>
      </c>
      <c r="I10" s="329">
        <f>H10/5</f>
        <v>0.2</v>
      </c>
      <c r="J10" s="658">
        <f>AVERAGE(H10:H11)*0.2</f>
        <v>0.2</v>
      </c>
      <c r="K10" s="663"/>
      <c r="L10" s="10"/>
      <c r="M10" s="4" t="s">
        <v>233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05" x14ac:dyDescent="0.25">
      <c r="A11" s="655"/>
      <c r="B11" s="382" t="s">
        <v>32</v>
      </c>
      <c r="C11" s="81" t="s">
        <v>234</v>
      </c>
      <c r="D11" s="81" t="s">
        <v>235</v>
      </c>
      <c r="E11" s="80" t="s">
        <v>236</v>
      </c>
      <c r="F11" s="478" t="s">
        <v>237</v>
      </c>
      <c r="G11" s="320" t="s">
        <v>238</v>
      </c>
      <c r="H11" s="330">
        <v>1</v>
      </c>
      <c r="I11" s="327">
        <f>H11/5</f>
        <v>0.2</v>
      </c>
      <c r="J11" s="659"/>
      <c r="K11" s="66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</sheetData>
  <mergeCells count="8">
    <mergeCell ref="H1:K1"/>
    <mergeCell ref="A4:A8"/>
    <mergeCell ref="A10:A11"/>
    <mergeCell ref="J4:J8"/>
    <mergeCell ref="J10:J11"/>
    <mergeCell ref="A1:G1"/>
    <mergeCell ref="K3:K11"/>
    <mergeCell ref="H2:I2"/>
  </mergeCells>
  <hyperlinks>
    <hyperlink ref="A1:G1" location="PROD.SOS.DIAGRAM!A1" display="PRODUCCIÓN SOSTENIBLE"/>
    <hyperlink ref="M1" location="INDICE!A1" display="INDICE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opLeftCell="A11" zoomScaleNormal="100" workbookViewId="0">
      <selection activeCell="I13" sqref="I13"/>
    </sheetView>
  </sheetViews>
  <sheetFormatPr baseColWidth="10" defaultColWidth="11.42578125" defaultRowHeight="15" x14ac:dyDescent="0.25"/>
  <cols>
    <col min="2" max="2" width="43.28515625" customWidth="1"/>
    <col min="3" max="3" width="6" bestFit="1" customWidth="1"/>
    <col min="4" max="4" width="11.42578125" customWidth="1"/>
    <col min="5" max="5" width="11.7109375" bestFit="1" customWidth="1"/>
    <col min="6" max="6" width="9.5703125" bestFit="1" customWidth="1"/>
    <col min="7" max="7" width="4.7109375" customWidth="1"/>
    <col min="8" max="8" width="3.28515625" customWidth="1"/>
    <col min="9" max="9" width="29.7109375" customWidth="1"/>
    <col min="12" max="12" width="7.7109375" customWidth="1"/>
    <col min="16" max="16" width="22.5703125" customWidth="1"/>
  </cols>
  <sheetData>
    <row r="1" spans="1:16" ht="18.75" x14ac:dyDescent="0.25">
      <c r="A1" s="678" t="s">
        <v>239</v>
      </c>
      <c r="B1" s="679"/>
      <c r="C1" s="668" t="s">
        <v>150</v>
      </c>
      <c r="D1" s="668"/>
      <c r="E1" s="669"/>
      <c r="F1" s="670"/>
      <c r="I1" s="431" t="s">
        <v>240</v>
      </c>
      <c r="M1" s="432" t="s">
        <v>1</v>
      </c>
    </row>
    <row r="2" spans="1:16" x14ac:dyDescent="0.25">
      <c r="A2" s="347" t="s">
        <v>152</v>
      </c>
      <c r="B2" s="525" t="s">
        <v>153</v>
      </c>
      <c r="C2" s="685" t="s">
        <v>154</v>
      </c>
      <c r="D2" s="685"/>
      <c r="E2" s="525" t="s">
        <v>152</v>
      </c>
      <c r="F2" s="348" t="s">
        <v>155</v>
      </c>
    </row>
    <row r="3" spans="1:16" ht="30" x14ac:dyDescent="0.25">
      <c r="A3" s="351" t="s">
        <v>156</v>
      </c>
      <c r="B3" s="337" t="s">
        <v>20</v>
      </c>
      <c r="C3" s="338">
        <f>'2. PRODUCCIÓN SOSTENIBLE'!H3</f>
        <v>1</v>
      </c>
      <c r="D3" s="339"/>
      <c r="E3" s="523">
        <f>AVERAGE(C3)*0.2</f>
        <v>0.2</v>
      </c>
      <c r="F3" s="681">
        <f>AVERAGE(E3:E4)</f>
        <v>0.22</v>
      </c>
      <c r="I3" s="680"/>
      <c r="J3" s="680"/>
      <c r="K3" s="680"/>
      <c r="M3" s="96"/>
    </row>
    <row r="4" spans="1:16" ht="15.75" x14ac:dyDescent="0.25">
      <c r="A4" s="675" t="s">
        <v>157</v>
      </c>
      <c r="B4" s="340" t="s">
        <v>196</v>
      </c>
      <c r="C4" s="338">
        <f>'2. PRODUCCIÓN SOSTENIBLE'!H4</f>
        <v>1</v>
      </c>
      <c r="D4" s="341">
        <f>'2. PRODUCCIÓN SOSTENIBLE'!I4</f>
        <v>0.2</v>
      </c>
      <c r="E4" s="677">
        <f>AVERAGE(C4:C8)*0.2</f>
        <v>0.24</v>
      </c>
      <c r="F4" s="681"/>
      <c r="I4" s="524"/>
      <c r="J4" s="524"/>
      <c r="K4" s="524"/>
    </row>
    <row r="5" spans="1:16" ht="40.5" customHeight="1" x14ac:dyDescent="0.25">
      <c r="A5" s="676"/>
      <c r="B5" s="340" t="s">
        <v>22</v>
      </c>
      <c r="C5" s="338">
        <f>'2. PRODUCCIÓN SOSTENIBLE'!H5</f>
        <v>1</v>
      </c>
      <c r="D5" s="341">
        <f>'2. PRODUCCIÓN SOSTENIBLE'!I5</f>
        <v>0.2</v>
      </c>
      <c r="E5" s="677"/>
      <c r="F5" s="681"/>
      <c r="I5" s="684"/>
      <c r="J5" s="684"/>
      <c r="K5" s="684"/>
      <c r="M5" s="667"/>
      <c r="N5" s="667"/>
      <c r="O5" s="667"/>
      <c r="P5" s="667"/>
    </row>
    <row r="6" spans="1:16" ht="15.75" x14ac:dyDescent="0.25">
      <c r="A6" s="676"/>
      <c r="B6" s="340" t="s">
        <v>23</v>
      </c>
      <c r="C6" s="338">
        <f>'2. PRODUCCIÓN SOSTENIBLE'!H6</f>
        <v>2</v>
      </c>
      <c r="D6" s="341">
        <f>'2. PRODUCCIÓN SOSTENIBLE'!I6</f>
        <v>0.4</v>
      </c>
      <c r="E6" s="677"/>
      <c r="F6" s="681"/>
      <c r="I6" s="531"/>
      <c r="J6" s="531"/>
      <c r="K6" s="531"/>
    </row>
    <row r="7" spans="1:16" ht="33" customHeight="1" x14ac:dyDescent="0.25">
      <c r="A7" s="676"/>
      <c r="B7" s="340" t="s">
        <v>25</v>
      </c>
      <c r="C7" s="338">
        <f>'2. PRODUCCIÓN SOSTENIBLE'!H7</f>
        <v>1</v>
      </c>
      <c r="D7" s="341">
        <f>'2. PRODUCCIÓN SOSTENIBLE'!I7</f>
        <v>0.2</v>
      </c>
      <c r="E7" s="677"/>
      <c r="F7" s="681"/>
      <c r="I7" s="667"/>
      <c r="J7" s="667"/>
      <c r="K7" s="667"/>
      <c r="M7" s="683"/>
      <c r="N7" s="683"/>
      <c r="O7" s="683"/>
      <c r="P7" s="683"/>
    </row>
    <row r="8" spans="1:16" ht="15.75" x14ac:dyDescent="0.25">
      <c r="A8" s="676"/>
      <c r="B8" s="340" t="s">
        <v>241</v>
      </c>
      <c r="C8" s="338">
        <f>'2. PRODUCCIÓN SOSTENIBLE'!H8</f>
        <v>1</v>
      </c>
      <c r="D8" s="341">
        <f>'2. PRODUCCIÓN SOSTENIBLE'!I8</f>
        <v>0.2</v>
      </c>
      <c r="E8" s="677"/>
      <c r="F8" s="681"/>
      <c r="I8" s="524"/>
      <c r="J8" s="524"/>
      <c r="K8" s="524"/>
    </row>
    <row r="9" spans="1:16" x14ac:dyDescent="0.25">
      <c r="A9" s="352" t="s">
        <v>158</v>
      </c>
      <c r="B9" s="340" t="s">
        <v>29</v>
      </c>
      <c r="C9" s="338">
        <f>'2. PRODUCCIÓN SOSTENIBLE'!H9</f>
        <v>1</v>
      </c>
      <c r="D9" s="339"/>
      <c r="E9" s="523">
        <f>AVERAGE(C9)*0.2</f>
        <v>0.2</v>
      </c>
      <c r="F9" s="681"/>
    </row>
    <row r="10" spans="1:16" ht="30" x14ac:dyDescent="0.25">
      <c r="A10" s="671" t="s">
        <v>159</v>
      </c>
      <c r="B10" s="479" t="s">
        <v>31</v>
      </c>
      <c r="C10" s="342">
        <f>'2. PRODUCCIÓN SOSTENIBLE'!H10</f>
        <v>1</v>
      </c>
      <c r="D10" s="343">
        <f>'2. PRODUCCIÓN SOSTENIBLE'!I10</f>
        <v>0.2</v>
      </c>
      <c r="E10" s="673">
        <f>AVERAGE(C10:C11)*0.2</f>
        <v>0.2</v>
      </c>
      <c r="F10" s="681"/>
    </row>
    <row r="11" spans="1:16" ht="33" customHeight="1" thickBot="1" x14ac:dyDescent="0.3">
      <c r="A11" s="672"/>
      <c r="B11" s="344" t="s">
        <v>32</v>
      </c>
      <c r="C11" s="345">
        <f>'2. PRODUCCIÓN SOSTENIBLE'!H11</f>
        <v>1</v>
      </c>
      <c r="D11" s="346">
        <f>'2. PRODUCCIÓN SOSTENIBLE'!I11</f>
        <v>0.2</v>
      </c>
      <c r="E11" s="674"/>
      <c r="F11" s="682"/>
    </row>
  </sheetData>
  <mergeCells count="13">
    <mergeCell ref="M5:P5"/>
    <mergeCell ref="C1:F1"/>
    <mergeCell ref="A10:A11"/>
    <mergeCell ref="E10:E11"/>
    <mergeCell ref="A4:A8"/>
    <mergeCell ref="E4:E8"/>
    <mergeCell ref="A1:B1"/>
    <mergeCell ref="I3:K3"/>
    <mergeCell ref="F3:F11"/>
    <mergeCell ref="M7:P7"/>
    <mergeCell ref="I5:K5"/>
    <mergeCell ref="I7:K7"/>
    <mergeCell ref="C2:D2"/>
  </mergeCells>
  <hyperlinks>
    <hyperlink ref="I1" location="'2. PRODUCCIÓN SOSTENIBLE'!A1" display="MATRIZ PROD.SOST."/>
    <hyperlink ref="M1" location="INDICE!A1" display="INDIC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006"/>
  <sheetViews>
    <sheetView zoomScale="70" zoomScaleNormal="70" workbookViewId="0">
      <pane xSplit="2" ySplit="2" topLeftCell="E7" activePane="bottomRight" state="frozen"/>
      <selection pane="topRight" activeCell="C1" sqref="C1"/>
      <selection pane="bottomLeft" activeCell="A3" sqref="A3"/>
      <selection pane="bottomRight" activeCell="E7" sqref="E7"/>
    </sheetView>
  </sheetViews>
  <sheetFormatPr baseColWidth="10" defaultColWidth="12.7109375" defaultRowHeight="15" x14ac:dyDescent="0.25"/>
  <cols>
    <col min="1" max="1" width="13.5703125" customWidth="1"/>
    <col min="2" max="2" width="22.140625" bestFit="1" customWidth="1"/>
    <col min="3" max="7" width="30.7109375" customWidth="1"/>
    <col min="8" max="9" width="10.7109375" customWidth="1"/>
    <col min="10" max="10" width="14.28515625" customWidth="1"/>
    <col min="11" max="11" width="11.5703125" bestFit="1" customWidth="1"/>
    <col min="12" max="12" width="9.28515625" customWidth="1"/>
    <col min="13" max="13" width="16.85546875" customWidth="1"/>
    <col min="14" max="27" width="9.28515625" customWidth="1"/>
  </cols>
  <sheetData>
    <row r="1" spans="1:27" ht="29.25" thickBot="1" x14ac:dyDescent="0.3">
      <c r="A1" s="690" t="s">
        <v>242</v>
      </c>
      <c r="B1" s="691"/>
      <c r="C1" s="691"/>
      <c r="D1" s="691"/>
      <c r="E1" s="691"/>
      <c r="F1" s="691"/>
      <c r="G1" s="692"/>
      <c r="H1" s="686" t="s">
        <v>150</v>
      </c>
      <c r="I1" s="687"/>
      <c r="J1" s="688"/>
      <c r="K1" s="689"/>
      <c r="L1" s="7"/>
      <c r="M1" s="91" t="s">
        <v>1</v>
      </c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5.75" thickBot="1" x14ac:dyDescent="0.3">
      <c r="A2" s="216" t="s">
        <v>152</v>
      </c>
      <c r="B2" s="27" t="s">
        <v>153</v>
      </c>
      <c r="C2" s="16" t="s">
        <v>160</v>
      </c>
      <c r="D2" s="16" t="s">
        <v>161</v>
      </c>
      <c r="E2" s="16" t="s">
        <v>162</v>
      </c>
      <c r="F2" s="16" t="s">
        <v>163</v>
      </c>
      <c r="G2" s="199" t="s">
        <v>164</v>
      </c>
      <c r="H2" s="702" t="s">
        <v>154</v>
      </c>
      <c r="I2" s="703"/>
      <c r="J2" s="216" t="s">
        <v>152</v>
      </c>
      <c r="K2" s="215" t="s">
        <v>155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10" x14ac:dyDescent="0.25">
      <c r="A3" s="693" t="s">
        <v>156</v>
      </c>
      <c r="B3" s="384" t="s">
        <v>35</v>
      </c>
      <c r="C3" s="217" t="s">
        <v>243</v>
      </c>
      <c r="D3" s="217" t="s">
        <v>244</v>
      </c>
      <c r="E3" s="217" t="s">
        <v>245</v>
      </c>
      <c r="F3" s="217" t="s">
        <v>246</v>
      </c>
      <c r="G3" s="218" t="s">
        <v>247</v>
      </c>
      <c r="H3" s="219">
        <v>3</v>
      </c>
      <c r="I3" s="239">
        <f>H3/5</f>
        <v>0.6</v>
      </c>
      <c r="J3" s="695">
        <f>AVERAGE(H3:H5)*0.2</f>
        <v>0.66666666666666674</v>
      </c>
      <c r="K3" s="698">
        <f>AVERAGE(J3:J12)</f>
        <v>0.64583333333333337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20" x14ac:dyDescent="0.25">
      <c r="A4" s="694"/>
      <c r="B4" s="462" t="s">
        <v>37</v>
      </c>
      <c r="C4" s="18" t="s">
        <v>248</v>
      </c>
      <c r="D4" s="18" t="s">
        <v>249</v>
      </c>
      <c r="E4" s="18" t="s">
        <v>250</v>
      </c>
      <c r="F4" s="18" t="s">
        <v>251</v>
      </c>
      <c r="G4" s="213" t="s">
        <v>252</v>
      </c>
      <c r="H4" s="214">
        <v>4</v>
      </c>
      <c r="I4" s="240">
        <f t="shared" ref="I4:I5" si="0">H4/5</f>
        <v>0.8</v>
      </c>
      <c r="J4" s="701"/>
      <c r="K4" s="69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65" x14ac:dyDescent="0.25">
      <c r="A5" s="694"/>
      <c r="B5" s="354" t="s">
        <v>39</v>
      </c>
      <c r="C5" s="226" t="s">
        <v>253</v>
      </c>
      <c r="D5" s="480" t="s">
        <v>254</v>
      </c>
      <c r="E5" s="226" t="s">
        <v>255</v>
      </c>
      <c r="F5" s="226" t="s">
        <v>256</v>
      </c>
      <c r="G5" s="227" t="s">
        <v>257</v>
      </c>
      <c r="H5" s="520">
        <v>3</v>
      </c>
      <c r="I5" s="240">
        <f t="shared" si="0"/>
        <v>0.6</v>
      </c>
      <c r="J5" s="701"/>
      <c r="K5" s="69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45" x14ac:dyDescent="0.25">
      <c r="A6" s="693" t="s">
        <v>157</v>
      </c>
      <c r="B6" s="353" t="s">
        <v>41</v>
      </c>
      <c r="C6" s="217" t="s">
        <v>258</v>
      </c>
      <c r="D6" s="217" t="s">
        <v>259</v>
      </c>
      <c r="E6" s="217" t="s">
        <v>260</v>
      </c>
      <c r="F6" s="217" t="s">
        <v>261</v>
      </c>
      <c r="G6" s="233" t="s">
        <v>262</v>
      </c>
      <c r="H6" s="241">
        <v>1</v>
      </c>
      <c r="I6" s="228">
        <f t="shared" ref="I6:I12" si="1">H6/5</f>
        <v>0.2</v>
      </c>
      <c r="J6" s="695">
        <f>AVERAGE(H6:H7)*0.2</f>
        <v>0.25</v>
      </c>
      <c r="K6" s="69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05" x14ac:dyDescent="0.25">
      <c r="A7" s="694"/>
      <c r="B7" s="355" t="s">
        <v>43</v>
      </c>
      <c r="C7" s="220" t="s">
        <v>263</v>
      </c>
      <c r="D7" s="221" t="s">
        <v>264</v>
      </c>
      <c r="E7" s="221" t="s">
        <v>265</v>
      </c>
      <c r="F7" s="221" t="s">
        <v>266</v>
      </c>
      <c r="G7" s="234" t="s">
        <v>267</v>
      </c>
      <c r="H7" s="242">
        <v>1.5</v>
      </c>
      <c r="I7" s="243">
        <f t="shared" si="1"/>
        <v>0.3</v>
      </c>
      <c r="J7" s="696"/>
      <c r="K7" s="69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50" x14ac:dyDescent="0.25">
      <c r="A8" s="693" t="s">
        <v>158</v>
      </c>
      <c r="B8" s="356" t="s">
        <v>44</v>
      </c>
      <c r="C8" s="217" t="s">
        <v>268</v>
      </c>
      <c r="D8" s="217" t="s">
        <v>269</v>
      </c>
      <c r="E8" s="217" t="s">
        <v>270</v>
      </c>
      <c r="F8" s="217" t="s">
        <v>271</v>
      </c>
      <c r="G8" s="233" t="s">
        <v>272</v>
      </c>
      <c r="H8" s="241">
        <v>4</v>
      </c>
      <c r="I8" s="228">
        <f t="shared" si="1"/>
        <v>0.8</v>
      </c>
      <c r="J8" s="701">
        <f>AVERAGE(H8:H10)*0.2</f>
        <v>0.8666666666666667</v>
      </c>
      <c r="K8" s="69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35" x14ac:dyDescent="0.25">
      <c r="A9" s="694"/>
      <c r="B9" s="462" t="s">
        <v>273</v>
      </c>
      <c r="C9" s="18" t="s">
        <v>274</v>
      </c>
      <c r="D9" s="18" t="s">
        <v>275</v>
      </c>
      <c r="E9" s="24" t="s">
        <v>276</v>
      </c>
      <c r="F9" s="18" t="s">
        <v>277</v>
      </c>
      <c r="G9" s="235" t="s">
        <v>278</v>
      </c>
      <c r="H9" s="214">
        <v>4</v>
      </c>
      <c r="I9" s="229">
        <f t="shared" si="1"/>
        <v>0.8</v>
      </c>
      <c r="J9" s="701"/>
      <c r="K9" s="69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80.75" thickBot="1" x14ac:dyDescent="0.3">
      <c r="A10" s="697"/>
      <c r="B10" s="463" t="s">
        <v>46</v>
      </c>
      <c r="C10" s="81" t="s">
        <v>279</v>
      </c>
      <c r="D10" s="81" t="s">
        <v>280</v>
      </c>
      <c r="E10" s="81" t="s">
        <v>281</v>
      </c>
      <c r="F10" s="80" t="s">
        <v>282</v>
      </c>
      <c r="G10" s="236" t="s">
        <v>283</v>
      </c>
      <c r="H10" s="244">
        <v>5</v>
      </c>
      <c r="I10" s="230">
        <f t="shared" si="1"/>
        <v>1</v>
      </c>
      <c r="J10" s="696"/>
      <c r="K10" s="69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80.75" thickBot="1" x14ac:dyDescent="0.3">
      <c r="A11" s="693" t="s">
        <v>159</v>
      </c>
      <c r="B11" s="464" t="s">
        <v>47</v>
      </c>
      <c r="C11" s="205" t="s">
        <v>284</v>
      </c>
      <c r="D11" s="222" t="s">
        <v>285</v>
      </c>
      <c r="E11" s="222" t="s">
        <v>286</v>
      </c>
      <c r="F11" s="222" t="s">
        <v>287</v>
      </c>
      <c r="G11" s="237" t="s">
        <v>288</v>
      </c>
      <c r="H11" s="245">
        <v>3</v>
      </c>
      <c r="I11" s="231">
        <f t="shared" si="1"/>
        <v>0.6</v>
      </c>
      <c r="J11" s="695">
        <f>AVERAGE(H11:H12)*0.2</f>
        <v>0.8</v>
      </c>
      <c r="K11" s="69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90.75" thickBot="1" x14ac:dyDescent="0.3">
      <c r="A12" s="697"/>
      <c r="B12" s="465" t="s">
        <v>48</v>
      </c>
      <c r="C12" s="223" t="s">
        <v>289</v>
      </c>
      <c r="D12" s="224" t="s">
        <v>290</v>
      </c>
      <c r="E12" s="225" t="s">
        <v>291</v>
      </c>
      <c r="F12" s="225" t="s">
        <v>292</v>
      </c>
      <c r="G12" s="238" t="s">
        <v>293</v>
      </c>
      <c r="H12" s="244">
        <v>5</v>
      </c>
      <c r="I12" s="232">
        <f t="shared" si="1"/>
        <v>1</v>
      </c>
      <c r="J12" s="696"/>
      <c r="K12" s="700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spans="1:27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spans="1:27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spans="1:27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spans="1:27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spans="1:27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spans="1:27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spans="1:27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  <row r="1001" spans="1:27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</row>
    <row r="1002" spans="1:27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</row>
    <row r="1003" spans="1:27" x14ac:dyDescent="0.25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</row>
    <row r="1004" spans="1:27" x14ac:dyDescent="0.25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</row>
    <row r="1005" spans="1:27" x14ac:dyDescent="0.25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</row>
    <row r="1006" spans="1:27" x14ac:dyDescent="0.25">
      <c r="I1006" s="9"/>
    </row>
  </sheetData>
  <mergeCells count="12">
    <mergeCell ref="H1:K1"/>
    <mergeCell ref="A1:G1"/>
    <mergeCell ref="A6:A7"/>
    <mergeCell ref="J6:J7"/>
    <mergeCell ref="A11:A12"/>
    <mergeCell ref="K3:K12"/>
    <mergeCell ref="J11:J12"/>
    <mergeCell ref="A3:A5"/>
    <mergeCell ref="J3:J5"/>
    <mergeCell ref="A8:A10"/>
    <mergeCell ref="J8:J10"/>
    <mergeCell ref="H2:I2"/>
  </mergeCells>
  <hyperlinks>
    <hyperlink ref="M1" location="INDICE!A1" display="INDICE"/>
    <hyperlink ref="A1:G1" location="LIDER.DIREST.DIAGRAM!A1" display="LIDERAZGO Y DIRECCIONAMIENTO ESTRATÉGICO"/>
  </hyperlink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5" sqref="F5"/>
    </sheetView>
  </sheetViews>
  <sheetFormatPr baseColWidth="10" defaultColWidth="12.7109375" defaultRowHeight="15" x14ac:dyDescent="0.25"/>
  <cols>
    <col min="1" max="1" width="10.85546875" customWidth="1"/>
    <col min="2" max="2" width="21.28515625" bestFit="1" customWidth="1"/>
    <col min="3" max="5" width="25.7109375" customWidth="1"/>
    <col min="6" max="6" width="30.28515625" customWidth="1"/>
    <col min="7" max="7" width="25.7109375" customWidth="1"/>
    <col min="8" max="8" width="5.28515625" bestFit="1" customWidth="1"/>
    <col min="9" max="9" width="10.28515625" bestFit="1" customWidth="1"/>
    <col min="10" max="10" width="9" bestFit="1" customWidth="1"/>
    <col min="11" max="26" width="9.28515625" customWidth="1"/>
  </cols>
  <sheetData>
    <row r="1" spans="1:26" ht="18.75" x14ac:dyDescent="0.25">
      <c r="A1" s="707" t="s">
        <v>294</v>
      </c>
      <c r="B1" s="707"/>
      <c r="C1" s="707"/>
      <c r="D1" s="707"/>
      <c r="E1" s="707"/>
      <c r="F1" s="707"/>
      <c r="G1" s="707"/>
      <c r="H1" s="704" t="s">
        <v>150</v>
      </c>
      <c r="I1" s="651"/>
      <c r="J1" s="652"/>
      <c r="K1" s="7"/>
      <c r="L1" s="90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78" t="s">
        <v>152</v>
      </c>
      <c r="B2" s="16" t="s">
        <v>153</v>
      </c>
      <c r="C2" s="16" t="s">
        <v>160</v>
      </c>
      <c r="D2" s="16" t="s">
        <v>161</v>
      </c>
      <c r="E2" s="16" t="s">
        <v>162</v>
      </c>
      <c r="F2" s="16" t="s">
        <v>163</v>
      </c>
      <c r="G2" s="16" t="s">
        <v>164</v>
      </c>
      <c r="H2" s="16" t="s">
        <v>154</v>
      </c>
      <c r="I2" s="16" t="s">
        <v>152</v>
      </c>
      <c r="J2" s="84" t="s">
        <v>155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0" x14ac:dyDescent="0.25">
      <c r="A3" s="357" t="s">
        <v>156</v>
      </c>
      <c r="B3" s="358" t="s">
        <v>50</v>
      </c>
      <c r="C3" s="25" t="s">
        <v>295</v>
      </c>
      <c r="D3" s="25" t="s">
        <v>296</v>
      </c>
      <c r="E3" s="21" t="s">
        <v>297</v>
      </c>
      <c r="F3" s="25" t="s">
        <v>298</v>
      </c>
      <c r="G3" s="25" t="s">
        <v>299</v>
      </c>
      <c r="H3" s="15">
        <v>3</v>
      </c>
      <c r="I3" s="19">
        <f t="shared" ref="I3:I6" si="0">AVERAGE(H3)*0.2</f>
        <v>0.60000000000000009</v>
      </c>
      <c r="J3" s="705">
        <f>AVERAGE(I3:I6)</f>
        <v>0.5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35" x14ac:dyDescent="0.25">
      <c r="A4" s="357" t="s">
        <v>157</v>
      </c>
      <c r="B4" s="358" t="s">
        <v>51</v>
      </c>
      <c r="C4" s="21" t="s">
        <v>300</v>
      </c>
      <c r="D4" s="25" t="s">
        <v>301</v>
      </c>
      <c r="E4" s="21" t="s">
        <v>302</v>
      </c>
      <c r="F4" s="21" t="s">
        <v>303</v>
      </c>
      <c r="G4" s="21" t="s">
        <v>304</v>
      </c>
      <c r="H4" s="15">
        <v>2</v>
      </c>
      <c r="I4" s="19">
        <f>AVERAGE(H4)*0.2</f>
        <v>0.4</v>
      </c>
      <c r="J4" s="705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20" x14ac:dyDescent="0.25">
      <c r="A5" s="357" t="s">
        <v>158</v>
      </c>
      <c r="B5" s="358" t="s">
        <v>52</v>
      </c>
      <c r="C5" s="21" t="s">
        <v>305</v>
      </c>
      <c r="D5" s="25" t="s">
        <v>306</v>
      </c>
      <c r="E5" s="25" t="s">
        <v>307</v>
      </c>
      <c r="F5" s="25" t="s">
        <v>308</v>
      </c>
      <c r="G5" s="25" t="s">
        <v>309</v>
      </c>
      <c r="H5" s="15">
        <v>4</v>
      </c>
      <c r="I5" s="19">
        <f>AVERAGE(H5)*0.2</f>
        <v>0.8</v>
      </c>
      <c r="J5" s="705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90" x14ac:dyDescent="0.25">
      <c r="A6" s="359" t="s">
        <v>159</v>
      </c>
      <c r="B6" s="360" t="s">
        <v>53</v>
      </c>
      <c r="C6" s="81" t="s">
        <v>310</v>
      </c>
      <c r="D6" s="76" t="s">
        <v>311</v>
      </c>
      <c r="E6" s="76" t="s">
        <v>312</v>
      </c>
      <c r="F6" s="76" t="s">
        <v>313</v>
      </c>
      <c r="G6" s="77" t="s">
        <v>314</v>
      </c>
      <c r="H6" s="85">
        <v>1</v>
      </c>
      <c r="I6" s="86">
        <f t="shared" si="0"/>
        <v>0.2</v>
      </c>
      <c r="J6" s="706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H1:J1"/>
    <mergeCell ref="J3:J6"/>
    <mergeCell ref="A1:G1"/>
  </mergeCells>
  <hyperlinks>
    <hyperlink ref="L1" location="INDICE!A1" display="INDICE"/>
    <hyperlink ref="A1:G1" location="CULTOR.DIAGRAM!A1" display="CULTURA ORGANIZACIONAL"/>
  </hyperlinks>
  <pageMargins left="0.7" right="0.7" top="0.75" bottom="0.75" header="0.3" footer="0.3"/>
  <pageSetup orientation="portrait" horizontalDpi="4294967293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A623F91637842B1AA2E6EC3D4C6A4" ma:contentTypeVersion="13" ma:contentTypeDescription="Create a new document." ma:contentTypeScope="" ma:versionID="0eb0b467aa75902df0df37a6d75a86f4">
  <xsd:schema xmlns:xsd="http://www.w3.org/2001/XMLSchema" xmlns:xs="http://www.w3.org/2001/XMLSchema" xmlns:p="http://schemas.microsoft.com/office/2006/metadata/properties" xmlns:ns3="d785b8fc-d22c-4ba9-b454-aea9cb9fa48f" xmlns:ns4="fa08d7e0-1251-4dc7-87b9-13a3435fd2c9" targetNamespace="http://schemas.microsoft.com/office/2006/metadata/properties" ma:root="true" ma:fieldsID="a9487eef982fe3c1638db402f450b26c" ns3:_="" ns4:_="">
    <xsd:import namespace="d785b8fc-d22c-4ba9-b454-aea9cb9fa48f"/>
    <xsd:import namespace="fa08d7e0-1251-4dc7-87b9-13a3435fd2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b8fc-d22c-4ba9-b454-aea9cb9fa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8d7e0-1251-4dc7-87b9-13a3435fd2c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B6BCBA-E60C-4A18-9D72-6F8F1A2519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10F64A-FBB8-417E-9CA7-A33F01E20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b8fc-d22c-4ba9-b454-aea9cb9fa48f"/>
    <ds:schemaRef ds:uri="fa08d7e0-1251-4dc7-87b9-13a3435fd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0894AD-33B3-434A-8BDF-4BE00DE01E80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d785b8fc-d22c-4ba9-b454-aea9cb9fa48f"/>
    <ds:schemaRef ds:uri="fa08d7e0-1251-4dc7-87b9-13a3435fd2c9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INDICE</vt:lpstr>
      <vt:lpstr>IDENTIFICACION</vt:lpstr>
      <vt:lpstr>DATOS FINANCIEROS</vt:lpstr>
      <vt:lpstr>INNOV.DIAGRAM</vt:lpstr>
      <vt:lpstr>1. INNOVACIÓN</vt:lpstr>
      <vt:lpstr>2. PRODUCCIÓN SOSTENIBLE</vt:lpstr>
      <vt:lpstr>PROD.SOS.DIAGRAM</vt:lpstr>
      <vt:lpstr>3. LIDER.DIR.ESTRA</vt:lpstr>
      <vt:lpstr>4. CULTURA ORGANIZACIONAL</vt:lpstr>
      <vt:lpstr>LIDER.DIREST.DIAGRAM</vt:lpstr>
      <vt:lpstr>CULTOR.DIAGRAM</vt:lpstr>
      <vt:lpstr>5. RECONOCIMIENTO</vt:lpstr>
      <vt:lpstr>RECONO.DIAGRAM</vt:lpstr>
      <vt:lpstr>6. PROCESOS COLABORATIVOS</vt:lpstr>
      <vt:lpstr>PROC.COLAB.DIAGRAM</vt:lpstr>
      <vt:lpstr>7. NUEVOS MERCADOS</vt:lpstr>
      <vt:lpstr>NUEVMERC DIAGRAM</vt:lpstr>
      <vt:lpstr>8. TECNOLOGÍA</vt:lpstr>
      <vt:lpstr>TECNOLOGIA DIAGRAM</vt:lpstr>
      <vt:lpstr>9. INDICADORES FINANCIEROS</vt:lpstr>
      <vt:lpstr>INDFINAN DIAGRAM</vt:lpstr>
      <vt:lpstr>CONSOL.FACTORES.RADAR Y BARRAS</vt:lpstr>
      <vt:lpstr>CONSOL.DIM.FACT.RADAR.BARRAS</vt:lpstr>
      <vt:lpstr>CONS.BARRAS DESCRIP.FACT.</vt:lpstr>
      <vt:lpstr>EJEMPLO PLAN RISE</vt:lpstr>
      <vt:lpstr>CRONOGRAMA RISE</vt:lpstr>
      <vt:lpstr>PLAN RISE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RAMIREZ SALAZAR</dc:creator>
  <cp:keywords/>
  <dc:description/>
  <cp:lastModifiedBy>Teletrabajo</cp:lastModifiedBy>
  <cp:revision/>
  <cp:lastPrinted>2022-02-20T02:16:53Z</cp:lastPrinted>
  <dcterms:created xsi:type="dcterms:W3CDTF">2017-10-06T22:44:40Z</dcterms:created>
  <dcterms:modified xsi:type="dcterms:W3CDTF">2022-02-20T02:23:49Z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0x0101008A0A623F91637842B1AA2E6EC3D4C6A4</vt:lpwstr>
  </property>
</Properties>
</file>